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l.karuru\Downloads\"/>
    </mc:Choice>
  </mc:AlternateContent>
  <xr:revisionPtr revIDLastSave="0" documentId="13_ncr:1_{56815171-92E1-4BB1-8270-AEE2DA16A08F}" xr6:coauthVersionLast="47" xr6:coauthVersionMax="47" xr10:uidLastSave="{00000000-0000-0000-0000-000000000000}"/>
  <bookViews>
    <workbookView xWindow="-108" yWindow="-108" windowWidth="23256" windowHeight="12456" firstSheet="3" activeTab="3" xr2:uid="{CB1E0D7F-954D-4B82-8354-4890774EE881}"/>
  </bookViews>
  <sheets>
    <sheet name="Storage " sheetId="10" state="hidden" r:id="rId1"/>
    <sheet name="Required trainings" sheetId="9" state="hidden" r:id="rId2"/>
    <sheet name="METADATA" sheetId="1" r:id="rId3"/>
    <sheet name="Cargo Trainings" sheetId="2" r:id="rId4"/>
    <sheet name="DFW Trainings" sheetId="3" r:id="rId5"/>
    <sheet name="AMH Trainings" sheetId="4" r:id="rId6"/>
    <sheet name="CBF Trainings" sheetId="5" r:id="rId7"/>
    <sheet name="SOPs" sheetId="7" r:id="rId8"/>
    <sheet name="QNL Trainings" sheetId="13" r:id="rId9"/>
    <sheet name="Other Trainings" sheetId="8" r:id="rId10"/>
    <sheet name="EXAMS" sheetId="6" r:id="rId11"/>
    <sheet name="Weight exams" sheetId="11" r:id="rId12"/>
    <sheet name="Work Instruction" sheetId="12" r:id="rId13"/>
  </sheets>
  <externalReferences>
    <externalReference r:id="rId14"/>
  </externalReferences>
  <definedNames>
    <definedName name="_xlnm._FilterDatabase" localSheetId="5" hidden="1">'AMH Trainings'!$A$12:$AA$12</definedName>
    <definedName name="_xlnm._FilterDatabase" localSheetId="3" hidden="1">'Cargo Trainings'!$A$4:$AQ$208</definedName>
    <definedName name="_xlnm._FilterDatabase" localSheetId="6" hidden="1">'CBF Trainings'!$A$1:$S$8</definedName>
    <definedName name="_xlnm._FilterDatabase" localSheetId="4" hidden="1">'DFW Trainings'!$A$1:$AK$16</definedName>
    <definedName name="_xlnm._FilterDatabase" localSheetId="10" hidden="1">EXAMS!$A$1:$CU$1</definedName>
    <definedName name="_xlnm._FilterDatabase" localSheetId="2" hidden="1">METADATA!$A$1:$Q$205</definedName>
    <definedName name="_xlnm._FilterDatabase" localSheetId="9" hidden="1">'Other Trainings'!$A$1:$O$194</definedName>
    <definedName name="_xlnm._FilterDatabase" localSheetId="7" hidden="1">SOPs!$A$1:$BN$202</definedName>
    <definedName name="_xlnm._FilterDatabase" localSheetId="11" hidden="1">'Weight exams'!$A$1:$AW$174</definedName>
    <definedName name="_xlnm._FilterDatabase" localSheetId="12" hidden="1">'Work Instruction'!$A$1:$E$194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5" i="12" l="1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184" i="12"/>
  <c r="A27" i="8" l="1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B184" i="8"/>
  <c r="B188" i="8"/>
  <c r="C191" i="8"/>
  <c r="C192" i="8"/>
  <c r="C193" i="8"/>
  <c r="B194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I183" i="8"/>
  <c r="I184" i="8"/>
  <c r="I185" i="8"/>
  <c r="I186" i="8"/>
  <c r="I187" i="8"/>
  <c r="I188" i="8"/>
  <c r="I189" i="8"/>
  <c r="I190" i="8"/>
  <c r="I191" i="8"/>
  <c r="I192" i="8"/>
  <c r="I193" i="8"/>
  <c r="E193" i="8" s="1"/>
  <c r="I194" i="8"/>
  <c r="G183" i="8"/>
  <c r="D183" i="8" s="1"/>
  <c r="G184" i="8"/>
  <c r="E184" i="8" s="1"/>
  <c r="G185" i="8"/>
  <c r="D185" i="8" s="1"/>
  <c r="G186" i="8"/>
  <c r="E186" i="8" s="1"/>
  <c r="G187" i="8"/>
  <c r="E187" i="8" s="1"/>
  <c r="G188" i="8"/>
  <c r="D188" i="8" s="1"/>
  <c r="G189" i="8"/>
  <c r="G190" i="8"/>
  <c r="E190" i="8" s="1"/>
  <c r="G191" i="8"/>
  <c r="D191" i="8" s="1"/>
  <c r="G193" i="8"/>
  <c r="G194" i="8"/>
  <c r="E183" i="8"/>
  <c r="B185" i="8"/>
  <c r="B186" i="8"/>
  <c r="B187" i="8"/>
  <c r="B189" i="8"/>
  <c r="B190" i="8"/>
  <c r="B183" i="8"/>
  <c r="C183" i="8"/>
  <c r="C188" i="8"/>
  <c r="C189" i="8"/>
  <c r="C190" i="8"/>
  <c r="C184" i="8"/>
  <c r="C185" i="8"/>
  <c r="C186" i="8"/>
  <c r="C187" i="8"/>
  <c r="B192" i="8" l="1"/>
  <c r="C194" i="8"/>
  <c r="B191" i="8"/>
  <c r="B193" i="8"/>
  <c r="D186" i="8"/>
  <c r="E191" i="8"/>
  <c r="D194" i="8"/>
  <c r="E194" i="8"/>
  <c r="D193" i="8"/>
  <c r="E185" i="8"/>
  <c r="E188" i="8"/>
  <c r="D190" i="8"/>
  <c r="D184" i="8"/>
  <c r="D189" i="8"/>
  <c r="D187" i="8"/>
  <c r="G192" i="8"/>
  <c r="D192" i="8" s="1"/>
  <c r="E189" i="8"/>
  <c r="E192" i="8" l="1"/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2" i="12"/>
  <c r="C190" i="12"/>
  <c r="C191" i="12"/>
  <c r="C192" i="12"/>
  <c r="C193" i="12"/>
  <c r="C194" i="12"/>
  <c r="C185" i="12"/>
  <c r="C175" i="12"/>
  <c r="C176" i="12"/>
  <c r="C177" i="12"/>
  <c r="C178" i="12"/>
  <c r="C179" i="12"/>
  <c r="C180" i="12"/>
  <c r="C181" i="12"/>
  <c r="C182" i="12"/>
  <c r="C183" i="12"/>
  <c r="C184" i="12"/>
  <c r="C186" i="12"/>
  <c r="C187" i="12"/>
  <c r="C188" i="12"/>
  <c r="C189" i="12"/>
  <c r="A174" i="12"/>
  <c r="C174" i="12" s="1"/>
  <c r="A173" i="12"/>
  <c r="C173" i="12" s="1"/>
  <c r="A172" i="12"/>
  <c r="C172" i="12" s="1"/>
  <c r="A171" i="12"/>
  <c r="C171" i="12" s="1"/>
  <c r="A170" i="12"/>
  <c r="C170" i="12" s="1"/>
  <c r="A169" i="12"/>
  <c r="C169" i="12" s="1"/>
  <c r="A168" i="12"/>
  <c r="C168" i="12" s="1"/>
  <c r="A167" i="12"/>
  <c r="C167" i="12" s="1"/>
  <c r="A166" i="12"/>
  <c r="C166" i="12" s="1"/>
  <c r="A165" i="12"/>
  <c r="C165" i="12" s="1"/>
  <c r="A164" i="12"/>
  <c r="C164" i="12" s="1"/>
  <c r="A163" i="12"/>
  <c r="C163" i="12" s="1"/>
  <c r="A162" i="12"/>
  <c r="C162" i="12" s="1"/>
  <c r="A161" i="12"/>
  <c r="C161" i="12" s="1"/>
  <c r="A160" i="12"/>
  <c r="C160" i="12" s="1"/>
  <c r="A159" i="12"/>
  <c r="C159" i="12" s="1"/>
  <c r="A158" i="12"/>
  <c r="C158" i="12" s="1"/>
  <c r="A157" i="12"/>
  <c r="C157" i="12" s="1"/>
  <c r="A156" i="12"/>
  <c r="C156" i="12" s="1"/>
  <c r="A155" i="12"/>
  <c r="C155" i="12" s="1"/>
  <c r="A154" i="12"/>
  <c r="C154" i="12" s="1"/>
  <c r="A153" i="12"/>
  <c r="C153" i="12" s="1"/>
  <c r="A152" i="12"/>
  <c r="C152" i="12" s="1"/>
  <c r="A151" i="12"/>
  <c r="C151" i="12" s="1"/>
  <c r="A150" i="12"/>
  <c r="C150" i="12" s="1"/>
  <c r="A149" i="12"/>
  <c r="C149" i="12" s="1"/>
  <c r="A148" i="12"/>
  <c r="C148" i="12" s="1"/>
  <c r="A147" i="12"/>
  <c r="C147" i="12" s="1"/>
  <c r="A146" i="12"/>
  <c r="C146" i="12" s="1"/>
  <c r="A145" i="12"/>
  <c r="C145" i="12" s="1"/>
  <c r="A144" i="12"/>
  <c r="C144" i="12" s="1"/>
  <c r="A143" i="12"/>
  <c r="C143" i="12" s="1"/>
  <c r="A142" i="12"/>
  <c r="C142" i="12" s="1"/>
  <c r="A141" i="12"/>
  <c r="C141" i="12" s="1"/>
  <c r="A140" i="12"/>
  <c r="C140" i="12" s="1"/>
  <c r="A139" i="12"/>
  <c r="C139" i="12" s="1"/>
  <c r="A138" i="12"/>
  <c r="C138" i="12" s="1"/>
  <c r="A137" i="12"/>
  <c r="C137" i="12" s="1"/>
  <c r="A136" i="12"/>
  <c r="C136" i="12" s="1"/>
  <c r="A135" i="12"/>
  <c r="C135" i="12" s="1"/>
  <c r="A134" i="12"/>
  <c r="C134" i="12" s="1"/>
  <c r="A133" i="12"/>
  <c r="C133" i="12" s="1"/>
  <c r="A132" i="12"/>
  <c r="C132" i="12" s="1"/>
  <c r="A131" i="12"/>
  <c r="C131" i="12" s="1"/>
  <c r="A130" i="12"/>
  <c r="C130" i="12" s="1"/>
  <c r="A129" i="12"/>
  <c r="C129" i="12" s="1"/>
  <c r="A128" i="12"/>
  <c r="C128" i="12" s="1"/>
  <c r="A127" i="12"/>
  <c r="C127" i="12" s="1"/>
  <c r="A126" i="12"/>
  <c r="C126" i="12" s="1"/>
  <c r="A125" i="12"/>
  <c r="C125" i="12" s="1"/>
  <c r="A124" i="12"/>
  <c r="C124" i="12" s="1"/>
  <c r="A123" i="12"/>
  <c r="C123" i="12" s="1"/>
  <c r="A122" i="12"/>
  <c r="C122" i="12" s="1"/>
  <c r="A121" i="12"/>
  <c r="C121" i="12" s="1"/>
  <c r="A120" i="12"/>
  <c r="C120" i="12" s="1"/>
  <c r="A119" i="12"/>
  <c r="C119" i="12" s="1"/>
  <c r="A118" i="12"/>
  <c r="C118" i="12" s="1"/>
  <c r="A117" i="12"/>
  <c r="C117" i="12" s="1"/>
  <c r="A116" i="12"/>
  <c r="C116" i="12" s="1"/>
  <c r="A115" i="12"/>
  <c r="C115" i="12" s="1"/>
  <c r="A114" i="12"/>
  <c r="C114" i="12" s="1"/>
  <c r="A113" i="12"/>
  <c r="C113" i="12" s="1"/>
  <c r="A112" i="12"/>
  <c r="C112" i="12" s="1"/>
  <c r="A111" i="12"/>
  <c r="C111" i="12" s="1"/>
  <c r="A110" i="12"/>
  <c r="C110" i="12" s="1"/>
  <c r="A109" i="12"/>
  <c r="C109" i="12" s="1"/>
  <c r="A108" i="12"/>
  <c r="C108" i="12" s="1"/>
  <c r="A107" i="12"/>
  <c r="C107" i="12" s="1"/>
  <c r="A106" i="12"/>
  <c r="C106" i="12" s="1"/>
  <c r="A105" i="12"/>
  <c r="C105" i="12" s="1"/>
  <c r="A104" i="12"/>
  <c r="C104" i="12" s="1"/>
  <c r="A103" i="12"/>
  <c r="C103" i="12" s="1"/>
  <c r="A102" i="12"/>
  <c r="C102" i="12" s="1"/>
  <c r="A101" i="12"/>
  <c r="C101" i="12" s="1"/>
  <c r="A100" i="12"/>
  <c r="C100" i="12" s="1"/>
  <c r="A99" i="12"/>
  <c r="C99" i="12" s="1"/>
  <c r="A98" i="12"/>
  <c r="C98" i="12" s="1"/>
  <c r="A97" i="12"/>
  <c r="C97" i="12" s="1"/>
  <c r="A96" i="12"/>
  <c r="C96" i="12" s="1"/>
  <c r="A95" i="12"/>
  <c r="C95" i="12" s="1"/>
  <c r="A94" i="12"/>
  <c r="C94" i="12" s="1"/>
  <c r="A93" i="12"/>
  <c r="C93" i="12" s="1"/>
  <c r="A92" i="12"/>
  <c r="C92" i="12" s="1"/>
  <c r="A91" i="12"/>
  <c r="C91" i="12" s="1"/>
  <c r="A90" i="12"/>
  <c r="C90" i="12" s="1"/>
  <c r="A89" i="12"/>
  <c r="C89" i="12" s="1"/>
  <c r="A88" i="12"/>
  <c r="C88" i="12" s="1"/>
  <c r="A87" i="12"/>
  <c r="C87" i="12" s="1"/>
  <c r="A86" i="12"/>
  <c r="C86" i="12" s="1"/>
  <c r="A85" i="12"/>
  <c r="C85" i="12" s="1"/>
  <c r="A84" i="12"/>
  <c r="C84" i="12" s="1"/>
  <c r="A83" i="12"/>
  <c r="C83" i="12" s="1"/>
  <c r="A82" i="12"/>
  <c r="C82" i="12" s="1"/>
  <c r="A81" i="12"/>
  <c r="C81" i="12" s="1"/>
  <c r="A80" i="12"/>
  <c r="C80" i="12" s="1"/>
  <c r="A79" i="12"/>
  <c r="C79" i="12" s="1"/>
  <c r="A78" i="12"/>
  <c r="C78" i="12" s="1"/>
  <c r="A77" i="12"/>
  <c r="C77" i="12" s="1"/>
  <c r="A76" i="12"/>
  <c r="C76" i="12" s="1"/>
  <c r="A75" i="12"/>
  <c r="C75" i="12" s="1"/>
  <c r="A74" i="12"/>
  <c r="C74" i="12" s="1"/>
  <c r="A73" i="12"/>
  <c r="C73" i="12" s="1"/>
  <c r="A72" i="12"/>
  <c r="C72" i="12" s="1"/>
  <c r="A71" i="12"/>
  <c r="C71" i="12" s="1"/>
  <c r="A70" i="12"/>
  <c r="C70" i="12" s="1"/>
  <c r="A69" i="12"/>
  <c r="C69" i="12" s="1"/>
  <c r="A68" i="12"/>
  <c r="C68" i="12" s="1"/>
  <c r="A67" i="12"/>
  <c r="C67" i="12" s="1"/>
  <c r="A66" i="12"/>
  <c r="C66" i="12" s="1"/>
  <c r="A65" i="12"/>
  <c r="C65" i="12" s="1"/>
  <c r="A64" i="12"/>
  <c r="C64" i="12" s="1"/>
  <c r="A63" i="12"/>
  <c r="C63" i="12" s="1"/>
  <c r="A62" i="12"/>
  <c r="C62" i="12" s="1"/>
  <c r="A61" i="12"/>
  <c r="C61" i="12" s="1"/>
  <c r="A60" i="12"/>
  <c r="C60" i="12" s="1"/>
  <c r="A59" i="12"/>
  <c r="C59" i="12" s="1"/>
  <c r="A58" i="12"/>
  <c r="C58" i="12" s="1"/>
  <c r="A57" i="12"/>
  <c r="C57" i="12" s="1"/>
  <c r="A56" i="12"/>
  <c r="C56" i="12" s="1"/>
  <c r="A55" i="12"/>
  <c r="C55" i="12" s="1"/>
  <c r="A54" i="12"/>
  <c r="C54" i="12" s="1"/>
  <c r="A53" i="12"/>
  <c r="C53" i="12" s="1"/>
  <c r="A52" i="12"/>
  <c r="C52" i="12" s="1"/>
  <c r="A51" i="12"/>
  <c r="C51" i="12" s="1"/>
  <c r="A50" i="12"/>
  <c r="C50" i="12" s="1"/>
  <c r="A49" i="12"/>
  <c r="C49" i="12" s="1"/>
  <c r="A48" i="12"/>
  <c r="C48" i="12" s="1"/>
  <c r="A47" i="12"/>
  <c r="C47" i="12" s="1"/>
  <c r="A46" i="12"/>
  <c r="C46" i="12" s="1"/>
  <c r="A45" i="12"/>
  <c r="C45" i="12" s="1"/>
  <c r="A44" i="12"/>
  <c r="C44" i="12" s="1"/>
  <c r="A43" i="12"/>
  <c r="C43" i="12" s="1"/>
  <c r="A42" i="12"/>
  <c r="C42" i="12" s="1"/>
  <c r="A41" i="12"/>
  <c r="C41" i="12" s="1"/>
  <c r="A40" i="12"/>
  <c r="C40" i="12" s="1"/>
  <c r="A39" i="12"/>
  <c r="C39" i="12" s="1"/>
  <c r="A38" i="12"/>
  <c r="C38" i="12" s="1"/>
  <c r="A37" i="12"/>
  <c r="C37" i="12" s="1"/>
  <c r="A36" i="12"/>
  <c r="C36" i="12" s="1"/>
  <c r="A35" i="12"/>
  <c r="C35" i="12" s="1"/>
  <c r="A34" i="12"/>
  <c r="C34" i="12" s="1"/>
  <c r="A33" i="12"/>
  <c r="C33" i="12" s="1"/>
  <c r="A32" i="12"/>
  <c r="C32" i="12" s="1"/>
  <c r="A31" i="12"/>
  <c r="C31" i="12" s="1"/>
  <c r="A30" i="12"/>
  <c r="C30" i="12" s="1"/>
  <c r="A29" i="12"/>
  <c r="C29" i="12" s="1"/>
  <c r="A28" i="12"/>
  <c r="C28" i="12" s="1"/>
  <c r="A27" i="12"/>
  <c r="C27" i="12" s="1"/>
  <c r="A26" i="12"/>
  <c r="C26" i="12" s="1"/>
  <c r="A25" i="12"/>
  <c r="C25" i="12" s="1"/>
  <c r="A24" i="12"/>
  <c r="C24" i="12" s="1"/>
  <c r="A23" i="12"/>
  <c r="C23" i="12" s="1"/>
  <c r="A22" i="12"/>
  <c r="C22" i="12" s="1"/>
  <c r="A21" i="12"/>
  <c r="C21" i="12" s="1"/>
  <c r="A20" i="12"/>
  <c r="C20" i="12" s="1"/>
  <c r="A19" i="12"/>
  <c r="C19" i="12" s="1"/>
  <c r="A18" i="12"/>
  <c r="C18" i="12" s="1"/>
  <c r="A17" i="12"/>
  <c r="C17" i="12" s="1"/>
  <c r="A16" i="12"/>
  <c r="C16" i="12" s="1"/>
  <c r="A15" i="12"/>
  <c r="C15" i="12" s="1"/>
  <c r="A14" i="12"/>
  <c r="C14" i="12" s="1"/>
  <c r="A13" i="12"/>
  <c r="C13" i="12" s="1"/>
  <c r="A12" i="12"/>
  <c r="C12" i="12" s="1"/>
  <c r="A11" i="12"/>
  <c r="C11" i="12" s="1"/>
  <c r="A10" i="12"/>
  <c r="C10" i="12" s="1"/>
  <c r="A9" i="12"/>
  <c r="C9" i="12" s="1"/>
  <c r="A8" i="12"/>
  <c r="C8" i="12" s="1"/>
  <c r="A7" i="12"/>
  <c r="C7" i="12" s="1"/>
  <c r="A6" i="12"/>
  <c r="C6" i="12" s="1"/>
  <c r="A5" i="12"/>
  <c r="C5" i="12" s="1"/>
  <c r="A4" i="12"/>
  <c r="C4" i="12" s="1"/>
  <c r="A3" i="12"/>
  <c r="C3" i="12" s="1"/>
  <c r="A2" i="12"/>
  <c r="C2" i="12" s="1"/>
  <c r="I183" i="1" l="1"/>
  <c r="I184" i="1"/>
  <c r="Q184" i="1"/>
  <c r="I185" i="1"/>
  <c r="I186" i="1"/>
  <c r="Q186" i="1"/>
  <c r="Q182" i="1" l="1"/>
  <c r="I182" i="1"/>
  <c r="K175" i="8" l="1"/>
  <c r="K176" i="8"/>
  <c r="K177" i="8"/>
  <c r="K178" i="8"/>
  <c r="K179" i="8"/>
  <c r="K180" i="8"/>
  <c r="K181" i="8"/>
  <c r="K182" i="8"/>
  <c r="I175" i="8"/>
  <c r="I176" i="8"/>
  <c r="I177" i="8"/>
  <c r="I178" i="8"/>
  <c r="I179" i="8"/>
  <c r="I180" i="8"/>
  <c r="I181" i="8"/>
  <c r="I182" i="8"/>
  <c r="G175" i="8"/>
  <c r="D175" i="8" s="1"/>
  <c r="G176" i="8"/>
  <c r="G177" i="8"/>
  <c r="G178" i="8"/>
  <c r="G179" i="8"/>
  <c r="G180" i="8"/>
  <c r="G181" i="8"/>
  <c r="G182" i="8"/>
  <c r="C175" i="8"/>
  <c r="C176" i="8"/>
  <c r="C177" i="8"/>
  <c r="C178" i="8"/>
  <c r="C179" i="8"/>
  <c r="C180" i="8"/>
  <c r="C181" i="8"/>
  <c r="C182" i="8"/>
  <c r="E182" i="8" l="1"/>
  <c r="D181" i="8"/>
  <c r="D177" i="8"/>
  <c r="D182" i="8"/>
  <c r="D176" i="8"/>
  <c r="D180" i="8"/>
  <c r="E177" i="8"/>
  <c r="E176" i="8"/>
  <c r="E175" i="8"/>
  <c r="D178" i="8"/>
  <c r="D179" i="8"/>
  <c r="E180" i="8"/>
  <c r="E179" i="8"/>
  <c r="E178" i="8"/>
  <c r="E181" i="8"/>
  <c r="L101" i="1" l="1"/>
  <c r="Q176" i="1" l="1"/>
  <c r="Q179" i="1"/>
  <c r="Q181" i="1"/>
  <c r="I181" i="1"/>
  <c r="L186" i="1" l="1"/>
  <c r="O186" i="1" s="1"/>
  <c r="L183" i="1"/>
  <c r="O183" i="1" s="1"/>
  <c r="L185" i="1"/>
  <c r="O185" i="1" s="1"/>
  <c r="L184" i="1"/>
  <c r="O184" i="1" s="1"/>
  <c r="L182" i="1"/>
  <c r="O182" i="1" s="1"/>
  <c r="L181" i="1" l="1"/>
  <c r="O181" i="1" s="1"/>
  <c r="I174" i="1" l="1"/>
  <c r="I175" i="1"/>
  <c r="I176" i="1"/>
  <c r="I177" i="1"/>
  <c r="I178" i="1"/>
  <c r="I179" i="1"/>
  <c r="I180" i="1"/>
  <c r="L180" i="1" l="1"/>
  <c r="O180" i="1" s="1"/>
  <c r="L178" i="1" l="1"/>
  <c r="L179" i="1" l="1"/>
  <c r="O179" i="1" s="1"/>
  <c r="L174" i="1" l="1"/>
  <c r="L175" i="1"/>
  <c r="O175" i="1" s="1"/>
  <c r="L176" i="1"/>
  <c r="L177" i="1"/>
  <c r="O176" i="1" l="1"/>
  <c r="O177" i="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D3" i="10"/>
  <c r="I3" i="10" s="1"/>
  <c r="D4" i="10"/>
  <c r="I4" i="10" s="1"/>
  <c r="D5" i="10"/>
  <c r="I5" i="10" s="1"/>
  <c r="D6" i="10"/>
  <c r="F6" i="10" s="1"/>
  <c r="D7" i="10"/>
  <c r="F7" i="10" s="1"/>
  <c r="D8" i="10"/>
  <c r="F8" i="10" s="1"/>
  <c r="D9" i="10"/>
  <c r="I9" i="10" s="1"/>
  <c r="D10" i="10"/>
  <c r="F10" i="10" s="1"/>
  <c r="D11" i="10"/>
  <c r="I11" i="10" s="1"/>
  <c r="D12" i="10"/>
  <c r="F12" i="10" s="1"/>
  <c r="D13" i="10"/>
  <c r="F13" i="10" s="1"/>
  <c r="D14" i="10"/>
  <c r="F14" i="10" s="1"/>
  <c r="D15" i="10"/>
  <c r="I15" i="10" s="1"/>
  <c r="D16" i="10"/>
  <c r="I16" i="10" s="1"/>
  <c r="D17" i="10"/>
  <c r="F17" i="10" s="1"/>
  <c r="D18" i="10"/>
  <c r="F18" i="10" s="1"/>
  <c r="D19" i="10"/>
  <c r="F19" i="10" s="1"/>
  <c r="D20" i="10"/>
  <c r="F20" i="10" s="1"/>
  <c r="D21" i="10"/>
  <c r="F21" i="10" s="1"/>
  <c r="D22" i="10"/>
  <c r="I22" i="10" s="1"/>
  <c r="D23" i="10"/>
  <c r="I23" i="10" s="1"/>
  <c r="D24" i="10"/>
  <c r="F24" i="10" s="1"/>
  <c r="D25" i="10"/>
  <c r="F25" i="10" s="1"/>
  <c r="D26" i="10"/>
  <c r="F26" i="10" s="1"/>
  <c r="D27" i="10"/>
  <c r="D28" i="10"/>
  <c r="F28" i="10" s="1"/>
  <c r="D29" i="10"/>
  <c r="I29" i="10" s="1"/>
  <c r="D30" i="10"/>
  <c r="F30" i="10" s="1"/>
  <c r="D31" i="10"/>
  <c r="I31" i="10" s="1"/>
  <c r="D32" i="10"/>
  <c r="F32" i="10" s="1"/>
  <c r="D33" i="10"/>
  <c r="D34" i="10"/>
  <c r="I34" i="10" s="1"/>
  <c r="D35" i="10"/>
  <c r="I35" i="10" s="1"/>
  <c r="D36" i="10"/>
  <c r="I36" i="10" s="1"/>
  <c r="D37" i="10"/>
  <c r="I37" i="10" s="1"/>
  <c r="D38" i="10"/>
  <c r="I38" i="10" s="1"/>
  <c r="D39" i="10"/>
  <c r="I39" i="10" s="1"/>
  <c r="D40" i="10"/>
  <c r="F40" i="10" s="1"/>
  <c r="D41" i="10"/>
  <c r="I41" i="10" s="1"/>
  <c r="D42" i="10"/>
  <c r="F42" i="10" s="1"/>
  <c r="D43" i="10"/>
  <c r="F43" i="10" s="1"/>
  <c r="D44" i="10"/>
  <c r="I44" i="10" s="1"/>
  <c r="D45" i="10"/>
  <c r="F45" i="10" s="1"/>
  <c r="D46" i="10"/>
  <c r="F46" i="10" s="1"/>
  <c r="D47" i="10"/>
  <c r="I47" i="10" s="1"/>
  <c r="D48" i="10"/>
  <c r="F48" i="10" s="1"/>
  <c r="D49" i="10"/>
  <c r="I49" i="10" s="1"/>
  <c r="D50" i="10"/>
  <c r="F50" i="10" s="1"/>
  <c r="D51" i="10"/>
  <c r="I51" i="10" s="1"/>
  <c r="D52" i="10"/>
  <c r="I52" i="10" s="1"/>
  <c r="D53" i="10"/>
  <c r="F53" i="10" s="1"/>
  <c r="D54" i="10"/>
  <c r="I54" i="10" s="1"/>
  <c r="D55" i="10"/>
  <c r="F55" i="10" s="1"/>
  <c r="D56" i="10"/>
  <c r="I56" i="10" s="1"/>
  <c r="D57" i="10"/>
  <c r="D58" i="10"/>
  <c r="I58" i="10" s="1"/>
  <c r="D59" i="10"/>
  <c r="D60" i="10"/>
  <c r="F60" i="10" s="1"/>
  <c r="D61" i="10"/>
  <c r="F61" i="10" s="1"/>
  <c r="D62" i="10"/>
  <c r="F62" i="10" s="1"/>
  <c r="D63" i="10"/>
  <c r="I63" i="10" s="1"/>
  <c r="D64" i="10"/>
  <c r="I64" i="10" s="1"/>
  <c r="D65" i="10"/>
  <c r="F65" i="10" s="1"/>
  <c r="D66" i="10"/>
  <c r="I66" i="10" s="1"/>
  <c r="D67" i="10"/>
  <c r="I67" i="10" s="1"/>
  <c r="D68" i="10"/>
  <c r="I68" i="10" s="1"/>
  <c r="D69" i="10"/>
  <c r="I69" i="10" s="1"/>
  <c r="D70" i="10"/>
  <c r="D71" i="10"/>
  <c r="F71" i="10" s="1"/>
  <c r="D72" i="10"/>
  <c r="I72" i="10" s="1"/>
  <c r="D73" i="10"/>
  <c r="F73" i="10" s="1"/>
  <c r="D74" i="10"/>
  <c r="F74" i="10" s="1"/>
  <c r="D75" i="10"/>
  <c r="D76" i="10"/>
  <c r="I76" i="10" s="1"/>
  <c r="D77" i="10"/>
  <c r="F77" i="10" s="1"/>
  <c r="D78" i="10"/>
  <c r="I78" i="10" s="1"/>
  <c r="D79" i="10"/>
  <c r="F79" i="10" s="1"/>
  <c r="D80" i="10"/>
  <c r="I80" i="10" s="1"/>
  <c r="D81" i="10"/>
  <c r="I81" i="10" s="1"/>
  <c r="D82" i="10"/>
  <c r="F82" i="10" s="1"/>
  <c r="D83" i="10"/>
  <c r="D84" i="10"/>
  <c r="F84" i="10" s="1"/>
  <c r="D85" i="10"/>
  <c r="F85" i="10" s="1"/>
  <c r="D86" i="10"/>
  <c r="F86" i="10" s="1"/>
  <c r="D87" i="10"/>
  <c r="D88" i="10"/>
  <c r="I88" i="10" s="1"/>
  <c r="D89" i="10"/>
  <c r="I89" i="10" s="1"/>
  <c r="D90" i="10"/>
  <c r="F90" i="10" s="1"/>
  <c r="D91" i="10"/>
  <c r="F91" i="10" s="1"/>
  <c r="D92" i="10"/>
  <c r="F92" i="10" s="1"/>
  <c r="D93" i="10"/>
  <c r="D94" i="10"/>
  <c r="I94" i="10" s="1"/>
  <c r="D95" i="10"/>
  <c r="I95" i="10" s="1"/>
  <c r="D96" i="10"/>
  <c r="F96" i="10" s="1"/>
  <c r="D97" i="10"/>
  <c r="F97" i="10" s="1"/>
  <c r="D98" i="10"/>
  <c r="I98" i="10" s="1"/>
  <c r="D99" i="10"/>
  <c r="I99" i="10" s="1"/>
  <c r="D100" i="10"/>
  <c r="I100" i="10" s="1"/>
  <c r="D101" i="10"/>
  <c r="I101" i="10" s="1"/>
  <c r="D102" i="10"/>
  <c r="F102" i="10" s="1"/>
  <c r="D103" i="10"/>
  <c r="F103" i="10" s="1"/>
  <c r="D104" i="10"/>
  <c r="F104" i="10" s="1"/>
  <c r="D105" i="10"/>
  <c r="I105" i="10" s="1"/>
  <c r="D106" i="10"/>
  <c r="I106" i="10" s="1"/>
  <c r="D107" i="10"/>
  <c r="I107" i="10" s="1"/>
  <c r="D108" i="10"/>
  <c r="I108" i="10" s="1"/>
  <c r="D109" i="10"/>
  <c r="F109" i="10" s="1"/>
  <c r="D110" i="10"/>
  <c r="I110" i="10" s="1"/>
  <c r="D111" i="10"/>
  <c r="D112" i="10"/>
  <c r="I112" i="10" s="1"/>
  <c r="D113" i="10"/>
  <c r="F113" i="10" s="1"/>
  <c r="D114" i="10"/>
  <c r="F114" i="10" s="1"/>
  <c r="D115" i="10"/>
  <c r="I115" i="10" s="1"/>
  <c r="D116" i="10"/>
  <c r="I116" i="10" s="1"/>
  <c r="D117" i="10"/>
  <c r="D118" i="10"/>
  <c r="I118" i="10" s="1"/>
  <c r="D119" i="10"/>
  <c r="F119" i="10" s="1"/>
  <c r="D120" i="10"/>
  <c r="F120" i="10" s="1"/>
  <c r="D121" i="10"/>
  <c r="I121" i="10" s="1"/>
  <c r="D122" i="10"/>
  <c r="F122" i="10" s="1"/>
  <c r="D123" i="10"/>
  <c r="D124" i="10"/>
  <c r="I124" i="10" s="1"/>
  <c r="D125" i="10"/>
  <c r="I125" i="10" s="1"/>
  <c r="D126" i="10"/>
  <c r="F126" i="10" s="1"/>
  <c r="D127" i="10"/>
  <c r="F127" i="10" s="1"/>
  <c r="D128" i="10"/>
  <c r="I128" i="10" s="1"/>
  <c r="D129" i="10"/>
  <c r="I129" i="10" s="1"/>
  <c r="D130" i="10"/>
  <c r="I130" i="10" s="1"/>
  <c r="D131" i="10"/>
  <c r="I131" i="10" s="1"/>
  <c r="D132" i="10"/>
  <c r="F132" i="10" s="1"/>
  <c r="D133" i="10"/>
  <c r="F133" i="10" s="1"/>
  <c r="D134" i="10"/>
  <c r="F134" i="10" s="1"/>
  <c r="D135" i="10"/>
  <c r="I135" i="10" s="1"/>
  <c r="D136" i="10"/>
  <c r="I136" i="10" s="1"/>
  <c r="D137" i="10"/>
  <c r="F137" i="10" s="1"/>
  <c r="D138" i="10"/>
  <c r="F138" i="10" s="1"/>
  <c r="D139" i="10"/>
  <c r="F139" i="10" s="1"/>
  <c r="D140" i="10"/>
  <c r="I140" i="10" s="1"/>
  <c r="D141" i="10"/>
  <c r="I141" i="10" s="1"/>
  <c r="D142" i="10"/>
  <c r="I142" i="10" s="1"/>
  <c r="D143" i="10"/>
  <c r="I143" i="10" s="1"/>
  <c r="D144" i="10"/>
  <c r="F144" i="10" s="1"/>
  <c r="D145" i="10"/>
  <c r="F145" i="10" s="1"/>
  <c r="D146" i="10"/>
  <c r="F146" i="10" s="1"/>
  <c r="D147" i="10"/>
  <c r="D148" i="10"/>
  <c r="F148" i="10" s="1"/>
  <c r="D149" i="10"/>
  <c r="F149" i="10" s="1"/>
  <c r="D150" i="10"/>
  <c r="I150" i="10" s="1"/>
  <c r="D151" i="10"/>
  <c r="F151" i="10" s="1"/>
  <c r="D152" i="10"/>
  <c r="F152" i="10" s="1"/>
  <c r="D153" i="10"/>
  <c r="I153" i="10" s="1"/>
  <c r="D154" i="10"/>
  <c r="I154" i="10" s="1"/>
  <c r="D155" i="10"/>
  <c r="F155" i="10" s="1"/>
  <c r="D156" i="10"/>
  <c r="F156" i="10" s="1"/>
  <c r="D157" i="10"/>
  <c r="I157" i="10" s="1"/>
  <c r="D158" i="10"/>
  <c r="F158" i="10" s="1"/>
  <c r="D159" i="10"/>
  <c r="I159" i="10" s="1"/>
  <c r="D160" i="10"/>
  <c r="D161" i="10"/>
  <c r="I161" i="10" s="1"/>
  <c r="D162" i="10"/>
  <c r="F162" i="10" s="1"/>
  <c r="D163" i="10"/>
  <c r="I163" i="10" s="1"/>
  <c r="D164" i="10"/>
  <c r="F164" i="10" s="1"/>
  <c r="D165" i="10"/>
  <c r="D166" i="10"/>
  <c r="I166" i="10" s="1"/>
  <c r="D167" i="10"/>
  <c r="F167" i="10" s="1"/>
  <c r="D168" i="10"/>
  <c r="F168" i="10" s="1"/>
  <c r="D169" i="10"/>
  <c r="F169" i="10" s="1"/>
  <c r="D170" i="10"/>
  <c r="F170" i="10" s="1"/>
  <c r="D171" i="10"/>
  <c r="I171" i="10" s="1"/>
  <c r="D172" i="10"/>
  <c r="D173" i="10"/>
  <c r="D174" i="10"/>
  <c r="F174" i="10" s="1"/>
  <c r="D2" i="10"/>
  <c r="F2" i="10" s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26" i="8"/>
  <c r="K65" i="8"/>
  <c r="K66" i="8"/>
  <c r="K67" i="8"/>
  <c r="K68" i="8"/>
  <c r="K69" i="8"/>
  <c r="K70" i="8"/>
  <c r="K71" i="8"/>
  <c r="K72" i="8"/>
  <c r="K73" i="8"/>
  <c r="K74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75" i="8"/>
  <c r="K173" i="8"/>
  <c r="K174" i="8"/>
  <c r="K2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26" i="8"/>
  <c r="I65" i="8"/>
  <c r="I66" i="8"/>
  <c r="I67" i="8"/>
  <c r="I68" i="8"/>
  <c r="I69" i="8"/>
  <c r="I70" i="8"/>
  <c r="I71" i="8"/>
  <c r="I72" i="8"/>
  <c r="I73" i="8"/>
  <c r="I74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75" i="8"/>
  <c r="I173" i="8"/>
  <c r="I174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26" i="8"/>
  <c r="G65" i="8"/>
  <c r="G66" i="8"/>
  <c r="G67" i="8"/>
  <c r="G68" i="8"/>
  <c r="G69" i="8"/>
  <c r="G70" i="8"/>
  <c r="G71" i="8"/>
  <c r="G72" i="8"/>
  <c r="G73" i="8"/>
  <c r="G74" i="8"/>
  <c r="G76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75" i="8"/>
  <c r="G173" i="8"/>
  <c r="G174" i="8"/>
  <c r="G77" i="8"/>
  <c r="G3" i="8"/>
  <c r="G4" i="8"/>
  <c r="G5" i="8"/>
  <c r="G6" i="8"/>
  <c r="G7" i="8"/>
  <c r="G8" i="8"/>
  <c r="G9" i="8"/>
  <c r="G10" i="8"/>
  <c r="G11" i="8"/>
  <c r="G2" i="8"/>
  <c r="A3" i="8"/>
  <c r="C3" i="8" s="1"/>
  <c r="A4" i="8"/>
  <c r="C4" i="8" s="1"/>
  <c r="A5" i="8"/>
  <c r="C5" i="8" s="1"/>
  <c r="A6" i="8"/>
  <c r="C6" i="8" s="1"/>
  <c r="A7" i="8"/>
  <c r="C7" i="8" s="1"/>
  <c r="A8" i="8"/>
  <c r="C8" i="8" s="1"/>
  <c r="A9" i="8"/>
  <c r="A10" i="8"/>
  <c r="C10" i="8" s="1"/>
  <c r="A11" i="8"/>
  <c r="A12" i="8"/>
  <c r="C12" i="8" s="1"/>
  <c r="A13" i="8"/>
  <c r="C13" i="8" s="1"/>
  <c r="A14" i="8"/>
  <c r="C14" i="8" s="1"/>
  <c r="A15" i="8"/>
  <c r="C15" i="8" s="1"/>
  <c r="A16" i="8"/>
  <c r="A17" i="8"/>
  <c r="A18" i="8"/>
  <c r="C18" i="8" s="1"/>
  <c r="A19" i="8"/>
  <c r="C19" i="8" s="1"/>
  <c r="A20" i="8"/>
  <c r="C20" i="8" s="1"/>
  <c r="A21" i="8"/>
  <c r="C21" i="8" s="1"/>
  <c r="A22" i="8"/>
  <c r="C22" i="8" s="1"/>
  <c r="A23" i="8"/>
  <c r="A24" i="8"/>
  <c r="C24" i="8" s="1"/>
  <c r="A25" i="8"/>
  <c r="C25" i="8" s="1"/>
  <c r="C27" i="8"/>
  <c r="C28" i="8"/>
  <c r="C29" i="8"/>
  <c r="C30" i="8"/>
  <c r="C31" i="8"/>
  <c r="C32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5" i="8"/>
  <c r="C57" i="8"/>
  <c r="C58" i="8"/>
  <c r="C59" i="8"/>
  <c r="C60" i="8"/>
  <c r="C61" i="8"/>
  <c r="C63" i="8"/>
  <c r="C64" i="8"/>
  <c r="A26" i="8"/>
  <c r="C26" i="8" s="1"/>
  <c r="C65" i="8"/>
  <c r="C67" i="8"/>
  <c r="C68" i="8"/>
  <c r="C72" i="8"/>
  <c r="C73" i="8"/>
  <c r="C74" i="8"/>
  <c r="C76" i="8"/>
  <c r="C78" i="8"/>
  <c r="C79" i="8"/>
  <c r="C81" i="8"/>
  <c r="C82" i="8"/>
  <c r="C83" i="8"/>
  <c r="C84" i="8"/>
  <c r="C86" i="8"/>
  <c r="C87" i="8"/>
  <c r="C88" i="8"/>
  <c r="C90" i="8"/>
  <c r="C91" i="8"/>
  <c r="C92" i="8"/>
  <c r="C93" i="8"/>
  <c r="C94" i="8"/>
  <c r="C95" i="8"/>
  <c r="C96" i="8"/>
  <c r="C98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5" i="8"/>
  <c r="C117" i="8"/>
  <c r="C119" i="8"/>
  <c r="C123" i="8"/>
  <c r="C124" i="8"/>
  <c r="C125" i="8"/>
  <c r="C127" i="8"/>
  <c r="C128" i="8"/>
  <c r="C129" i="8"/>
  <c r="C131" i="8"/>
  <c r="C133" i="8"/>
  <c r="C134" i="8"/>
  <c r="C135" i="8"/>
  <c r="C137" i="8"/>
  <c r="C138" i="8"/>
  <c r="C139" i="8"/>
  <c r="C140" i="8"/>
  <c r="C141" i="8"/>
  <c r="C142" i="8"/>
  <c r="C143" i="8"/>
  <c r="C145" i="8"/>
  <c r="C146" i="8"/>
  <c r="C148" i="8"/>
  <c r="C151" i="8"/>
  <c r="C152" i="8"/>
  <c r="C153" i="8"/>
  <c r="C154" i="8"/>
  <c r="C157" i="8"/>
  <c r="C158" i="8"/>
  <c r="C160" i="8"/>
  <c r="C161" i="8"/>
  <c r="C162" i="8"/>
  <c r="C163" i="8"/>
  <c r="C164" i="8"/>
  <c r="C165" i="8"/>
  <c r="C166" i="8"/>
  <c r="C167" i="8"/>
  <c r="C168" i="8"/>
  <c r="C170" i="8"/>
  <c r="C171" i="8"/>
  <c r="C172" i="8"/>
  <c r="C75" i="8"/>
  <c r="C173" i="8"/>
  <c r="C174" i="8"/>
  <c r="C77" i="8"/>
  <c r="A2" i="8"/>
  <c r="M121" i="1" l="1"/>
  <c r="M71" i="1"/>
  <c r="M60" i="1"/>
  <c r="M156" i="1"/>
  <c r="M132" i="1"/>
  <c r="M120" i="1"/>
  <c r="M167" i="1"/>
  <c r="P167" i="1" s="1"/>
  <c r="M143" i="1"/>
  <c r="P143" i="1" s="1"/>
  <c r="M106" i="1"/>
  <c r="P106" i="1" s="1"/>
  <c r="M21" i="1"/>
  <c r="M115" i="1"/>
  <c r="M119" i="1"/>
  <c r="P119" i="1" s="1"/>
  <c r="M166" i="1"/>
  <c r="M154" i="1"/>
  <c r="M142" i="1"/>
  <c r="M130" i="1"/>
  <c r="M118" i="1"/>
  <c r="M105" i="1"/>
  <c r="P105" i="1" s="1"/>
  <c r="M93" i="1"/>
  <c r="P93" i="1" s="1"/>
  <c r="M81" i="1"/>
  <c r="P81" i="1" s="1"/>
  <c r="M68" i="1"/>
  <c r="P68" i="1" s="1"/>
  <c r="M57" i="1"/>
  <c r="M45" i="1"/>
  <c r="P45" i="1" s="1"/>
  <c r="M33" i="1"/>
  <c r="P33" i="1" s="1"/>
  <c r="M20" i="1"/>
  <c r="M8" i="1"/>
  <c r="M131" i="1"/>
  <c r="P131" i="1" s="1"/>
  <c r="M165" i="1"/>
  <c r="M153" i="1"/>
  <c r="M141" i="1"/>
  <c r="M129" i="1"/>
  <c r="P129" i="1" s="1"/>
  <c r="M117" i="1"/>
  <c r="M104" i="1"/>
  <c r="M92" i="1"/>
  <c r="M80" i="1"/>
  <c r="M67" i="1"/>
  <c r="M44" i="1"/>
  <c r="M32" i="1"/>
  <c r="M19" i="1"/>
  <c r="M7" i="1"/>
  <c r="M47" i="1"/>
  <c r="P47" i="1" s="1"/>
  <c r="M155" i="1"/>
  <c r="P155" i="1" s="1"/>
  <c r="M34" i="1"/>
  <c r="M164" i="1"/>
  <c r="M140" i="1"/>
  <c r="M128" i="1"/>
  <c r="M116" i="1"/>
  <c r="M103" i="1"/>
  <c r="M91" i="1"/>
  <c r="M79" i="1"/>
  <c r="M66" i="1"/>
  <c r="M55" i="1"/>
  <c r="M43" i="1"/>
  <c r="M31" i="1"/>
  <c r="M18" i="1"/>
  <c r="M151" i="1"/>
  <c r="M127" i="1"/>
  <c r="M114" i="1"/>
  <c r="M102" i="1"/>
  <c r="M90" i="1"/>
  <c r="M78" i="1"/>
  <c r="M65" i="1"/>
  <c r="M54" i="1"/>
  <c r="M42" i="1"/>
  <c r="P42" i="1" s="1"/>
  <c r="M30" i="1"/>
  <c r="M17" i="1"/>
  <c r="M5" i="1"/>
  <c r="M94" i="1"/>
  <c r="P94" i="1" s="1"/>
  <c r="M75" i="1"/>
  <c r="M162" i="1"/>
  <c r="M150" i="1"/>
  <c r="M138" i="1"/>
  <c r="P138" i="1" s="1"/>
  <c r="M126" i="1"/>
  <c r="M113" i="1"/>
  <c r="M101" i="1"/>
  <c r="M89" i="1"/>
  <c r="M77" i="1"/>
  <c r="M64" i="1"/>
  <c r="M53" i="1"/>
  <c r="M41" i="1"/>
  <c r="M29" i="1"/>
  <c r="M16" i="1"/>
  <c r="M4" i="1"/>
  <c r="M107" i="1"/>
  <c r="P107" i="1" s="1"/>
  <c r="M22" i="1"/>
  <c r="P22" i="1" s="1"/>
  <c r="M58" i="1"/>
  <c r="M173" i="1"/>
  <c r="M149" i="1"/>
  <c r="M137" i="1"/>
  <c r="M112" i="1"/>
  <c r="M100" i="1"/>
  <c r="M88" i="1"/>
  <c r="M76" i="1"/>
  <c r="M26" i="1"/>
  <c r="M52" i="1"/>
  <c r="M40" i="1"/>
  <c r="M28" i="1"/>
  <c r="M3" i="1"/>
  <c r="P3" i="1" s="1"/>
  <c r="M95" i="1"/>
  <c r="P95" i="1" s="1"/>
  <c r="M46" i="1"/>
  <c r="M172" i="1"/>
  <c r="M160" i="1"/>
  <c r="M148" i="1"/>
  <c r="M136" i="1"/>
  <c r="M124" i="1"/>
  <c r="M111" i="1"/>
  <c r="P111" i="1" s="1"/>
  <c r="M99" i="1"/>
  <c r="P99" i="1" s="1"/>
  <c r="M74" i="1"/>
  <c r="P74" i="1" s="1"/>
  <c r="M63" i="1"/>
  <c r="P63" i="1" s="1"/>
  <c r="M39" i="1"/>
  <c r="P39" i="1" s="1"/>
  <c r="M27" i="1"/>
  <c r="P27" i="1" s="1"/>
  <c r="M14" i="1"/>
  <c r="M59" i="1"/>
  <c r="P59" i="1" s="1"/>
  <c r="M82" i="1"/>
  <c r="P82" i="1" s="1"/>
  <c r="M171" i="1"/>
  <c r="M159" i="1"/>
  <c r="M147" i="1"/>
  <c r="M123" i="1"/>
  <c r="M110" i="1"/>
  <c r="M98" i="1"/>
  <c r="M86" i="1"/>
  <c r="M73" i="1"/>
  <c r="M62" i="1"/>
  <c r="M50" i="1"/>
  <c r="M38" i="1"/>
  <c r="M25" i="1"/>
  <c r="M13" i="1"/>
  <c r="M83" i="1"/>
  <c r="P83" i="1" s="1"/>
  <c r="M10" i="1"/>
  <c r="M69" i="1"/>
  <c r="P69" i="1" s="1"/>
  <c r="M170" i="1"/>
  <c r="M146" i="1"/>
  <c r="M134" i="1"/>
  <c r="M122" i="1"/>
  <c r="M109" i="1"/>
  <c r="M97" i="1"/>
  <c r="M85" i="1"/>
  <c r="M72" i="1"/>
  <c r="M61" i="1"/>
  <c r="M37" i="1"/>
  <c r="M24" i="1"/>
  <c r="M12" i="1"/>
  <c r="M2" i="1"/>
  <c r="L154" i="1"/>
  <c r="L66" i="1"/>
  <c r="L78" i="1"/>
  <c r="L141" i="1"/>
  <c r="L91" i="1"/>
  <c r="L64" i="1"/>
  <c r="L34" i="1"/>
  <c r="L110" i="1"/>
  <c r="L104" i="1"/>
  <c r="L129" i="1"/>
  <c r="L117" i="1"/>
  <c r="L53" i="1"/>
  <c r="L19" i="1"/>
  <c r="L32" i="1"/>
  <c r="L137" i="1"/>
  <c r="L125" i="1"/>
  <c r="L149" i="1"/>
  <c r="L13" i="1"/>
  <c r="L58" i="1"/>
  <c r="L15" i="1"/>
  <c r="L173" i="1"/>
  <c r="L46" i="1"/>
  <c r="L81" i="1"/>
  <c r="L69" i="1"/>
  <c r="L152" i="1"/>
  <c r="L113" i="1"/>
  <c r="L23" i="1"/>
  <c r="L106" i="1"/>
  <c r="L93" i="1"/>
  <c r="L56" i="1"/>
  <c r="L41" i="1"/>
  <c r="L142" i="1"/>
  <c r="L130" i="1"/>
  <c r="L118" i="1"/>
  <c r="L79" i="1"/>
  <c r="L67" i="1"/>
  <c r="L65" i="1"/>
  <c r="L20" i="1"/>
  <c r="L167" i="1"/>
  <c r="L153" i="1"/>
  <c r="L140" i="1"/>
  <c r="L128" i="1"/>
  <c r="L116" i="1"/>
  <c r="L103" i="1"/>
  <c r="L89" i="1"/>
  <c r="L77" i="1"/>
  <c r="L52" i="1"/>
  <c r="L33" i="1"/>
  <c r="L166" i="1"/>
  <c r="L139" i="1"/>
  <c r="L127" i="1"/>
  <c r="L115" i="1"/>
  <c r="L102" i="1"/>
  <c r="L88" i="1"/>
  <c r="L76" i="1"/>
  <c r="L26" i="1"/>
  <c r="L51" i="1"/>
  <c r="L90" i="1"/>
  <c r="L168" i="1"/>
  <c r="L25" i="1"/>
  <c r="L44" i="1"/>
  <c r="L18" i="1"/>
  <c r="L165" i="1"/>
  <c r="L151" i="1"/>
  <c r="L138" i="1"/>
  <c r="L126" i="1"/>
  <c r="L114" i="1"/>
  <c r="L100" i="1"/>
  <c r="L87" i="1"/>
  <c r="L75" i="1"/>
  <c r="L63" i="1"/>
  <c r="L50" i="1"/>
  <c r="L43" i="1"/>
  <c r="L31" i="1"/>
  <c r="L17" i="1"/>
  <c r="L164" i="1"/>
  <c r="L150" i="1"/>
  <c r="L99" i="1"/>
  <c r="L86" i="1"/>
  <c r="L74" i="1"/>
  <c r="L62" i="1"/>
  <c r="L49" i="1"/>
  <c r="L42" i="1"/>
  <c r="L30" i="1"/>
  <c r="L163" i="1"/>
  <c r="L136" i="1"/>
  <c r="L124" i="1"/>
  <c r="L112" i="1"/>
  <c r="L98" i="1"/>
  <c r="L85" i="1"/>
  <c r="L73" i="1"/>
  <c r="L61" i="1"/>
  <c r="L48" i="1"/>
  <c r="L29" i="1"/>
  <c r="L161" i="1"/>
  <c r="L148" i="1"/>
  <c r="L135" i="1"/>
  <c r="L123" i="1"/>
  <c r="L111" i="1"/>
  <c r="L97" i="1"/>
  <c r="L84" i="1"/>
  <c r="L72" i="1"/>
  <c r="L60" i="1"/>
  <c r="L47" i="1"/>
  <c r="L40" i="1"/>
  <c r="L28" i="1"/>
  <c r="L14" i="1"/>
  <c r="L159" i="1"/>
  <c r="L147" i="1"/>
  <c r="L134" i="1"/>
  <c r="L122" i="1"/>
  <c r="L109" i="1"/>
  <c r="L96" i="1"/>
  <c r="L83" i="1"/>
  <c r="L71" i="1"/>
  <c r="L59" i="1"/>
  <c r="L27" i="1"/>
  <c r="L172" i="1"/>
  <c r="L158" i="1"/>
  <c r="L145" i="1"/>
  <c r="L133" i="1"/>
  <c r="L121" i="1"/>
  <c r="L108" i="1"/>
  <c r="L95" i="1"/>
  <c r="L82" i="1"/>
  <c r="L70" i="1"/>
  <c r="L45" i="1"/>
  <c r="L54" i="1"/>
  <c r="L38" i="1"/>
  <c r="L24" i="1"/>
  <c r="L12" i="1"/>
  <c r="L171" i="1"/>
  <c r="L157" i="1"/>
  <c r="L144" i="1"/>
  <c r="L132" i="1"/>
  <c r="L120" i="1"/>
  <c r="L107" i="1"/>
  <c r="L94" i="1"/>
  <c r="L57" i="1"/>
  <c r="L16" i="1"/>
  <c r="L39" i="1"/>
  <c r="L160" i="1"/>
  <c r="L37" i="1"/>
  <c r="L11" i="1"/>
  <c r="L170" i="1"/>
  <c r="L156" i="1"/>
  <c r="L143" i="1"/>
  <c r="L131" i="1"/>
  <c r="L119" i="1"/>
  <c r="L80" i="1"/>
  <c r="L68" i="1"/>
  <c r="L146" i="1"/>
  <c r="L36" i="1"/>
  <c r="L22" i="1"/>
  <c r="L169" i="1"/>
  <c r="L155" i="1"/>
  <c r="L105" i="1"/>
  <c r="L92" i="1"/>
  <c r="L55" i="1"/>
  <c r="L9" i="1"/>
  <c r="L8" i="1"/>
  <c r="L162" i="1"/>
  <c r="L10" i="1"/>
  <c r="T3" i="11"/>
  <c r="T4" i="11"/>
  <c r="E93" i="8"/>
  <c r="D140" i="8"/>
  <c r="E105" i="8"/>
  <c r="D44" i="8"/>
  <c r="H183" i="1"/>
  <c r="H184" i="1"/>
  <c r="H185" i="1"/>
  <c r="H186" i="1"/>
  <c r="H187" i="1"/>
  <c r="H188" i="1"/>
  <c r="H189" i="1"/>
  <c r="H190" i="1"/>
  <c r="H191" i="1"/>
  <c r="T15" i="11"/>
  <c r="T63" i="11"/>
  <c r="T27" i="11"/>
  <c r="T51" i="11"/>
  <c r="T75" i="11"/>
  <c r="T123" i="11"/>
  <c r="T147" i="11"/>
  <c r="T171" i="11"/>
  <c r="T16" i="11"/>
  <c r="T52" i="11"/>
  <c r="T76" i="11"/>
  <c r="T100" i="11"/>
  <c r="T124" i="11"/>
  <c r="T148" i="11"/>
  <c r="T5" i="11"/>
  <c r="T29" i="11"/>
  <c r="T53" i="11"/>
  <c r="T89" i="11"/>
  <c r="T113" i="11"/>
  <c r="T125" i="11"/>
  <c r="T149" i="11"/>
  <c r="T161" i="11"/>
  <c r="T173" i="11"/>
  <c r="T6" i="11"/>
  <c r="T30" i="11"/>
  <c r="T66" i="11"/>
  <c r="T90" i="11"/>
  <c r="T114" i="11"/>
  <c r="T138" i="11"/>
  <c r="T150" i="11"/>
  <c r="T162" i="11"/>
  <c r="T174" i="11"/>
  <c r="T19" i="11"/>
  <c r="T55" i="11"/>
  <c r="T79" i="11"/>
  <c r="T103" i="11"/>
  <c r="T127" i="11"/>
  <c r="T8" i="11"/>
  <c r="T20" i="11"/>
  <c r="T32" i="11"/>
  <c r="T44" i="11"/>
  <c r="T56" i="11"/>
  <c r="T68" i="11"/>
  <c r="T80" i="11"/>
  <c r="T92" i="11"/>
  <c r="T104" i="11"/>
  <c r="T116" i="11"/>
  <c r="T128" i="11"/>
  <c r="T140" i="11"/>
  <c r="T152" i="11"/>
  <c r="T164" i="11"/>
  <c r="T9" i="11"/>
  <c r="T21" i="11"/>
  <c r="T33" i="11"/>
  <c r="T45" i="11"/>
  <c r="T57" i="11"/>
  <c r="T69" i="11"/>
  <c r="T81" i="11"/>
  <c r="T93" i="11"/>
  <c r="T105" i="11"/>
  <c r="T117" i="11"/>
  <c r="T129" i="11"/>
  <c r="T141" i="11"/>
  <c r="T153" i="11"/>
  <c r="T165" i="11"/>
  <c r="T10" i="11"/>
  <c r="T22" i="11"/>
  <c r="T34" i="11"/>
  <c r="T46" i="11"/>
  <c r="T58" i="11"/>
  <c r="T70" i="11"/>
  <c r="T82" i="11"/>
  <c r="T94" i="11"/>
  <c r="T106" i="11"/>
  <c r="T118" i="11"/>
  <c r="T130" i="11"/>
  <c r="T142" i="11"/>
  <c r="T154" i="11"/>
  <c r="T166" i="11"/>
  <c r="T87" i="11"/>
  <c r="T111" i="11"/>
  <c r="T135" i="11"/>
  <c r="T159" i="11"/>
  <c r="T28" i="11"/>
  <c r="T64" i="11"/>
  <c r="T88" i="11"/>
  <c r="T112" i="11"/>
  <c r="T136" i="11"/>
  <c r="T160" i="11"/>
  <c r="T172" i="11"/>
  <c r="T17" i="11"/>
  <c r="T41" i="11"/>
  <c r="T65" i="11"/>
  <c r="T101" i="11"/>
  <c r="T137" i="11"/>
  <c r="T18" i="11"/>
  <c r="T42" i="11"/>
  <c r="T78" i="11"/>
  <c r="T102" i="11"/>
  <c r="T126" i="11"/>
  <c r="T7" i="11"/>
  <c r="T31" i="11"/>
  <c r="T67" i="11"/>
  <c r="T91" i="11"/>
  <c r="T115" i="11"/>
  <c r="T139" i="11"/>
  <c r="T151" i="11"/>
  <c r="T163" i="11"/>
  <c r="T11" i="11"/>
  <c r="T35" i="11"/>
  <c r="T59" i="11"/>
  <c r="T83" i="11"/>
  <c r="T107" i="11"/>
  <c r="T119" i="11"/>
  <c r="T143" i="11"/>
  <c r="T167" i="11"/>
  <c r="T168" i="11"/>
  <c r="T121" i="11"/>
  <c r="T133" i="11"/>
  <c r="T145" i="11"/>
  <c r="T169" i="11"/>
  <c r="T39" i="11"/>
  <c r="T99" i="11"/>
  <c r="T40" i="11"/>
  <c r="S40" i="11"/>
  <c r="T77" i="11"/>
  <c r="T54" i="11"/>
  <c r="T43" i="11"/>
  <c r="T23" i="11"/>
  <c r="T47" i="11"/>
  <c r="T71" i="11"/>
  <c r="T95" i="11"/>
  <c r="T131" i="11"/>
  <c r="T155" i="11"/>
  <c r="T12" i="11"/>
  <c r="T24" i="11"/>
  <c r="T36" i="11"/>
  <c r="T48" i="11"/>
  <c r="T60" i="11"/>
  <c r="T72" i="11"/>
  <c r="T84" i="11"/>
  <c r="T96" i="11"/>
  <c r="T108" i="11"/>
  <c r="T120" i="11"/>
  <c r="T132" i="11"/>
  <c r="T144" i="11"/>
  <c r="T156" i="11"/>
  <c r="T13" i="11"/>
  <c r="T25" i="11"/>
  <c r="T37" i="11"/>
  <c r="T49" i="11"/>
  <c r="T61" i="11"/>
  <c r="T73" i="11"/>
  <c r="T85" i="11"/>
  <c r="T97" i="11"/>
  <c r="T109" i="11"/>
  <c r="T157" i="11"/>
  <c r="T2" i="11"/>
  <c r="T14" i="11"/>
  <c r="T26" i="11"/>
  <c r="T38" i="11"/>
  <c r="T50" i="11"/>
  <c r="T62" i="11"/>
  <c r="T74" i="11"/>
  <c r="T86" i="11"/>
  <c r="T98" i="11"/>
  <c r="T110" i="11"/>
  <c r="T122" i="11"/>
  <c r="T134" i="11"/>
  <c r="T146" i="11"/>
  <c r="T158" i="11"/>
  <c r="T170" i="11"/>
  <c r="N185" i="1"/>
  <c r="Q185" i="1" s="1"/>
  <c r="N183" i="1"/>
  <c r="Q183" i="1" s="1"/>
  <c r="M184" i="1"/>
  <c r="P184" i="1" s="1"/>
  <c r="M185" i="1"/>
  <c r="P185" i="1" s="1"/>
  <c r="M186" i="1"/>
  <c r="P186" i="1" s="1"/>
  <c r="M183" i="1"/>
  <c r="P183" i="1" s="1"/>
  <c r="S148" i="11"/>
  <c r="R148" i="11"/>
  <c r="Q148" i="11"/>
  <c r="O148" i="11"/>
  <c r="L148" i="11"/>
  <c r="P148" i="11"/>
  <c r="K148" i="11"/>
  <c r="F148" i="11"/>
  <c r="N148" i="11"/>
  <c r="M148" i="11"/>
  <c r="G148" i="11"/>
  <c r="J148" i="11"/>
  <c r="I148" i="11"/>
  <c r="E148" i="11"/>
  <c r="H148" i="11"/>
  <c r="S159" i="11"/>
  <c r="R159" i="11"/>
  <c r="Q159" i="11"/>
  <c r="P159" i="11"/>
  <c r="O159" i="11"/>
  <c r="J159" i="11"/>
  <c r="K159" i="11"/>
  <c r="M159" i="11"/>
  <c r="N159" i="11"/>
  <c r="F159" i="11"/>
  <c r="L159" i="11"/>
  <c r="G159" i="11"/>
  <c r="I159" i="11"/>
  <c r="E159" i="11"/>
  <c r="H159" i="11"/>
  <c r="Q5" i="11"/>
  <c r="S5" i="11"/>
  <c r="R5" i="11"/>
  <c r="P5" i="11"/>
  <c r="O5" i="11"/>
  <c r="N5" i="11"/>
  <c r="M5" i="11"/>
  <c r="J5" i="11"/>
  <c r="K5" i="11"/>
  <c r="L5" i="11"/>
  <c r="I5" i="11"/>
  <c r="G5" i="11"/>
  <c r="H5" i="11"/>
  <c r="F5" i="11"/>
  <c r="E5" i="11"/>
  <c r="Q17" i="11"/>
  <c r="S17" i="11"/>
  <c r="R17" i="11"/>
  <c r="P17" i="11"/>
  <c r="O17" i="11"/>
  <c r="K17" i="11"/>
  <c r="N17" i="11"/>
  <c r="J17" i="11"/>
  <c r="L17" i="11"/>
  <c r="M17" i="11"/>
  <c r="I17" i="11"/>
  <c r="F17" i="11"/>
  <c r="H17" i="11"/>
  <c r="G17" i="11"/>
  <c r="E17" i="11"/>
  <c r="S29" i="11"/>
  <c r="R29" i="11"/>
  <c r="Q29" i="11"/>
  <c r="O29" i="11"/>
  <c r="L29" i="11"/>
  <c r="N29" i="11"/>
  <c r="J29" i="11"/>
  <c r="I29" i="11"/>
  <c r="P29" i="11"/>
  <c r="H29" i="11"/>
  <c r="K29" i="11"/>
  <c r="F29" i="11"/>
  <c r="G29" i="11"/>
  <c r="M29" i="11"/>
  <c r="E29" i="11"/>
  <c r="S41" i="11"/>
  <c r="R41" i="11"/>
  <c r="Q41" i="11"/>
  <c r="O41" i="11"/>
  <c r="P41" i="11"/>
  <c r="L41" i="11"/>
  <c r="J41" i="11"/>
  <c r="N41" i="11"/>
  <c r="I41" i="11"/>
  <c r="H41" i="11"/>
  <c r="G41" i="11"/>
  <c r="M41" i="11"/>
  <c r="F41" i="11"/>
  <c r="K41" i="11"/>
  <c r="E41" i="11"/>
  <c r="S53" i="11"/>
  <c r="R53" i="11"/>
  <c r="Q53" i="11"/>
  <c r="O53" i="11"/>
  <c r="L53" i="11"/>
  <c r="J53" i="11"/>
  <c r="P53" i="11"/>
  <c r="I53" i="11"/>
  <c r="N53" i="11"/>
  <c r="H53" i="11"/>
  <c r="F53" i="11"/>
  <c r="M53" i="11"/>
  <c r="G53" i="11"/>
  <c r="K53" i="11"/>
  <c r="E53" i="11"/>
  <c r="S65" i="11"/>
  <c r="R65" i="11"/>
  <c r="Q65" i="11"/>
  <c r="O65" i="11"/>
  <c r="L65" i="11"/>
  <c r="J65" i="11"/>
  <c r="I65" i="11"/>
  <c r="H65" i="11"/>
  <c r="K65" i="11"/>
  <c r="F65" i="11"/>
  <c r="G65" i="11"/>
  <c r="N65" i="11"/>
  <c r="M65" i="11"/>
  <c r="P65" i="11"/>
  <c r="E65" i="11"/>
  <c r="S77" i="11"/>
  <c r="R77" i="11"/>
  <c r="Q77" i="11"/>
  <c r="O77" i="11"/>
  <c r="L77" i="11"/>
  <c r="N77" i="11"/>
  <c r="J77" i="11"/>
  <c r="I77" i="11"/>
  <c r="P77" i="11"/>
  <c r="H77" i="11"/>
  <c r="F77" i="11"/>
  <c r="K77" i="11"/>
  <c r="G77" i="11"/>
  <c r="M77" i="11"/>
  <c r="E77" i="11"/>
  <c r="S89" i="11"/>
  <c r="R89" i="11"/>
  <c r="Q89" i="11"/>
  <c r="O89" i="11"/>
  <c r="P89" i="11"/>
  <c r="L89" i="11"/>
  <c r="J89" i="11"/>
  <c r="N89" i="11"/>
  <c r="H89" i="11"/>
  <c r="M89" i="11"/>
  <c r="I89" i="11"/>
  <c r="G89" i="11"/>
  <c r="F89" i="11"/>
  <c r="K89" i="11"/>
  <c r="E89" i="11"/>
  <c r="S101" i="11"/>
  <c r="R101" i="11"/>
  <c r="Q101" i="11"/>
  <c r="O101" i="11"/>
  <c r="L101" i="11"/>
  <c r="J101" i="11"/>
  <c r="P101" i="11"/>
  <c r="N101" i="11"/>
  <c r="H101" i="11"/>
  <c r="K101" i="11"/>
  <c r="F101" i="11"/>
  <c r="M101" i="11"/>
  <c r="G101" i="11"/>
  <c r="I101" i="11"/>
  <c r="E101" i="11"/>
  <c r="S113" i="11"/>
  <c r="R113" i="11"/>
  <c r="Q113" i="11"/>
  <c r="O113" i="11"/>
  <c r="L113" i="11"/>
  <c r="J113" i="11"/>
  <c r="H113" i="11"/>
  <c r="M113" i="11"/>
  <c r="P113" i="11"/>
  <c r="F113" i="11"/>
  <c r="K113" i="11"/>
  <c r="I113" i="11"/>
  <c r="E113" i="11"/>
  <c r="N113" i="11"/>
  <c r="G113" i="11"/>
  <c r="S125" i="11"/>
  <c r="R125" i="11"/>
  <c r="Q125" i="11"/>
  <c r="O125" i="11"/>
  <c r="L125" i="11"/>
  <c r="N125" i="11"/>
  <c r="J125" i="11"/>
  <c r="P125" i="11"/>
  <c r="H125" i="11"/>
  <c r="F125" i="11"/>
  <c r="G125" i="11"/>
  <c r="K125" i="11"/>
  <c r="M125" i="11"/>
  <c r="I125" i="11"/>
  <c r="E125" i="11"/>
  <c r="S137" i="11"/>
  <c r="R137" i="11"/>
  <c r="Q137" i="11"/>
  <c r="O137" i="11"/>
  <c r="P137" i="11"/>
  <c r="L137" i="11"/>
  <c r="J137" i="11"/>
  <c r="N137" i="11"/>
  <c r="H137" i="11"/>
  <c r="M137" i="11"/>
  <c r="K137" i="11"/>
  <c r="F137" i="11"/>
  <c r="G137" i="11"/>
  <c r="I137" i="11"/>
  <c r="E137" i="11"/>
  <c r="S149" i="11"/>
  <c r="R149" i="11"/>
  <c r="Q149" i="11"/>
  <c r="O149" i="11"/>
  <c r="L149" i="11"/>
  <c r="J149" i="11"/>
  <c r="P149" i="11"/>
  <c r="N149" i="11"/>
  <c r="H149" i="11"/>
  <c r="F149" i="11"/>
  <c r="M149" i="11"/>
  <c r="K149" i="11"/>
  <c r="G149" i="11"/>
  <c r="I149" i="11"/>
  <c r="E149" i="11"/>
  <c r="S161" i="11"/>
  <c r="R161" i="11"/>
  <c r="Q161" i="11"/>
  <c r="O161" i="11"/>
  <c r="L161" i="11"/>
  <c r="H161" i="11"/>
  <c r="N161" i="11"/>
  <c r="F161" i="11"/>
  <c r="P161" i="11"/>
  <c r="G161" i="11"/>
  <c r="K161" i="11"/>
  <c r="I161" i="11"/>
  <c r="E161" i="11"/>
  <c r="J161" i="11"/>
  <c r="M161" i="11"/>
  <c r="S173" i="11"/>
  <c r="R173" i="11"/>
  <c r="Q173" i="11"/>
  <c r="O173" i="11"/>
  <c r="L173" i="11"/>
  <c r="N173" i="11"/>
  <c r="P173" i="11"/>
  <c r="H173" i="11"/>
  <c r="K173" i="11"/>
  <c r="F173" i="11"/>
  <c r="J173" i="11"/>
  <c r="G173" i="11"/>
  <c r="M173" i="11"/>
  <c r="I173" i="11"/>
  <c r="E173" i="11"/>
  <c r="Q6" i="11"/>
  <c r="S6" i="11"/>
  <c r="R6" i="11"/>
  <c r="P6" i="11"/>
  <c r="O6" i="11"/>
  <c r="N6" i="11"/>
  <c r="K6" i="11"/>
  <c r="M6" i="11"/>
  <c r="I6" i="11"/>
  <c r="G6" i="11"/>
  <c r="L6" i="11"/>
  <c r="H6" i="11"/>
  <c r="F6" i="11"/>
  <c r="J6" i="11"/>
  <c r="E6" i="11"/>
  <c r="S18" i="11"/>
  <c r="R18" i="11"/>
  <c r="P18" i="11"/>
  <c r="O18" i="11"/>
  <c r="L18" i="11"/>
  <c r="N18" i="11"/>
  <c r="Q18" i="11"/>
  <c r="M18" i="11"/>
  <c r="J18" i="11"/>
  <c r="H18" i="11"/>
  <c r="F18" i="11"/>
  <c r="I18" i="11"/>
  <c r="G18" i="11"/>
  <c r="K18" i="11"/>
  <c r="E18" i="11"/>
  <c r="S30" i="11"/>
  <c r="N30" i="11"/>
  <c r="O30" i="11"/>
  <c r="L30" i="11"/>
  <c r="Q30" i="11"/>
  <c r="M30" i="11"/>
  <c r="R30" i="11"/>
  <c r="H30" i="11"/>
  <c r="K30" i="11"/>
  <c r="F30" i="11"/>
  <c r="J30" i="11"/>
  <c r="I30" i="11"/>
  <c r="P30" i="11"/>
  <c r="G30" i="11"/>
  <c r="E30" i="11"/>
  <c r="S42" i="11"/>
  <c r="N42" i="11"/>
  <c r="O42" i="11"/>
  <c r="R42" i="11"/>
  <c r="P42" i="11"/>
  <c r="L42" i="11"/>
  <c r="M42" i="11"/>
  <c r="I42" i="11"/>
  <c r="H42" i="11"/>
  <c r="F42" i="11"/>
  <c r="K42" i="11"/>
  <c r="G42" i="11"/>
  <c r="E42" i="11"/>
  <c r="Q42" i="11"/>
  <c r="J42" i="11"/>
  <c r="S54" i="11"/>
  <c r="N54" i="11"/>
  <c r="O54" i="11"/>
  <c r="L54" i="11"/>
  <c r="R54" i="11"/>
  <c r="P54" i="11"/>
  <c r="M54" i="11"/>
  <c r="Q54" i="11"/>
  <c r="H54" i="11"/>
  <c r="J54" i="11"/>
  <c r="F54" i="11"/>
  <c r="G54" i="11"/>
  <c r="E54" i="11"/>
  <c r="I54" i="11"/>
  <c r="K54" i="11"/>
  <c r="S66" i="11"/>
  <c r="N66" i="11"/>
  <c r="O66" i="11"/>
  <c r="Q66" i="11"/>
  <c r="L66" i="11"/>
  <c r="P66" i="11"/>
  <c r="M66" i="11"/>
  <c r="R66" i="11"/>
  <c r="I66" i="11"/>
  <c r="H66" i="11"/>
  <c r="K66" i="11"/>
  <c r="F66" i="11"/>
  <c r="J66" i="11"/>
  <c r="G66" i="11"/>
  <c r="E66" i="11"/>
  <c r="S78" i="11"/>
  <c r="N78" i="11"/>
  <c r="O78" i="11"/>
  <c r="L78" i="11"/>
  <c r="Q78" i="11"/>
  <c r="M78" i="11"/>
  <c r="R78" i="11"/>
  <c r="J78" i="11"/>
  <c r="I78" i="11"/>
  <c r="H78" i="11"/>
  <c r="F78" i="11"/>
  <c r="K78" i="11"/>
  <c r="G78" i="11"/>
  <c r="P78" i="11"/>
  <c r="E78" i="11"/>
  <c r="S90" i="11"/>
  <c r="N90" i="11"/>
  <c r="O90" i="11"/>
  <c r="R90" i="11"/>
  <c r="P90" i="11"/>
  <c r="L90" i="11"/>
  <c r="M90" i="11"/>
  <c r="Q90" i="11"/>
  <c r="H90" i="11"/>
  <c r="I90" i="11"/>
  <c r="F90" i="11"/>
  <c r="J90" i="11"/>
  <c r="G90" i="11"/>
  <c r="E90" i="11"/>
  <c r="K90" i="11"/>
  <c r="S102" i="11"/>
  <c r="N102" i="11"/>
  <c r="O102" i="11"/>
  <c r="L102" i="11"/>
  <c r="R102" i="11"/>
  <c r="P102" i="11"/>
  <c r="M102" i="11"/>
  <c r="Q102" i="11"/>
  <c r="H102" i="11"/>
  <c r="K102" i="11"/>
  <c r="F102" i="11"/>
  <c r="G102" i="11"/>
  <c r="I102" i="11"/>
  <c r="J102" i="11"/>
  <c r="E102" i="11"/>
  <c r="S114" i="11"/>
  <c r="N114" i="11"/>
  <c r="O114" i="11"/>
  <c r="Q114" i="11"/>
  <c r="L114" i="11"/>
  <c r="P114" i="11"/>
  <c r="M114" i="11"/>
  <c r="H114" i="11"/>
  <c r="R114" i="11"/>
  <c r="J114" i="11"/>
  <c r="F114" i="11"/>
  <c r="K114" i="11"/>
  <c r="G114" i="11"/>
  <c r="E114" i="11"/>
  <c r="I114" i="11"/>
  <c r="S126" i="11"/>
  <c r="N126" i="11"/>
  <c r="O126" i="11"/>
  <c r="L126" i="11"/>
  <c r="Q126" i="11"/>
  <c r="M126" i="11"/>
  <c r="R126" i="11"/>
  <c r="H126" i="11"/>
  <c r="P126" i="11"/>
  <c r="F126" i="11"/>
  <c r="J126" i="11"/>
  <c r="G126" i="11"/>
  <c r="I126" i="11"/>
  <c r="K126" i="11"/>
  <c r="E126" i="11"/>
  <c r="S138" i="11"/>
  <c r="N138" i="11"/>
  <c r="O138" i="11"/>
  <c r="R138" i="11"/>
  <c r="P138" i="11"/>
  <c r="L138" i="11"/>
  <c r="M138" i="11"/>
  <c r="J138" i="11"/>
  <c r="H138" i="11"/>
  <c r="K138" i="11"/>
  <c r="Q138" i="11"/>
  <c r="F138" i="11"/>
  <c r="G138" i="11"/>
  <c r="E138" i="11"/>
  <c r="I138" i="11"/>
  <c r="S150" i="11"/>
  <c r="N150" i="11"/>
  <c r="O150" i="11"/>
  <c r="L150" i="11"/>
  <c r="R150" i="11"/>
  <c r="P150" i="11"/>
  <c r="M150" i="11"/>
  <c r="Q150" i="11"/>
  <c r="H150" i="11"/>
  <c r="F150" i="11"/>
  <c r="J150" i="11"/>
  <c r="K150" i="11"/>
  <c r="G150" i="11"/>
  <c r="E150" i="11"/>
  <c r="I150" i="11"/>
  <c r="S162" i="11"/>
  <c r="N162" i="11"/>
  <c r="O162" i="11"/>
  <c r="Q162" i="11"/>
  <c r="L162" i="11"/>
  <c r="P162" i="11"/>
  <c r="M162" i="11"/>
  <c r="J162" i="11"/>
  <c r="H162" i="11"/>
  <c r="F162" i="11"/>
  <c r="R162" i="11"/>
  <c r="G162" i="11"/>
  <c r="I162" i="11"/>
  <c r="E162" i="11"/>
  <c r="K162" i="11"/>
  <c r="S174" i="11"/>
  <c r="N174" i="11"/>
  <c r="O174" i="11"/>
  <c r="L174" i="11"/>
  <c r="Q174" i="11"/>
  <c r="M174" i="11"/>
  <c r="R174" i="11"/>
  <c r="H174" i="11"/>
  <c r="E174" i="11"/>
  <c r="K174" i="11"/>
  <c r="F174" i="11"/>
  <c r="P174" i="11"/>
  <c r="J174" i="11"/>
  <c r="G174" i="11"/>
  <c r="I174" i="11"/>
  <c r="Q4" i="11"/>
  <c r="S4" i="11"/>
  <c r="P4" i="11"/>
  <c r="O4" i="11"/>
  <c r="N4" i="11"/>
  <c r="J4" i="11"/>
  <c r="L4" i="11"/>
  <c r="I4" i="11"/>
  <c r="G4" i="11"/>
  <c r="M4" i="11"/>
  <c r="K4" i="11"/>
  <c r="H4" i="11"/>
  <c r="F4" i="11"/>
  <c r="R4" i="11"/>
  <c r="E4" i="11"/>
  <c r="S64" i="11"/>
  <c r="R64" i="11"/>
  <c r="Q64" i="11"/>
  <c r="O64" i="11"/>
  <c r="L64" i="11"/>
  <c r="I64" i="11"/>
  <c r="K64" i="11"/>
  <c r="N64" i="11"/>
  <c r="F64" i="11"/>
  <c r="M64" i="11"/>
  <c r="J64" i="11"/>
  <c r="G64" i="11"/>
  <c r="P64" i="11"/>
  <c r="E64" i="11"/>
  <c r="H64" i="11"/>
  <c r="S172" i="11"/>
  <c r="R172" i="11"/>
  <c r="Q172" i="11"/>
  <c r="O172" i="11"/>
  <c r="L172" i="11"/>
  <c r="N172" i="11"/>
  <c r="K172" i="11"/>
  <c r="P172" i="11"/>
  <c r="F172" i="11"/>
  <c r="J172" i="11"/>
  <c r="G172" i="11"/>
  <c r="M172" i="11"/>
  <c r="I172" i="11"/>
  <c r="E172" i="11"/>
  <c r="H172" i="11"/>
  <c r="P7" i="11"/>
  <c r="O7" i="11"/>
  <c r="Q7" i="11"/>
  <c r="R7" i="11"/>
  <c r="S7" i="11"/>
  <c r="N7" i="11"/>
  <c r="J7" i="11"/>
  <c r="M7" i="11"/>
  <c r="E7" i="11"/>
  <c r="I7" i="11"/>
  <c r="G7" i="11"/>
  <c r="L7" i="11"/>
  <c r="K7" i="11"/>
  <c r="H7" i="11"/>
  <c r="F7" i="11"/>
  <c r="O55" i="11"/>
  <c r="S55" i="11"/>
  <c r="P55" i="11"/>
  <c r="N55" i="11"/>
  <c r="L55" i="11"/>
  <c r="R55" i="11"/>
  <c r="J55" i="11"/>
  <c r="K55" i="11"/>
  <c r="M55" i="11"/>
  <c r="Q55" i="11"/>
  <c r="E55" i="11"/>
  <c r="H55" i="11"/>
  <c r="F55" i="11"/>
  <c r="I55" i="11"/>
  <c r="G55" i="11"/>
  <c r="O115" i="11"/>
  <c r="S115" i="11"/>
  <c r="P115" i="11"/>
  <c r="N115" i="11"/>
  <c r="Q115" i="11"/>
  <c r="L115" i="11"/>
  <c r="J115" i="11"/>
  <c r="K115" i="11"/>
  <c r="M115" i="11"/>
  <c r="I115" i="11"/>
  <c r="E115" i="11"/>
  <c r="H115" i="11"/>
  <c r="R115" i="11"/>
  <c r="F115" i="11"/>
  <c r="G115" i="11"/>
  <c r="P8" i="11"/>
  <c r="O8" i="11"/>
  <c r="Q8" i="11"/>
  <c r="R8" i="11"/>
  <c r="S8" i="11"/>
  <c r="N8" i="11"/>
  <c r="J8" i="11"/>
  <c r="L8" i="11"/>
  <c r="E8" i="11"/>
  <c r="I8" i="11"/>
  <c r="G8" i="11"/>
  <c r="K8" i="11"/>
  <c r="H8" i="11"/>
  <c r="F8" i="11"/>
  <c r="M8" i="11"/>
  <c r="P20" i="11"/>
  <c r="O20" i="11"/>
  <c r="Q20" i="11"/>
  <c r="S20" i="11"/>
  <c r="L20" i="11"/>
  <c r="N20" i="11"/>
  <c r="J20" i="11"/>
  <c r="R20" i="11"/>
  <c r="K20" i="11"/>
  <c r="M20" i="11"/>
  <c r="E20" i="11"/>
  <c r="H20" i="11"/>
  <c r="F20" i="11"/>
  <c r="I20" i="11"/>
  <c r="G20" i="11"/>
  <c r="O44" i="11"/>
  <c r="P44" i="11"/>
  <c r="N44" i="11"/>
  <c r="R44" i="11"/>
  <c r="L44" i="11"/>
  <c r="J44" i="11"/>
  <c r="Q44" i="11"/>
  <c r="I44" i="11"/>
  <c r="S44" i="11"/>
  <c r="K44" i="11"/>
  <c r="M44" i="11"/>
  <c r="E44" i="11"/>
  <c r="H44" i="11"/>
  <c r="F44" i="11"/>
  <c r="G44" i="11"/>
  <c r="O80" i="11"/>
  <c r="P80" i="11"/>
  <c r="N80" i="11"/>
  <c r="L80" i="11"/>
  <c r="Q80" i="11"/>
  <c r="J80" i="11"/>
  <c r="I80" i="11"/>
  <c r="K80" i="11"/>
  <c r="M80" i="11"/>
  <c r="E80" i="11"/>
  <c r="R80" i="11"/>
  <c r="S80" i="11"/>
  <c r="H80" i="11"/>
  <c r="F80" i="11"/>
  <c r="G80" i="11"/>
  <c r="O104" i="11"/>
  <c r="P104" i="11"/>
  <c r="N104" i="11"/>
  <c r="S104" i="11"/>
  <c r="L104" i="11"/>
  <c r="R104" i="11"/>
  <c r="J104" i="11"/>
  <c r="K104" i="11"/>
  <c r="M104" i="11"/>
  <c r="I104" i="11"/>
  <c r="E104" i="11"/>
  <c r="Q104" i="11"/>
  <c r="H104" i="11"/>
  <c r="F104" i="11"/>
  <c r="G104" i="11"/>
  <c r="O116" i="11"/>
  <c r="P116" i="11"/>
  <c r="N116" i="11"/>
  <c r="Q116" i="11"/>
  <c r="S116" i="11"/>
  <c r="L116" i="11"/>
  <c r="J116" i="11"/>
  <c r="R116" i="11"/>
  <c r="K116" i="11"/>
  <c r="M116" i="11"/>
  <c r="E116" i="11"/>
  <c r="I116" i="11"/>
  <c r="H116" i="11"/>
  <c r="F116" i="11"/>
  <c r="G116" i="11"/>
  <c r="O128" i="11"/>
  <c r="P128" i="11"/>
  <c r="N128" i="11"/>
  <c r="L128" i="11"/>
  <c r="Q128" i="11"/>
  <c r="J128" i="11"/>
  <c r="K128" i="11"/>
  <c r="M128" i="11"/>
  <c r="I128" i="11"/>
  <c r="E128" i="11"/>
  <c r="H128" i="11"/>
  <c r="R128" i="11"/>
  <c r="F128" i="11"/>
  <c r="S128" i="11"/>
  <c r="G128" i="11"/>
  <c r="O164" i="11"/>
  <c r="S164" i="11"/>
  <c r="P164" i="11"/>
  <c r="N164" i="11"/>
  <c r="Q164" i="11"/>
  <c r="L164" i="11"/>
  <c r="J164" i="11"/>
  <c r="R164" i="11"/>
  <c r="K164" i="11"/>
  <c r="M164" i="11"/>
  <c r="I164" i="11"/>
  <c r="E164" i="11"/>
  <c r="H164" i="11"/>
  <c r="F164" i="11"/>
  <c r="G164" i="11"/>
  <c r="R9" i="11"/>
  <c r="P9" i="11"/>
  <c r="O9" i="11"/>
  <c r="M9" i="11"/>
  <c r="S9" i="11"/>
  <c r="K9" i="11"/>
  <c r="L9" i="11"/>
  <c r="E9" i="11"/>
  <c r="N9" i="11"/>
  <c r="I9" i="11"/>
  <c r="G9" i="11"/>
  <c r="Q9" i="11"/>
  <c r="J9" i="11"/>
  <c r="H9" i="11"/>
  <c r="F9" i="11"/>
  <c r="P21" i="11"/>
  <c r="O21" i="11"/>
  <c r="R21" i="11"/>
  <c r="Q21" i="11"/>
  <c r="S21" i="11"/>
  <c r="L21" i="11"/>
  <c r="K21" i="11"/>
  <c r="J21" i="11"/>
  <c r="E21" i="11"/>
  <c r="H21" i="11"/>
  <c r="F21" i="11"/>
  <c r="N21" i="11"/>
  <c r="M21" i="11"/>
  <c r="I21" i="11"/>
  <c r="G21" i="11"/>
  <c r="O33" i="11"/>
  <c r="R33" i="11"/>
  <c r="Q33" i="11"/>
  <c r="P33" i="11"/>
  <c r="N33" i="11"/>
  <c r="L33" i="11"/>
  <c r="I33" i="11"/>
  <c r="K33" i="11"/>
  <c r="S33" i="11"/>
  <c r="E33" i="11"/>
  <c r="H33" i="11"/>
  <c r="F33" i="11"/>
  <c r="J33" i="11"/>
  <c r="G33" i="11"/>
  <c r="M33" i="11"/>
  <c r="O45" i="11"/>
  <c r="R45" i="11"/>
  <c r="Q45" i="11"/>
  <c r="P45" i="11"/>
  <c r="N45" i="11"/>
  <c r="L45" i="11"/>
  <c r="I45" i="11"/>
  <c r="S45" i="11"/>
  <c r="K45" i="11"/>
  <c r="M45" i="11"/>
  <c r="E45" i="11"/>
  <c r="H45" i="11"/>
  <c r="F45" i="11"/>
  <c r="G45" i="11"/>
  <c r="J45" i="11"/>
  <c r="O57" i="11"/>
  <c r="R57" i="11"/>
  <c r="Q57" i="11"/>
  <c r="P57" i="11"/>
  <c r="N57" i="11"/>
  <c r="S57" i="11"/>
  <c r="L57" i="11"/>
  <c r="I57" i="11"/>
  <c r="K57" i="11"/>
  <c r="E57" i="11"/>
  <c r="J57" i="11"/>
  <c r="H57" i="11"/>
  <c r="F57" i="11"/>
  <c r="M57" i="11"/>
  <c r="G57" i="11"/>
  <c r="O69" i="11"/>
  <c r="R69" i="11"/>
  <c r="Q69" i="11"/>
  <c r="P69" i="11"/>
  <c r="N69" i="11"/>
  <c r="S69" i="11"/>
  <c r="L69" i="11"/>
  <c r="I69" i="11"/>
  <c r="K69" i="11"/>
  <c r="E69" i="11"/>
  <c r="H69" i="11"/>
  <c r="F69" i="11"/>
  <c r="M69" i="11"/>
  <c r="J69" i="11"/>
  <c r="G69" i="11"/>
  <c r="O81" i="11"/>
  <c r="R81" i="11"/>
  <c r="Q81" i="11"/>
  <c r="P81" i="11"/>
  <c r="N81" i="11"/>
  <c r="L81" i="11"/>
  <c r="I81" i="11"/>
  <c r="K81" i="11"/>
  <c r="J81" i="11"/>
  <c r="E81" i="11"/>
  <c r="S81" i="11"/>
  <c r="H81" i="11"/>
  <c r="F81" i="11"/>
  <c r="M81" i="11"/>
  <c r="G81" i="11"/>
  <c r="O93" i="11"/>
  <c r="R93" i="11"/>
  <c r="Q93" i="11"/>
  <c r="P93" i="11"/>
  <c r="N93" i="11"/>
  <c r="L93" i="11"/>
  <c r="I93" i="11"/>
  <c r="S93" i="11"/>
  <c r="K93" i="11"/>
  <c r="E93" i="11"/>
  <c r="M93" i="11"/>
  <c r="H93" i="11"/>
  <c r="J93" i="11"/>
  <c r="F93" i="11"/>
  <c r="G93" i="11"/>
  <c r="O105" i="11"/>
  <c r="R105" i="11"/>
  <c r="Q105" i="11"/>
  <c r="P105" i="11"/>
  <c r="N105" i="11"/>
  <c r="S105" i="11"/>
  <c r="L105" i="11"/>
  <c r="K105" i="11"/>
  <c r="E105" i="11"/>
  <c r="I105" i="11"/>
  <c r="H105" i="11"/>
  <c r="F105" i="11"/>
  <c r="M105" i="11"/>
  <c r="G105" i="11"/>
  <c r="J105" i="11"/>
  <c r="O117" i="11"/>
  <c r="R117" i="11"/>
  <c r="Q117" i="11"/>
  <c r="P117" i="11"/>
  <c r="N117" i="11"/>
  <c r="S117" i="11"/>
  <c r="L117" i="11"/>
  <c r="K117" i="11"/>
  <c r="I117" i="11"/>
  <c r="E117" i="11"/>
  <c r="J117" i="11"/>
  <c r="H117" i="11"/>
  <c r="F117" i="11"/>
  <c r="M117" i="11"/>
  <c r="G117" i="11"/>
  <c r="O129" i="11"/>
  <c r="R129" i="11"/>
  <c r="Q129" i="11"/>
  <c r="P129" i="11"/>
  <c r="N129" i="11"/>
  <c r="L129" i="11"/>
  <c r="K129" i="11"/>
  <c r="E129" i="11"/>
  <c r="I129" i="11"/>
  <c r="H129" i="11"/>
  <c r="F129" i="11"/>
  <c r="S129" i="11"/>
  <c r="G129" i="11"/>
  <c r="J129" i="11"/>
  <c r="M129" i="11"/>
  <c r="O141" i="11"/>
  <c r="R141" i="11"/>
  <c r="Q141" i="11"/>
  <c r="P141" i="11"/>
  <c r="N141" i="11"/>
  <c r="L141" i="11"/>
  <c r="S141" i="11"/>
  <c r="K141" i="11"/>
  <c r="M141" i="11"/>
  <c r="J141" i="11"/>
  <c r="I141" i="11"/>
  <c r="E141" i="11"/>
  <c r="H141" i="11"/>
  <c r="F141" i="11"/>
  <c r="G141" i="11"/>
  <c r="O153" i="11"/>
  <c r="R153" i="11"/>
  <c r="Q153" i="11"/>
  <c r="P153" i="11"/>
  <c r="N153" i="11"/>
  <c r="S153" i="11"/>
  <c r="L153" i="11"/>
  <c r="K153" i="11"/>
  <c r="E153" i="11"/>
  <c r="I153" i="11"/>
  <c r="H153" i="11"/>
  <c r="F153" i="11"/>
  <c r="M153" i="11"/>
  <c r="G153" i="11"/>
  <c r="J153" i="11"/>
  <c r="O165" i="11"/>
  <c r="R165" i="11"/>
  <c r="Q165" i="11"/>
  <c r="P165" i="11"/>
  <c r="N165" i="11"/>
  <c r="S165" i="11"/>
  <c r="L165" i="11"/>
  <c r="K165" i="11"/>
  <c r="E165" i="11"/>
  <c r="J165" i="11"/>
  <c r="I165" i="11"/>
  <c r="H165" i="11"/>
  <c r="F165" i="11"/>
  <c r="M165" i="11"/>
  <c r="G165" i="11"/>
  <c r="S15" i="11"/>
  <c r="P15" i="11"/>
  <c r="O15" i="11"/>
  <c r="Q15" i="11"/>
  <c r="N15" i="11"/>
  <c r="J15" i="11"/>
  <c r="R15" i="11"/>
  <c r="L15" i="11"/>
  <c r="M15" i="11"/>
  <c r="K15" i="11"/>
  <c r="H15" i="11"/>
  <c r="F15" i="11"/>
  <c r="E15" i="11"/>
  <c r="I15" i="11"/>
  <c r="G15" i="11"/>
  <c r="S39" i="11"/>
  <c r="R39" i="11"/>
  <c r="Q39" i="11"/>
  <c r="P39" i="11"/>
  <c r="O39" i="11"/>
  <c r="J39" i="11"/>
  <c r="N39" i="11"/>
  <c r="K39" i="11"/>
  <c r="M39" i="11"/>
  <c r="I39" i="11"/>
  <c r="F39" i="11"/>
  <c r="G39" i="11"/>
  <c r="L39" i="11"/>
  <c r="E39" i="11"/>
  <c r="H39" i="11"/>
  <c r="S51" i="11"/>
  <c r="R51" i="11"/>
  <c r="Q51" i="11"/>
  <c r="P51" i="11"/>
  <c r="O51" i="11"/>
  <c r="J51" i="11"/>
  <c r="K51" i="11"/>
  <c r="M51" i="11"/>
  <c r="F51" i="11"/>
  <c r="G51" i="11"/>
  <c r="N51" i="11"/>
  <c r="I51" i="11"/>
  <c r="E51" i="11"/>
  <c r="L51" i="11"/>
  <c r="H51" i="11"/>
  <c r="S75" i="11"/>
  <c r="R75" i="11"/>
  <c r="Q75" i="11"/>
  <c r="P75" i="11"/>
  <c r="O75" i="11"/>
  <c r="N75" i="11"/>
  <c r="J75" i="11"/>
  <c r="K75" i="11"/>
  <c r="M75" i="11"/>
  <c r="F75" i="11"/>
  <c r="I75" i="11"/>
  <c r="L75" i="11"/>
  <c r="G75" i="11"/>
  <c r="E75" i="11"/>
  <c r="H75" i="11"/>
  <c r="S99" i="11"/>
  <c r="R99" i="11"/>
  <c r="Q99" i="11"/>
  <c r="P99" i="11"/>
  <c r="O99" i="11"/>
  <c r="J99" i="11"/>
  <c r="K99" i="11"/>
  <c r="M99" i="11"/>
  <c r="F99" i="11"/>
  <c r="G99" i="11"/>
  <c r="I99" i="11"/>
  <c r="E99" i="11"/>
  <c r="N99" i="11"/>
  <c r="L99" i="11"/>
  <c r="H99" i="11"/>
  <c r="S123" i="11"/>
  <c r="R123" i="11"/>
  <c r="Q123" i="11"/>
  <c r="P123" i="11"/>
  <c r="O123" i="11"/>
  <c r="N123" i="11"/>
  <c r="J123" i="11"/>
  <c r="K123" i="11"/>
  <c r="M123" i="11"/>
  <c r="F123" i="11"/>
  <c r="L123" i="11"/>
  <c r="G123" i="11"/>
  <c r="I123" i="11"/>
  <c r="E123" i="11"/>
  <c r="H123" i="11"/>
  <c r="S147" i="11"/>
  <c r="R147" i="11"/>
  <c r="Q147" i="11"/>
  <c r="P147" i="11"/>
  <c r="O147" i="11"/>
  <c r="J147" i="11"/>
  <c r="K147" i="11"/>
  <c r="M147" i="11"/>
  <c r="N147" i="11"/>
  <c r="F147" i="11"/>
  <c r="G147" i="11"/>
  <c r="I147" i="11"/>
  <c r="E147" i="11"/>
  <c r="H147" i="11"/>
  <c r="L147" i="11"/>
  <c r="Q16" i="11"/>
  <c r="S16" i="11"/>
  <c r="P16" i="11"/>
  <c r="O16" i="11"/>
  <c r="K16" i="11"/>
  <c r="N16" i="11"/>
  <c r="J16" i="11"/>
  <c r="R16" i="11"/>
  <c r="L16" i="11"/>
  <c r="I16" i="11"/>
  <c r="M16" i="11"/>
  <c r="H16" i="11"/>
  <c r="F16" i="11"/>
  <c r="G16" i="11"/>
  <c r="E16" i="11"/>
  <c r="R40" i="11"/>
  <c r="Q40" i="11"/>
  <c r="O40" i="11"/>
  <c r="P40" i="11"/>
  <c r="L40" i="11"/>
  <c r="N40" i="11"/>
  <c r="I40" i="11"/>
  <c r="K40" i="11"/>
  <c r="M40" i="11"/>
  <c r="F40" i="11"/>
  <c r="G40" i="11"/>
  <c r="J40" i="11"/>
  <c r="H40" i="11"/>
  <c r="E40" i="11"/>
  <c r="S88" i="11"/>
  <c r="R88" i="11"/>
  <c r="Q88" i="11"/>
  <c r="O88" i="11"/>
  <c r="P88" i="11"/>
  <c r="L88" i="11"/>
  <c r="N88" i="11"/>
  <c r="I88" i="11"/>
  <c r="K88" i="11"/>
  <c r="M88" i="11"/>
  <c r="F88" i="11"/>
  <c r="J88" i="11"/>
  <c r="G88" i="11"/>
  <c r="E88" i="11"/>
  <c r="H88" i="11"/>
  <c r="S100" i="11"/>
  <c r="R100" i="11"/>
  <c r="Q100" i="11"/>
  <c r="O100" i="11"/>
  <c r="L100" i="11"/>
  <c r="P100" i="11"/>
  <c r="K100" i="11"/>
  <c r="F100" i="11"/>
  <c r="M100" i="11"/>
  <c r="G100" i="11"/>
  <c r="J100" i="11"/>
  <c r="I100" i="11"/>
  <c r="E100" i="11"/>
  <c r="N100" i="11"/>
  <c r="H100" i="11"/>
  <c r="S124" i="11"/>
  <c r="R124" i="11"/>
  <c r="Q124" i="11"/>
  <c r="O124" i="11"/>
  <c r="L124" i="11"/>
  <c r="N124" i="11"/>
  <c r="K124" i="11"/>
  <c r="P124" i="11"/>
  <c r="F124" i="11"/>
  <c r="G124" i="11"/>
  <c r="J124" i="11"/>
  <c r="M124" i="11"/>
  <c r="I124" i="11"/>
  <c r="E124" i="11"/>
  <c r="H124" i="11"/>
  <c r="O31" i="11"/>
  <c r="S31" i="11"/>
  <c r="P31" i="11"/>
  <c r="N31" i="11"/>
  <c r="L31" i="11"/>
  <c r="Q31" i="11"/>
  <c r="J31" i="11"/>
  <c r="K31" i="11"/>
  <c r="M31" i="11"/>
  <c r="R31" i="11"/>
  <c r="E31" i="11"/>
  <c r="H31" i="11"/>
  <c r="F31" i="11"/>
  <c r="I31" i="11"/>
  <c r="G31" i="11"/>
  <c r="O67" i="11"/>
  <c r="S67" i="11"/>
  <c r="P67" i="11"/>
  <c r="N67" i="11"/>
  <c r="Q67" i="11"/>
  <c r="L67" i="11"/>
  <c r="J67" i="11"/>
  <c r="K67" i="11"/>
  <c r="M67" i="11"/>
  <c r="E67" i="11"/>
  <c r="R67" i="11"/>
  <c r="I67" i="11"/>
  <c r="H67" i="11"/>
  <c r="F67" i="11"/>
  <c r="G67" i="11"/>
  <c r="O103" i="11"/>
  <c r="S103" i="11"/>
  <c r="P103" i="11"/>
  <c r="N103" i="11"/>
  <c r="L103" i="11"/>
  <c r="R103" i="11"/>
  <c r="J103" i="11"/>
  <c r="K103" i="11"/>
  <c r="M103" i="11"/>
  <c r="Q103" i="11"/>
  <c r="I103" i="11"/>
  <c r="E103" i="11"/>
  <c r="H103" i="11"/>
  <c r="F103" i="11"/>
  <c r="G103" i="11"/>
  <c r="O139" i="11"/>
  <c r="S139" i="11"/>
  <c r="P139" i="11"/>
  <c r="N139" i="11"/>
  <c r="R139" i="11"/>
  <c r="L139" i="11"/>
  <c r="J139" i="11"/>
  <c r="K139" i="11"/>
  <c r="M139" i="11"/>
  <c r="I139" i="11"/>
  <c r="E139" i="11"/>
  <c r="H139" i="11"/>
  <c r="Q139" i="11"/>
  <c r="F139" i="11"/>
  <c r="G139" i="11"/>
  <c r="O32" i="11"/>
  <c r="P32" i="11"/>
  <c r="N32" i="11"/>
  <c r="L32" i="11"/>
  <c r="Q32" i="11"/>
  <c r="J32" i="11"/>
  <c r="I32" i="11"/>
  <c r="K32" i="11"/>
  <c r="M32" i="11"/>
  <c r="S32" i="11"/>
  <c r="E32" i="11"/>
  <c r="H32" i="11"/>
  <c r="F32" i="11"/>
  <c r="G32" i="11"/>
  <c r="R32" i="11"/>
  <c r="O92" i="11"/>
  <c r="P92" i="11"/>
  <c r="N92" i="11"/>
  <c r="R92" i="11"/>
  <c r="L92" i="11"/>
  <c r="J92" i="11"/>
  <c r="Q92" i="11"/>
  <c r="I92" i="11"/>
  <c r="S92" i="11"/>
  <c r="K92" i="11"/>
  <c r="M92" i="11"/>
  <c r="E92" i="11"/>
  <c r="H92" i="11"/>
  <c r="F92" i="11"/>
  <c r="G92" i="11"/>
  <c r="O140" i="11"/>
  <c r="P140" i="11"/>
  <c r="N140" i="11"/>
  <c r="R140" i="11"/>
  <c r="L140" i="11"/>
  <c r="J140" i="11"/>
  <c r="Q140" i="11"/>
  <c r="S140" i="11"/>
  <c r="K140" i="11"/>
  <c r="M140" i="11"/>
  <c r="I140" i="11"/>
  <c r="E140" i="11"/>
  <c r="H140" i="11"/>
  <c r="F140" i="11"/>
  <c r="G140" i="11"/>
  <c r="R10" i="11"/>
  <c r="P10" i="11"/>
  <c r="O10" i="11"/>
  <c r="S10" i="11"/>
  <c r="M10" i="11"/>
  <c r="K10" i="11"/>
  <c r="L10" i="11"/>
  <c r="Q10" i="11"/>
  <c r="E10" i="11"/>
  <c r="N10" i="11"/>
  <c r="I10" i="11"/>
  <c r="G10" i="11"/>
  <c r="H10" i="11"/>
  <c r="F10" i="11"/>
  <c r="J10" i="11"/>
  <c r="P22" i="11"/>
  <c r="O22" i="11"/>
  <c r="R22" i="11"/>
  <c r="Q22" i="11"/>
  <c r="M22" i="11"/>
  <c r="S22" i="11"/>
  <c r="I22" i="11"/>
  <c r="G22" i="11"/>
  <c r="E22" i="11"/>
  <c r="F22" i="11"/>
  <c r="J22" i="11"/>
  <c r="L22" i="11"/>
  <c r="H22" i="11"/>
  <c r="N22" i="11"/>
  <c r="K22" i="11"/>
  <c r="N34" i="11"/>
  <c r="O34" i="11"/>
  <c r="R34" i="11"/>
  <c r="Q34" i="11"/>
  <c r="P34" i="11"/>
  <c r="M34" i="11"/>
  <c r="S34" i="11"/>
  <c r="I34" i="11"/>
  <c r="G34" i="11"/>
  <c r="F34" i="11"/>
  <c r="K34" i="11"/>
  <c r="E34" i="11"/>
  <c r="H34" i="11"/>
  <c r="L34" i="11"/>
  <c r="J34" i="11"/>
  <c r="N46" i="11"/>
  <c r="O46" i="11"/>
  <c r="R46" i="11"/>
  <c r="Q46" i="11"/>
  <c r="P46" i="11"/>
  <c r="M46" i="11"/>
  <c r="I46" i="11"/>
  <c r="G46" i="11"/>
  <c r="E46" i="11"/>
  <c r="S46" i="11"/>
  <c r="H46" i="11"/>
  <c r="K46" i="11"/>
  <c r="F46" i="11"/>
  <c r="L46" i="11"/>
  <c r="J46" i="11"/>
  <c r="N58" i="11"/>
  <c r="O58" i="11"/>
  <c r="R58" i="11"/>
  <c r="Q58" i="11"/>
  <c r="P58" i="11"/>
  <c r="M58" i="11"/>
  <c r="S58" i="11"/>
  <c r="I58" i="11"/>
  <c r="L58" i="11"/>
  <c r="G58" i="11"/>
  <c r="E58" i="11"/>
  <c r="J58" i="11"/>
  <c r="H58" i="11"/>
  <c r="K58" i="11"/>
  <c r="F58" i="11"/>
  <c r="N70" i="11"/>
  <c r="O70" i="11"/>
  <c r="R70" i="11"/>
  <c r="Q70" i="11"/>
  <c r="P70" i="11"/>
  <c r="M70" i="11"/>
  <c r="S70" i="11"/>
  <c r="I70" i="11"/>
  <c r="G70" i="11"/>
  <c r="E70" i="11"/>
  <c r="L70" i="11"/>
  <c r="K70" i="11"/>
  <c r="F70" i="11"/>
  <c r="H70" i="11"/>
  <c r="J70" i="11"/>
  <c r="N82" i="11"/>
  <c r="O82" i="11"/>
  <c r="R82" i="11"/>
  <c r="Q82" i="11"/>
  <c r="P82" i="11"/>
  <c r="M82" i="11"/>
  <c r="S82" i="11"/>
  <c r="I82" i="11"/>
  <c r="G82" i="11"/>
  <c r="J82" i="11"/>
  <c r="E82" i="11"/>
  <c r="K82" i="11"/>
  <c r="H82" i="11"/>
  <c r="L82" i="11"/>
  <c r="F82" i="11"/>
  <c r="N94" i="11"/>
  <c r="O94" i="11"/>
  <c r="R94" i="11"/>
  <c r="Q94" i="11"/>
  <c r="P94" i="11"/>
  <c r="M94" i="11"/>
  <c r="G94" i="11"/>
  <c r="E94" i="11"/>
  <c r="I94" i="11"/>
  <c r="J94" i="11"/>
  <c r="S94" i="11"/>
  <c r="H94" i="11"/>
  <c r="F94" i="11"/>
  <c r="L94" i="11"/>
  <c r="K94" i="11"/>
  <c r="N106" i="11"/>
  <c r="O106" i="11"/>
  <c r="R106" i="11"/>
  <c r="Q106" i="11"/>
  <c r="P106" i="11"/>
  <c r="M106" i="11"/>
  <c r="S106" i="11"/>
  <c r="L106" i="11"/>
  <c r="J106" i="11"/>
  <c r="G106" i="11"/>
  <c r="F106" i="11"/>
  <c r="K106" i="11"/>
  <c r="I106" i="11"/>
  <c r="E106" i="11"/>
  <c r="H106" i="11"/>
  <c r="N118" i="11"/>
  <c r="O118" i="11"/>
  <c r="R118" i="11"/>
  <c r="Q118" i="11"/>
  <c r="P118" i="11"/>
  <c r="M118" i="11"/>
  <c r="S118" i="11"/>
  <c r="G118" i="11"/>
  <c r="E118" i="11"/>
  <c r="L118" i="11"/>
  <c r="I118" i="11"/>
  <c r="F118" i="11"/>
  <c r="J118" i="11"/>
  <c r="H118" i="11"/>
  <c r="K118" i="11"/>
  <c r="N130" i="11"/>
  <c r="O130" i="11"/>
  <c r="R130" i="11"/>
  <c r="Q130" i="11"/>
  <c r="P130" i="11"/>
  <c r="M130" i="11"/>
  <c r="S130" i="11"/>
  <c r="G130" i="11"/>
  <c r="E130" i="11"/>
  <c r="I130" i="11"/>
  <c r="F130" i="11"/>
  <c r="H130" i="11"/>
  <c r="L130" i="11"/>
  <c r="K130" i="11"/>
  <c r="J130" i="11"/>
  <c r="N142" i="11"/>
  <c r="O142" i="11"/>
  <c r="R142" i="11"/>
  <c r="Q142" i="11"/>
  <c r="P142" i="11"/>
  <c r="M142" i="11"/>
  <c r="G142" i="11"/>
  <c r="F142" i="11"/>
  <c r="E142" i="11"/>
  <c r="K142" i="11"/>
  <c r="J142" i="11"/>
  <c r="I142" i="11"/>
  <c r="H142" i="11"/>
  <c r="S142" i="11"/>
  <c r="L142" i="11"/>
  <c r="N154" i="11"/>
  <c r="O154" i="11"/>
  <c r="R154" i="11"/>
  <c r="Q154" i="11"/>
  <c r="P154" i="11"/>
  <c r="M154" i="11"/>
  <c r="S154" i="11"/>
  <c r="L154" i="11"/>
  <c r="G154" i="11"/>
  <c r="F154" i="11"/>
  <c r="I154" i="11"/>
  <c r="E154" i="11"/>
  <c r="K154" i="11"/>
  <c r="H154" i="11"/>
  <c r="J154" i="11"/>
  <c r="N166" i="11"/>
  <c r="O166" i="11"/>
  <c r="R166" i="11"/>
  <c r="Q166" i="11"/>
  <c r="P166" i="11"/>
  <c r="M166" i="11"/>
  <c r="S166" i="11"/>
  <c r="G166" i="11"/>
  <c r="E166" i="11"/>
  <c r="J166" i="11"/>
  <c r="L166" i="11"/>
  <c r="I166" i="11"/>
  <c r="H166" i="11"/>
  <c r="K166" i="11"/>
  <c r="F166" i="11"/>
  <c r="S135" i="11"/>
  <c r="R135" i="11"/>
  <c r="Q135" i="11"/>
  <c r="P135" i="11"/>
  <c r="O135" i="11"/>
  <c r="J135" i="11"/>
  <c r="N135" i="11"/>
  <c r="K135" i="11"/>
  <c r="M135" i="11"/>
  <c r="F135" i="11"/>
  <c r="G135" i="11"/>
  <c r="L135" i="11"/>
  <c r="I135" i="11"/>
  <c r="E135" i="11"/>
  <c r="H135" i="11"/>
  <c r="S136" i="11"/>
  <c r="R136" i="11"/>
  <c r="Q136" i="11"/>
  <c r="O136" i="11"/>
  <c r="P136" i="11"/>
  <c r="L136" i="11"/>
  <c r="N136" i="11"/>
  <c r="K136" i="11"/>
  <c r="M136" i="11"/>
  <c r="J136" i="11"/>
  <c r="F136" i="11"/>
  <c r="G136" i="11"/>
  <c r="H136" i="11"/>
  <c r="I136" i="11"/>
  <c r="E136" i="11"/>
  <c r="O151" i="11"/>
  <c r="S151" i="11"/>
  <c r="P151" i="11"/>
  <c r="N151" i="11"/>
  <c r="L151" i="11"/>
  <c r="R151" i="11"/>
  <c r="J151" i="11"/>
  <c r="K151" i="11"/>
  <c r="M151" i="11"/>
  <c r="Q151" i="11"/>
  <c r="I151" i="11"/>
  <c r="E151" i="11"/>
  <c r="H151" i="11"/>
  <c r="F151" i="11"/>
  <c r="G151" i="11"/>
  <c r="O56" i="11"/>
  <c r="P56" i="11"/>
  <c r="N56" i="11"/>
  <c r="S56" i="11"/>
  <c r="L56" i="11"/>
  <c r="R56" i="11"/>
  <c r="J56" i="11"/>
  <c r="I56" i="11"/>
  <c r="K56" i="11"/>
  <c r="M56" i="11"/>
  <c r="E56" i="11"/>
  <c r="H56" i="11"/>
  <c r="F56" i="11"/>
  <c r="Q56" i="11"/>
  <c r="G56" i="11"/>
  <c r="R11" i="11"/>
  <c r="P11" i="11"/>
  <c r="O11" i="11"/>
  <c r="S11" i="11"/>
  <c r="M11" i="11"/>
  <c r="Q11" i="11"/>
  <c r="N11" i="11"/>
  <c r="J11" i="11"/>
  <c r="K11" i="11"/>
  <c r="H11" i="11"/>
  <c r="F11" i="11"/>
  <c r="G11" i="11"/>
  <c r="E11" i="11"/>
  <c r="L11" i="11"/>
  <c r="I11" i="11"/>
  <c r="N23" i="11"/>
  <c r="P23" i="11"/>
  <c r="O23" i="11"/>
  <c r="S23" i="11"/>
  <c r="R23" i="11"/>
  <c r="Q23" i="11"/>
  <c r="K23" i="11"/>
  <c r="M23" i="11"/>
  <c r="J23" i="11"/>
  <c r="I23" i="11"/>
  <c r="G23" i="11"/>
  <c r="L23" i="11"/>
  <c r="E23" i="11"/>
  <c r="H23" i="11"/>
  <c r="F23" i="11"/>
  <c r="P35" i="11"/>
  <c r="N35" i="11"/>
  <c r="O35" i="11"/>
  <c r="S35" i="11"/>
  <c r="R35" i="11"/>
  <c r="Q35" i="11"/>
  <c r="K35" i="11"/>
  <c r="M35" i="11"/>
  <c r="J35" i="11"/>
  <c r="G35" i="11"/>
  <c r="E35" i="11"/>
  <c r="H35" i="11"/>
  <c r="L35" i="11"/>
  <c r="F35" i="11"/>
  <c r="I35" i="11"/>
  <c r="P47" i="11"/>
  <c r="N47" i="11"/>
  <c r="O47" i="11"/>
  <c r="S47" i="11"/>
  <c r="R47" i="11"/>
  <c r="Q47" i="11"/>
  <c r="K47" i="11"/>
  <c r="M47" i="11"/>
  <c r="J47" i="11"/>
  <c r="G47" i="11"/>
  <c r="I47" i="11"/>
  <c r="E47" i="11"/>
  <c r="H47" i="11"/>
  <c r="F47" i="11"/>
  <c r="L47" i="11"/>
  <c r="P59" i="11"/>
  <c r="N59" i="11"/>
  <c r="O59" i="11"/>
  <c r="S59" i="11"/>
  <c r="R59" i="11"/>
  <c r="Q59" i="11"/>
  <c r="K59" i="11"/>
  <c r="M59" i="11"/>
  <c r="J59" i="11"/>
  <c r="L59" i="11"/>
  <c r="G59" i="11"/>
  <c r="E59" i="11"/>
  <c r="H59" i="11"/>
  <c r="F59" i="11"/>
  <c r="I59" i="11"/>
  <c r="P71" i="11"/>
  <c r="N71" i="11"/>
  <c r="O71" i="11"/>
  <c r="S71" i="11"/>
  <c r="R71" i="11"/>
  <c r="Q71" i="11"/>
  <c r="K71" i="11"/>
  <c r="M71" i="11"/>
  <c r="J71" i="11"/>
  <c r="G71" i="11"/>
  <c r="I71" i="11"/>
  <c r="L71" i="11"/>
  <c r="E71" i="11"/>
  <c r="H71" i="11"/>
  <c r="F71" i="11"/>
  <c r="P83" i="11"/>
  <c r="N83" i="11"/>
  <c r="O83" i="11"/>
  <c r="S83" i="11"/>
  <c r="R83" i="11"/>
  <c r="Q83" i="11"/>
  <c r="K83" i="11"/>
  <c r="M83" i="11"/>
  <c r="J83" i="11"/>
  <c r="G83" i="11"/>
  <c r="E83" i="11"/>
  <c r="H83" i="11"/>
  <c r="L83" i="11"/>
  <c r="F83" i="11"/>
  <c r="I83" i="11"/>
  <c r="P95" i="11"/>
  <c r="N95" i="11"/>
  <c r="O95" i="11"/>
  <c r="S95" i="11"/>
  <c r="R95" i="11"/>
  <c r="Q95" i="11"/>
  <c r="K95" i="11"/>
  <c r="M95" i="11"/>
  <c r="J95" i="11"/>
  <c r="G95" i="11"/>
  <c r="E95" i="11"/>
  <c r="H95" i="11"/>
  <c r="I95" i="11"/>
  <c r="F95" i="11"/>
  <c r="L95" i="11"/>
  <c r="P107" i="11"/>
  <c r="N107" i="11"/>
  <c r="O107" i="11"/>
  <c r="S107" i="11"/>
  <c r="R107" i="11"/>
  <c r="Q107" i="11"/>
  <c r="K107" i="11"/>
  <c r="M107" i="11"/>
  <c r="J107" i="11"/>
  <c r="L107" i="11"/>
  <c r="G107" i="11"/>
  <c r="I107" i="11"/>
  <c r="E107" i="11"/>
  <c r="H107" i="11"/>
  <c r="F107" i="11"/>
  <c r="P119" i="11"/>
  <c r="N119" i="11"/>
  <c r="O119" i="11"/>
  <c r="S119" i="11"/>
  <c r="R119" i="11"/>
  <c r="Q119" i="11"/>
  <c r="K119" i="11"/>
  <c r="M119" i="11"/>
  <c r="J119" i="11"/>
  <c r="G119" i="11"/>
  <c r="L119" i="11"/>
  <c r="I119" i="11"/>
  <c r="E119" i="11"/>
  <c r="H119" i="11"/>
  <c r="F119" i="11"/>
  <c r="P131" i="11"/>
  <c r="N131" i="11"/>
  <c r="O131" i="11"/>
  <c r="S131" i="11"/>
  <c r="R131" i="11"/>
  <c r="Q131" i="11"/>
  <c r="K131" i="11"/>
  <c r="M131" i="11"/>
  <c r="J131" i="11"/>
  <c r="G131" i="11"/>
  <c r="I131" i="11"/>
  <c r="E131" i="11"/>
  <c r="H131" i="11"/>
  <c r="L131" i="11"/>
  <c r="F131" i="11"/>
  <c r="P143" i="11"/>
  <c r="N143" i="11"/>
  <c r="O143" i="11"/>
  <c r="S143" i="11"/>
  <c r="R143" i="11"/>
  <c r="Q143" i="11"/>
  <c r="K143" i="11"/>
  <c r="M143" i="11"/>
  <c r="J143" i="11"/>
  <c r="G143" i="11"/>
  <c r="I143" i="11"/>
  <c r="E143" i="11"/>
  <c r="H143" i="11"/>
  <c r="F143" i="11"/>
  <c r="L143" i="11"/>
  <c r="P155" i="11"/>
  <c r="N155" i="11"/>
  <c r="O155" i="11"/>
  <c r="S155" i="11"/>
  <c r="R155" i="11"/>
  <c r="Q155" i="11"/>
  <c r="K155" i="11"/>
  <c r="M155" i="11"/>
  <c r="J155" i="11"/>
  <c r="L155" i="11"/>
  <c r="G155" i="11"/>
  <c r="I155" i="11"/>
  <c r="E155" i="11"/>
  <c r="H155" i="11"/>
  <c r="F155" i="11"/>
  <c r="P167" i="11"/>
  <c r="N167" i="11"/>
  <c r="O167" i="11"/>
  <c r="R167" i="11"/>
  <c r="Q167" i="11"/>
  <c r="K167" i="11"/>
  <c r="M167" i="11"/>
  <c r="S167" i="11"/>
  <c r="J167" i="11"/>
  <c r="G167" i="11"/>
  <c r="L167" i="11"/>
  <c r="I167" i="11"/>
  <c r="E167" i="11"/>
  <c r="H167" i="11"/>
  <c r="F167" i="11"/>
  <c r="O163" i="11"/>
  <c r="S163" i="11"/>
  <c r="P163" i="11"/>
  <c r="N163" i="11"/>
  <c r="Q163" i="11"/>
  <c r="L163" i="11"/>
  <c r="J163" i="11"/>
  <c r="K163" i="11"/>
  <c r="M163" i="11"/>
  <c r="I163" i="11"/>
  <c r="E163" i="11"/>
  <c r="H163" i="11"/>
  <c r="F163" i="11"/>
  <c r="R163" i="11"/>
  <c r="G163" i="11"/>
  <c r="O68" i="11"/>
  <c r="P68" i="11"/>
  <c r="N68" i="11"/>
  <c r="Q68" i="11"/>
  <c r="S68" i="11"/>
  <c r="L68" i="11"/>
  <c r="J68" i="11"/>
  <c r="R68" i="11"/>
  <c r="I68" i="11"/>
  <c r="K68" i="11"/>
  <c r="M68" i="11"/>
  <c r="E68" i="11"/>
  <c r="H68" i="11"/>
  <c r="F68" i="11"/>
  <c r="G68" i="11"/>
  <c r="R12" i="11"/>
  <c r="Q12" i="11"/>
  <c r="S12" i="11"/>
  <c r="P12" i="11"/>
  <c r="L12" i="11"/>
  <c r="M12" i="11"/>
  <c r="K12" i="11"/>
  <c r="N12" i="11"/>
  <c r="J12" i="11"/>
  <c r="H12" i="11"/>
  <c r="F12" i="11"/>
  <c r="E12" i="11"/>
  <c r="O12" i="11"/>
  <c r="I12" i="11"/>
  <c r="G12" i="11"/>
  <c r="N24" i="11"/>
  <c r="S24" i="11"/>
  <c r="R24" i="11"/>
  <c r="Q24" i="11"/>
  <c r="K24" i="11"/>
  <c r="M24" i="11"/>
  <c r="P24" i="11"/>
  <c r="L24" i="11"/>
  <c r="O24" i="11"/>
  <c r="J24" i="11"/>
  <c r="I24" i="11"/>
  <c r="G24" i="11"/>
  <c r="E24" i="11"/>
  <c r="H24" i="11"/>
  <c r="F24" i="11"/>
  <c r="P36" i="11"/>
  <c r="N36" i="11"/>
  <c r="S36" i="11"/>
  <c r="R36" i="11"/>
  <c r="Q36" i="11"/>
  <c r="O36" i="11"/>
  <c r="I36" i="11"/>
  <c r="K36" i="11"/>
  <c r="M36" i="11"/>
  <c r="L36" i="11"/>
  <c r="J36" i="11"/>
  <c r="G36" i="11"/>
  <c r="H36" i="11"/>
  <c r="E36" i="11"/>
  <c r="F36" i="11"/>
  <c r="P48" i="11"/>
  <c r="N48" i="11"/>
  <c r="S48" i="11"/>
  <c r="R48" i="11"/>
  <c r="Q48" i="11"/>
  <c r="I48" i="11"/>
  <c r="K48" i="11"/>
  <c r="M48" i="11"/>
  <c r="O48" i="11"/>
  <c r="L48" i="11"/>
  <c r="J48" i="11"/>
  <c r="G48" i="11"/>
  <c r="E48" i="11"/>
  <c r="F48" i="11"/>
  <c r="H48" i="11"/>
  <c r="P60" i="11"/>
  <c r="N60" i="11"/>
  <c r="S60" i="11"/>
  <c r="R60" i="11"/>
  <c r="Q60" i="11"/>
  <c r="I60" i="11"/>
  <c r="K60" i="11"/>
  <c r="M60" i="11"/>
  <c r="L60" i="11"/>
  <c r="J60" i="11"/>
  <c r="G60" i="11"/>
  <c r="E60" i="11"/>
  <c r="H60" i="11"/>
  <c r="O60" i="11"/>
  <c r="F60" i="11"/>
  <c r="P72" i="11"/>
  <c r="N72" i="11"/>
  <c r="S72" i="11"/>
  <c r="R72" i="11"/>
  <c r="Q72" i="11"/>
  <c r="I72" i="11"/>
  <c r="K72" i="11"/>
  <c r="M72" i="11"/>
  <c r="L72" i="11"/>
  <c r="O72" i="11"/>
  <c r="J72" i="11"/>
  <c r="H72" i="11"/>
  <c r="G72" i="11"/>
  <c r="E72" i="11"/>
  <c r="F72" i="11"/>
  <c r="P84" i="11"/>
  <c r="N84" i="11"/>
  <c r="S84" i="11"/>
  <c r="R84" i="11"/>
  <c r="Q84" i="11"/>
  <c r="O84" i="11"/>
  <c r="I84" i="11"/>
  <c r="K84" i="11"/>
  <c r="M84" i="11"/>
  <c r="L84" i="11"/>
  <c r="J84" i="11"/>
  <c r="G84" i="11"/>
  <c r="H84" i="11"/>
  <c r="E84" i="11"/>
  <c r="F84" i="11"/>
  <c r="P96" i="11"/>
  <c r="N96" i="11"/>
  <c r="S96" i="11"/>
  <c r="R96" i="11"/>
  <c r="Q96" i="11"/>
  <c r="I96" i="11"/>
  <c r="K96" i="11"/>
  <c r="M96" i="11"/>
  <c r="O96" i="11"/>
  <c r="L96" i="11"/>
  <c r="J96" i="11"/>
  <c r="G96" i="11"/>
  <c r="H96" i="11"/>
  <c r="E96" i="11"/>
  <c r="F96" i="11"/>
  <c r="P108" i="11"/>
  <c r="N108" i="11"/>
  <c r="S108" i="11"/>
  <c r="R108" i="11"/>
  <c r="Q108" i="11"/>
  <c r="K108" i="11"/>
  <c r="M108" i="11"/>
  <c r="L108" i="11"/>
  <c r="J108" i="11"/>
  <c r="O108" i="11"/>
  <c r="H108" i="11"/>
  <c r="G108" i="11"/>
  <c r="I108" i="11"/>
  <c r="E108" i="11"/>
  <c r="F108" i="11"/>
  <c r="P120" i="11"/>
  <c r="N120" i="11"/>
  <c r="S120" i="11"/>
  <c r="R120" i="11"/>
  <c r="Q120" i="11"/>
  <c r="K120" i="11"/>
  <c r="M120" i="11"/>
  <c r="L120" i="11"/>
  <c r="O120" i="11"/>
  <c r="J120" i="11"/>
  <c r="G120" i="11"/>
  <c r="I120" i="11"/>
  <c r="E120" i="11"/>
  <c r="H120" i="11"/>
  <c r="F120" i="11"/>
  <c r="P132" i="11"/>
  <c r="N132" i="11"/>
  <c r="S132" i="11"/>
  <c r="R132" i="11"/>
  <c r="Q132" i="11"/>
  <c r="O132" i="11"/>
  <c r="K132" i="11"/>
  <c r="M132" i="11"/>
  <c r="L132" i="11"/>
  <c r="J132" i="11"/>
  <c r="G132" i="11"/>
  <c r="I132" i="11"/>
  <c r="E132" i="11"/>
  <c r="H132" i="11"/>
  <c r="F132" i="11"/>
  <c r="P144" i="11"/>
  <c r="N144" i="11"/>
  <c r="S144" i="11"/>
  <c r="R144" i="11"/>
  <c r="Q144" i="11"/>
  <c r="K144" i="11"/>
  <c r="M144" i="11"/>
  <c r="O144" i="11"/>
  <c r="L144" i="11"/>
  <c r="J144" i="11"/>
  <c r="G144" i="11"/>
  <c r="H144" i="11"/>
  <c r="I144" i="11"/>
  <c r="E144" i="11"/>
  <c r="F144" i="11"/>
  <c r="P156" i="11"/>
  <c r="N156" i="11"/>
  <c r="S156" i="11"/>
  <c r="R156" i="11"/>
  <c r="Q156" i="11"/>
  <c r="K156" i="11"/>
  <c r="M156" i="11"/>
  <c r="L156" i="11"/>
  <c r="J156" i="11"/>
  <c r="G156" i="11"/>
  <c r="O156" i="11"/>
  <c r="I156" i="11"/>
  <c r="E156" i="11"/>
  <c r="F156" i="11"/>
  <c r="H156" i="11"/>
  <c r="P168" i="11"/>
  <c r="N168" i="11"/>
  <c r="S168" i="11"/>
  <c r="R168" i="11"/>
  <c r="Q168" i="11"/>
  <c r="K168" i="11"/>
  <c r="M168" i="11"/>
  <c r="L168" i="11"/>
  <c r="O168" i="11"/>
  <c r="J168" i="11"/>
  <c r="G168" i="11"/>
  <c r="H168" i="11"/>
  <c r="I168" i="11"/>
  <c r="E168" i="11"/>
  <c r="F168" i="11"/>
  <c r="H34" i="1"/>
  <c r="H46" i="1"/>
  <c r="H58" i="1"/>
  <c r="H70" i="1"/>
  <c r="H82" i="1"/>
  <c r="H94" i="1"/>
  <c r="H106" i="1"/>
  <c r="H118" i="1"/>
  <c r="H130" i="1"/>
  <c r="H142" i="1"/>
  <c r="H154" i="1"/>
  <c r="H178" i="1"/>
  <c r="H10" i="1"/>
  <c r="H21" i="1"/>
  <c r="H33" i="1"/>
  <c r="H93" i="1"/>
  <c r="H129" i="1"/>
  <c r="H9" i="1"/>
  <c r="H35" i="1"/>
  <c r="H47" i="1"/>
  <c r="H59" i="1"/>
  <c r="H71" i="1"/>
  <c r="H83" i="1"/>
  <c r="H95" i="1"/>
  <c r="H107" i="1"/>
  <c r="H119" i="1"/>
  <c r="H131" i="1"/>
  <c r="H143" i="1"/>
  <c r="H167" i="1"/>
  <c r="H179" i="1"/>
  <c r="H11" i="1"/>
  <c r="H22" i="1"/>
  <c r="H153" i="1"/>
  <c r="H24" i="1"/>
  <c r="H36" i="1"/>
  <c r="H48" i="1"/>
  <c r="H60" i="1"/>
  <c r="H72" i="1"/>
  <c r="H84" i="1"/>
  <c r="H96" i="1"/>
  <c r="H108" i="1"/>
  <c r="H120" i="1"/>
  <c r="H132" i="1"/>
  <c r="H144" i="1"/>
  <c r="H180" i="1"/>
  <c r="H12" i="1"/>
  <c r="H23" i="1"/>
  <c r="H81" i="1"/>
  <c r="H37" i="1"/>
  <c r="H49" i="1"/>
  <c r="H61" i="1"/>
  <c r="H73" i="1"/>
  <c r="H85" i="1"/>
  <c r="H97" i="1"/>
  <c r="H109" i="1"/>
  <c r="H121" i="1"/>
  <c r="H133" i="1"/>
  <c r="H145" i="1"/>
  <c r="H169" i="1"/>
  <c r="H181" i="1"/>
  <c r="H13" i="1"/>
  <c r="H2" i="1"/>
  <c r="H26" i="1"/>
  <c r="H50" i="1"/>
  <c r="H62" i="1"/>
  <c r="H74" i="1"/>
  <c r="H86" i="1"/>
  <c r="H98" i="1"/>
  <c r="H110" i="1"/>
  <c r="H122" i="1"/>
  <c r="H134" i="1"/>
  <c r="H146" i="1"/>
  <c r="H170" i="1"/>
  <c r="H182" i="1"/>
  <c r="H14" i="1"/>
  <c r="H27" i="1"/>
  <c r="H63" i="1"/>
  <c r="H75" i="1"/>
  <c r="H87" i="1"/>
  <c r="H99" i="1"/>
  <c r="H111" i="1"/>
  <c r="H123" i="1"/>
  <c r="H135" i="1"/>
  <c r="H147" i="1"/>
  <c r="H171" i="1"/>
  <c r="H3" i="1"/>
  <c r="H15" i="1"/>
  <c r="H69" i="1"/>
  <c r="H28" i="1"/>
  <c r="H64" i="1"/>
  <c r="H76" i="1"/>
  <c r="H88" i="1"/>
  <c r="H100" i="1"/>
  <c r="H112" i="1"/>
  <c r="H124" i="1"/>
  <c r="H136" i="1"/>
  <c r="H160" i="1"/>
  <c r="H172" i="1"/>
  <c r="H4" i="1"/>
  <c r="H45" i="1"/>
  <c r="H141" i="1"/>
  <c r="H53" i="1"/>
  <c r="H65" i="1"/>
  <c r="H77" i="1"/>
  <c r="H89" i="1"/>
  <c r="H101" i="1"/>
  <c r="H113" i="1"/>
  <c r="H125" i="1"/>
  <c r="H137" i="1"/>
  <c r="H173" i="1"/>
  <c r="H5" i="1"/>
  <c r="H105" i="1"/>
  <c r="H177" i="1"/>
  <c r="H30" i="1"/>
  <c r="H42" i="1"/>
  <c r="H54" i="1"/>
  <c r="H66" i="1"/>
  <c r="H78" i="1"/>
  <c r="H90" i="1"/>
  <c r="H102" i="1"/>
  <c r="H114" i="1"/>
  <c r="H126" i="1"/>
  <c r="H138" i="1"/>
  <c r="H162" i="1"/>
  <c r="H174" i="1"/>
  <c r="H6" i="1"/>
  <c r="H117" i="1"/>
  <c r="H31" i="1"/>
  <c r="H55" i="1"/>
  <c r="H67" i="1"/>
  <c r="H79" i="1"/>
  <c r="H91" i="1"/>
  <c r="H103" i="1"/>
  <c r="H115" i="1"/>
  <c r="H127" i="1"/>
  <c r="H139" i="1"/>
  <c r="H175" i="1"/>
  <c r="H7" i="1"/>
  <c r="H18" i="1"/>
  <c r="H57" i="1"/>
  <c r="H32" i="1"/>
  <c r="H44" i="1"/>
  <c r="H56" i="1"/>
  <c r="H68" i="1"/>
  <c r="H80" i="1"/>
  <c r="H92" i="1"/>
  <c r="H104" i="1"/>
  <c r="H116" i="1"/>
  <c r="H128" i="1"/>
  <c r="H140" i="1"/>
  <c r="H176" i="1"/>
  <c r="H8" i="1"/>
  <c r="R13" i="11"/>
  <c r="Q13" i="11"/>
  <c r="S13" i="11"/>
  <c r="P13" i="11"/>
  <c r="L13" i="11"/>
  <c r="M13" i="11"/>
  <c r="K13" i="11"/>
  <c r="N13" i="11"/>
  <c r="J13" i="11"/>
  <c r="H13" i="11"/>
  <c r="F13" i="11"/>
  <c r="O13" i="11"/>
  <c r="E13" i="11"/>
  <c r="I13" i="11"/>
  <c r="G13" i="11"/>
  <c r="R25" i="11"/>
  <c r="Q25" i="11"/>
  <c r="N25" i="11"/>
  <c r="S25" i="11"/>
  <c r="K25" i="11"/>
  <c r="M25" i="11"/>
  <c r="P25" i="11"/>
  <c r="L25" i="11"/>
  <c r="O25" i="11"/>
  <c r="J25" i="11"/>
  <c r="I25" i="11"/>
  <c r="G25" i="11"/>
  <c r="E25" i="11"/>
  <c r="H25" i="11"/>
  <c r="F25" i="11"/>
  <c r="R37" i="11"/>
  <c r="Q37" i="11"/>
  <c r="P37" i="11"/>
  <c r="N37" i="11"/>
  <c r="S37" i="11"/>
  <c r="O37" i="11"/>
  <c r="K37" i="11"/>
  <c r="M37" i="11"/>
  <c r="L37" i="11"/>
  <c r="J37" i="11"/>
  <c r="G37" i="11"/>
  <c r="E37" i="11"/>
  <c r="H37" i="11"/>
  <c r="I37" i="11"/>
  <c r="F37" i="11"/>
  <c r="R49" i="11"/>
  <c r="Q49" i="11"/>
  <c r="P49" i="11"/>
  <c r="N49" i="11"/>
  <c r="S49" i="11"/>
  <c r="K49" i="11"/>
  <c r="M49" i="11"/>
  <c r="O49" i="11"/>
  <c r="L49" i="11"/>
  <c r="J49" i="11"/>
  <c r="G49" i="11"/>
  <c r="I49" i="11"/>
  <c r="E49" i="11"/>
  <c r="H49" i="11"/>
  <c r="F49" i="11"/>
  <c r="R61" i="11"/>
  <c r="Q61" i="11"/>
  <c r="P61" i="11"/>
  <c r="N61" i="11"/>
  <c r="S61" i="11"/>
  <c r="K61" i="11"/>
  <c r="M61" i="11"/>
  <c r="L61" i="11"/>
  <c r="J61" i="11"/>
  <c r="G61" i="11"/>
  <c r="E61" i="11"/>
  <c r="H61" i="11"/>
  <c r="O61" i="11"/>
  <c r="I61" i="11"/>
  <c r="F61" i="11"/>
  <c r="R73" i="11"/>
  <c r="Q73" i="11"/>
  <c r="P73" i="11"/>
  <c r="N73" i="11"/>
  <c r="S73" i="11"/>
  <c r="K73" i="11"/>
  <c r="M73" i="11"/>
  <c r="L73" i="11"/>
  <c r="O73" i="11"/>
  <c r="J73" i="11"/>
  <c r="G73" i="11"/>
  <c r="I73" i="11"/>
  <c r="E73" i="11"/>
  <c r="H73" i="11"/>
  <c r="F73" i="11"/>
  <c r="R85" i="11"/>
  <c r="Q85" i="11"/>
  <c r="P85" i="11"/>
  <c r="N85" i="11"/>
  <c r="S85" i="11"/>
  <c r="O85" i="11"/>
  <c r="K85" i="11"/>
  <c r="M85" i="11"/>
  <c r="L85" i="11"/>
  <c r="J85" i="11"/>
  <c r="G85" i="11"/>
  <c r="E85" i="11"/>
  <c r="H85" i="11"/>
  <c r="I85" i="11"/>
  <c r="F85" i="11"/>
  <c r="R97" i="11"/>
  <c r="Q97" i="11"/>
  <c r="P97" i="11"/>
  <c r="N97" i="11"/>
  <c r="S97" i="11"/>
  <c r="K97" i="11"/>
  <c r="M97" i="11"/>
  <c r="O97" i="11"/>
  <c r="L97" i="11"/>
  <c r="J97" i="11"/>
  <c r="G97" i="11"/>
  <c r="I97" i="11"/>
  <c r="E97" i="11"/>
  <c r="H97" i="11"/>
  <c r="F97" i="11"/>
  <c r="R109" i="11"/>
  <c r="Q109" i="11"/>
  <c r="P109" i="11"/>
  <c r="N109" i="11"/>
  <c r="S109" i="11"/>
  <c r="K109" i="11"/>
  <c r="M109" i="11"/>
  <c r="L109" i="11"/>
  <c r="J109" i="11"/>
  <c r="O109" i="11"/>
  <c r="G109" i="11"/>
  <c r="I109" i="11"/>
  <c r="E109" i="11"/>
  <c r="H109" i="11"/>
  <c r="F109" i="11"/>
  <c r="R121" i="11"/>
  <c r="Q121" i="11"/>
  <c r="P121" i="11"/>
  <c r="N121" i="11"/>
  <c r="S121" i="11"/>
  <c r="K121" i="11"/>
  <c r="M121" i="11"/>
  <c r="L121" i="11"/>
  <c r="O121" i="11"/>
  <c r="J121" i="11"/>
  <c r="G121" i="11"/>
  <c r="I121" i="11"/>
  <c r="E121" i="11"/>
  <c r="H121" i="11"/>
  <c r="F121" i="11"/>
  <c r="R133" i="11"/>
  <c r="Q133" i="11"/>
  <c r="P133" i="11"/>
  <c r="N133" i="11"/>
  <c r="S133" i="11"/>
  <c r="O133" i="11"/>
  <c r="K133" i="11"/>
  <c r="M133" i="11"/>
  <c r="L133" i="11"/>
  <c r="J133" i="11"/>
  <c r="G133" i="11"/>
  <c r="I133" i="11"/>
  <c r="E133" i="11"/>
  <c r="H133" i="11"/>
  <c r="F133" i="11"/>
  <c r="R145" i="11"/>
  <c r="Q145" i="11"/>
  <c r="P145" i="11"/>
  <c r="N145" i="11"/>
  <c r="S145" i="11"/>
  <c r="K145" i="11"/>
  <c r="M145" i="11"/>
  <c r="O145" i="11"/>
  <c r="L145" i="11"/>
  <c r="J145" i="11"/>
  <c r="G145" i="11"/>
  <c r="E145" i="11"/>
  <c r="I145" i="11"/>
  <c r="H145" i="11"/>
  <c r="F145" i="11"/>
  <c r="R157" i="11"/>
  <c r="Q157" i="11"/>
  <c r="P157" i="11"/>
  <c r="N157" i="11"/>
  <c r="S157" i="11"/>
  <c r="K157" i="11"/>
  <c r="M157" i="11"/>
  <c r="L157" i="11"/>
  <c r="J157" i="11"/>
  <c r="G157" i="11"/>
  <c r="O157" i="11"/>
  <c r="I157" i="11"/>
  <c r="E157" i="11"/>
  <c r="H157" i="11"/>
  <c r="F157" i="11"/>
  <c r="R169" i="11"/>
  <c r="Q169" i="11"/>
  <c r="P169" i="11"/>
  <c r="N169" i="11"/>
  <c r="S169" i="11"/>
  <c r="K169" i="11"/>
  <c r="M169" i="11"/>
  <c r="L169" i="11"/>
  <c r="O169" i="11"/>
  <c r="J169" i="11"/>
  <c r="G169" i="11"/>
  <c r="I169" i="11"/>
  <c r="E169" i="11"/>
  <c r="H169" i="11"/>
  <c r="F169" i="11"/>
  <c r="S3" i="11"/>
  <c r="P3" i="11"/>
  <c r="O3" i="11"/>
  <c r="N3" i="11"/>
  <c r="Q3" i="11"/>
  <c r="J3" i="11"/>
  <c r="K3" i="11"/>
  <c r="L3" i="11"/>
  <c r="R3" i="11"/>
  <c r="M3" i="11"/>
  <c r="H3" i="11"/>
  <c r="F3" i="11"/>
  <c r="E3" i="11"/>
  <c r="G3" i="11"/>
  <c r="I3" i="11"/>
  <c r="S27" i="11"/>
  <c r="R27" i="11"/>
  <c r="Q27" i="11"/>
  <c r="P27" i="11"/>
  <c r="O27" i="11"/>
  <c r="N27" i="11"/>
  <c r="J27" i="11"/>
  <c r="K27" i="11"/>
  <c r="M27" i="11"/>
  <c r="F27" i="11"/>
  <c r="L27" i="11"/>
  <c r="I27" i="11"/>
  <c r="G27" i="11"/>
  <c r="E27" i="11"/>
  <c r="H27" i="11"/>
  <c r="S63" i="11"/>
  <c r="R63" i="11"/>
  <c r="Q63" i="11"/>
  <c r="P63" i="11"/>
  <c r="O63" i="11"/>
  <c r="J63" i="11"/>
  <c r="K63" i="11"/>
  <c r="M63" i="11"/>
  <c r="N63" i="11"/>
  <c r="I63" i="11"/>
  <c r="F63" i="11"/>
  <c r="L63" i="11"/>
  <c r="G63" i="11"/>
  <c r="E63" i="11"/>
  <c r="H63" i="11"/>
  <c r="S87" i="11"/>
  <c r="R87" i="11"/>
  <c r="Q87" i="11"/>
  <c r="P87" i="11"/>
  <c r="O87" i="11"/>
  <c r="J87" i="11"/>
  <c r="N87" i="11"/>
  <c r="K87" i="11"/>
  <c r="M87" i="11"/>
  <c r="I87" i="11"/>
  <c r="F87" i="11"/>
  <c r="G87" i="11"/>
  <c r="L87" i="11"/>
  <c r="E87" i="11"/>
  <c r="H87" i="11"/>
  <c r="S111" i="11"/>
  <c r="R111" i="11"/>
  <c r="Q111" i="11"/>
  <c r="P111" i="11"/>
  <c r="O111" i="11"/>
  <c r="J111" i="11"/>
  <c r="K111" i="11"/>
  <c r="M111" i="11"/>
  <c r="N111" i="11"/>
  <c r="F111" i="11"/>
  <c r="L111" i="11"/>
  <c r="G111" i="11"/>
  <c r="I111" i="11"/>
  <c r="E111" i="11"/>
  <c r="H111" i="11"/>
  <c r="R171" i="11"/>
  <c r="Q171" i="11"/>
  <c r="P171" i="11"/>
  <c r="O171" i="11"/>
  <c r="S171" i="11"/>
  <c r="N171" i="11"/>
  <c r="J171" i="11"/>
  <c r="K171" i="11"/>
  <c r="M171" i="11"/>
  <c r="F171" i="11"/>
  <c r="L171" i="11"/>
  <c r="G171" i="11"/>
  <c r="I171" i="11"/>
  <c r="E171" i="11"/>
  <c r="H171" i="11"/>
  <c r="S28" i="11"/>
  <c r="R28" i="11"/>
  <c r="Q28" i="11"/>
  <c r="O28" i="11"/>
  <c r="L28" i="11"/>
  <c r="N28" i="11"/>
  <c r="J28" i="11"/>
  <c r="K28" i="11"/>
  <c r="P28" i="11"/>
  <c r="F28" i="11"/>
  <c r="G28" i="11"/>
  <c r="I28" i="11"/>
  <c r="M28" i="11"/>
  <c r="E28" i="11"/>
  <c r="H28" i="11"/>
  <c r="S52" i="11"/>
  <c r="R52" i="11"/>
  <c r="Q52" i="11"/>
  <c r="O52" i="11"/>
  <c r="L52" i="11"/>
  <c r="P52" i="11"/>
  <c r="I52" i="11"/>
  <c r="K52" i="11"/>
  <c r="F52" i="11"/>
  <c r="J52" i="11"/>
  <c r="M52" i="11"/>
  <c r="N52" i="11"/>
  <c r="G52" i="11"/>
  <c r="E52" i="11"/>
  <c r="H52" i="11"/>
  <c r="S76" i="11"/>
  <c r="R76" i="11"/>
  <c r="Q76" i="11"/>
  <c r="O76" i="11"/>
  <c r="L76" i="11"/>
  <c r="N76" i="11"/>
  <c r="I76" i="11"/>
  <c r="K76" i="11"/>
  <c r="P76" i="11"/>
  <c r="F76" i="11"/>
  <c r="G76" i="11"/>
  <c r="J76" i="11"/>
  <c r="H76" i="11"/>
  <c r="M76" i="11"/>
  <c r="E76" i="11"/>
  <c r="S112" i="11"/>
  <c r="R112" i="11"/>
  <c r="Q112" i="11"/>
  <c r="O112" i="11"/>
  <c r="L112" i="11"/>
  <c r="K112" i="11"/>
  <c r="N112" i="11"/>
  <c r="P112" i="11"/>
  <c r="F112" i="11"/>
  <c r="J112" i="11"/>
  <c r="G112" i="11"/>
  <c r="M112" i="11"/>
  <c r="H112" i="11"/>
  <c r="I112" i="11"/>
  <c r="E112" i="11"/>
  <c r="S160" i="11"/>
  <c r="R160" i="11"/>
  <c r="Q160" i="11"/>
  <c r="O160" i="11"/>
  <c r="L160" i="11"/>
  <c r="K160" i="11"/>
  <c r="N160" i="11"/>
  <c r="F160" i="11"/>
  <c r="P160" i="11"/>
  <c r="G160" i="11"/>
  <c r="M160" i="11"/>
  <c r="H160" i="11"/>
  <c r="I160" i="11"/>
  <c r="E160" i="11"/>
  <c r="J160" i="11"/>
  <c r="P19" i="11"/>
  <c r="O19" i="11"/>
  <c r="S19" i="11"/>
  <c r="L19" i="11"/>
  <c r="N19" i="11"/>
  <c r="J19" i="11"/>
  <c r="Q19" i="11"/>
  <c r="K19" i="11"/>
  <c r="M19" i="11"/>
  <c r="E19" i="11"/>
  <c r="H19" i="11"/>
  <c r="F19" i="11"/>
  <c r="I19" i="11"/>
  <c r="G19" i="11"/>
  <c r="R19" i="11"/>
  <c r="O43" i="11"/>
  <c r="S43" i="11"/>
  <c r="P43" i="11"/>
  <c r="N43" i="11"/>
  <c r="R43" i="11"/>
  <c r="L43" i="11"/>
  <c r="J43" i="11"/>
  <c r="K43" i="11"/>
  <c r="M43" i="11"/>
  <c r="E43" i="11"/>
  <c r="I43" i="11"/>
  <c r="H43" i="11"/>
  <c r="F43" i="11"/>
  <c r="G43" i="11"/>
  <c r="Q43" i="11"/>
  <c r="O79" i="11"/>
  <c r="S79" i="11"/>
  <c r="P79" i="11"/>
  <c r="N79" i="11"/>
  <c r="L79" i="11"/>
  <c r="Q79" i="11"/>
  <c r="J79" i="11"/>
  <c r="K79" i="11"/>
  <c r="M79" i="11"/>
  <c r="R79" i="11"/>
  <c r="E79" i="11"/>
  <c r="H79" i="11"/>
  <c r="F79" i="11"/>
  <c r="I79" i="11"/>
  <c r="G79" i="11"/>
  <c r="O91" i="11"/>
  <c r="S91" i="11"/>
  <c r="P91" i="11"/>
  <c r="N91" i="11"/>
  <c r="R91" i="11"/>
  <c r="L91" i="11"/>
  <c r="J91" i="11"/>
  <c r="K91" i="11"/>
  <c r="M91" i="11"/>
  <c r="E91" i="11"/>
  <c r="Q91" i="11"/>
  <c r="H91" i="11"/>
  <c r="I91" i="11"/>
  <c r="F91" i="11"/>
  <c r="G91" i="11"/>
  <c r="O127" i="11"/>
  <c r="S127" i="11"/>
  <c r="P127" i="11"/>
  <c r="N127" i="11"/>
  <c r="L127" i="11"/>
  <c r="Q127" i="11"/>
  <c r="J127" i="11"/>
  <c r="K127" i="11"/>
  <c r="M127" i="11"/>
  <c r="R127" i="11"/>
  <c r="I127" i="11"/>
  <c r="E127" i="11"/>
  <c r="H127" i="11"/>
  <c r="F127" i="11"/>
  <c r="G127" i="11"/>
  <c r="O152" i="11"/>
  <c r="P152" i="11"/>
  <c r="N152" i="11"/>
  <c r="S152" i="11"/>
  <c r="L152" i="11"/>
  <c r="R152" i="11"/>
  <c r="J152" i="11"/>
  <c r="K152" i="11"/>
  <c r="M152" i="11"/>
  <c r="E152" i="11"/>
  <c r="I152" i="11"/>
  <c r="H152" i="11"/>
  <c r="Q152" i="11"/>
  <c r="F152" i="11"/>
  <c r="G152" i="11"/>
  <c r="O2" i="11"/>
  <c r="Q2" i="11"/>
  <c r="S2" i="11"/>
  <c r="M2" i="11"/>
  <c r="J2" i="11"/>
  <c r="P2" i="11"/>
  <c r="N2" i="11"/>
  <c r="G2" i="11"/>
  <c r="I2" i="11"/>
  <c r="F2" i="11"/>
  <c r="K2" i="11"/>
  <c r="E2" i="11"/>
  <c r="R2" i="11"/>
  <c r="L2" i="11"/>
  <c r="H2" i="11"/>
  <c r="S14" i="11"/>
  <c r="Q14" i="11"/>
  <c r="R14" i="11"/>
  <c r="P14" i="11"/>
  <c r="L14" i="11"/>
  <c r="M14" i="11"/>
  <c r="O14" i="11"/>
  <c r="K14" i="11"/>
  <c r="H14" i="11"/>
  <c r="F14" i="11"/>
  <c r="N14" i="11"/>
  <c r="E14" i="11"/>
  <c r="I14" i="11"/>
  <c r="G14" i="11"/>
  <c r="J14" i="11"/>
  <c r="R26" i="11"/>
  <c r="Q26" i="11"/>
  <c r="P26" i="11"/>
  <c r="N26" i="11"/>
  <c r="S26" i="11"/>
  <c r="M26" i="11"/>
  <c r="L26" i="11"/>
  <c r="K26" i="11"/>
  <c r="J26" i="11"/>
  <c r="I26" i="11"/>
  <c r="G26" i="11"/>
  <c r="E26" i="11"/>
  <c r="O26" i="11"/>
  <c r="F26" i="11"/>
  <c r="H26" i="11"/>
  <c r="R38" i="11"/>
  <c r="Q38" i="11"/>
  <c r="P38" i="11"/>
  <c r="N38" i="11"/>
  <c r="S38" i="11"/>
  <c r="O38" i="11"/>
  <c r="M38" i="11"/>
  <c r="L38" i="11"/>
  <c r="E38" i="11"/>
  <c r="K38" i="11"/>
  <c r="G38" i="11"/>
  <c r="J38" i="11"/>
  <c r="I38" i="11"/>
  <c r="H38" i="11"/>
  <c r="F38" i="11"/>
  <c r="R50" i="11"/>
  <c r="Q50" i="11"/>
  <c r="P50" i="11"/>
  <c r="N50" i="11"/>
  <c r="S50" i="11"/>
  <c r="M50" i="11"/>
  <c r="O50" i="11"/>
  <c r="L50" i="11"/>
  <c r="J50" i="11"/>
  <c r="G50" i="11"/>
  <c r="I50" i="11"/>
  <c r="E50" i="11"/>
  <c r="K50" i="11"/>
  <c r="H50" i="11"/>
  <c r="F50" i="11"/>
  <c r="R62" i="11"/>
  <c r="Q62" i="11"/>
  <c r="P62" i="11"/>
  <c r="N62" i="11"/>
  <c r="S62" i="11"/>
  <c r="M62" i="11"/>
  <c r="O62" i="11"/>
  <c r="L62" i="11"/>
  <c r="K62" i="11"/>
  <c r="E62" i="11"/>
  <c r="G62" i="11"/>
  <c r="J62" i="11"/>
  <c r="H62" i="11"/>
  <c r="I62" i="11"/>
  <c r="F62" i="11"/>
  <c r="R74" i="11"/>
  <c r="Q74" i="11"/>
  <c r="P74" i="11"/>
  <c r="N74" i="11"/>
  <c r="S74" i="11"/>
  <c r="M74" i="11"/>
  <c r="L74" i="11"/>
  <c r="E74" i="11"/>
  <c r="K74" i="11"/>
  <c r="G74" i="11"/>
  <c r="I74" i="11"/>
  <c r="F74" i="11"/>
  <c r="H74" i="11"/>
  <c r="J74" i="11"/>
  <c r="O74" i="11"/>
  <c r="R86" i="11"/>
  <c r="Q86" i="11"/>
  <c r="P86" i="11"/>
  <c r="N86" i="11"/>
  <c r="S86" i="11"/>
  <c r="O86" i="11"/>
  <c r="M86" i="11"/>
  <c r="L86" i="11"/>
  <c r="E86" i="11"/>
  <c r="J86" i="11"/>
  <c r="G86" i="11"/>
  <c r="K86" i="11"/>
  <c r="H86" i="11"/>
  <c r="I86" i="11"/>
  <c r="F86" i="11"/>
  <c r="R98" i="11"/>
  <c r="Q98" i="11"/>
  <c r="P98" i="11"/>
  <c r="N98" i="11"/>
  <c r="S98" i="11"/>
  <c r="M98" i="11"/>
  <c r="O98" i="11"/>
  <c r="L98" i="11"/>
  <c r="K98" i="11"/>
  <c r="G98" i="11"/>
  <c r="I98" i="11"/>
  <c r="J98" i="11"/>
  <c r="H98" i="11"/>
  <c r="F98" i="11"/>
  <c r="E98" i="11"/>
  <c r="R110" i="11"/>
  <c r="Q110" i="11"/>
  <c r="P110" i="11"/>
  <c r="N110" i="11"/>
  <c r="S110" i="11"/>
  <c r="M110" i="11"/>
  <c r="O110" i="11"/>
  <c r="L110" i="11"/>
  <c r="J110" i="11"/>
  <c r="I110" i="11"/>
  <c r="K110" i="11"/>
  <c r="G110" i="11"/>
  <c r="E110" i="11"/>
  <c r="H110" i="11"/>
  <c r="F110" i="11"/>
  <c r="R122" i="11"/>
  <c r="Q122" i="11"/>
  <c r="P122" i="11"/>
  <c r="N122" i="11"/>
  <c r="S122" i="11"/>
  <c r="M122" i="11"/>
  <c r="L122" i="11"/>
  <c r="O122" i="11"/>
  <c r="I122" i="11"/>
  <c r="G122" i="11"/>
  <c r="J122" i="11"/>
  <c r="K122" i="11"/>
  <c r="F122" i="11"/>
  <c r="H122" i="11"/>
  <c r="E122" i="11"/>
  <c r="R134" i="11"/>
  <c r="Q134" i="11"/>
  <c r="P134" i="11"/>
  <c r="N134" i="11"/>
  <c r="S134" i="11"/>
  <c r="O134" i="11"/>
  <c r="M134" i="11"/>
  <c r="L134" i="11"/>
  <c r="K134" i="11"/>
  <c r="G134" i="11"/>
  <c r="E134" i="11"/>
  <c r="I134" i="11"/>
  <c r="H134" i="11"/>
  <c r="J134" i="11"/>
  <c r="F134" i="11"/>
  <c r="R146" i="11"/>
  <c r="Q146" i="11"/>
  <c r="P146" i="11"/>
  <c r="N146" i="11"/>
  <c r="S146" i="11"/>
  <c r="M146" i="11"/>
  <c r="O146" i="11"/>
  <c r="L146" i="11"/>
  <c r="K146" i="11"/>
  <c r="J146" i="11"/>
  <c r="G146" i="11"/>
  <c r="I146" i="11"/>
  <c r="E146" i="11"/>
  <c r="H146" i="11"/>
  <c r="F146" i="11"/>
  <c r="R158" i="11"/>
  <c r="Q158" i="11"/>
  <c r="P158" i="11"/>
  <c r="N158" i="11"/>
  <c r="S158" i="11"/>
  <c r="M158" i="11"/>
  <c r="O158" i="11"/>
  <c r="L158" i="11"/>
  <c r="I158" i="11"/>
  <c r="E158" i="11"/>
  <c r="G158" i="11"/>
  <c r="K158" i="11"/>
  <c r="F158" i="11"/>
  <c r="J158" i="11"/>
  <c r="H158" i="11"/>
  <c r="R170" i="11"/>
  <c r="Q170" i="11"/>
  <c r="P170" i="11"/>
  <c r="N170" i="11"/>
  <c r="S170" i="11"/>
  <c r="M170" i="11"/>
  <c r="L170" i="11"/>
  <c r="K170" i="11"/>
  <c r="E170" i="11"/>
  <c r="J170" i="11"/>
  <c r="G170" i="11"/>
  <c r="O170" i="11"/>
  <c r="I170" i="11"/>
  <c r="H170" i="11"/>
  <c r="F170" i="11"/>
  <c r="M182" i="1"/>
  <c r="P182" i="1" s="1"/>
  <c r="L2" i="1"/>
  <c r="L3" i="1"/>
  <c r="N180" i="1"/>
  <c r="Q180" i="1" s="1"/>
  <c r="N178" i="1"/>
  <c r="Q178" i="1" s="1"/>
  <c r="N177" i="1"/>
  <c r="Q177" i="1" s="1"/>
  <c r="M179" i="1"/>
  <c r="P179" i="1" s="1"/>
  <c r="M180" i="1"/>
  <c r="P180" i="1" s="1"/>
  <c r="M181" i="1"/>
  <c r="P181" i="1" s="1"/>
  <c r="E169" i="8"/>
  <c r="D79" i="8"/>
  <c r="N77" i="1" s="1"/>
  <c r="Q77" i="1" s="1"/>
  <c r="D81" i="8"/>
  <c r="L7" i="1"/>
  <c r="L35" i="1"/>
  <c r="L21" i="1"/>
  <c r="L5" i="1"/>
  <c r="L6" i="1"/>
  <c r="L4" i="1"/>
  <c r="M174" i="1"/>
  <c r="P174" i="1" s="1"/>
  <c r="M175" i="1"/>
  <c r="P175" i="1" s="1"/>
  <c r="M176" i="1"/>
  <c r="P176" i="1" s="1"/>
  <c r="M177" i="1"/>
  <c r="P177" i="1" s="1"/>
  <c r="M178" i="1"/>
  <c r="P178" i="1" s="1"/>
  <c r="O178" i="1"/>
  <c r="O174" i="1"/>
  <c r="C2" i="8"/>
  <c r="N43" i="1"/>
  <c r="Q43" i="1" s="1"/>
  <c r="N138" i="1"/>
  <c r="Q138" i="1" s="1"/>
  <c r="N174" i="1"/>
  <c r="Q174" i="1" s="1"/>
  <c r="N79" i="1"/>
  <c r="Q79" i="1" s="1"/>
  <c r="N175" i="1"/>
  <c r="Q175" i="1" s="1"/>
  <c r="I55" i="10"/>
  <c r="I55" i="1" s="1"/>
  <c r="AL4" i="11"/>
  <c r="AI16" i="11"/>
  <c r="AK2" i="11"/>
  <c r="I146" i="10"/>
  <c r="I145" i="1" s="1"/>
  <c r="AK3" i="11"/>
  <c r="AQ5" i="11"/>
  <c r="AG10" i="11"/>
  <c r="AH11" i="11"/>
  <c r="AJ12" i="11"/>
  <c r="AJ13" i="11"/>
  <c r="AI14" i="11"/>
  <c r="AI17" i="11"/>
  <c r="AQ8" i="11"/>
  <c r="AQ9" i="11"/>
  <c r="AI15" i="11"/>
  <c r="AP6" i="11"/>
  <c r="AJ7" i="11"/>
  <c r="AG9" i="11"/>
  <c r="AQ6" i="11"/>
  <c r="AG3" i="11"/>
  <c r="AJ3" i="11"/>
  <c r="AH14" i="11"/>
  <c r="AH13" i="11"/>
  <c r="AM5" i="11"/>
  <c r="AW8" i="11"/>
  <c r="AM6" i="11"/>
  <c r="I122" i="10"/>
  <c r="I121" i="1" s="1"/>
  <c r="AH12" i="11"/>
  <c r="AM4" i="11"/>
  <c r="AF2" i="11"/>
  <c r="AN14" i="11"/>
  <c r="AW15" i="11"/>
  <c r="AF17" i="11"/>
  <c r="AN13" i="11"/>
  <c r="AF16" i="11"/>
  <c r="AN12" i="11"/>
  <c r="AF15" i="11"/>
  <c r="AP8" i="11"/>
  <c r="AF3" i="11"/>
  <c r="AG12" i="11"/>
  <c r="F141" i="10"/>
  <c r="I140" i="1" s="1"/>
  <c r="F130" i="10"/>
  <c r="I129" i="1" s="1"/>
  <c r="F34" i="10"/>
  <c r="I34" i="1" s="1"/>
  <c r="F89" i="10"/>
  <c r="I88" i="1" s="1"/>
  <c r="F161" i="10"/>
  <c r="I160" i="1" s="1"/>
  <c r="F131" i="10"/>
  <c r="I130" i="1" s="1"/>
  <c r="F51" i="10"/>
  <c r="I51" i="1" s="1"/>
  <c r="F166" i="10"/>
  <c r="I165" i="1" s="1"/>
  <c r="F95" i="10"/>
  <c r="I94" i="1" s="1"/>
  <c r="I82" i="10"/>
  <c r="I81" i="1" s="1"/>
  <c r="I71" i="10"/>
  <c r="I70" i="1" s="1"/>
  <c r="F110" i="10"/>
  <c r="I109" i="1" s="1"/>
  <c r="F5" i="10"/>
  <c r="I5" i="1" s="1"/>
  <c r="F41" i="10"/>
  <c r="I41" i="1" s="1"/>
  <c r="I113" i="10"/>
  <c r="I112" i="1" s="1"/>
  <c r="AS109" i="11"/>
  <c r="AR22" i="11"/>
  <c r="AR103" i="11"/>
  <c r="AQ90" i="11"/>
  <c r="AQ162" i="11"/>
  <c r="AP61" i="11"/>
  <c r="AP131" i="11"/>
  <c r="AO25" i="11"/>
  <c r="AO90" i="11"/>
  <c r="AO153" i="11"/>
  <c r="AN44" i="11"/>
  <c r="AN103" i="11"/>
  <c r="AN157" i="11"/>
  <c r="AM32" i="11"/>
  <c r="AM88" i="11"/>
  <c r="AM144" i="11"/>
  <c r="AL24" i="11"/>
  <c r="AL80" i="11"/>
  <c r="AF55" i="11"/>
  <c r="AG25" i="11"/>
  <c r="AJ27" i="11"/>
  <c r="AK20" i="11"/>
  <c r="AM156" i="11"/>
  <c r="AN111" i="11"/>
  <c r="AO39" i="11"/>
  <c r="AQ100" i="11"/>
  <c r="AR151" i="11"/>
  <c r="AT155" i="11"/>
  <c r="AV103" i="11"/>
  <c r="AS48" i="11"/>
  <c r="AU96" i="11"/>
  <c r="AU120" i="11"/>
  <c r="AR144" i="11"/>
  <c r="AT168" i="11"/>
  <c r="AF113" i="11"/>
  <c r="AH50" i="11"/>
  <c r="AK19" i="11"/>
  <c r="AM154" i="11"/>
  <c r="AN110" i="11"/>
  <c r="AO38" i="11"/>
  <c r="AQ99" i="11"/>
  <c r="AS155" i="11"/>
  <c r="AU134" i="11"/>
  <c r="AV97" i="11"/>
  <c r="AF112" i="11"/>
  <c r="AF42" i="11"/>
  <c r="AG152" i="11"/>
  <c r="AG90" i="11"/>
  <c r="AH109" i="11"/>
  <c r="AI142" i="11"/>
  <c r="AI62" i="11"/>
  <c r="AJ163" i="11"/>
  <c r="AJ98" i="11"/>
  <c r="AK94" i="11"/>
  <c r="AL81" i="11"/>
  <c r="AM33" i="11"/>
  <c r="AO26" i="11"/>
  <c r="AQ94" i="11"/>
  <c r="AG74" i="11"/>
  <c r="AN98" i="11"/>
  <c r="AI122" i="11"/>
  <c r="AF146" i="11"/>
  <c r="AP170" i="11"/>
  <c r="AF111" i="11"/>
  <c r="AH29" i="11"/>
  <c r="AI59" i="11"/>
  <c r="AJ162" i="11"/>
  <c r="AJ72" i="11"/>
  <c r="AK78" i="11"/>
  <c r="AL167" i="11"/>
  <c r="AL56" i="11"/>
  <c r="AM118" i="11"/>
  <c r="AN75" i="11"/>
  <c r="AP168" i="11"/>
  <c r="AQ55" i="11"/>
  <c r="AS151" i="11"/>
  <c r="AT152" i="11"/>
  <c r="AU126" i="11"/>
  <c r="AV92" i="11"/>
  <c r="AF161" i="11"/>
  <c r="AF40" i="11"/>
  <c r="AG138" i="11"/>
  <c r="AG65" i="11"/>
  <c r="AH95" i="11"/>
  <c r="AH28" i="11"/>
  <c r="AI58" i="11"/>
  <c r="AJ148" i="11"/>
  <c r="AJ70" i="11"/>
  <c r="AK77" i="11"/>
  <c r="AL52" i="11"/>
  <c r="AN74" i="11"/>
  <c r="AO125" i="11"/>
  <c r="AP165" i="11"/>
  <c r="AP28" i="11"/>
  <c r="AQ53" i="11"/>
  <c r="AR116" i="11"/>
  <c r="AS127" i="11"/>
  <c r="AT121" i="11"/>
  <c r="AU98" i="11"/>
  <c r="AV53" i="11"/>
  <c r="AF150" i="11"/>
  <c r="AF93" i="11"/>
  <c r="AF39" i="11"/>
  <c r="AG137" i="11"/>
  <c r="AG64" i="11"/>
  <c r="AH156" i="11"/>
  <c r="AH94" i="11"/>
  <c r="AI119" i="11"/>
  <c r="AI57" i="11"/>
  <c r="AJ147" i="11"/>
  <c r="AJ69" i="11"/>
  <c r="AK150" i="11"/>
  <c r="AK76" i="11"/>
  <c r="AL145" i="11"/>
  <c r="AL50" i="11"/>
  <c r="AM116" i="11"/>
  <c r="AN73" i="11"/>
  <c r="AO124" i="11"/>
  <c r="AP163" i="11"/>
  <c r="AP26" i="11"/>
  <c r="AQ52" i="11"/>
  <c r="AR115" i="11"/>
  <c r="AS122" i="11"/>
  <c r="AT120" i="11"/>
  <c r="AU97" i="11"/>
  <c r="AV52" i="11"/>
  <c r="AF149" i="11"/>
  <c r="AF92" i="11"/>
  <c r="AG134" i="11"/>
  <c r="AG51" i="11"/>
  <c r="AH155" i="11"/>
  <c r="AH93" i="11"/>
  <c r="AI118" i="11"/>
  <c r="AI33" i="11"/>
  <c r="AJ146" i="11"/>
  <c r="AJ55" i="11"/>
  <c r="AK147" i="11"/>
  <c r="AK75" i="11"/>
  <c r="AL144" i="11"/>
  <c r="AL33" i="11"/>
  <c r="AM100" i="11"/>
  <c r="AN169" i="11"/>
  <c r="AN57" i="11"/>
  <c r="AO101" i="11"/>
  <c r="AP141" i="11"/>
  <c r="AQ25" i="11"/>
  <c r="AR66" i="11"/>
  <c r="AS79" i="11"/>
  <c r="AT61" i="11"/>
  <c r="AU32" i="11"/>
  <c r="AW161" i="11"/>
  <c r="AF148" i="11"/>
  <c r="AF81" i="11"/>
  <c r="AG129" i="11"/>
  <c r="AG50" i="11"/>
  <c r="AH154" i="11"/>
  <c r="AH74" i="11"/>
  <c r="AI105" i="11"/>
  <c r="AI32" i="11"/>
  <c r="AJ141" i="11"/>
  <c r="AJ54" i="11"/>
  <c r="AK146" i="11"/>
  <c r="AK50" i="11"/>
  <c r="AL139" i="11"/>
  <c r="AL32" i="11"/>
  <c r="AM96" i="11"/>
  <c r="AN168" i="11"/>
  <c r="AN56" i="11"/>
  <c r="AO100" i="11"/>
  <c r="AP140" i="11"/>
  <c r="AQ24" i="11"/>
  <c r="AR65" i="11"/>
  <c r="AS76" i="11"/>
  <c r="AT60" i="11"/>
  <c r="AU30" i="11"/>
  <c r="AW160" i="11"/>
  <c r="AF114" i="11"/>
  <c r="AG170" i="11"/>
  <c r="AG92" i="11"/>
  <c r="AH114" i="11"/>
  <c r="AH55" i="11"/>
  <c r="AI144" i="11"/>
  <c r="AI76" i="11"/>
  <c r="AJ100" i="11"/>
  <c r="AK98" i="11"/>
  <c r="AL91" i="11"/>
  <c r="AM42" i="11"/>
  <c r="AO163" i="11"/>
  <c r="AP76" i="11"/>
  <c r="AS157" i="11"/>
  <c r="AU135" i="11"/>
  <c r="AW52" i="11"/>
  <c r="AU36" i="11"/>
  <c r="AT84" i="11"/>
  <c r="AQ108" i="11"/>
  <c r="AF54" i="11"/>
  <c r="AG153" i="11"/>
  <c r="AG91" i="11"/>
  <c r="AH113" i="11"/>
  <c r="AI143" i="11"/>
  <c r="AI75" i="11"/>
  <c r="AJ164" i="11"/>
  <c r="AJ99" i="11"/>
  <c r="AK96" i="11"/>
  <c r="AL90" i="11"/>
  <c r="AM40" i="11"/>
  <c r="AO162" i="11"/>
  <c r="AP74" i="11"/>
  <c r="AR149" i="11"/>
  <c r="AT154" i="11"/>
  <c r="AW49" i="11"/>
  <c r="AF163" i="11"/>
  <c r="AH30" i="11"/>
  <c r="AL168" i="11"/>
  <c r="AM146" i="11"/>
  <c r="AN104" i="11"/>
  <c r="AO155" i="11"/>
  <c r="AP62" i="11"/>
  <c r="AR142" i="11"/>
  <c r="AS153" i="11"/>
  <c r="AT153" i="11"/>
  <c r="AU131" i="11"/>
  <c r="AV93" i="11"/>
  <c r="AF38" i="11"/>
  <c r="AM86" i="11"/>
  <c r="AF110" i="11"/>
  <c r="AQ134" i="11"/>
  <c r="AH158" i="11"/>
  <c r="AF162" i="11"/>
  <c r="AF41" i="11"/>
  <c r="AG151" i="11"/>
  <c r="AG66" i="11"/>
  <c r="AH96" i="11"/>
  <c r="AI141" i="11"/>
  <c r="AO126" i="11"/>
  <c r="AP29" i="11"/>
  <c r="AR140" i="11"/>
  <c r="AF94" i="11"/>
  <c r="AI120" i="11"/>
  <c r="AL166" i="11"/>
  <c r="AM117" i="11"/>
  <c r="AF147" i="11"/>
  <c r="AF80" i="11"/>
  <c r="AG111" i="11"/>
  <c r="AG49" i="11"/>
  <c r="AH141" i="11"/>
  <c r="AH73" i="11"/>
  <c r="AI104" i="11"/>
  <c r="AI30" i="11"/>
  <c r="AJ118" i="11"/>
  <c r="AJ51" i="11"/>
  <c r="AK129" i="11"/>
  <c r="AK48" i="11"/>
  <c r="AL138" i="11"/>
  <c r="AL25" i="11"/>
  <c r="AM89" i="11"/>
  <c r="AN158" i="11"/>
  <c r="AN45" i="11"/>
  <c r="AO91" i="11"/>
  <c r="AP132" i="11"/>
  <c r="AQ166" i="11"/>
  <c r="AR64" i="11"/>
  <c r="AS70" i="11"/>
  <c r="AT56" i="11"/>
  <c r="AU24" i="11"/>
  <c r="AW155" i="11"/>
  <c r="AM128" i="11"/>
  <c r="AF127" i="11"/>
  <c r="AF79" i="11"/>
  <c r="AG108" i="11"/>
  <c r="AG48" i="11"/>
  <c r="AH140" i="11"/>
  <c r="AH70" i="11"/>
  <c r="AI159" i="11"/>
  <c r="AI102" i="11"/>
  <c r="AJ117" i="11"/>
  <c r="AJ50" i="11"/>
  <c r="AK128" i="11"/>
  <c r="AK46" i="11"/>
  <c r="AL110" i="11"/>
  <c r="AL170" i="11"/>
  <c r="AM64" i="11"/>
  <c r="AN133" i="11"/>
  <c r="AO62" i="11"/>
  <c r="AP101" i="11"/>
  <c r="AQ131" i="11"/>
  <c r="AR61" i="11"/>
  <c r="AS69" i="11"/>
  <c r="AT53" i="11"/>
  <c r="AU23" i="11"/>
  <c r="AW154" i="11"/>
  <c r="AJ21" i="11"/>
  <c r="AF33" i="11"/>
  <c r="AJ57" i="11"/>
  <c r="AV81" i="11"/>
  <c r="AM93" i="11"/>
  <c r="AR105" i="11"/>
  <c r="AV117" i="11"/>
  <c r="AF129" i="11"/>
  <c r="AL141" i="11"/>
  <c r="AV153" i="11"/>
  <c r="AF126" i="11"/>
  <c r="AF75" i="11"/>
  <c r="AG174" i="11"/>
  <c r="AG106" i="11"/>
  <c r="AG27" i="11"/>
  <c r="AH139" i="11"/>
  <c r="AH57" i="11"/>
  <c r="AI158" i="11"/>
  <c r="AI96" i="11"/>
  <c r="AJ116" i="11"/>
  <c r="AJ29" i="11"/>
  <c r="AK127" i="11"/>
  <c r="AK31" i="11"/>
  <c r="AL109" i="11"/>
  <c r="AL169" i="11"/>
  <c r="AM62" i="11"/>
  <c r="AN130" i="11"/>
  <c r="AO61" i="11"/>
  <c r="AP100" i="11"/>
  <c r="AQ130" i="11"/>
  <c r="AR37" i="11"/>
  <c r="AS41" i="11"/>
  <c r="AT22" i="11"/>
  <c r="AV167" i="11"/>
  <c r="AW121" i="11"/>
  <c r="F160" i="10"/>
  <c r="I160" i="10"/>
  <c r="I10" i="10"/>
  <c r="I10" i="1" s="1"/>
  <c r="AF125" i="11"/>
  <c r="AF56" i="11"/>
  <c r="AG171" i="11"/>
  <c r="AG93" i="11"/>
  <c r="AG26" i="11"/>
  <c r="AH136" i="11"/>
  <c r="AH56" i="11"/>
  <c r="AI157" i="11"/>
  <c r="AI77" i="11"/>
  <c r="AJ102" i="11"/>
  <c r="AJ28" i="11"/>
  <c r="AK126" i="11"/>
  <c r="AK30" i="11"/>
  <c r="AL108" i="11"/>
  <c r="AM174" i="11"/>
  <c r="AM60" i="11"/>
  <c r="AN129" i="11"/>
  <c r="AO60" i="11"/>
  <c r="AP97" i="11"/>
  <c r="AQ128" i="11"/>
  <c r="AR36" i="11"/>
  <c r="AS40" i="11"/>
  <c r="AT21" i="11"/>
  <c r="AV165" i="11"/>
  <c r="AW120" i="11"/>
  <c r="AS31" i="11"/>
  <c r="AT104" i="11"/>
  <c r="AT9" i="11"/>
  <c r="AU79" i="11"/>
  <c r="AV145" i="11"/>
  <c r="AV41" i="11"/>
  <c r="AW101" i="11"/>
  <c r="AW13" i="11"/>
  <c r="AU13" i="11"/>
  <c r="AV13" i="11"/>
  <c r="AQ13" i="11"/>
  <c r="AM13" i="11"/>
  <c r="AK13" i="11"/>
  <c r="AR13" i="11"/>
  <c r="AS13" i="11"/>
  <c r="AP13" i="11"/>
  <c r="AO13" i="11"/>
  <c r="AF13" i="11"/>
  <c r="AT13" i="11"/>
  <c r="AG13" i="11"/>
  <c r="AL13" i="11"/>
  <c r="AU25" i="11"/>
  <c r="AS25" i="11"/>
  <c r="AM25" i="11"/>
  <c r="AK25" i="11"/>
  <c r="AT25" i="11"/>
  <c r="AV25" i="11"/>
  <c r="AJ25" i="11"/>
  <c r="AF25" i="11"/>
  <c r="AR25" i="11"/>
  <c r="AP25" i="11"/>
  <c r="AH25" i="11"/>
  <c r="AN25" i="11"/>
  <c r="AI25" i="11"/>
  <c r="AW25" i="11"/>
  <c r="AM37" i="11"/>
  <c r="AK37" i="11"/>
  <c r="AU37" i="11"/>
  <c r="AV37" i="11"/>
  <c r="AS37" i="11"/>
  <c r="AN37" i="11"/>
  <c r="AL37" i="11"/>
  <c r="AF37" i="11"/>
  <c r="AG37" i="11"/>
  <c r="AW37" i="11"/>
  <c r="AI37" i="11"/>
  <c r="AH37" i="11"/>
  <c r="AO37" i="11"/>
  <c r="AQ37" i="11"/>
  <c r="AJ37" i="11"/>
  <c r="AT37" i="11"/>
  <c r="AT49" i="11"/>
  <c r="AU49" i="11"/>
  <c r="AM49" i="11"/>
  <c r="AK49" i="11"/>
  <c r="AO49" i="11"/>
  <c r="AL49" i="11"/>
  <c r="AJ49" i="11"/>
  <c r="AP49" i="11"/>
  <c r="AF49" i="11"/>
  <c r="AR49" i="11"/>
  <c r="AV49" i="11"/>
  <c r="AQ49" i="11"/>
  <c r="AN49" i="11"/>
  <c r="AS49" i="11"/>
  <c r="AI49" i="11"/>
  <c r="AU61" i="11"/>
  <c r="AW61" i="11"/>
  <c r="AQ61" i="11"/>
  <c r="AM61" i="11"/>
  <c r="AK61" i="11"/>
  <c r="AV61" i="11"/>
  <c r="AI61" i="11"/>
  <c r="AF61" i="11"/>
  <c r="AS61" i="11"/>
  <c r="AL61" i="11"/>
  <c r="AJ61" i="11"/>
  <c r="AH61" i="11"/>
  <c r="AN61" i="11"/>
  <c r="AG61" i="11"/>
  <c r="AS73" i="11"/>
  <c r="AM73" i="11"/>
  <c r="AK73" i="11"/>
  <c r="AT73" i="11"/>
  <c r="AI73" i="11"/>
  <c r="AP73" i="11"/>
  <c r="AF73" i="11"/>
  <c r="AJ73" i="11"/>
  <c r="AQ73" i="11"/>
  <c r="AW73" i="11"/>
  <c r="AR73" i="11"/>
  <c r="AL73" i="11"/>
  <c r="AV73" i="11"/>
  <c r="AU73" i="11"/>
  <c r="AO73" i="11"/>
  <c r="AU85" i="11"/>
  <c r="AT85" i="11"/>
  <c r="AM85" i="11"/>
  <c r="AW85" i="11"/>
  <c r="AP85" i="11"/>
  <c r="AK85" i="11"/>
  <c r="AV85" i="11"/>
  <c r="AQ85" i="11"/>
  <c r="AN85" i="11"/>
  <c r="AL85" i="11"/>
  <c r="AH85" i="11"/>
  <c r="AS85" i="11"/>
  <c r="AG85" i="11"/>
  <c r="AR85" i="11"/>
  <c r="AI85" i="11"/>
  <c r="AO85" i="11"/>
  <c r="AJ85" i="11"/>
  <c r="AF85" i="11"/>
  <c r="AS97" i="11"/>
  <c r="AR97" i="11"/>
  <c r="AM97" i="11"/>
  <c r="AK97" i="11"/>
  <c r="AT97" i="11"/>
  <c r="AH97" i="11"/>
  <c r="AG97" i="11"/>
  <c r="AI97" i="11"/>
  <c r="AQ97" i="11"/>
  <c r="AO97" i="11"/>
  <c r="AL97" i="11"/>
  <c r="AT109" i="11"/>
  <c r="AP109" i="11"/>
  <c r="AM109" i="11"/>
  <c r="AU109" i="11"/>
  <c r="AR109" i="11"/>
  <c r="AK109" i="11"/>
  <c r="AW109" i="11"/>
  <c r="AV109" i="11"/>
  <c r="AO109" i="11"/>
  <c r="AJ109" i="11"/>
  <c r="AG109" i="11"/>
  <c r="AN109" i="11"/>
  <c r="AQ109" i="11"/>
  <c r="AI109" i="11"/>
  <c r="AR121" i="11"/>
  <c r="AS121" i="11"/>
  <c r="AM121" i="11"/>
  <c r="AQ121" i="11"/>
  <c r="AK121" i="11"/>
  <c r="AL121" i="11"/>
  <c r="AV121" i="11"/>
  <c r="AO121" i="11"/>
  <c r="AU121" i="11"/>
  <c r="AH121" i="11"/>
  <c r="AP121" i="11"/>
  <c r="AN121" i="11"/>
  <c r="AG121" i="11"/>
  <c r="AF121" i="11"/>
  <c r="AQ133" i="11"/>
  <c r="AM133" i="11"/>
  <c r="AK133" i="11"/>
  <c r="AU133" i="11"/>
  <c r="AP133" i="11"/>
  <c r="AG133" i="11"/>
  <c r="AR133" i="11"/>
  <c r="AT133" i="11"/>
  <c r="AV133" i="11"/>
  <c r="AO133" i="11"/>
  <c r="AW133" i="11"/>
  <c r="AS133" i="11"/>
  <c r="AJ133" i="11"/>
  <c r="AI133" i="11"/>
  <c r="AE145" i="11"/>
  <c r="AU145" i="11"/>
  <c r="AM145" i="11"/>
  <c r="AK145" i="11"/>
  <c r="AR145" i="11"/>
  <c r="AQ145" i="11"/>
  <c r="AW145" i="11"/>
  <c r="AT145" i="11"/>
  <c r="AI145" i="11"/>
  <c r="AH145" i="11"/>
  <c r="AS145" i="11"/>
  <c r="AJ145" i="11"/>
  <c r="AN145" i="11"/>
  <c r="AG145" i="11"/>
  <c r="AP145" i="11"/>
  <c r="AO145" i="11"/>
  <c r="AU157" i="11"/>
  <c r="AV157" i="11"/>
  <c r="AM157" i="11"/>
  <c r="AW157" i="11"/>
  <c r="AP157" i="11"/>
  <c r="AO157" i="11"/>
  <c r="AL157" i="11"/>
  <c r="AF157" i="11"/>
  <c r="AK157" i="11"/>
  <c r="AG157" i="11"/>
  <c r="AQ157" i="11"/>
  <c r="AJ157" i="11"/>
  <c r="AR157" i="11"/>
  <c r="AS169" i="11"/>
  <c r="AR169" i="11"/>
  <c r="AM169" i="11"/>
  <c r="AQ169" i="11"/>
  <c r="AF169" i="11"/>
  <c r="AT169" i="11"/>
  <c r="AI169" i="11"/>
  <c r="AV169" i="11"/>
  <c r="AO169" i="11"/>
  <c r="AH169" i="11"/>
  <c r="AW32" i="11"/>
  <c r="AW92" i="11"/>
  <c r="AV22" i="11"/>
  <c r="AV71" i="11"/>
  <c r="AV131" i="11"/>
  <c r="AU6" i="11"/>
  <c r="AU68" i="11"/>
  <c r="AU163" i="11"/>
  <c r="AT92" i="11"/>
  <c r="AS18" i="11"/>
  <c r="AS56" i="11"/>
  <c r="AS101" i="11"/>
  <c r="AS140" i="11"/>
  <c r="AR10" i="11"/>
  <c r="AR46" i="11"/>
  <c r="AR92" i="11"/>
  <c r="AR130" i="11"/>
  <c r="AQ80" i="11"/>
  <c r="AQ113" i="11"/>
  <c r="AP19" i="11"/>
  <c r="AP55" i="11"/>
  <c r="AP84" i="11"/>
  <c r="AP120" i="11"/>
  <c r="AP153" i="11"/>
  <c r="AO20" i="11"/>
  <c r="AO46" i="11"/>
  <c r="AO84" i="11"/>
  <c r="AO174" i="11"/>
  <c r="AN95" i="11"/>
  <c r="AN120" i="11"/>
  <c r="AN153" i="11"/>
  <c r="AM23" i="11"/>
  <c r="AM81" i="11"/>
  <c r="AM107" i="11"/>
  <c r="AM139" i="11"/>
  <c r="AM163" i="11"/>
  <c r="AL43" i="11"/>
  <c r="AL129" i="11"/>
  <c r="AL155" i="11"/>
  <c r="AK41" i="11"/>
  <c r="AK67" i="11"/>
  <c r="AK91" i="11"/>
  <c r="AK114" i="11"/>
  <c r="AK142" i="11"/>
  <c r="AK166" i="11"/>
  <c r="AJ18" i="11"/>
  <c r="AJ44" i="11"/>
  <c r="AJ65" i="11"/>
  <c r="AJ113" i="11"/>
  <c r="AI10" i="11"/>
  <c r="AI71" i="11"/>
  <c r="AI92" i="11"/>
  <c r="AI155" i="11"/>
  <c r="AI173" i="11"/>
  <c r="AH44" i="11"/>
  <c r="AH65" i="11"/>
  <c r="AH89" i="11"/>
  <c r="AH107" i="11"/>
  <c r="AH128" i="11"/>
  <c r="AH152" i="11"/>
  <c r="AG19" i="11"/>
  <c r="AG41" i="11"/>
  <c r="AG80" i="11"/>
  <c r="AG104" i="11"/>
  <c r="AG125" i="11"/>
  <c r="AG144" i="11"/>
  <c r="AG166" i="11"/>
  <c r="AF11" i="11"/>
  <c r="AF30" i="11"/>
  <c r="AF69" i="11"/>
  <c r="AF106" i="11"/>
  <c r="AF139" i="11"/>
  <c r="AW33" i="11"/>
  <c r="AW93" i="11"/>
  <c r="AW137" i="11"/>
  <c r="AV23" i="11"/>
  <c r="AU12" i="11"/>
  <c r="AU114" i="11"/>
  <c r="AU167" i="11"/>
  <c r="AT93" i="11"/>
  <c r="AS20" i="11"/>
  <c r="AS57" i="11"/>
  <c r="AS103" i="11"/>
  <c r="AS142" i="11"/>
  <c r="AR11" i="11"/>
  <c r="AR48" i="11"/>
  <c r="AR94" i="11"/>
  <c r="AR131" i="11"/>
  <c r="AQ82" i="11"/>
  <c r="AQ114" i="11"/>
  <c r="AP21" i="11"/>
  <c r="AP56" i="11"/>
  <c r="AP154" i="11"/>
  <c r="AO21" i="11"/>
  <c r="AO48" i="11"/>
  <c r="AO113" i="11"/>
  <c r="AN96" i="11"/>
  <c r="AN154" i="11"/>
  <c r="AM24" i="11"/>
  <c r="AM52" i="11"/>
  <c r="AM82" i="11"/>
  <c r="AM108" i="11"/>
  <c r="AM140" i="11"/>
  <c r="AM164" i="11"/>
  <c r="AL18" i="11"/>
  <c r="AL44" i="11"/>
  <c r="AL130" i="11"/>
  <c r="AL156" i="11"/>
  <c r="AK16" i="11"/>
  <c r="AK42" i="11"/>
  <c r="AK68" i="11"/>
  <c r="AK92" i="11"/>
  <c r="AK115" i="11"/>
  <c r="AK144" i="11"/>
  <c r="AK168" i="11"/>
  <c r="AJ19" i="11"/>
  <c r="AJ45" i="11"/>
  <c r="AJ68" i="11"/>
  <c r="AJ89" i="11"/>
  <c r="AJ115" i="11"/>
  <c r="AI11" i="11"/>
  <c r="AI29" i="11"/>
  <c r="AI72" i="11"/>
  <c r="AI93" i="11"/>
  <c r="AI156" i="11"/>
  <c r="AI174" i="11"/>
  <c r="AH47" i="11"/>
  <c r="AH66" i="11"/>
  <c r="AH90" i="11"/>
  <c r="AH108" i="11"/>
  <c r="AH129" i="11"/>
  <c r="AH153" i="11"/>
  <c r="AH172" i="11"/>
  <c r="AG20" i="11"/>
  <c r="AG42" i="11"/>
  <c r="AG81" i="11"/>
  <c r="AG105" i="11"/>
  <c r="AG126" i="11"/>
  <c r="AG167" i="11"/>
  <c r="AF31" i="11"/>
  <c r="AF53" i="11"/>
  <c r="AF70" i="11"/>
  <c r="AF88" i="11"/>
  <c r="AF107" i="11"/>
  <c r="AF124" i="11"/>
  <c r="AF140" i="11"/>
  <c r="AF160" i="11"/>
  <c r="AW48" i="11"/>
  <c r="AW95" i="11"/>
  <c r="AV21" i="11"/>
  <c r="AV69" i="11"/>
  <c r="AV127" i="11"/>
  <c r="AU174" i="11"/>
  <c r="AU60" i="11"/>
  <c r="AU103" i="11"/>
  <c r="AT132" i="11"/>
  <c r="AS11" i="11"/>
  <c r="AR7" i="11"/>
  <c r="AR42" i="11"/>
  <c r="AR127" i="11"/>
  <c r="AQ36" i="11"/>
  <c r="AQ78" i="11"/>
  <c r="AQ154" i="11"/>
  <c r="AP12" i="11"/>
  <c r="AP82" i="11"/>
  <c r="AP119" i="11"/>
  <c r="AP152" i="11"/>
  <c r="AO45" i="11"/>
  <c r="AO83" i="11"/>
  <c r="AN33" i="11"/>
  <c r="AN93" i="11"/>
  <c r="AN119" i="11"/>
  <c r="AN151" i="11"/>
  <c r="AM22" i="11"/>
  <c r="AM48" i="11"/>
  <c r="AM80" i="11"/>
  <c r="AM104" i="11"/>
  <c r="AM162" i="11"/>
  <c r="AL42" i="11"/>
  <c r="AL72" i="11"/>
  <c r="AL96" i="11"/>
  <c r="AL128" i="11"/>
  <c r="AL154" i="11"/>
  <c r="AK66" i="11"/>
  <c r="AK90" i="11"/>
  <c r="AK141" i="11"/>
  <c r="AK165" i="11"/>
  <c r="AJ43" i="11"/>
  <c r="AJ156" i="11"/>
  <c r="AI6" i="11"/>
  <c r="AI46" i="11"/>
  <c r="AI70" i="11"/>
  <c r="AI90" i="11"/>
  <c r="AI154" i="11"/>
  <c r="AH24" i="11"/>
  <c r="AH43" i="11"/>
  <c r="AH106" i="11"/>
  <c r="AH127" i="11"/>
  <c r="AG79" i="11"/>
  <c r="AG103" i="11"/>
  <c r="AG142" i="11"/>
  <c r="AG165" i="11"/>
  <c r="AF10" i="11"/>
  <c r="AF68" i="11"/>
  <c r="AF105" i="11"/>
  <c r="AF138" i="11"/>
  <c r="AF174" i="11"/>
  <c r="AG2" i="11"/>
  <c r="AF74" i="11"/>
  <c r="AG169" i="11"/>
  <c r="AG128" i="11"/>
  <c r="AG89" i="11"/>
  <c r="AG46" i="11"/>
  <c r="AH174" i="11"/>
  <c r="AH134" i="11"/>
  <c r="AH92" i="11"/>
  <c r="AH49" i="11"/>
  <c r="AH10" i="11"/>
  <c r="AI137" i="11"/>
  <c r="AI95" i="11"/>
  <c r="AI56" i="11"/>
  <c r="AI13" i="11"/>
  <c r="AJ139" i="11"/>
  <c r="AJ97" i="11"/>
  <c r="AJ48" i="11"/>
  <c r="AK170" i="11"/>
  <c r="AK125" i="11"/>
  <c r="AK74" i="11"/>
  <c r="AK18" i="11"/>
  <c r="AL134" i="11"/>
  <c r="AL78" i="11"/>
  <c r="AL20" i="11"/>
  <c r="AM143" i="11"/>
  <c r="AM31" i="11"/>
  <c r="AN156" i="11"/>
  <c r="AN43" i="11"/>
  <c r="AO149" i="11"/>
  <c r="AO89" i="11"/>
  <c r="AO24" i="11"/>
  <c r="AP126" i="11"/>
  <c r="AP60" i="11"/>
  <c r="AQ160" i="11"/>
  <c r="AQ88" i="11"/>
  <c r="AQ7" i="11"/>
  <c r="AR102" i="11"/>
  <c r="AR21" i="11"/>
  <c r="AS107" i="11"/>
  <c r="AS28" i="11"/>
  <c r="AT101" i="11"/>
  <c r="AT8" i="11"/>
  <c r="AU77" i="11"/>
  <c r="AV143" i="11"/>
  <c r="AV40" i="11"/>
  <c r="AW99" i="11"/>
  <c r="F173" i="10"/>
  <c r="I173" i="10"/>
  <c r="I59" i="10"/>
  <c r="F59" i="10"/>
  <c r="AM16" i="11"/>
  <c r="AF28" i="11"/>
  <c r="AR40" i="11"/>
  <c r="AS52" i="11"/>
  <c r="AI64" i="11"/>
  <c r="AQ76" i="11"/>
  <c r="AK88" i="11"/>
  <c r="AF100" i="11"/>
  <c r="AK112" i="11"/>
  <c r="AG124" i="11"/>
  <c r="AF136" i="11"/>
  <c r="AM160" i="11"/>
  <c r="AF172" i="11"/>
  <c r="AF165" i="11"/>
  <c r="AF133" i="11"/>
  <c r="AF97" i="11"/>
  <c r="AF58" i="11"/>
  <c r="AF22" i="11"/>
  <c r="AG155" i="11"/>
  <c r="AG113" i="11"/>
  <c r="AG29" i="11"/>
  <c r="AH119" i="11"/>
  <c r="AH77" i="11"/>
  <c r="AH34" i="11"/>
  <c r="AI167" i="11"/>
  <c r="AI80" i="11"/>
  <c r="AI40" i="11"/>
  <c r="AJ170" i="11"/>
  <c r="AJ121" i="11"/>
  <c r="AJ78" i="11"/>
  <c r="AJ31" i="11"/>
  <c r="AK153" i="11"/>
  <c r="AK105" i="11"/>
  <c r="AK53" i="11"/>
  <c r="AL114" i="11"/>
  <c r="AL58" i="11"/>
  <c r="AL172" i="11"/>
  <c r="AM124" i="11"/>
  <c r="AM66" i="11"/>
  <c r="AM8" i="11"/>
  <c r="AN135" i="11"/>
  <c r="AN79" i="11"/>
  <c r="AN20" i="11"/>
  <c r="AO129" i="11"/>
  <c r="AO66" i="11"/>
  <c r="AP103" i="11"/>
  <c r="AP37" i="11"/>
  <c r="AQ59" i="11"/>
  <c r="AR153" i="11"/>
  <c r="AR68" i="11"/>
  <c r="AS161" i="11"/>
  <c r="AS81" i="11"/>
  <c r="AT160" i="11"/>
  <c r="AT65" i="11"/>
  <c r="AU137" i="11"/>
  <c r="AU40" i="11"/>
  <c r="AV105" i="11"/>
  <c r="AW169" i="11"/>
  <c r="AW63" i="11"/>
  <c r="H149" i="1"/>
  <c r="V2" i="11"/>
  <c r="AN2" i="11"/>
  <c r="AR2" i="11"/>
  <c r="AT2" i="11"/>
  <c r="AE2" i="11"/>
  <c r="AS2" i="11"/>
  <c r="AQ2" i="11"/>
  <c r="AO2" i="11"/>
  <c r="AP2" i="11"/>
  <c r="AM2" i="11"/>
  <c r="AV2" i="11"/>
  <c r="AJ2" i="11"/>
  <c r="AU2" i="11"/>
  <c r="AI2" i="11"/>
  <c r="AW2" i="11"/>
  <c r="AW14" i="11"/>
  <c r="AV14" i="11"/>
  <c r="AS14" i="11"/>
  <c r="AT14" i="11"/>
  <c r="AR14" i="11"/>
  <c r="AU14" i="11"/>
  <c r="AP14" i="11"/>
  <c r="AQ14" i="11"/>
  <c r="AM14" i="11"/>
  <c r="AJ14" i="11"/>
  <c r="AF14" i="11"/>
  <c r="AG14" i="11"/>
  <c r="AO14" i="11"/>
  <c r="AL14" i="11"/>
  <c r="AK14" i="11"/>
  <c r="AV26" i="11"/>
  <c r="AS26" i="11"/>
  <c r="AW26" i="11"/>
  <c r="AR26" i="11"/>
  <c r="AU26" i="11"/>
  <c r="AM26" i="11"/>
  <c r="AT26" i="11"/>
  <c r="AN26" i="11"/>
  <c r="AL26" i="11"/>
  <c r="AK26" i="11"/>
  <c r="AJ26" i="11"/>
  <c r="AQ26" i="11"/>
  <c r="AF26" i="11"/>
  <c r="AH26" i="11"/>
  <c r="AI26" i="11"/>
  <c r="AV38" i="11"/>
  <c r="AR38" i="11"/>
  <c r="AW38" i="11"/>
  <c r="AU38" i="11"/>
  <c r="AJ38" i="11"/>
  <c r="AL38" i="11"/>
  <c r="AS38" i="11"/>
  <c r="AI38" i="11"/>
  <c r="AH38" i="11"/>
  <c r="AG38" i="11"/>
  <c r="AM38" i="11"/>
  <c r="AT38" i="11"/>
  <c r="AN38" i="11"/>
  <c r="AQ38" i="11"/>
  <c r="AK38" i="11"/>
  <c r="AV50" i="11"/>
  <c r="AR50" i="11"/>
  <c r="AT50" i="11"/>
  <c r="AQ50" i="11"/>
  <c r="AN50" i="11"/>
  <c r="AO50" i="11"/>
  <c r="AW50" i="11"/>
  <c r="AU50" i="11"/>
  <c r="AF50" i="11"/>
  <c r="AM50" i="11"/>
  <c r="AI50" i="11"/>
  <c r="AS50" i="11"/>
  <c r="AP50" i="11"/>
  <c r="AV62" i="11"/>
  <c r="AR62" i="11"/>
  <c r="AT62" i="11"/>
  <c r="AW62" i="11"/>
  <c r="AS62" i="11"/>
  <c r="AU62" i="11"/>
  <c r="AJ62" i="11"/>
  <c r="AQ62" i="11"/>
  <c r="AL62" i="11"/>
  <c r="AK62" i="11"/>
  <c r="AF62" i="11"/>
  <c r="AN62" i="11"/>
  <c r="AG62" i="11"/>
  <c r="AH62" i="11"/>
  <c r="AV74" i="11"/>
  <c r="AR74" i="11"/>
  <c r="AT74" i="11"/>
  <c r="AS74" i="11"/>
  <c r="AM74" i="11"/>
  <c r="AI74" i="11"/>
  <c r="AO74" i="11"/>
  <c r="AW74" i="11"/>
  <c r="AJ74" i="11"/>
  <c r="AQ74" i="11"/>
  <c r="AL74" i="11"/>
  <c r="AV86" i="11"/>
  <c r="AT86" i="11"/>
  <c r="AR86" i="11"/>
  <c r="AW86" i="11"/>
  <c r="AS86" i="11"/>
  <c r="AU86" i="11"/>
  <c r="AQ86" i="11"/>
  <c r="AO86" i="11"/>
  <c r="AK86" i="11"/>
  <c r="AI86" i="11"/>
  <c r="AN86" i="11"/>
  <c r="AL86" i="11"/>
  <c r="AH86" i="11"/>
  <c r="AG86" i="11"/>
  <c r="AP86" i="11"/>
  <c r="AJ86" i="11"/>
  <c r="AF86" i="11"/>
  <c r="AV98" i="11"/>
  <c r="AW98" i="11"/>
  <c r="AR98" i="11"/>
  <c r="AP98" i="11"/>
  <c r="AM98" i="11"/>
  <c r="AH98" i="11"/>
  <c r="AO98" i="11"/>
  <c r="AI98" i="11"/>
  <c r="AQ98" i="11"/>
  <c r="AL98" i="11"/>
  <c r="AG98" i="11"/>
  <c r="AS98" i="11"/>
  <c r="AV110" i="11"/>
  <c r="AR110" i="11"/>
  <c r="AW110" i="11"/>
  <c r="AS110" i="11"/>
  <c r="AU110" i="11"/>
  <c r="AP110" i="11"/>
  <c r="AT110" i="11"/>
  <c r="AH110" i="11"/>
  <c r="AJ110" i="11"/>
  <c r="AG110" i="11"/>
  <c r="AM110" i="11"/>
  <c r="AK110" i="11"/>
  <c r="AI110" i="11"/>
  <c r="AQ110" i="11"/>
  <c r="AO110" i="11"/>
  <c r="AV122" i="11"/>
  <c r="AR122" i="11"/>
  <c r="AW122" i="11"/>
  <c r="AT122" i="11"/>
  <c r="AP122" i="11"/>
  <c r="AO122" i="11"/>
  <c r="AN122" i="11"/>
  <c r="AQ122" i="11"/>
  <c r="AG122" i="11"/>
  <c r="AM122" i="11"/>
  <c r="AK122" i="11"/>
  <c r="AL122" i="11"/>
  <c r="AU122" i="11"/>
  <c r="AH122" i="11"/>
  <c r="AF122" i="11"/>
  <c r="AV134" i="11"/>
  <c r="AR134" i="11"/>
  <c r="AW134" i="11"/>
  <c r="AS134" i="11"/>
  <c r="AK134" i="11"/>
  <c r="AO134" i="11"/>
  <c r="AP134" i="11"/>
  <c r="AJ134" i="11"/>
  <c r="AI134" i="11"/>
  <c r="AT134" i="11"/>
  <c r="AM134" i="11"/>
  <c r="AV146" i="11"/>
  <c r="AR146" i="11"/>
  <c r="AW146" i="11"/>
  <c r="AT146" i="11"/>
  <c r="AU146" i="11"/>
  <c r="AP146" i="11"/>
  <c r="AN146" i="11"/>
  <c r="AL146" i="11"/>
  <c r="AQ146" i="11"/>
  <c r="AG146" i="11"/>
  <c r="AI146" i="11"/>
  <c r="AH146" i="11"/>
  <c r="AS146" i="11"/>
  <c r="AO146" i="11"/>
  <c r="AV158" i="11"/>
  <c r="AT158" i="11"/>
  <c r="AR158" i="11"/>
  <c r="AW158" i="11"/>
  <c r="AU158" i="11"/>
  <c r="AP158" i="11"/>
  <c r="AS158" i="11"/>
  <c r="AO158" i="11"/>
  <c r="AK158" i="11"/>
  <c r="AL158" i="11"/>
  <c r="AM158" i="11"/>
  <c r="AQ158" i="11"/>
  <c r="AJ158" i="11"/>
  <c r="AG158" i="11"/>
  <c r="AF158" i="11"/>
  <c r="AV170" i="11"/>
  <c r="AW170" i="11"/>
  <c r="AR170" i="11"/>
  <c r="AU170" i="11"/>
  <c r="AM170" i="11"/>
  <c r="AS170" i="11"/>
  <c r="AF170" i="11"/>
  <c r="AQ170" i="11"/>
  <c r="AN170" i="11"/>
  <c r="AH170" i="11"/>
  <c r="AT170" i="11"/>
  <c r="AI170" i="11"/>
  <c r="AO170" i="11"/>
  <c r="AH2" i="11"/>
  <c r="AF145" i="11"/>
  <c r="AF109" i="11"/>
  <c r="AF71" i="11"/>
  <c r="AF35" i="11"/>
  <c r="AG168" i="11"/>
  <c r="AG127" i="11"/>
  <c r="AG88" i="11"/>
  <c r="AG45" i="11"/>
  <c r="AH173" i="11"/>
  <c r="AH133" i="11"/>
  <c r="AH91" i="11"/>
  <c r="AH48" i="11"/>
  <c r="AH9" i="11"/>
  <c r="AI136" i="11"/>
  <c r="AI94" i="11"/>
  <c r="AI54" i="11"/>
  <c r="AI12" i="11"/>
  <c r="AJ136" i="11"/>
  <c r="AJ93" i="11"/>
  <c r="AJ46" i="11"/>
  <c r="AK169" i="11"/>
  <c r="AK124" i="11"/>
  <c r="AK72" i="11"/>
  <c r="AK17" i="11"/>
  <c r="AL133" i="11"/>
  <c r="AL76" i="11"/>
  <c r="AL19" i="11"/>
  <c r="AM142" i="11"/>
  <c r="AM84" i="11"/>
  <c r="AM30" i="11"/>
  <c r="AN155" i="11"/>
  <c r="AN97" i="11"/>
  <c r="AN41" i="11"/>
  <c r="AO148" i="11"/>
  <c r="AO88" i="11"/>
  <c r="AO22" i="11"/>
  <c r="AP124" i="11"/>
  <c r="AP58" i="11"/>
  <c r="AQ159" i="11"/>
  <c r="AQ87" i="11"/>
  <c r="AR99" i="11"/>
  <c r="AR20" i="11"/>
  <c r="AS105" i="11"/>
  <c r="AS24" i="11"/>
  <c r="AT99" i="11"/>
  <c r="AU169" i="11"/>
  <c r="AU75" i="11"/>
  <c r="AV141" i="11"/>
  <c r="AV33" i="11"/>
  <c r="AW97" i="11"/>
  <c r="AJ15" i="11"/>
  <c r="AQ27" i="11"/>
  <c r="AS51" i="11"/>
  <c r="AJ63" i="11"/>
  <c r="AR75" i="11"/>
  <c r="AT87" i="11"/>
  <c r="AG99" i="11"/>
  <c r="AK111" i="11"/>
  <c r="AK135" i="11"/>
  <c r="AG159" i="11"/>
  <c r="AN171" i="11"/>
  <c r="AF166" i="11"/>
  <c r="AF134" i="11"/>
  <c r="AF98" i="11"/>
  <c r="AF59" i="11"/>
  <c r="AF23" i="11"/>
  <c r="AG156" i="11"/>
  <c r="AG114" i="11"/>
  <c r="AG75" i="11"/>
  <c r="AG32" i="11"/>
  <c r="AH160" i="11"/>
  <c r="AH120" i="11"/>
  <c r="AH78" i="11"/>
  <c r="AH35" i="11"/>
  <c r="AI168" i="11"/>
  <c r="AI123" i="11"/>
  <c r="AI81" i="11"/>
  <c r="AI41" i="11"/>
  <c r="AJ171" i="11"/>
  <c r="AJ122" i="11"/>
  <c r="AJ79" i="11"/>
  <c r="AJ32" i="11"/>
  <c r="AK154" i="11"/>
  <c r="AK106" i="11"/>
  <c r="AK56" i="11"/>
  <c r="AK172" i="11"/>
  <c r="AL115" i="11"/>
  <c r="AL59" i="11"/>
  <c r="AL173" i="11"/>
  <c r="AM125" i="11"/>
  <c r="AM67" i="11"/>
  <c r="AM9" i="11"/>
  <c r="AN139" i="11"/>
  <c r="AN81" i="11"/>
  <c r="AN21" i="11"/>
  <c r="AO131" i="11"/>
  <c r="AO67" i="11"/>
  <c r="AP172" i="11"/>
  <c r="AP104" i="11"/>
  <c r="AP38" i="11"/>
  <c r="AQ136" i="11"/>
  <c r="AQ60" i="11"/>
  <c r="AR96" i="11"/>
  <c r="AR18" i="11"/>
  <c r="AS104" i="11"/>
  <c r="AS23" i="11"/>
  <c r="AT98" i="11"/>
  <c r="AU168" i="11"/>
  <c r="AU74" i="11"/>
  <c r="AV139" i="11"/>
  <c r="AV32" i="11"/>
  <c r="AW65" i="11"/>
  <c r="I172" i="10"/>
  <c r="F172" i="10"/>
  <c r="I70" i="10"/>
  <c r="F70" i="10"/>
  <c r="AF164" i="11"/>
  <c r="AF131" i="11"/>
  <c r="AF95" i="11"/>
  <c r="AF57" i="11"/>
  <c r="AF21" i="11"/>
  <c r="AG154" i="11"/>
  <c r="AG112" i="11"/>
  <c r="AG73" i="11"/>
  <c r="AG28" i="11"/>
  <c r="AH157" i="11"/>
  <c r="AH118" i="11"/>
  <c r="AH76" i="11"/>
  <c r="AH31" i="11"/>
  <c r="AI164" i="11"/>
  <c r="AI121" i="11"/>
  <c r="AI78" i="11"/>
  <c r="AI39" i="11"/>
  <c r="AJ169" i="11"/>
  <c r="AJ120" i="11"/>
  <c r="AJ77" i="11"/>
  <c r="AJ30" i="11"/>
  <c r="AK152" i="11"/>
  <c r="AK104" i="11"/>
  <c r="AK52" i="11"/>
  <c r="AL2" i="11"/>
  <c r="AL112" i="11"/>
  <c r="AL57" i="11"/>
  <c r="AL171" i="11"/>
  <c r="AM119" i="11"/>
  <c r="AM65" i="11"/>
  <c r="AM7" i="11"/>
  <c r="AN134" i="11"/>
  <c r="AN77" i="11"/>
  <c r="AN15" i="11"/>
  <c r="AO127" i="11"/>
  <c r="AO63" i="11"/>
  <c r="AP169" i="11"/>
  <c r="AP102" i="11"/>
  <c r="AP30" i="11"/>
  <c r="AQ132" i="11"/>
  <c r="AQ57" i="11"/>
  <c r="AR152" i="11"/>
  <c r="AR67" i="11"/>
  <c r="AS160" i="11"/>
  <c r="AS80" i="11"/>
  <c r="AT157" i="11"/>
  <c r="AT63" i="11"/>
  <c r="AU136" i="11"/>
  <c r="AU39" i="11"/>
  <c r="AV104" i="11"/>
  <c r="AW167" i="11"/>
  <c r="AW53" i="11"/>
  <c r="AW5" i="11"/>
  <c r="AP5" i="11"/>
  <c r="AU5" i="11"/>
  <c r="AO5" i="11"/>
  <c r="AL5" i="11"/>
  <c r="AT5" i="11"/>
  <c r="AG5" i="11"/>
  <c r="AN5" i="11"/>
  <c r="AI5" i="11"/>
  <c r="AS5" i="11"/>
  <c r="AK5" i="11"/>
  <c r="AJ5" i="11"/>
  <c r="AH5" i="11"/>
  <c r="AF5" i="11"/>
  <c r="AS17" i="11"/>
  <c r="AR17" i="11"/>
  <c r="AT17" i="11"/>
  <c r="AQ17" i="11"/>
  <c r="AL17" i="11"/>
  <c r="AO17" i="11"/>
  <c r="AP17" i="11"/>
  <c r="AN17" i="11"/>
  <c r="AG17" i="11"/>
  <c r="AU17" i="11"/>
  <c r="AM17" i="11"/>
  <c r="AV17" i="11"/>
  <c r="AU29" i="11"/>
  <c r="AV29" i="11"/>
  <c r="AQ29" i="11"/>
  <c r="AO29" i="11"/>
  <c r="AS29" i="11"/>
  <c r="AL29" i="11"/>
  <c r="AT29" i="11"/>
  <c r="AR29" i="11"/>
  <c r="AM29" i="11"/>
  <c r="AN29" i="11"/>
  <c r="AK29" i="11"/>
  <c r="AU41" i="11"/>
  <c r="AW41" i="11"/>
  <c r="AQ41" i="11"/>
  <c r="AL41" i="11"/>
  <c r="AM41" i="11"/>
  <c r="AT41" i="11"/>
  <c r="AJ41" i="11"/>
  <c r="AL53" i="11"/>
  <c r="AS53" i="11"/>
  <c r="AR53" i="11"/>
  <c r="AP53" i="11"/>
  <c r="AN53" i="11"/>
  <c r="AJ53" i="11"/>
  <c r="AO53" i="11"/>
  <c r="AM53" i="11"/>
  <c r="AU53" i="11"/>
  <c r="AI53" i="11"/>
  <c r="AH53" i="11"/>
  <c r="AG53" i="11"/>
  <c r="AL65" i="11"/>
  <c r="AN65" i="11"/>
  <c r="AK65" i="11"/>
  <c r="AV65" i="11"/>
  <c r="AP65" i="11"/>
  <c r="AO65" i="11"/>
  <c r="AU65" i="11"/>
  <c r="AS65" i="11"/>
  <c r="AT77" i="11"/>
  <c r="AS77" i="11"/>
  <c r="AQ77" i="11"/>
  <c r="AL77" i="11"/>
  <c r="AW77" i="11"/>
  <c r="AR77" i="11"/>
  <c r="AV77" i="11"/>
  <c r="AM77" i="11"/>
  <c r="AF77" i="11"/>
  <c r="AO77" i="11"/>
  <c r="AQ89" i="11"/>
  <c r="AU89" i="11"/>
  <c r="AL89" i="11"/>
  <c r="AR89" i="11"/>
  <c r="AV89" i="11"/>
  <c r="AS89" i="11"/>
  <c r="AF89" i="11"/>
  <c r="AN89" i="11"/>
  <c r="AP89" i="11"/>
  <c r="AV101" i="11"/>
  <c r="AL101" i="11"/>
  <c r="AQ101" i="11"/>
  <c r="AJ101" i="11"/>
  <c r="AK101" i="11"/>
  <c r="AR101" i="11"/>
  <c r="AN101" i="11"/>
  <c r="AI101" i="11"/>
  <c r="AH101" i="11"/>
  <c r="AG101" i="11"/>
  <c r="AU113" i="11"/>
  <c r="AW113" i="11"/>
  <c r="AL113" i="11"/>
  <c r="AM113" i="11"/>
  <c r="AS113" i="11"/>
  <c r="AP113" i="11"/>
  <c r="AI113" i="11"/>
  <c r="AV113" i="11"/>
  <c r="AT113" i="11"/>
  <c r="AR113" i="11"/>
  <c r="AU125" i="11"/>
  <c r="AS125" i="11"/>
  <c r="AT125" i="11"/>
  <c r="AP125" i="11"/>
  <c r="AL125" i="11"/>
  <c r="AQ125" i="11"/>
  <c r="AI125" i="11"/>
  <c r="AH125" i="11"/>
  <c r="AJ125" i="11"/>
  <c r="AN125" i="11"/>
  <c r="AV125" i="11"/>
  <c r="AR137" i="11"/>
  <c r="AS137" i="11"/>
  <c r="AL137" i="11"/>
  <c r="AT137" i="11"/>
  <c r="AQ137" i="11"/>
  <c r="AN137" i="11"/>
  <c r="AK137" i="11"/>
  <c r="AV137" i="11"/>
  <c r="AO137" i="11"/>
  <c r="AM137" i="11"/>
  <c r="AJ137" i="11"/>
  <c r="AH137" i="11"/>
  <c r="AP137" i="11"/>
  <c r="AS149" i="11"/>
  <c r="AP149" i="11"/>
  <c r="AQ149" i="11"/>
  <c r="AL149" i="11"/>
  <c r="AV149" i="11"/>
  <c r="AK149" i="11"/>
  <c r="AG149" i="11"/>
  <c r="AU149" i="11"/>
  <c r="AW149" i="11"/>
  <c r="AM149" i="11"/>
  <c r="AT149" i="11"/>
  <c r="AR161" i="11"/>
  <c r="AT161" i="11"/>
  <c r="AQ161" i="11"/>
  <c r="AL161" i="11"/>
  <c r="AV161" i="11"/>
  <c r="AG161" i="11"/>
  <c r="AH161" i="11"/>
  <c r="AJ161" i="11"/>
  <c r="AN161" i="11"/>
  <c r="AI161" i="11"/>
  <c r="AP161" i="11"/>
  <c r="AO161" i="11"/>
  <c r="AU173" i="11"/>
  <c r="AK173" i="11"/>
  <c r="AP173" i="11"/>
  <c r="AW173" i="11"/>
  <c r="AO173" i="11"/>
  <c r="AG173" i="11"/>
  <c r="AT173" i="11"/>
  <c r="AS173" i="11"/>
  <c r="AQ173" i="11"/>
  <c r="AM173" i="11"/>
  <c r="AF51" i="11"/>
  <c r="AF29" i="11"/>
  <c r="AG40" i="11"/>
  <c r="AG16" i="11"/>
  <c r="AH149" i="11"/>
  <c r="AH88" i="11"/>
  <c r="AH64" i="11"/>
  <c r="AI172" i="11"/>
  <c r="AI27" i="11"/>
  <c r="AJ112" i="11"/>
  <c r="AJ64" i="11"/>
  <c r="AJ17" i="11"/>
  <c r="AK113" i="11"/>
  <c r="AM136" i="11"/>
  <c r="AO171" i="11"/>
  <c r="AO111" i="11"/>
  <c r="AO15" i="11"/>
  <c r="AP52" i="11"/>
  <c r="AQ112" i="11"/>
  <c r="AR173" i="11"/>
  <c r="AR88" i="11"/>
  <c r="AS100" i="11"/>
  <c r="AT89" i="11"/>
  <c r="AU161" i="11"/>
  <c r="AW89" i="11"/>
  <c r="AW29" i="11"/>
  <c r="AW6" i="11"/>
  <c r="AT6" i="11"/>
  <c r="AR6" i="11"/>
  <c r="AN6" i="11"/>
  <c r="AL6" i="11"/>
  <c r="AK6" i="11"/>
  <c r="AH6" i="11"/>
  <c r="AV6" i="11"/>
  <c r="AG6" i="11"/>
  <c r="AS6" i="11"/>
  <c r="AJ6" i="11"/>
  <c r="AF6" i="11"/>
  <c r="AW18" i="11"/>
  <c r="AT18" i="11"/>
  <c r="AP18" i="11"/>
  <c r="AV18" i="11"/>
  <c r="AO18" i="11"/>
  <c r="AN18" i="11"/>
  <c r="AG18" i="11"/>
  <c r="AI18" i="11"/>
  <c r="AF18" i="11"/>
  <c r="AU18" i="11"/>
  <c r="AQ18" i="11"/>
  <c r="AM18" i="11"/>
  <c r="AW30" i="11"/>
  <c r="AT30" i="11"/>
  <c r="AS30" i="11"/>
  <c r="AV30" i="11"/>
  <c r="AR30" i="11"/>
  <c r="AQ30" i="11"/>
  <c r="AN30" i="11"/>
  <c r="AO30" i="11"/>
  <c r="AG30" i="11"/>
  <c r="AL30" i="11"/>
  <c r="AW42" i="11"/>
  <c r="AT42" i="11"/>
  <c r="AV42" i="11"/>
  <c r="AS42" i="11"/>
  <c r="AU42" i="11"/>
  <c r="AO42" i="11"/>
  <c r="AN42" i="11"/>
  <c r="AQ42" i="11"/>
  <c r="AP42" i="11"/>
  <c r="AJ42" i="11"/>
  <c r="AW54" i="11"/>
  <c r="AT54" i="11"/>
  <c r="AS54" i="11"/>
  <c r="AQ54" i="11"/>
  <c r="AV54" i="11"/>
  <c r="AN54" i="11"/>
  <c r="AR54" i="11"/>
  <c r="AL54" i="11"/>
  <c r="AK54" i="11"/>
  <c r="AP54" i="11"/>
  <c r="AH54" i="11"/>
  <c r="AG54" i="11"/>
  <c r="AO54" i="11"/>
  <c r="AM54" i="11"/>
  <c r="AU54" i="11"/>
  <c r="AW66" i="11"/>
  <c r="AT66" i="11"/>
  <c r="AS66" i="11"/>
  <c r="AN66" i="11"/>
  <c r="AJ66" i="11"/>
  <c r="AU66" i="11"/>
  <c r="AP66" i="11"/>
  <c r="AI66" i="11"/>
  <c r="AL66" i="11"/>
  <c r="AW78" i="11"/>
  <c r="AT78" i="11"/>
  <c r="AS78" i="11"/>
  <c r="AV78" i="11"/>
  <c r="AU78" i="11"/>
  <c r="AR78" i="11"/>
  <c r="AN78" i="11"/>
  <c r="AO78" i="11"/>
  <c r="AF78" i="11"/>
  <c r="AM78" i="11"/>
  <c r="AW90" i="11"/>
  <c r="AT90" i="11"/>
  <c r="AS90" i="11"/>
  <c r="AN90" i="11"/>
  <c r="AR90" i="11"/>
  <c r="AV90" i="11"/>
  <c r="AP90" i="11"/>
  <c r="AM90" i="11"/>
  <c r="AJ90" i="11"/>
  <c r="AF90" i="11"/>
  <c r="AU90" i="11"/>
  <c r="AW102" i="11"/>
  <c r="AT102" i="11"/>
  <c r="AS102" i="11"/>
  <c r="AV102" i="11"/>
  <c r="AN102" i="11"/>
  <c r="AQ102" i="11"/>
  <c r="AO102" i="11"/>
  <c r="AL102" i="11"/>
  <c r="AK102" i="11"/>
  <c r="AF102" i="11"/>
  <c r="AH102" i="11"/>
  <c r="AG102" i="11"/>
  <c r="AW114" i="11"/>
  <c r="AT114" i="11"/>
  <c r="AV114" i="11"/>
  <c r="AS114" i="11"/>
  <c r="AN114" i="11"/>
  <c r="AJ114" i="11"/>
  <c r="AP114" i="11"/>
  <c r="AO114" i="11"/>
  <c r="AI114" i="11"/>
  <c r="AM114" i="11"/>
  <c r="AR114" i="11"/>
  <c r="AW126" i="11"/>
  <c r="AT126" i="11"/>
  <c r="AS126" i="11"/>
  <c r="AR126" i="11"/>
  <c r="AN126" i="11"/>
  <c r="AQ126" i="11"/>
  <c r="AI126" i="11"/>
  <c r="AJ126" i="11"/>
  <c r="AL126" i="11"/>
  <c r="AW138" i="11"/>
  <c r="AT138" i="11"/>
  <c r="AS138" i="11"/>
  <c r="AU138" i="11"/>
  <c r="AV138" i="11"/>
  <c r="AP138" i="11"/>
  <c r="AN138" i="11"/>
  <c r="AQ138" i="11"/>
  <c r="AO138" i="11"/>
  <c r="AI138" i="11"/>
  <c r="AM138" i="11"/>
  <c r="AJ138" i="11"/>
  <c r="AH138" i="11"/>
  <c r="AK138" i="11"/>
  <c r="AR138" i="11"/>
  <c r="AW150" i="11"/>
  <c r="AT150" i="11"/>
  <c r="AS150" i="11"/>
  <c r="AV150" i="11"/>
  <c r="AR150" i="11"/>
  <c r="AN150" i="11"/>
  <c r="AO150" i="11"/>
  <c r="AH150" i="11"/>
  <c r="AM150" i="11"/>
  <c r="AG150" i="11"/>
  <c r="AU150" i="11"/>
  <c r="AQ150" i="11"/>
  <c r="AW162" i="11"/>
  <c r="AT162" i="11"/>
  <c r="AS162" i="11"/>
  <c r="AU162" i="11"/>
  <c r="AP162" i="11"/>
  <c r="AV162" i="11"/>
  <c r="AN162" i="11"/>
  <c r="AK162" i="11"/>
  <c r="AG162" i="11"/>
  <c r="AR162" i="11"/>
  <c r="AI162" i="11"/>
  <c r="AH162" i="11"/>
  <c r="AL162" i="11"/>
  <c r="AW174" i="11"/>
  <c r="AT174" i="11"/>
  <c r="AS174" i="11"/>
  <c r="AV174" i="11"/>
  <c r="AR174" i="11"/>
  <c r="AN174" i="11"/>
  <c r="AP174" i="11"/>
  <c r="AQ174" i="11"/>
  <c r="AW118" i="11"/>
  <c r="AV48" i="11"/>
  <c r="AV82" i="11"/>
  <c r="AV154" i="11"/>
  <c r="AU156" i="11"/>
  <c r="AS95" i="11"/>
  <c r="AS119" i="11"/>
  <c r="AR83" i="11"/>
  <c r="AQ47" i="11"/>
  <c r="AP24" i="11"/>
  <c r="AO36" i="11"/>
  <c r="AN10" i="11"/>
  <c r="AN48" i="11"/>
  <c r="AN71" i="11"/>
  <c r="AN107" i="11"/>
  <c r="AN144" i="11"/>
  <c r="AM36" i="11"/>
  <c r="AM94" i="11"/>
  <c r="AM131" i="11"/>
  <c r="AL11" i="11"/>
  <c r="AL47" i="11"/>
  <c r="AL142" i="11"/>
  <c r="AK82" i="11"/>
  <c r="AJ58" i="11"/>
  <c r="AI23" i="11"/>
  <c r="AI84" i="11"/>
  <c r="AI132" i="11"/>
  <c r="AH132" i="11"/>
  <c r="AG24" i="11"/>
  <c r="AG72" i="11"/>
  <c r="AF34" i="11"/>
  <c r="AF130" i="11"/>
  <c r="AF143" i="11"/>
  <c r="AW107" i="11"/>
  <c r="AV47" i="11"/>
  <c r="AU83" i="11"/>
  <c r="AT108" i="11"/>
  <c r="AS35" i="11"/>
  <c r="AS144" i="11"/>
  <c r="AR24" i="11"/>
  <c r="AQ72" i="11"/>
  <c r="AQ96" i="11"/>
  <c r="AQ144" i="11"/>
  <c r="AP23" i="11"/>
  <c r="AP156" i="11"/>
  <c r="AN47" i="11"/>
  <c r="AN143" i="11"/>
  <c r="AM35" i="11"/>
  <c r="AM72" i="11"/>
  <c r="AL83" i="11"/>
  <c r="AK120" i="11"/>
  <c r="AJ108" i="11"/>
  <c r="AJ144" i="11"/>
  <c r="AI83" i="11"/>
  <c r="AI131" i="11"/>
  <c r="AH83" i="11"/>
  <c r="AH131" i="11"/>
  <c r="AG132" i="11"/>
  <c r="AF47" i="11"/>
  <c r="AF155" i="11"/>
  <c r="AH23" i="11"/>
  <c r="AW47" i="11"/>
  <c r="AW119" i="11"/>
  <c r="AW153" i="11"/>
  <c r="AV83" i="11"/>
  <c r="AV155" i="11"/>
  <c r="AT46" i="11"/>
  <c r="AT82" i="11"/>
  <c r="AT117" i="11"/>
  <c r="AS96" i="11"/>
  <c r="AS120" i="11"/>
  <c r="AR59" i="11"/>
  <c r="AQ23" i="11"/>
  <c r="AP47" i="11"/>
  <c r="AP69" i="11"/>
  <c r="AP93" i="11"/>
  <c r="AP117" i="11"/>
  <c r="AO10" i="11"/>
  <c r="AO58" i="11"/>
  <c r="AO119" i="11"/>
  <c r="AO143" i="11"/>
  <c r="AN11" i="11"/>
  <c r="AN72" i="11"/>
  <c r="AN167" i="11"/>
  <c r="AM57" i="11"/>
  <c r="AM95" i="11"/>
  <c r="AM132" i="11"/>
  <c r="AL12" i="11"/>
  <c r="AL48" i="11"/>
  <c r="AL106" i="11"/>
  <c r="AL143" i="11"/>
  <c r="AK10" i="11"/>
  <c r="AF173" i="11"/>
  <c r="AF153" i="11"/>
  <c r="AF137" i="11"/>
  <c r="AF101" i="11"/>
  <c r="AF67" i="11"/>
  <c r="AF45" i="11"/>
  <c r="AF9" i="11"/>
  <c r="AG141" i="11"/>
  <c r="AG78" i="11"/>
  <c r="AG60" i="11"/>
  <c r="AG36" i="11"/>
  <c r="AG15" i="11"/>
  <c r="AH168" i="11"/>
  <c r="AH144" i="11"/>
  <c r="AH126" i="11"/>
  <c r="AH105" i="11"/>
  <c r="AH81" i="11"/>
  <c r="AH42" i="11"/>
  <c r="AH18" i="11"/>
  <c r="AI171" i="11"/>
  <c r="AI150" i="11"/>
  <c r="AI129" i="11"/>
  <c r="AI108" i="11"/>
  <c r="AI89" i="11"/>
  <c r="AI65" i="11"/>
  <c r="AI45" i="11"/>
  <c r="AJ174" i="11"/>
  <c r="AJ154" i="11"/>
  <c r="AJ132" i="11"/>
  <c r="AJ105" i="11"/>
  <c r="AJ16" i="11"/>
  <c r="AK161" i="11"/>
  <c r="AK136" i="11"/>
  <c r="AK89" i="11"/>
  <c r="AK60" i="11"/>
  <c r="AK34" i="11"/>
  <c r="AK12" i="11"/>
  <c r="AL153" i="11"/>
  <c r="AL127" i="11"/>
  <c r="AL95" i="11"/>
  <c r="AL71" i="11"/>
  <c r="AL40" i="11"/>
  <c r="AM161" i="11"/>
  <c r="AM103" i="11"/>
  <c r="AM79" i="11"/>
  <c r="AM47" i="11"/>
  <c r="AM21" i="11"/>
  <c r="AN173" i="11"/>
  <c r="AN149" i="11"/>
  <c r="AN118" i="11"/>
  <c r="AN92" i="11"/>
  <c r="AN60" i="11"/>
  <c r="AN32" i="11"/>
  <c r="AO144" i="11"/>
  <c r="AO81" i="11"/>
  <c r="AO43" i="11"/>
  <c r="AP150" i="11"/>
  <c r="AP118" i="11"/>
  <c r="AP81" i="11"/>
  <c r="AP11" i="11"/>
  <c r="AQ152" i="11"/>
  <c r="AQ111" i="11"/>
  <c r="AQ35" i="11"/>
  <c r="AR171" i="11"/>
  <c r="AR125" i="11"/>
  <c r="AR87" i="11"/>
  <c r="AR41" i="11"/>
  <c r="AR5" i="11"/>
  <c r="AS132" i="11"/>
  <c r="AS9" i="11"/>
  <c r="AT131" i="11"/>
  <c r="AT36" i="11"/>
  <c r="AU160" i="11"/>
  <c r="AU102" i="11"/>
  <c r="AU56" i="11"/>
  <c r="AV173" i="11"/>
  <c r="AV126" i="11"/>
  <c r="AV68" i="11"/>
  <c r="AV20" i="11"/>
  <c r="AW131" i="11"/>
  <c r="AW88" i="11"/>
  <c r="F16" i="10"/>
  <c r="I16" i="1" s="1"/>
  <c r="AW7" i="11"/>
  <c r="AT7" i="11"/>
  <c r="AU7" i="11"/>
  <c r="AP7" i="11"/>
  <c r="AL7" i="11"/>
  <c r="AK7" i="11"/>
  <c r="AI7" i="11"/>
  <c r="AH7" i="11"/>
  <c r="AO7" i="11"/>
  <c r="AV7" i="11"/>
  <c r="AN7" i="11"/>
  <c r="AG7" i="11"/>
  <c r="AS7" i="11"/>
  <c r="AW19" i="11"/>
  <c r="AT19" i="11"/>
  <c r="AS19" i="11"/>
  <c r="AR19" i="11"/>
  <c r="AI19" i="11"/>
  <c r="AO19" i="11"/>
  <c r="AQ19" i="11"/>
  <c r="AH19" i="11"/>
  <c r="AN19" i="11"/>
  <c r="AU19" i="11"/>
  <c r="AM19" i="11"/>
  <c r="AF19" i="11"/>
  <c r="AV19" i="11"/>
  <c r="AW31" i="11"/>
  <c r="AT31" i="11"/>
  <c r="AP31" i="11"/>
  <c r="AU31" i="11"/>
  <c r="AR31" i="11"/>
  <c r="AO31" i="11"/>
  <c r="AQ31" i="11"/>
  <c r="AI31" i="11"/>
  <c r="AV31" i="11"/>
  <c r="AG31" i="11"/>
  <c r="AN31" i="11"/>
  <c r="AL31" i="11"/>
  <c r="AW43" i="11"/>
  <c r="AT43" i="11"/>
  <c r="AU43" i="11"/>
  <c r="AV43" i="11"/>
  <c r="AR43" i="11"/>
  <c r="AQ43" i="11"/>
  <c r="AS43" i="11"/>
  <c r="AI43" i="11"/>
  <c r="AM43" i="11"/>
  <c r="AG43" i="11"/>
  <c r="AK43" i="11"/>
  <c r="AP43" i="11"/>
  <c r="AW55" i="11"/>
  <c r="AT55" i="11"/>
  <c r="AU55" i="11"/>
  <c r="AO55" i="11"/>
  <c r="AM55" i="11"/>
  <c r="AI55" i="11"/>
  <c r="AS55" i="11"/>
  <c r="AV55" i="11"/>
  <c r="AR55" i="11"/>
  <c r="AN55" i="11"/>
  <c r="AL55" i="11"/>
  <c r="AK55" i="11"/>
  <c r="AW67" i="11"/>
  <c r="AT67" i="11"/>
  <c r="AQ67" i="11"/>
  <c r="AU67" i="11"/>
  <c r="AI67" i="11"/>
  <c r="AS67" i="11"/>
  <c r="AJ67" i="11"/>
  <c r="AN67" i="11"/>
  <c r="AH67" i="11"/>
  <c r="AG67" i="11"/>
  <c r="AL67" i="11"/>
  <c r="AP67" i="11"/>
  <c r="AW79" i="11"/>
  <c r="AT79" i="11"/>
  <c r="AQ79" i="11"/>
  <c r="AV79" i="11"/>
  <c r="AP79" i="11"/>
  <c r="AL79" i="11"/>
  <c r="AK79" i="11"/>
  <c r="AI79" i="11"/>
  <c r="AO79" i="11"/>
  <c r="AR79" i="11"/>
  <c r="AW91" i="11"/>
  <c r="AT91" i="11"/>
  <c r="AU91" i="11"/>
  <c r="AQ91" i="11"/>
  <c r="AS91" i="11"/>
  <c r="AR91" i="11"/>
  <c r="AI91" i="11"/>
  <c r="AV91" i="11"/>
  <c r="AP91" i="11"/>
  <c r="AM91" i="11"/>
  <c r="AF91" i="11"/>
  <c r="AJ91" i="11"/>
  <c r="AN91" i="11"/>
  <c r="AW103" i="11"/>
  <c r="AT103" i="11"/>
  <c r="AQ103" i="11"/>
  <c r="AI103" i="11"/>
  <c r="AO103" i="11"/>
  <c r="AL103" i="11"/>
  <c r="AK103" i="11"/>
  <c r="AF103" i="11"/>
  <c r="AW115" i="11"/>
  <c r="AT115" i="11"/>
  <c r="AQ115" i="11"/>
  <c r="AV115" i="11"/>
  <c r="AI115" i="11"/>
  <c r="AS115" i="11"/>
  <c r="AU115" i="11"/>
  <c r="AH115" i="11"/>
  <c r="AG115" i="11"/>
  <c r="AF115" i="11"/>
  <c r="AP115" i="11"/>
  <c r="AO115" i="11"/>
  <c r="AM115" i="11"/>
  <c r="AW127" i="11"/>
  <c r="AT127" i="11"/>
  <c r="AU127" i="11"/>
  <c r="AQ127" i="11"/>
  <c r="AP127" i="11"/>
  <c r="AM127" i="11"/>
  <c r="AJ127" i="11"/>
  <c r="AI127" i="11"/>
  <c r="AN127" i="11"/>
  <c r="AW139" i="11"/>
  <c r="AT139" i="11"/>
  <c r="AQ139" i="11"/>
  <c r="AS139" i="11"/>
  <c r="AR139" i="11"/>
  <c r="AI139" i="11"/>
  <c r="AO139" i="11"/>
  <c r="AK139" i="11"/>
  <c r="AP139" i="11"/>
  <c r="AW151" i="11"/>
  <c r="AT151" i="11"/>
  <c r="AQ151" i="11"/>
  <c r="AP151" i="11"/>
  <c r="AU151" i="11"/>
  <c r="AL151" i="11"/>
  <c r="AK151" i="11"/>
  <c r="AI151" i="11"/>
  <c r="AO151" i="11"/>
  <c r="AJ151" i="11"/>
  <c r="AV151" i="11"/>
  <c r="AH151" i="11"/>
  <c r="AM151" i="11"/>
  <c r="AW163" i="11"/>
  <c r="AT163" i="11"/>
  <c r="AS163" i="11"/>
  <c r="AQ163" i="11"/>
  <c r="AR163" i="11"/>
  <c r="AI163" i="11"/>
  <c r="AV163" i="11"/>
  <c r="AN163" i="11"/>
  <c r="AL163" i="11"/>
  <c r="AH163" i="11"/>
  <c r="AK163" i="11"/>
  <c r="AG163" i="11"/>
  <c r="AF152" i="11"/>
  <c r="AF119" i="11"/>
  <c r="AF83" i="11"/>
  <c r="AF66" i="11"/>
  <c r="AF44" i="11"/>
  <c r="AF27" i="11"/>
  <c r="AF8" i="11"/>
  <c r="AG140" i="11"/>
  <c r="AG120" i="11"/>
  <c r="AG77" i="11"/>
  <c r="AG58" i="11"/>
  <c r="AG34" i="11"/>
  <c r="AH167" i="11"/>
  <c r="AH143" i="11"/>
  <c r="AH104" i="11"/>
  <c r="AH80" i="11"/>
  <c r="AH41" i="11"/>
  <c r="AH17" i="11"/>
  <c r="AI149" i="11"/>
  <c r="AI128" i="11"/>
  <c r="AI107" i="11"/>
  <c r="AI88" i="11"/>
  <c r="AI44" i="11"/>
  <c r="AJ173" i="11"/>
  <c r="AJ150" i="11"/>
  <c r="AJ130" i="11"/>
  <c r="AJ104" i="11"/>
  <c r="AJ84" i="11"/>
  <c r="AJ34" i="11"/>
  <c r="AK160" i="11"/>
  <c r="AK58" i="11"/>
  <c r="AK33" i="11"/>
  <c r="AL152" i="11"/>
  <c r="AL119" i="11"/>
  <c r="AL94" i="11"/>
  <c r="AL36" i="11"/>
  <c r="AM102" i="11"/>
  <c r="AM70" i="11"/>
  <c r="AM46" i="11"/>
  <c r="AN141" i="11"/>
  <c r="AN115" i="11"/>
  <c r="AN83" i="11"/>
  <c r="AN59" i="11"/>
  <c r="AO107" i="11"/>
  <c r="AO41" i="11"/>
  <c r="AO6" i="11"/>
  <c r="AP106" i="11"/>
  <c r="AP78" i="11"/>
  <c r="AP41" i="11"/>
  <c r="AP10" i="11"/>
  <c r="AQ142" i="11"/>
  <c r="AQ66" i="11"/>
  <c r="AR118" i="11"/>
  <c r="AS166" i="11"/>
  <c r="AS129" i="11"/>
  <c r="AS83" i="11"/>
  <c r="AT129" i="11"/>
  <c r="AT71" i="11"/>
  <c r="AT24" i="11"/>
  <c r="AU144" i="11"/>
  <c r="AU101" i="11"/>
  <c r="AU48" i="11"/>
  <c r="AV107" i="11"/>
  <c r="AV67" i="11"/>
  <c r="AV5" i="11"/>
  <c r="AW125" i="11"/>
  <c r="AW69" i="11"/>
  <c r="AW17" i="11"/>
  <c r="AW3" i="11"/>
  <c r="AV3" i="11"/>
  <c r="AS3" i="11"/>
  <c r="AP3" i="11"/>
  <c r="AO3" i="11"/>
  <c r="AL3" i="11"/>
  <c r="AM3" i="11"/>
  <c r="AH3" i="11"/>
  <c r="AU3" i="11"/>
  <c r="AT3" i="11"/>
  <c r="AI3" i="11"/>
  <c r="AR3" i="11"/>
  <c r="AV15" i="11"/>
  <c r="AS15" i="11"/>
  <c r="AU15" i="11"/>
  <c r="AT15" i="11"/>
  <c r="AQ15" i="11"/>
  <c r="AP15" i="11"/>
  <c r="AL15" i="11"/>
  <c r="AR15" i="11"/>
  <c r="AM15" i="11"/>
  <c r="AH15" i="11"/>
  <c r="AV27" i="11"/>
  <c r="AS27" i="11"/>
  <c r="AU27" i="11"/>
  <c r="AP27" i="11"/>
  <c r="AW27" i="11"/>
  <c r="AT27" i="11"/>
  <c r="AL27" i="11"/>
  <c r="AM27" i="11"/>
  <c r="AH27" i="11"/>
  <c r="AO27" i="11"/>
  <c r="AN27" i="11"/>
  <c r="AK27" i="11"/>
  <c r="AR27" i="11"/>
  <c r="AV39" i="11"/>
  <c r="AP39" i="11"/>
  <c r="AL39" i="11"/>
  <c r="AM39" i="11"/>
  <c r="AH39" i="11"/>
  <c r="AQ39" i="11"/>
  <c r="AK39" i="11"/>
  <c r="AJ39" i="11"/>
  <c r="AW39" i="11"/>
  <c r="AG39" i="11"/>
  <c r="AS39" i="11"/>
  <c r="AV51" i="11"/>
  <c r="AP51" i="11"/>
  <c r="AL51" i="11"/>
  <c r="AU51" i="11"/>
  <c r="AT51" i="11"/>
  <c r="AM51" i="11"/>
  <c r="AK51" i="11"/>
  <c r="AH51" i="11"/>
  <c r="AQ51" i="11"/>
  <c r="AN51" i="11"/>
  <c r="AO51" i="11"/>
  <c r="AW51" i="11"/>
  <c r="AI51" i="11"/>
  <c r="AR51" i="11"/>
  <c r="AV63" i="11"/>
  <c r="AP63" i="11"/>
  <c r="AU63" i="11"/>
  <c r="AL63" i="11"/>
  <c r="AR63" i="11"/>
  <c r="AQ63" i="11"/>
  <c r="AM63" i="11"/>
  <c r="AH63" i="11"/>
  <c r="AS63" i="11"/>
  <c r="AK63" i="11"/>
  <c r="AF63" i="11"/>
  <c r="AV75" i="11"/>
  <c r="AP75" i="11"/>
  <c r="AS75" i="11"/>
  <c r="AQ75" i="11"/>
  <c r="AL75" i="11"/>
  <c r="AM75" i="11"/>
  <c r="AJ75" i="11"/>
  <c r="AH75" i="11"/>
  <c r="AT75" i="11"/>
  <c r="AO75" i="11"/>
  <c r="AW75" i="11"/>
  <c r="AV87" i="11"/>
  <c r="AP87" i="11"/>
  <c r="AU87" i="11"/>
  <c r="AL87" i="11"/>
  <c r="AM87" i="11"/>
  <c r="AH87" i="11"/>
  <c r="AW87" i="11"/>
  <c r="AO87" i="11"/>
  <c r="AK87" i="11"/>
  <c r="AI87" i="11"/>
  <c r="AG87" i="11"/>
  <c r="AS87" i="11"/>
  <c r="AN87" i="11"/>
  <c r="AV99" i="11"/>
  <c r="AU99" i="11"/>
  <c r="AP99" i="11"/>
  <c r="AS99" i="11"/>
  <c r="AL99" i="11"/>
  <c r="AM99" i="11"/>
  <c r="AH99" i="11"/>
  <c r="AN99" i="11"/>
  <c r="AI99" i="11"/>
  <c r="AK99" i="11"/>
  <c r="AO99" i="11"/>
  <c r="AV111" i="11"/>
  <c r="AP111" i="11"/>
  <c r="AT111" i="11"/>
  <c r="AR111" i="11"/>
  <c r="AL111" i="11"/>
  <c r="AM111" i="11"/>
  <c r="AS111" i="11"/>
  <c r="AH111" i="11"/>
  <c r="AU111" i="11"/>
  <c r="AW111" i="11"/>
  <c r="AJ111" i="11"/>
  <c r="AV123" i="11"/>
  <c r="AU123" i="11"/>
  <c r="AS123" i="11"/>
  <c r="AP123" i="11"/>
  <c r="AR123" i="11"/>
  <c r="AL123" i="11"/>
  <c r="AM123" i="11"/>
  <c r="AK123" i="11"/>
  <c r="AH123" i="11"/>
  <c r="AO123" i="11"/>
  <c r="AJ123" i="11"/>
  <c r="AG123" i="11"/>
  <c r="AN123" i="11"/>
  <c r="AQ123" i="11"/>
  <c r="AV135" i="11"/>
  <c r="AR135" i="11"/>
  <c r="AP135" i="11"/>
  <c r="AL135" i="11"/>
  <c r="AQ135" i="11"/>
  <c r="AM135" i="11"/>
  <c r="AH135" i="11"/>
  <c r="AW135" i="11"/>
  <c r="AT135" i="11"/>
  <c r="AG135" i="11"/>
  <c r="AS135" i="11"/>
  <c r="AO135" i="11"/>
  <c r="AV147" i="11"/>
  <c r="AP147" i="11"/>
  <c r="AQ147" i="11"/>
  <c r="AL147" i="11"/>
  <c r="AW147" i="11"/>
  <c r="AU147" i="11"/>
  <c r="AM147" i="11"/>
  <c r="AS147" i="11"/>
  <c r="AH147" i="11"/>
  <c r="AR147" i="11"/>
  <c r="AN147" i="11"/>
  <c r="AI147" i="11"/>
  <c r="AT147" i="11"/>
  <c r="AG147" i="11"/>
  <c r="AV159" i="11"/>
  <c r="AP159" i="11"/>
  <c r="AT159" i="11"/>
  <c r="AL159" i="11"/>
  <c r="AM159" i="11"/>
  <c r="AH159" i="11"/>
  <c r="AW159" i="11"/>
  <c r="AS159" i="11"/>
  <c r="AR159" i="11"/>
  <c r="AN159" i="11"/>
  <c r="AJ159" i="11"/>
  <c r="AO159" i="11"/>
  <c r="AU159" i="11"/>
  <c r="AV171" i="11"/>
  <c r="AU171" i="11"/>
  <c r="AT171" i="11"/>
  <c r="AP171" i="11"/>
  <c r="AK171" i="11"/>
  <c r="AS171" i="11"/>
  <c r="AM171" i="11"/>
  <c r="AQ171" i="11"/>
  <c r="AH171" i="11"/>
  <c r="AW171" i="11"/>
  <c r="AG63" i="11"/>
  <c r="AI135" i="11"/>
  <c r="AI111" i="11"/>
  <c r="AJ135" i="11"/>
  <c r="AN63" i="11"/>
  <c r="AN39" i="11"/>
  <c r="AN3" i="11"/>
  <c r="AO147" i="11"/>
  <c r="AT39" i="11"/>
  <c r="AW4" i="11"/>
  <c r="AR4" i="11"/>
  <c r="AS4" i="11"/>
  <c r="AQ4" i="11"/>
  <c r="AP4" i="11"/>
  <c r="AN4" i="11"/>
  <c r="AT4" i="11"/>
  <c r="AG4" i="11"/>
  <c r="AU4" i="11"/>
  <c r="AK4" i="11"/>
  <c r="AJ4" i="11"/>
  <c r="AH4" i="11"/>
  <c r="AF4" i="11"/>
  <c r="AI4" i="11"/>
  <c r="AS16" i="11"/>
  <c r="AV16" i="11"/>
  <c r="AO16" i="11"/>
  <c r="AN16" i="11"/>
  <c r="AQ16" i="11"/>
  <c r="AP16" i="11"/>
  <c r="AU16" i="11"/>
  <c r="AR16" i="11"/>
  <c r="AT16" i="11"/>
  <c r="AV28" i="11"/>
  <c r="AT28" i="11"/>
  <c r="AW28" i="11"/>
  <c r="AQ28" i="11"/>
  <c r="AU28" i="11"/>
  <c r="AR28" i="11"/>
  <c r="AN28" i="11"/>
  <c r="AM28" i="11"/>
  <c r="AK28" i="11"/>
  <c r="AO28" i="11"/>
  <c r="AL28" i="11"/>
  <c r="AW40" i="11"/>
  <c r="AN40" i="11"/>
  <c r="AQ40" i="11"/>
  <c r="AK40" i="11"/>
  <c r="AT40" i="11"/>
  <c r="AJ40" i="11"/>
  <c r="AN52" i="11"/>
  <c r="AR52" i="11"/>
  <c r="AT52" i="11"/>
  <c r="AJ52" i="11"/>
  <c r="AO52" i="11"/>
  <c r="AH52" i="11"/>
  <c r="AG52" i="11"/>
  <c r="AU52" i="11"/>
  <c r="AI52" i="11"/>
  <c r="AV64" i="11"/>
  <c r="AT64" i="11"/>
  <c r="AN64" i="11"/>
  <c r="AW64" i="11"/>
  <c r="AP64" i="11"/>
  <c r="AO64" i="11"/>
  <c r="AL64" i="11"/>
  <c r="AU64" i="11"/>
  <c r="AQ64" i="11"/>
  <c r="AS64" i="11"/>
  <c r="AK64" i="11"/>
  <c r="AF64" i="11"/>
  <c r="AW76" i="11"/>
  <c r="AU76" i="11"/>
  <c r="AV76" i="11"/>
  <c r="AR76" i="11"/>
  <c r="AN76" i="11"/>
  <c r="AM76" i="11"/>
  <c r="AF76" i="11"/>
  <c r="AO76" i="11"/>
  <c r="AJ76" i="11"/>
  <c r="AT76" i="11"/>
  <c r="AV88" i="11"/>
  <c r="AN88" i="11"/>
  <c r="AT88" i="11"/>
  <c r="AJ88" i="11"/>
  <c r="AS88" i="11"/>
  <c r="AP88" i="11"/>
  <c r="AU88" i="11"/>
  <c r="AL88" i="11"/>
  <c r="AV100" i="11"/>
  <c r="AT100" i="11"/>
  <c r="AW100" i="11"/>
  <c r="AN100" i="11"/>
  <c r="AR100" i="11"/>
  <c r="AL100" i="11"/>
  <c r="AI100" i="11"/>
  <c r="AH100" i="11"/>
  <c r="AG100" i="11"/>
  <c r="AK100" i="11"/>
  <c r="AW112" i="11"/>
  <c r="AV112" i="11"/>
  <c r="AS112" i="11"/>
  <c r="AN112" i="11"/>
  <c r="AP112" i="11"/>
  <c r="AR112" i="11"/>
  <c r="AI112" i="11"/>
  <c r="AT112" i="11"/>
  <c r="AH112" i="11"/>
  <c r="AM112" i="11"/>
  <c r="AT124" i="11"/>
  <c r="AR124" i="11"/>
  <c r="AU124" i="11"/>
  <c r="AN124" i="11"/>
  <c r="AW124" i="11"/>
  <c r="AS124" i="11"/>
  <c r="AH124" i="11"/>
  <c r="AJ124" i="11"/>
  <c r="AV124" i="11"/>
  <c r="AL124" i="11"/>
  <c r="AQ124" i="11"/>
  <c r="AS136" i="11"/>
  <c r="AP136" i="11"/>
  <c r="AN136" i="11"/>
  <c r="AV136" i="11"/>
  <c r="AO136" i="11"/>
  <c r="AL136" i="11"/>
  <c r="AT136" i="11"/>
  <c r="AG136" i="11"/>
  <c r="AR136" i="11"/>
  <c r="AV148" i="11"/>
  <c r="AR148" i="11"/>
  <c r="AW148" i="11"/>
  <c r="AN148" i="11"/>
  <c r="AS148" i="11"/>
  <c r="AK148" i="11"/>
  <c r="AG148" i="11"/>
  <c r="AU148" i="11"/>
  <c r="AP148" i="11"/>
  <c r="AL148" i="11"/>
  <c r="AM148" i="11"/>
  <c r="AT148" i="11"/>
  <c r="AQ148" i="11"/>
  <c r="AH148" i="11"/>
  <c r="AV160" i="11"/>
  <c r="AN160" i="11"/>
  <c r="AG160" i="11"/>
  <c r="AI160" i="11"/>
  <c r="AP160" i="11"/>
  <c r="AO160" i="11"/>
  <c r="AL160" i="11"/>
  <c r="AR160" i="11"/>
  <c r="AJ160" i="11"/>
  <c r="AV172" i="11"/>
  <c r="AT172" i="11"/>
  <c r="AW172" i="11"/>
  <c r="AN172" i="11"/>
  <c r="AR172" i="11"/>
  <c r="AQ172" i="11"/>
  <c r="AU172" i="11"/>
  <c r="AO172" i="11"/>
  <c r="AG172" i="11"/>
  <c r="AM172" i="11"/>
  <c r="AS172" i="11"/>
  <c r="AF159" i="11"/>
  <c r="AF123" i="11"/>
  <c r="AF87" i="11"/>
  <c r="AF52" i="11"/>
  <c r="AI28" i="11"/>
  <c r="AJ87" i="11"/>
  <c r="AK15" i="11"/>
  <c r="AL16" i="11"/>
  <c r="AO112" i="11"/>
  <c r="AQ3" i="11"/>
  <c r="AU112" i="11"/>
  <c r="AW136" i="11"/>
  <c r="I83" i="10"/>
  <c r="F83" i="10"/>
  <c r="AV8" i="11"/>
  <c r="AS8" i="11"/>
  <c r="AU8" i="11"/>
  <c r="AN8" i="11"/>
  <c r="AR8" i="11"/>
  <c r="AJ8" i="11"/>
  <c r="AI8" i="11"/>
  <c r="AL8" i="11"/>
  <c r="AK8" i="11"/>
  <c r="AH8" i="11"/>
  <c r="AG8" i="11"/>
  <c r="AO8" i="11"/>
  <c r="AW20" i="11"/>
  <c r="AP20" i="11"/>
  <c r="AQ20" i="11"/>
  <c r="AH20" i="11"/>
  <c r="AJ20" i="11"/>
  <c r="AF20" i="11"/>
  <c r="AI20" i="11"/>
  <c r="AU20" i="11"/>
  <c r="AT20" i="11"/>
  <c r="AM20" i="11"/>
  <c r="AT32" i="11"/>
  <c r="AS32" i="11"/>
  <c r="AR32" i="11"/>
  <c r="AQ32" i="11"/>
  <c r="AP32" i="11"/>
  <c r="AH32" i="11"/>
  <c r="AO32" i="11"/>
  <c r="AF32" i="11"/>
  <c r="AT44" i="11"/>
  <c r="AW44" i="11"/>
  <c r="AV44" i="11"/>
  <c r="AR44" i="11"/>
  <c r="AP44" i="11"/>
  <c r="AO44" i="11"/>
  <c r="AS44" i="11"/>
  <c r="AM44" i="11"/>
  <c r="AG44" i="11"/>
  <c r="AQ44" i="11"/>
  <c r="AK44" i="11"/>
  <c r="AW56" i="11"/>
  <c r="AV56" i="11"/>
  <c r="AR56" i="11"/>
  <c r="AQ56" i="11"/>
  <c r="AG56" i="11"/>
  <c r="AJ56" i="11"/>
  <c r="AO56" i="11"/>
  <c r="AM56" i="11"/>
  <c r="AT68" i="11"/>
  <c r="AO68" i="11"/>
  <c r="AQ68" i="11"/>
  <c r="AS68" i="11"/>
  <c r="AP68" i="11"/>
  <c r="AN68" i="11"/>
  <c r="AI68" i="11"/>
  <c r="AH68" i="11"/>
  <c r="AG68" i="11"/>
  <c r="AL68" i="11"/>
  <c r="AW80" i="11"/>
  <c r="AV80" i="11"/>
  <c r="AO80" i="11"/>
  <c r="AN80" i="11"/>
  <c r="AP80" i="11"/>
  <c r="AJ80" i="11"/>
  <c r="AU80" i="11"/>
  <c r="AR80" i="11"/>
  <c r="AK80" i="11"/>
  <c r="AT80" i="11"/>
  <c r="AO92" i="11"/>
  <c r="AQ92" i="11"/>
  <c r="AS92" i="11"/>
  <c r="AU92" i="11"/>
  <c r="AM92" i="11"/>
  <c r="AP92" i="11"/>
  <c r="AJ92" i="11"/>
  <c r="AW104" i="11"/>
  <c r="AU104" i="11"/>
  <c r="AQ104" i="11"/>
  <c r="AO104" i="11"/>
  <c r="AR104" i="11"/>
  <c r="AF104" i="11"/>
  <c r="AL104" i="11"/>
  <c r="AT116" i="11"/>
  <c r="AW116" i="11"/>
  <c r="AV116" i="11"/>
  <c r="AO116" i="11"/>
  <c r="AN116" i="11"/>
  <c r="AL116" i="11"/>
  <c r="AK116" i="11"/>
  <c r="AS116" i="11"/>
  <c r="AQ116" i="11"/>
  <c r="AP116" i="11"/>
  <c r="AU116" i="11"/>
  <c r="AI116" i="11"/>
  <c r="AH116" i="11"/>
  <c r="AG116" i="11"/>
  <c r="AF116" i="11"/>
  <c r="AW128" i="11"/>
  <c r="AV128" i="11"/>
  <c r="AT128" i="11"/>
  <c r="AO128" i="11"/>
  <c r="AU128" i="11"/>
  <c r="AR128" i="11"/>
  <c r="AP128" i="11"/>
  <c r="AF128" i="11"/>
  <c r="AJ128" i="11"/>
  <c r="AN128" i="11"/>
  <c r="AU140" i="11"/>
  <c r="AO140" i="11"/>
  <c r="AV140" i="11"/>
  <c r="AJ140" i="11"/>
  <c r="AT140" i="11"/>
  <c r="AW140" i="11"/>
  <c r="AI140" i="11"/>
  <c r="AL140" i="11"/>
  <c r="AK140" i="11"/>
  <c r="AS152" i="11"/>
  <c r="AO152" i="11"/>
  <c r="AN152" i="11"/>
  <c r="AU152" i="11"/>
  <c r="AM152" i="11"/>
  <c r="AI152" i="11"/>
  <c r="AJ152" i="11"/>
  <c r="AV152" i="11"/>
  <c r="AW152" i="11"/>
  <c r="AW164" i="11"/>
  <c r="AV164" i="11"/>
  <c r="AO164" i="11"/>
  <c r="AU164" i="11"/>
  <c r="AQ164" i="11"/>
  <c r="AP164" i="11"/>
  <c r="AT164" i="11"/>
  <c r="AK164" i="11"/>
  <c r="AN164" i="11"/>
  <c r="AL164" i="11"/>
  <c r="AH164" i="11"/>
  <c r="AG164" i="11"/>
  <c r="AR164" i="11"/>
  <c r="AF171" i="11"/>
  <c r="AF151" i="11"/>
  <c r="AF135" i="11"/>
  <c r="AF118" i="11"/>
  <c r="AF99" i="11"/>
  <c r="AF82" i="11"/>
  <c r="AF65" i="11"/>
  <c r="AF43" i="11"/>
  <c r="AF7" i="11"/>
  <c r="AG139" i="11"/>
  <c r="AG118" i="11"/>
  <c r="AG94" i="11"/>
  <c r="AG76" i="11"/>
  <c r="AG55" i="11"/>
  <c r="AG33" i="11"/>
  <c r="AH166" i="11"/>
  <c r="AH142" i="11"/>
  <c r="AH103" i="11"/>
  <c r="AH79" i="11"/>
  <c r="AH60" i="11"/>
  <c r="AH40" i="11"/>
  <c r="AH16" i="11"/>
  <c r="AI148" i="11"/>
  <c r="AI124" i="11"/>
  <c r="AI106" i="11"/>
  <c r="AI63" i="11"/>
  <c r="AI42" i="11"/>
  <c r="AI24" i="11"/>
  <c r="AJ172" i="11"/>
  <c r="AJ149" i="11"/>
  <c r="AJ129" i="11"/>
  <c r="AJ103" i="11"/>
  <c r="AJ82" i="11"/>
  <c r="AJ60" i="11"/>
  <c r="AJ33" i="11"/>
  <c r="AK159" i="11"/>
  <c r="AK130" i="11"/>
  <c r="AK84" i="11"/>
  <c r="AK57" i="11"/>
  <c r="AK32" i="11"/>
  <c r="AK174" i="11"/>
  <c r="AL150" i="11"/>
  <c r="AL118" i="11"/>
  <c r="AL92" i="11"/>
  <c r="AL60" i="11"/>
  <c r="AL34" i="11"/>
  <c r="AL174" i="11"/>
  <c r="AM126" i="11"/>
  <c r="AM101" i="11"/>
  <c r="AM68" i="11"/>
  <c r="AM45" i="11"/>
  <c r="AN140" i="11"/>
  <c r="AN113" i="11"/>
  <c r="AN82" i="11"/>
  <c r="AN58" i="11"/>
  <c r="AN24" i="11"/>
  <c r="AO168" i="11"/>
  <c r="AO132" i="11"/>
  <c r="AO105" i="11"/>
  <c r="AO72" i="11"/>
  <c r="AO40" i="11"/>
  <c r="AO4" i="11"/>
  <c r="AP144" i="11"/>
  <c r="AP105" i="11"/>
  <c r="AP77" i="11"/>
  <c r="AP40" i="11"/>
  <c r="AP9" i="11"/>
  <c r="AQ140" i="11"/>
  <c r="AQ65" i="11"/>
  <c r="AR155" i="11"/>
  <c r="AR117" i="11"/>
  <c r="AR39" i="11"/>
  <c r="AS164" i="11"/>
  <c r="AS128" i="11"/>
  <c r="AS82" i="11"/>
  <c r="AT123" i="11"/>
  <c r="AT69" i="11"/>
  <c r="AT23" i="11"/>
  <c r="AU139" i="11"/>
  <c r="AU100" i="11"/>
  <c r="AU44" i="11"/>
  <c r="AV168" i="11"/>
  <c r="AV106" i="11"/>
  <c r="AV66" i="11"/>
  <c r="AV4" i="11"/>
  <c r="AW123" i="11"/>
  <c r="AW68" i="11"/>
  <c r="AW16" i="11"/>
  <c r="Y10" i="11"/>
  <c r="AW10" i="11"/>
  <c r="AU10" i="11"/>
  <c r="AQ10" i="11"/>
  <c r="AV10" i="11"/>
  <c r="AT10" i="11"/>
  <c r="AS10" i="11"/>
  <c r="AM10" i="11"/>
  <c r="AJ10" i="11"/>
  <c r="Y22" i="11"/>
  <c r="AU22" i="11"/>
  <c r="AQ22" i="11"/>
  <c r="AW22" i="11"/>
  <c r="AN22" i="11"/>
  <c r="AJ22" i="11"/>
  <c r="AL22" i="11"/>
  <c r="AK22" i="11"/>
  <c r="AS22" i="11"/>
  <c r="AI22" i="11"/>
  <c r="Y34" i="11"/>
  <c r="AU34" i="11"/>
  <c r="AQ34" i="11"/>
  <c r="AT34" i="11"/>
  <c r="AS34" i="11"/>
  <c r="AV34" i="11"/>
  <c r="AW34" i="11"/>
  <c r="AR34" i="11"/>
  <c r="AP34" i="11"/>
  <c r="AO34" i="11"/>
  <c r="AN34" i="11"/>
  <c r="AI34" i="11"/>
  <c r="Y46" i="11"/>
  <c r="AU46" i="11"/>
  <c r="AQ46" i="11"/>
  <c r="AW46" i="11"/>
  <c r="AV46" i="11"/>
  <c r="AS46" i="11"/>
  <c r="AP46" i="11"/>
  <c r="AH46" i="11"/>
  <c r="Y58" i="11"/>
  <c r="AU58" i="11"/>
  <c r="AT58" i="11"/>
  <c r="AQ58" i="11"/>
  <c r="AW58" i="11"/>
  <c r="AV58" i="11"/>
  <c r="AS58" i="11"/>
  <c r="AR58" i="11"/>
  <c r="AM58" i="11"/>
  <c r="AH58" i="11"/>
  <c r="Y70" i="11"/>
  <c r="AU70" i="11"/>
  <c r="AW70" i="11"/>
  <c r="AV70" i="11"/>
  <c r="AP70" i="11"/>
  <c r="AT70" i="11"/>
  <c r="AO70" i="11"/>
  <c r="AR70" i="11"/>
  <c r="AQ70" i="11"/>
  <c r="AN70" i="11"/>
  <c r="AL70" i="11"/>
  <c r="AK70" i="11"/>
  <c r="AG70" i="11"/>
  <c r="Y82" i="11"/>
  <c r="AU82" i="11"/>
  <c r="AR82" i="11"/>
  <c r="AW82" i="11"/>
  <c r="AO82" i="11"/>
  <c r="AG82" i="11"/>
  <c r="Y94" i="11"/>
  <c r="AU94" i="11"/>
  <c r="AW94" i="11"/>
  <c r="AV94" i="11"/>
  <c r="AT94" i="11"/>
  <c r="AO94" i="11"/>
  <c r="AP94" i="11"/>
  <c r="AN94" i="11"/>
  <c r="AS94" i="11"/>
  <c r="AJ94" i="11"/>
  <c r="AE106" i="11"/>
  <c r="AU106" i="11"/>
  <c r="AS106" i="11"/>
  <c r="AR106" i="11"/>
  <c r="AW106" i="11"/>
  <c r="AO106" i="11"/>
  <c r="AQ106" i="11"/>
  <c r="AM106" i="11"/>
  <c r="Y118" i="11"/>
  <c r="AU118" i="11"/>
  <c r="AV118" i="11"/>
  <c r="AO118" i="11"/>
  <c r="AT118" i="11"/>
  <c r="Y130" i="11"/>
  <c r="AU130" i="11"/>
  <c r="AT130" i="11"/>
  <c r="AW130" i="11"/>
  <c r="AV130" i="11"/>
  <c r="AO130" i="11"/>
  <c r="AS130" i="11"/>
  <c r="AP130" i="11"/>
  <c r="AE142" i="11"/>
  <c r="AU142" i="11"/>
  <c r="AW142" i="11"/>
  <c r="AV142" i="11"/>
  <c r="AT142" i="11"/>
  <c r="AO142" i="11"/>
  <c r="AP142" i="11"/>
  <c r="Y154" i="11"/>
  <c r="AU154" i="11"/>
  <c r="AS154" i="11"/>
  <c r="AR154" i="11"/>
  <c r="AO154" i="11"/>
  <c r="Y166" i="11"/>
  <c r="AU166" i="11"/>
  <c r="AW166" i="11"/>
  <c r="AV166" i="11"/>
  <c r="AO166" i="11"/>
  <c r="AN166" i="11"/>
  <c r="AJ166" i="11"/>
  <c r="AT166" i="11"/>
  <c r="AR166" i="11"/>
  <c r="AP166" i="11"/>
  <c r="AI166" i="11"/>
  <c r="AF142" i="11"/>
  <c r="AG22" i="11"/>
  <c r="AH22" i="11"/>
  <c r="AK81" i="11"/>
  <c r="AL46" i="11"/>
  <c r="AL10" i="11"/>
  <c r="AM166" i="11"/>
  <c r="AM130" i="11"/>
  <c r="AN106" i="11"/>
  <c r="AQ118" i="11"/>
  <c r="AR81" i="11"/>
  <c r="AS118" i="11"/>
  <c r="AU9" i="11"/>
  <c r="AW9" i="11"/>
  <c r="AV9" i="11"/>
  <c r="AJ9" i="11"/>
  <c r="AN9" i="11"/>
  <c r="AR9" i="11"/>
  <c r="AI9" i="11"/>
  <c r="Y21" i="11"/>
  <c r="AU21" i="11"/>
  <c r="AL21" i="11"/>
  <c r="AK21" i="11"/>
  <c r="AW21" i="11"/>
  <c r="AS21" i="11"/>
  <c r="AI21" i="11"/>
  <c r="AU33" i="11"/>
  <c r="AT33" i="11"/>
  <c r="AP33" i="11"/>
  <c r="AO33" i="11"/>
  <c r="AQ33" i="11"/>
  <c r="AR33" i="11"/>
  <c r="AH33" i="11"/>
  <c r="AU45" i="11"/>
  <c r="AS45" i="11"/>
  <c r="AR45" i="11"/>
  <c r="AQ45" i="11"/>
  <c r="AW45" i="11"/>
  <c r="AH45" i="11"/>
  <c r="AU57" i="11"/>
  <c r="AP57" i="11"/>
  <c r="AV57" i="11"/>
  <c r="AO57" i="11"/>
  <c r="AW57" i="11"/>
  <c r="AT57" i="11"/>
  <c r="AG57" i="11"/>
  <c r="AA69" i="11"/>
  <c r="AU69" i="11"/>
  <c r="AR69" i="11"/>
  <c r="AQ69" i="11"/>
  <c r="AM69" i="11"/>
  <c r="AO69" i="11"/>
  <c r="AN69" i="11"/>
  <c r="AL69" i="11"/>
  <c r="AK69" i="11"/>
  <c r="AG69" i="11"/>
  <c r="AB81" i="11"/>
  <c r="AU81" i="11"/>
  <c r="AT81" i="11"/>
  <c r="AQ81" i="11"/>
  <c r="AW81" i="11"/>
  <c r="AJ81" i="11"/>
  <c r="AU93" i="11"/>
  <c r="AQ93" i="11"/>
  <c r="AS93" i="11"/>
  <c r="AR93" i="11"/>
  <c r="AO93" i="11"/>
  <c r="AL93" i="11"/>
  <c r="AK93" i="11"/>
  <c r="AU105" i="11"/>
  <c r="AQ105" i="11"/>
  <c r="AT105" i="11"/>
  <c r="AM105" i="11"/>
  <c r="AU117" i="11"/>
  <c r="AQ117" i="11"/>
  <c r="AW117" i="11"/>
  <c r="AN117" i="11"/>
  <c r="AL117" i="11"/>
  <c r="AK117" i="11"/>
  <c r="AU129" i="11"/>
  <c r="AW129" i="11"/>
  <c r="AV129" i="11"/>
  <c r="AQ129" i="11"/>
  <c r="AR129" i="11"/>
  <c r="AP129" i="11"/>
  <c r="AU141" i="11"/>
  <c r="AT141" i="11"/>
  <c r="AQ141" i="11"/>
  <c r="AS141" i="11"/>
  <c r="AR141" i="11"/>
  <c r="AM141" i="11"/>
  <c r="AW141" i="11"/>
  <c r="AU153" i="11"/>
  <c r="AQ153" i="11"/>
  <c r="AJ153" i="11"/>
  <c r="AM153" i="11"/>
  <c r="AI153" i="11"/>
  <c r="AU165" i="11"/>
  <c r="AS165" i="11"/>
  <c r="AQ165" i="11"/>
  <c r="AW165" i="11"/>
  <c r="AT165" i="11"/>
  <c r="AR165" i="11"/>
  <c r="AO165" i="11"/>
  <c r="AL165" i="11"/>
  <c r="AJ165" i="11"/>
  <c r="AI165" i="11"/>
  <c r="AF117" i="11"/>
  <c r="AG117" i="11"/>
  <c r="AH165" i="11"/>
  <c r="AH117" i="11"/>
  <c r="AH69" i="11"/>
  <c r="AI117" i="11"/>
  <c r="AI69" i="11"/>
  <c r="AK45" i="11"/>
  <c r="AK9" i="11"/>
  <c r="AL105" i="11"/>
  <c r="AN165" i="11"/>
  <c r="AO141" i="11"/>
  <c r="AO117" i="11"/>
  <c r="AO9" i="11"/>
  <c r="AP45" i="11"/>
  <c r="AQ21" i="11"/>
  <c r="AR57" i="11"/>
  <c r="AT45" i="11"/>
  <c r="Z11" i="11"/>
  <c r="AW11" i="11"/>
  <c r="AO11" i="11"/>
  <c r="AU11" i="11"/>
  <c r="AK11" i="11"/>
  <c r="AJ11" i="11"/>
  <c r="AQ11" i="11"/>
  <c r="AM11" i="11"/>
  <c r="AG11" i="11"/>
  <c r="AV11" i="11"/>
  <c r="AC23" i="11"/>
  <c r="AO23" i="11"/>
  <c r="AK23" i="11"/>
  <c r="AJ23" i="11"/>
  <c r="AG23" i="11"/>
  <c r="AN23" i="11"/>
  <c r="AW23" i="11"/>
  <c r="AL23" i="11"/>
  <c r="AE35" i="11"/>
  <c r="AO35" i="11"/>
  <c r="AK35" i="11"/>
  <c r="AJ35" i="11"/>
  <c r="AV35" i="11"/>
  <c r="AL35" i="11"/>
  <c r="AG35" i="11"/>
  <c r="AW35" i="11"/>
  <c r="AR35" i="11"/>
  <c r="AU35" i="11"/>
  <c r="AP35" i="11"/>
  <c r="AT35" i="11"/>
  <c r="AN35" i="11"/>
  <c r="AI35" i="11"/>
  <c r="Z47" i="11"/>
  <c r="AT47" i="11"/>
  <c r="AO47" i="11"/>
  <c r="AU47" i="11"/>
  <c r="AS47" i="11"/>
  <c r="AK47" i="11"/>
  <c r="AJ47" i="11"/>
  <c r="AR47" i="11"/>
  <c r="AG47" i="11"/>
  <c r="AI47" i="11"/>
  <c r="AE59" i="11"/>
  <c r="AU59" i="11"/>
  <c r="AO59" i="11"/>
  <c r="AS59" i="11"/>
  <c r="AK59" i="11"/>
  <c r="AJ59" i="11"/>
  <c r="AP59" i="11"/>
  <c r="AG59" i="11"/>
  <c r="AW59" i="11"/>
  <c r="AV59" i="11"/>
  <c r="AT59" i="11"/>
  <c r="AM59" i="11"/>
  <c r="AH59" i="11"/>
  <c r="AE71" i="11"/>
  <c r="AU71" i="11"/>
  <c r="AS71" i="11"/>
  <c r="AR71" i="11"/>
  <c r="AK71" i="11"/>
  <c r="AJ71" i="11"/>
  <c r="AG71" i="11"/>
  <c r="AP71" i="11"/>
  <c r="AH71" i="11"/>
  <c r="AO71" i="11"/>
  <c r="AE83" i="11"/>
  <c r="AP83" i="11"/>
  <c r="AK83" i="11"/>
  <c r="AJ83" i="11"/>
  <c r="AW83" i="11"/>
  <c r="AM83" i="11"/>
  <c r="AG83" i="11"/>
  <c r="AT83" i="11"/>
  <c r="AQ83" i="11"/>
  <c r="Z95" i="11"/>
  <c r="AR95" i="11"/>
  <c r="AU95" i="11"/>
  <c r="AV95" i="11"/>
  <c r="AK95" i="11"/>
  <c r="AJ95" i="11"/>
  <c r="AT95" i="11"/>
  <c r="AG95" i="11"/>
  <c r="AP95" i="11"/>
  <c r="AO95" i="11"/>
  <c r="AD107" i="11"/>
  <c r="AK107" i="11"/>
  <c r="AJ107" i="11"/>
  <c r="AT107" i="11"/>
  <c r="AQ107" i="11"/>
  <c r="AU107" i="11"/>
  <c r="AR107" i="11"/>
  <c r="AL107" i="11"/>
  <c r="AG107" i="11"/>
  <c r="AP107" i="11"/>
  <c r="AE119" i="11"/>
  <c r="AQ119" i="11"/>
  <c r="AK119" i="11"/>
  <c r="AJ119" i="11"/>
  <c r="AG119" i="11"/>
  <c r="AT119" i="11"/>
  <c r="AV119" i="11"/>
  <c r="AU119" i="11"/>
  <c r="AR119" i="11"/>
  <c r="W131" i="11"/>
  <c r="AK131" i="11"/>
  <c r="AJ131" i="11"/>
  <c r="AG131" i="11"/>
  <c r="AS131" i="11"/>
  <c r="AN131" i="11"/>
  <c r="AL131" i="11"/>
  <c r="AC143" i="11"/>
  <c r="AU143" i="11"/>
  <c r="AT143" i="11"/>
  <c r="AW143" i="11"/>
  <c r="AK143" i="11"/>
  <c r="AJ143" i="11"/>
  <c r="AG143" i="11"/>
  <c r="AP143" i="11"/>
  <c r="AR143" i="11"/>
  <c r="Z155" i="11"/>
  <c r="AU155" i="11"/>
  <c r="AK155" i="11"/>
  <c r="AJ155" i="11"/>
  <c r="AQ155" i="11"/>
  <c r="AM155" i="11"/>
  <c r="AE167" i="11"/>
  <c r="AK167" i="11"/>
  <c r="AJ167" i="11"/>
  <c r="AS167" i="11"/>
  <c r="AO167" i="11"/>
  <c r="AT167" i="11"/>
  <c r="AR167" i="11"/>
  <c r="AQ167" i="11"/>
  <c r="AM167" i="11"/>
  <c r="AP167" i="11"/>
  <c r="AN132" i="11"/>
  <c r="AM12" i="11"/>
  <c r="AM168" i="11"/>
  <c r="AL132" i="11"/>
  <c r="AK24" i="11"/>
  <c r="AJ96" i="11"/>
  <c r="AJ168" i="11"/>
  <c r="AI48" i="11"/>
  <c r="AH72" i="11"/>
  <c r="AG84" i="11"/>
  <c r="AF167" i="11"/>
  <c r="AF154" i="11"/>
  <c r="AF141" i="11"/>
  <c r="AF46" i="11"/>
  <c r="AG130" i="11"/>
  <c r="AG21" i="11"/>
  <c r="AH130" i="11"/>
  <c r="AH82" i="11"/>
  <c r="AH36" i="11"/>
  <c r="AH21" i="11"/>
  <c r="AI130" i="11"/>
  <c r="AI82" i="11"/>
  <c r="AI36" i="11"/>
  <c r="AJ142" i="11"/>
  <c r="AJ106" i="11"/>
  <c r="AK156" i="11"/>
  <c r="AK118" i="11"/>
  <c r="AL120" i="11"/>
  <c r="AL82" i="11"/>
  <c r="AL45" i="11"/>
  <c r="AL9" i="11"/>
  <c r="AM165" i="11"/>
  <c r="AM129" i="11"/>
  <c r="AM71" i="11"/>
  <c r="AM34" i="11"/>
  <c r="AN142" i="11"/>
  <c r="AN105" i="11"/>
  <c r="AN46" i="11"/>
  <c r="AO96" i="11"/>
  <c r="AP155" i="11"/>
  <c r="AP22" i="11"/>
  <c r="AQ143" i="11"/>
  <c r="AQ95" i="11"/>
  <c r="AQ71" i="11"/>
  <c r="AR132" i="11"/>
  <c r="AR23" i="11"/>
  <c r="AS143" i="11"/>
  <c r="AS117" i="11"/>
  <c r="AS33" i="11"/>
  <c r="AT106" i="11"/>
  <c r="AT11" i="11"/>
  <c r="AV45" i="11"/>
  <c r="AW105" i="11"/>
  <c r="AW71" i="11"/>
  <c r="AW36" i="11"/>
  <c r="AP108" i="11"/>
  <c r="AP36" i="11"/>
  <c r="AQ168" i="11"/>
  <c r="AQ84" i="11"/>
  <c r="AR168" i="11"/>
  <c r="AR120" i="11"/>
  <c r="Y12" i="11"/>
  <c r="AW12" i="11"/>
  <c r="AV12" i="11"/>
  <c r="AR12" i="11"/>
  <c r="AT12" i="11"/>
  <c r="AS12" i="11"/>
  <c r="AQ12" i="11"/>
  <c r="AW24" i="11"/>
  <c r="AV24" i="11"/>
  <c r="Y36" i="11"/>
  <c r="AV36" i="11"/>
  <c r="AS36" i="11"/>
  <c r="AN36" i="11"/>
  <c r="AK36" i="11"/>
  <c r="AJ36" i="11"/>
  <c r="Y48" i="11"/>
  <c r="AT48" i="11"/>
  <c r="AQ48" i="11"/>
  <c r="AP48" i="11"/>
  <c r="AE60" i="11"/>
  <c r="AW60" i="11"/>
  <c r="AV60" i="11"/>
  <c r="AS60" i="11"/>
  <c r="AR60" i="11"/>
  <c r="Y72" i="11"/>
  <c r="AT72" i="11"/>
  <c r="AW72" i="11"/>
  <c r="AV72" i="11"/>
  <c r="AU72" i="11"/>
  <c r="AP72" i="11"/>
  <c r="AS72" i="11"/>
  <c r="AR72" i="11"/>
  <c r="AW84" i="11"/>
  <c r="AV84" i="11"/>
  <c r="AS84" i="11"/>
  <c r="AR84" i="11"/>
  <c r="AU84" i="11"/>
  <c r="Y96" i="11"/>
  <c r="AW96" i="11"/>
  <c r="AV96" i="11"/>
  <c r="AT96" i="11"/>
  <c r="AP96" i="11"/>
  <c r="AU108" i="11"/>
  <c r="AR108" i="11"/>
  <c r="AS108" i="11"/>
  <c r="AW108" i="11"/>
  <c r="AV108" i="11"/>
  <c r="AO108" i="11"/>
  <c r="AN108" i="11"/>
  <c r="AK108" i="11"/>
  <c r="AE120" i="11"/>
  <c r="AV120" i="11"/>
  <c r="AQ120" i="11"/>
  <c r="W132" i="11"/>
  <c r="AW132" i="11"/>
  <c r="AV132" i="11"/>
  <c r="AU132" i="11"/>
  <c r="AE144" i="11"/>
  <c r="AT144" i="11"/>
  <c r="AW144" i="11"/>
  <c r="AV144" i="11"/>
  <c r="Y156" i="11"/>
  <c r="AW156" i="11"/>
  <c r="AV156" i="11"/>
  <c r="AT156" i="11"/>
  <c r="AS156" i="11"/>
  <c r="AR156" i="11"/>
  <c r="AQ156" i="11"/>
  <c r="AW168" i="11"/>
  <c r="AS168" i="11"/>
  <c r="AF168" i="11"/>
  <c r="AF156" i="11"/>
  <c r="AF144" i="11"/>
  <c r="AF132" i="11"/>
  <c r="AF120" i="11"/>
  <c r="AF108" i="11"/>
  <c r="AF96" i="11"/>
  <c r="AF84" i="11"/>
  <c r="AF72" i="11"/>
  <c r="AF60" i="11"/>
  <c r="AF48" i="11"/>
  <c r="AF36" i="11"/>
  <c r="AF24" i="11"/>
  <c r="AF12" i="11"/>
  <c r="AG96" i="11"/>
  <c r="AH84" i="11"/>
  <c r="AI60" i="11"/>
  <c r="AJ24" i="11"/>
  <c r="AK132" i="11"/>
  <c r="AL84" i="11"/>
  <c r="AM120" i="11"/>
  <c r="AN84" i="11"/>
  <c r="AO156" i="11"/>
  <c r="AO120" i="11"/>
  <c r="AO12" i="11"/>
  <c r="F143" i="10"/>
  <c r="I142" i="1" s="1"/>
  <c r="F94" i="10"/>
  <c r="I93" i="1" s="1"/>
  <c r="F118" i="10"/>
  <c r="I117" i="1" s="1"/>
  <c r="F101" i="10"/>
  <c r="I100" i="1" s="1"/>
  <c r="I119" i="10"/>
  <c r="I118" i="1" s="1"/>
  <c r="I162" i="10"/>
  <c r="I161" i="1" s="1"/>
  <c r="F37" i="10"/>
  <c r="I37" i="1" s="1"/>
  <c r="F11" i="10"/>
  <c r="I11" i="1" s="1"/>
  <c r="F125" i="10"/>
  <c r="I124" i="1" s="1"/>
  <c r="I164" i="10"/>
  <c r="I163" i="1" s="1"/>
  <c r="I103" i="10"/>
  <c r="I102" i="1" s="1"/>
  <c r="I53" i="10"/>
  <c r="I53" i="1" s="1"/>
  <c r="I43" i="10"/>
  <c r="I43" i="1" s="1"/>
  <c r="I32" i="10"/>
  <c r="I32" i="1" s="1"/>
  <c r="F116" i="10"/>
  <c r="I115" i="1" s="1"/>
  <c r="F64" i="10"/>
  <c r="I26" i="1" s="1"/>
  <c r="F54" i="10"/>
  <c r="I54" i="1" s="1"/>
  <c r="F112" i="10"/>
  <c r="I111" i="1" s="1"/>
  <c r="I50" i="10"/>
  <c r="I50" i="1" s="1"/>
  <c r="F76" i="10"/>
  <c r="I75" i="1" s="1"/>
  <c r="F31" i="10"/>
  <c r="I31" i="1" s="1"/>
  <c r="F124" i="10"/>
  <c r="I123" i="1" s="1"/>
  <c r="I79" i="10"/>
  <c r="I78" i="1" s="1"/>
  <c r="I17" i="10"/>
  <c r="I8" i="10"/>
  <c r="I8" i="1" s="1"/>
  <c r="F136" i="10"/>
  <c r="I135" i="1" s="1"/>
  <c r="I148" i="10"/>
  <c r="I147" i="1" s="1"/>
  <c r="I138" i="10"/>
  <c r="I137" i="1" s="1"/>
  <c r="I86" i="10"/>
  <c r="I85" i="1" s="1"/>
  <c r="I77" i="10"/>
  <c r="I76" i="1" s="1"/>
  <c r="I25" i="10"/>
  <c r="I24" i="1" s="1"/>
  <c r="F157" i="10"/>
  <c r="I156" i="1" s="1"/>
  <c r="F23" i="10"/>
  <c r="I22" i="1" s="1"/>
  <c r="F98" i="10"/>
  <c r="I97" i="1" s="1"/>
  <c r="F58" i="10"/>
  <c r="I58" i="1" s="1"/>
  <c r="I149" i="10"/>
  <c r="I148" i="1" s="1"/>
  <c r="I97" i="10"/>
  <c r="I96" i="1" s="1"/>
  <c r="I28" i="10"/>
  <c r="I28" i="1" s="1"/>
  <c r="F106" i="10"/>
  <c r="I105" i="1" s="1"/>
  <c r="I174" i="10"/>
  <c r="I173" i="1" s="1"/>
  <c r="F140" i="10"/>
  <c r="I139" i="1" s="1"/>
  <c r="I114" i="10"/>
  <c r="I113" i="1" s="1"/>
  <c r="I46" i="10"/>
  <c r="I46" i="1" s="1"/>
  <c r="I19" i="10"/>
  <c r="I18" i="1" s="1"/>
  <c r="F63" i="10"/>
  <c r="I63" i="1" s="1"/>
  <c r="F72" i="10"/>
  <c r="I71" i="1" s="1"/>
  <c r="F78" i="10"/>
  <c r="I77" i="1" s="1"/>
  <c r="F47" i="10"/>
  <c r="I47" i="1" s="1"/>
  <c r="F107" i="10"/>
  <c r="I106" i="1" s="1"/>
  <c r="F135" i="10"/>
  <c r="I134" i="1" s="1"/>
  <c r="F115" i="10"/>
  <c r="I114" i="1" s="1"/>
  <c r="F44" i="10"/>
  <c r="I44" i="1" s="1"/>
  <c r="F52" i="10"/>
  <c r="I52" i="1" s="1"/>
  <c r="F29" i="10"/>
  <c r="I29" i="1" s="1"/>
  <c r="F150" i="10"/>
  <c r="I149" i="1" s="1"/>
  <c r="F56" i="10"/>
  <c r="I56" i="1" s="1"/>
  <c r="F163" i="10"/>
  <c r="I162" i="1" s="1"/>
  <c r="I170" i="10"/>
  <c r="I169" i="1" s="1"/>
  <c r="I84" i="10"/>
  <c r="I83" i="1" s="1"/>
  <c r="F66" i="10"/>
  <c r="I65" i="1" s="1"/>
  <c r="F4" i="10"/>
  <c r="I4" i="1" s="1"/>
  <c r="I45" i="10"/>
  <c r="I45" i="1" s="1"/>
  <c r="I144" i="10"/>
  <c r="I143" i="1" s="1"/>
  <c r="I126" i="10"/>
  <c r="I125" i="1" s="1"/>
  <c r="I92" i="10"/>
  <c r="I91" i="1" s="1"/>
  <c r="I6" i="10"/>
  <c r="I6" i="1" s="1"/>
  <c r="I151" i="10"/>
  <c r="I150" i="1" s="1"/>
  <c r="I74" i="10"/>
  <c r="I73" i="1" s="1"/>
  <c r="I48" i="10"/>
  <c r="I48" i="1" s="1"/>
  <c r="I30" i="10"/>
  <c r="I30" i="1" s="1"/>
  <c r="F88" i="10"/>
  <c r="I87" i="1" s="1"/>
  <c r="I2" i="10"/>
  <c r="I2" i="1" s="1"/>
  <c r="I133" i="10"/>
  <c r="I132" i="1" s="1"/>
  <c r="I90" i="10"/>
  <c r="I89" i="1" s="1"/>
  <c r="I73" i="10"/>
  <c r="I72" i="1" s="1"/>
  <c r="I20" i="10"/>
  <c r="I19" i="1" s="1"/>
  <c r="I12" i="10"/>
  <c r="I12" i="1" s="1"/>
  <c r="F35" i="10"/>
  <c r="I35" i="1" s="1"/>
  <c r="F39" i="10"/>
  <c r="I39" i="1" s="1"/>
  <c r="F67" i="10"/>
  <c r="I66" i="1" s="1"/>
  <c r="F22" i="10"/>
  <c r="I21" i="1" s="1"/>
  <c r="I21" i="10"/>
  <c r="I20" i="1" s="1"/>
  <c r="F142" i="10"/>
  <c r="I141" i="1" s="1"/>
  <c r="I137" i="10"/>
  <c r="I136" i="1" s="1"/>
  <c r="I96" i="10"/>
  <c r="I95" i="1" s="1"/>
  <c r="F154" i="10"/>
  <c r="I153" i="1" s="1"/>
  <c r="I169" i="10"/>
  <c r="I168" i="1" s="1"/>
  <c r="I156" i="10"/>
  <c r="I155" i="1" s="1"/>
  <c r="I109" i="10"/>
  <c r="I108" i="1" s="1"/>
  <c r="I102" i="10"/>
  <c r="I101" i="1" s="1"/>
  <c r="I42" i="10"/>
  <c r="I42" i="1" s="1"/>
  <c r="F15" i="10"/>
  <c r="I15" i="1" s="1"/>
  <c r="I168" i="10"/>
  <c r="I167" i="1" s="1"/>
  <c r="I155" i="10"/>
  <c r="I154" i="1" s="1"/>
  <c r="F128" i="10"/>
  <c r="I127" i="1" s="1"/>
  <c r="F68" i="10"/>
  <c r="I67" i="1" s="1"/>
  <c r="I61" i="10"/>
  <c r="I61" i="1" s="1"/>
  <c r="I14" i="10"/>
  <c r="I14" i="1" s="1"/>
  <c r="I7" i="10"/>
  <c r="I7" i="1" s="1"/>
  <c r="F100" i="10"/>
  <c r="I99" i="1" s="1"/>
  <c r="I167" i="10"/>
  <c r="I166" i="1" s="1"/>
  <c r="I127" i="10"/>
  <c r="I126" i="1" s="1"/>
  <c r="I120" i="10"/>
  <c r="I119" i="1" s="1"/>
  <c r="F80" i="10"/>
  <c r="I79" i="1" s="1"/>
  <c r="I60" i="10"/>
  <c r="I60" i="1" s="1"/>
  <c r="I40" i="10"/>
  <c r="I40" i="1" s="1"/>
  <c r="I26" i="10"/>
  <c r="I25" i="1" s="1"/>
  <c r="I13" i="10"/>
  <c r="I13" i="1" s="1"/>
  <c r="F69" i="10"/>
  <c r="I68" i="1" s="1"/>
  <c r="I152" i="10"/>
  <c r="I151" i="1" s="1"/>
  <c r="I139" i="10"/>
  <c r="I138" i="1" s="1"/>
  <c r="I132" i="10"/>
  <c r="I131" i="1" s="1"/>
  <c r="I85" i="10"/>
  <c r="I84" i="1" s="1"/>
  <c r="F38" i="10"/>
  <c r="I38" i="1" s="1"/>
  <c r="I18" i="10"/>
  <c r="I17" i="1" s="1"/>
  <c r="I158" i="10"/>
  <c r="I157" i="1" s="1"/>
  <c r="I145" i="10"/>
  <c r="I144" i="1" s="1"/>
  <c r="I104" i="10"/>
  <c r="I103" i="1" s="1"/>
  <c r="I91" i="10"/>
  <c r="I90" i="1" s="1"/>
  <c r="I65" i="10"/>
  <c r="I64" i="1" s="1"/>
  <c r="I24" i="10"/>
  <c r="I23" i="1" s="1"/>
  <c r="I147" i="10"/>
  <c r="F147" i="10"/>
  <c r="I75" i="10"/>
  <c r="F75" i="10"/>
  <c r="F121" i="10"/>
  <c r="I120" i="1" s="1"/>
  <c r="I87" i="10"/>
  <c r="F87" i="10"/>
  <c r="F165" i="10"/>
  <c r="I165" i="10"/>
  <c r="I93" i="10"/>
  <c r="F93" i="10"/>
  <c r="F49" i="10"/>
  <c r="I49" i="1" s="1"/>
  <c r="F9" i="10"/>
  <c r="I9" i="1" s="1"/>
  <c r="F159" i="10"/>
  <c r="I158" i="1" s="1"/>
  <c r="F81" i="10"/>
  <c r="I80" i="1" s="1"/>
  <c r="F108" i="10"/>
  <c r="I107" i="1" s="1"/>
  <c r="I27" i="10"/>
  <c r="F27" i="10"/>
  <c r="I33" i="10"/>
  <c r="F33" i="10"/>
  <c r="I111" i="10"/>
  <c r="F111" i="10"/>
  <c r="F36" i="10"/>
  <c r="I36" i="1" s="1"/>
  <c r="F171" i="10"/>
  <c r="I170" i="1" s="1"/>
  <c r="I117" i="10"/>
  <c r="F117" i="10"/>
  <c r="F105" i="10"/>
  <c r="I104" i="1" s="1"/>
  <c r="I123" i="10"/>
  <c r="F123" i="10"/>
  <c r="I57" i="10"/>
  <c r="F57" i="10"/>
  <c r="F129" i="10"/>
  <c r="I128" i="1" s="1"/>
  <c r="F99" i="10"/>
  <c r="I98" i="1" s="1"/>
  <c r="F3" i="10"/>
  <c r="I3" i="1" s="1"/>
  <c r="F153" i="10"/>
  <c r="I152" i="1" s="1"/>
  <c r="I134" i="10"/>
  <c r="I133" i="1" s="1"/>
  <c r="I62" i="10"/>
  <c r="I62" i="1" s="1"/>
  <c r="D68" i="8"/>
  <c r="N67" i="1" s="1"/>
  <c r="Q67" i="1" s="1"/>
  <c r="E20" i="8"/>
  <c r="D126" i="8"/>
  <c r="N124" i="1" s="1"/>
  <c r="Q124" i="1" s="1"/>
  <c r="D138" i="8"/>
  <c r="N136" i="1" s="1"/>
  <c r="Q136" i="1" s="1"/>
  <c r="E2" i="8"/>
  <c r="D77" i="8"/>
  <c r="N75" i="1" s="1"/>
  <c r="Q75" i="1" s="1"/>
  <c r="D151" i="8"/>
  <c r="N149" i="1" s="1"/>
  <c r="Q149" i="1" s="1"/>
  <c r="E91" i="8"/>
  <c r="E31" i="8"/>
  <c r="E79" i="8"/>
  <c r="D18" i="8"/>
  <c r="N17" i="1" s="1"/>
  <c r="Q17" i="1" s="1"/>
  <c r="E163" i="8"/>
  <c r="D139" i="8"/>
  <c r="N137" i="1" s="1"/>
  <c r="Q137" i="1" s="1"/>
  <c r="E103" i="8"/>
  <c r="D66" i="8"/>
  <c r="N65" i="1" s="1"/>
  <c r="Q65" i="1" s="1"/>
  <c r="D150" i="8"/>
  <c r="N148" i="1" s="1"/>
  <c r="Q148" i="1" s="1"/>
  <c r="D11" i="8"/>
  <c r="N11" i="1" s="1"/>
  <c r="Q11" i="1" s="1"/>
  <c r="E149" i="8"/>
  <c r="E30" i="8"/>
  <c r="E10" i="8"/>
  <c r="E148" i="8"/>
  <c r="D113" i="8"/>
  <c r="N111" i="1" s="1"/>
  <c r="Q111" i="1" s="1"/>
  <c r="D78" i="8"/>
  <c r="N76" i="1" s="1"/>
  <c r="Q76" i="1" s="1"/>
  <c r="E41" i="8"/>
  <c r="D20" i="8"/>
  <c r="N19" i="1" s="1"/>
  <c r="Q19" i="1" s="1"/>
  <c r="E147" i="8"/>
  <c r="E100" i="8"/>
  <c r="E76" i="8"/>
  <c r="E52" i="8"/>
  <c r="E28" i="8"/>
  <c r="E97" i="8"/>
  <c r="E146" i="8"/>
  <c r="E51" i="8"/>
  <c r="D173" i="8"/>
  <c r="N172" i="1" s="1"/>
  <c r="Q172" i="1" s="1"/>
  <c r="E138" i="8"/>
  <c r="D161" i="8"/>
  <c r="N159" i="1" s="1"/>
  <c r="Q159" i="1" s="1"/>
  <c r="E126" i="8"/>
  <c r="E102" i="8"/>
  <c r="E65" i="8"/>
  <c r="E42" i="8"/>
  <c r="E160" i="8"/>
  <c r="E125" i="8"/>
  <c r="D101" i="8"/>
  <c r="N99" i="1" s="1"/>
  <c r="Q99" i="1" s="1"/>
  <c r="E53" i="8"/>
  <c r="D16" i="8"/>
  <c r="N16" i="1" s="1"/>
  <c r="Q16" i="1" s="1"/>
  <c r="E9" i="8"/>
  <c r="E159" i="8"/>
  <c r="E124" i="8"/>
  <c r="E112" i="8"/>
  <c r="E88" i="8"/>
  <c r="E64" i="8"/>
  <c r="E40" i="8"/>
  <c r="E15" i="8"/>
  <c r="D121" i="8"/>
  <c r="N119" i="1" s="1"/>
  <c r="Q119" i="1" s="1"/>
  <c r="E170" i="8"/>
  <c r="D158" i="8"/>
  <c r="N156" i="1" s="1"/>
  <c r="Q156" i="1" s="1"/>
  <c r="E134" i="8"/>
  <c r="E111" i="8"/>
  <c r="E87" i="8"/>
  <c r="E157" i="8"/>
  <c r="E122" i="8"/>
  <c r="D110" i="8"/>
  <c r="N108" i="1" s="1"/>
  <c r="Q108" i="1" s="1"/>
  <c r="E86" i="8"/>
  <c r="E62" i="8"/>
  <c r="E38" i="8"/>
  <c r="E13" i="8"/>
  <c r="E156" i="8"/>
  <c r="E132" i="8"/>
  <c r="D85" i="8"/>
  <c r="N83" i="1" s="1"/>
  <c r="Q83" i="1" s="1"/>
  <c r="E61" i="8"/>
  <c r="E167" i="8"/>
  <c r="E143" i="8"/>
  <c r="E120" i="8"/>
  <c r="E84" i="8"/>
  <c r="E60" i="8"/>
  <c r="E36" i="8"/>
  <c r="D4" i="8"/>
  <c r="N4" i="1" s="1"/>
  <c r="Q4" i="1" s="1"/>
  <c r="E166" i="8"/>
  <c r="E154" i="8"/>
  <c r="E142" i="8"/>
  <c r="E130" i="8"/>
  <c r="E119" i="8"/>
  <c r="E107" i="8"/>
  <c r="E95" i="8"/>
  <c r="E83" i="8"/>
  <c r="E70" i="8"/>
  <c r="D59" i="8"/>
  <c r="N58" i="1" s="1"/>
  <c r="Q58" i="1" s="1"/>
  <c r="D47" i="8"/>
  <c r="N46" i="1" s="1"/>
  <c r="Q46" i="1" s="1"/>
  <c r="E35" i="8"/>
  <c r="E22" i="8"/>
  <c r="E63" i="8"/>
  <c r="D162" i="8"/>
  <c r="N160" i="1" s="1"/>
  <c r="Q160" i="1" s="1"/>
  <c r="D75" i="8"/>
  <c r="N171" i="1" s="1"/>
  <c r="Q171" i="1" s="1"/>
  <c r="E137" i="8"/>
  <c r="E114" i="8"/>
  <c r="D90" i="8"/>
  <c r="N88" i="1" s="1"/>
  <c r="Q88" i="1" s="1"/>
  <c r="D54" i="8"/>
  <c r="N53" i="1" s="1"/>
  <c r="Q53" i="1" s="1"/>
  <c r="D17" i="8"/>
  <c r="D172" i="8"/>
  <c r="N170" i="1" s="1"/>
  <c r="Q170" i="1" s="1"/>
  <c r="D136" i="8"/>
  <c r="N134" i="1" s="1"/>
  <c r="Q134" i="1" s="1"/>
  <c r="E89" i="8"/>
  <c r="E26" i="8"/>
  <c r="E29" i="8"/>
  <c r="E123" i="8"/>
  <c r="E99" i="8"/>
  <c r="E74" i="8"/>
  <c r="E39" i="8"/>
  <c r="E145" i="8"/>
  <c r="E98" i="8"/>
  <c r="E73" i="8"/>
  <c r="E50" i="8"/>
  <c r="E25" i="8"/>
  <c r="E168" i="8"/>
  <c r="E144" i="8"/>
  <c r="E121" i="8"/>
  <c r="E72" i="8"/>
  <c r="E49" i="8"/>
  <c r="D5" i="8"/>
  <c r="N5" i="1" s="1"/>
  <c r="Q5" i="1" s="1"/>
  <c r="E155" i="8"/>
  <c r="E131" i="8"/>
  <c r="E108" i="8"/>
  <c r="E96" i="8"/>
  <c r="E71" i="8"/>
  <c r="E48" i="8"/>
  <c r="D3" i="8"/>
  <c r="N3" i="1" s="1"/>
  <c r="Q3" i="1" s="1"/>
  <c r="E165" i="8"/>
  <c r="D153" i="8"/>
  <c r="N151" i="1" s="1"/>
  <c r="Q151" i="1" s="1"/>
  <c r="E141" i="8"/>
  <c r="D129" i="8"/>
  <c r="N127" i="1" s="1"/>
  <c r="Q127" i="1" s="1"/>
  <c r="E118" i="8"/>
  <c r="E106" i="8"/>
  <c r="E94" i="8"/>
  <c r="E82" i="8"/>
  <c r="D69" i="8"/>
  <c r="N68" i="1" s="1"/>
  <c r="Q68" i="1" s="1"/>
  <c r="E58" i="8"/>
  <c r="E46" i="8"/>
  <c r="E34" i="8"/>
  <c r="E21" i="8"/>
  <c r="M87" i="1"/>
  <c r="P87" i="1" s="1"/>
  <c r="M51" i="1"/>
  <c r="P51" i="1" s="1"/>
  <c r="M15" i="1"/>
  <c r="P15" i="1" s="1"/>
  <c r="D37" i="8"/>
  <c r="N36" i="1" s="1"/>
  <c r="Q36" i="1" s="1"/>
  <c r="D27" i="8"/>
  <c r="N25" i="1" s="1"/>
  <c r="Q25" i="1" s="1"/>
  <c r="E14" i="8"/>
  <c r="D116" i="8"/>
  <c r="N114" i="1" s="1"/>
  <c r="Q114" i="1" s="1"/>
  <c r="D36" i="8"/>
  <c r="N35" i="1" s="1"/>
  <c r="Q35" i="1" s="1"/>
  <c r="E85" i="8"/>
  <c r="E171" i="8"/>
  <c r="D104" i="8"/>
  <c r="N102" i="1" s="1"/>
  <c r="Q102" i="1" s="1"/>
  <c r="E92" i="8"/>
  <c r="D24" i="8"/>
  <c r="N23" i="1" s="1"/>
  <c r="Q23" i="1" s="1"/>
  <c r="D12" i="8"/>
  <c r="N12" i="1" s="1"/>
  <c r="Q12" i="1" s="1"/>
  <c r="D135" i="8"/>
  <c r="N133" i="1" s="1"/>
  <c r="Q133" i="1" s="1"/>
  <c r="D114" i="8"/>
  <c r="N112" i="1" s="1"/>
  <c r="Q112" i="1" s="1"/>
  <c r="D80" i="8"/>
  <c r="N78" i="1" s="1"/>
  <c r="Q78" i="1" s="1"/>
  <c r="D67" i="8"/>
  <c r="N66" i="1" s="1"/>
  <c r="Q66" i="1" s="1"/>
  <c r="E56" i="8"/>
  <c r="E135" i="8"/>
  <c r="D157" i="8"/>
  <c r="N155" i="1" s="1"/>
  <c r="Q155" i="1" s="1"/>
  <c r="D133" i="8"/>
  <c r="N131" i="1" s="1"/>
  <c r="Q131" i="1" s="1"/>
  <c r="E133" i="8"/>
  <c r="E7" i="8"/>
  <c r="D145" i="8"/>
  <c r="N143" i="1" s="1"/>
  <c r="Q143" i="1" s="1"/>
  <c r="D42" i="8"/>
  <c r="N41" i="1" s="1"/>
  <c r="Q41" i="1" s="1"/>
  <c r="D32" i="8"/>
  <c r="N31" i="1" s="1"/>
  <c r="Q31" i="1" s="1"/>
  <c r="D169" i="8"/>
  <c r="N167" i="1" s="1"/>
  <c r="Q167" i="1" s="1"/>
  <c r="E44" i="8"/>
  <c r="D19" i="8"/>
  <c r="N18" i="1" s="1"/>
  <c r="Q18" i="1" s="1"/>
  <c r="D120" i="8"/>
  <c r="N118" i="1" s="1"/>
  <c r="Q118" i="1" s="1"/>
  <c r="D63" i="8"/>
  <c r="N62" i="1" s="1"/>
  <c r="Q62" i="1" s="1"/>
  <c r="D30" i="8"/>
  <c r="N29" i="1" s="1"/>
  <c r="Q29" i="1" s="1"/>
  <c r="D95" i="8"/>
  <c r="N93" i="1" s="1"/>
  <c r="Q93" i="1" s="1"/>
  <c r="E164" i="8"/>
  <c r="D152" i="8"/>
  <c r="N150" i="1" s="1"/>
  <c r="Q150" i="1" s="1"/>
  <c r="D109" i="8"/>
  <c r="N107" i="1" s="1"/>
  <c r="Q107" i="1" s="1"/>
  <c r="D97" i="8"/>
  <c r="N95" i="1" s="1"/>
  <c r="Q95" i="1" s="1"/>
  <c r="E109" i="8"/>
  <c r="E37" i="8"/>
  <c r="D102" i="8"/>
  <c r="N100" i="1" s="1"/>
  <c r="Q100" i="1" s="1"/>
  <c r="E140" i="8"/>
  <c r="E128" i="8"/>
  <c r="D72" i="8"/>
  <c r="N71" i="1" s="1"/>
  <c r="Q71" i="1" s="1"/>
  <c r="D61" i="8"/>
  <c r="N60" i="1" s="1"/>
  <c r="Q60" i="1" s="1"/>
  <c r="D49" i="8"/>
  <c r="N48" i="1" s="1"/>
  <c r="Q48" i="1" s="1"/>
  <c r="D39" i="8"/>
  <c r="N38" i="1" s="1"/>
  <c r="Q38" i="1" s="1"/>
  <c r="D141" i="8"/>
  <c r="N139" i="1" s="1"/>
  <c r="Q139" i="1" s="1"/>
  <c r="D134" i="8"/>
  <c r="N132" i="1" s="1"/>
  <c r="Q132" i="1" s="1"/>
  <c r="D98" i="8"/>
  <c r="N96" i="1" s="1"/>
  <c r="Q96" i="1" s="1"/>
  <c r="D73" i="8"/>
  <c r="N72" i="1" s="1"/>
  <c r="Q72" i="1" s="1"/>
  <c r="D50" i="8"/>
  <c r="N49" i="1" s="1"/>
  <c r="Q49" i="1" s="1"/>
  <c r="D25" i="8"/>
  <c r="N24" i="1" s="1"/>
  <c r="Q24" i="1" s="1"/>
  <c r="D13" i="8"/>
  <c r="N13" i="1" s="1"/>
  <c r="Q13" i="1" s="1"/>
  <c r="E12" i="8"/>
  <c r="M70" i="1"/>
  <c r="P70" i="1" s="1"/>
  <c r="M35" i="1"/>
  <c r="P35" i="1" s="1"/>
  <c r="M11" i="1"/>
  <c r="P11" i="1" s="1"/>
  <c r="M9" i="1"/>
  <c r="P9" i="1" s="1"/>
  <c r="E27" i="8"/>
  <c r="D8" i="8"/>
  <c r="N8" i="1" s="1"/>
  <c r="Q8" i="1" s="1"/>
  <c r="D170" i="8"/>
  <c r="N168" i="1" s="1"/>
  <c r="Q168" i="1" s="1"/>
  <c r="D128" i="8"/>
  <c r="N126" i="1" s="1"/>
  <c r="Q126" i="1" s="1"/>
  <c r="D57" i="8"/>
  <c r="N56" i="1" s="1"/>
  <c r="Q56" i="1" s="1"/>
  <c r="D45" i="8"/>
  <c r="N44" i="1" s="1"/>
  <c r="E158" i="8"/>
  <c r="E110" i="8"/>
  <c r="D6" i="8"/>
  <c r="N6" i="1" s="1"/>
  <c r="D127" i="8"/>
  <c r="N125" i="1" s="1"/>
  <c r="Q125" i="1" s="1"/>
  <c r="D107" i="8"/>
  <c r="N105" i="1" s="1"/>
  <c r="Q105" i="1" s="1"/>
  <c r="D86" i="8"/>
  <c r="N84" i="1" s="1"/>
  <c r="Q84" i="1" s="1"/>
  <c r="D65" i="8"/>
  <c r="N64" i="1" s="1"/>
  <c r="Q64" i="1" s="1"/>
  <c r="D55" i="8"/>
  <c r="N54" i="1" s="1"/>
  <c r="Q54" i="1" s="1"/>
  <c r="D23" i="8"/>
  <c r="N22" i="1" s="1"/>
  <c r="Q22" i="1" s="1"/>
  <c r="E23" i="8"/>
  <c r="E11" i="8"/>
  <c r="E24" i="8"/>
  <c r="D117" i="8"/>
  <c r="N115" i="1" s="1"/>
  <c r="D43" i="8"/>
  <c r="N42" i="1" s="1"/>
  <c r="D33" i="8"/>
  <c r="N32" i="1" s="1"/>
  <c r="Q32" i="1" s="1"/>
  <c r="D137" i="8"/>
  <c r="N135" i="1" s="1"/>
  <c r="D41" i="8"/>
  <c r="N40" i="1" s="1"/>
  <c r="Q40" i="1" s="1"/>
  <c r="E59" i="8"/>
  <c r="E47" i="8"/>
  <c r="D146" i="8"/>
  <c r="N144" i="1" s="1"/>
  <c r="Q144" i="1" s="1"/>
  <c r="D96" i="8"/>
  <c r="N94" i="1" s="1"/>
  <c r="Q94" i="1" s="1"/>
  <c r="E69" i="8"/>
  <c r="D115" i="8"/>
  <c r="N113" i="1" s="1"/>
  <c r="Q113" i="1" s="1"/>
  <c r="D105" i="8"/>
  <c r="N103" i="1" s="1"/>
  <c r="Q103" i="1" s="1"/>
  <c r="D84" i="8"/>
  <c r="N82" i="1" s="1"/>
  <c r="D31" i="8"/>
  <c r="N30" i="1" s="1"/>
  <c r="E153" i="8"/>
  <c r="E129" i="8"/>
  <c r="E117" i="8"/>
  <c r="E81" i="8"/>
  <c r="E68" i="8"/>
  <c r="E57" i="8"/>
  <c r="E45" i="8"/>
  <c r="E33" i="8"/>
  <c r="E8" i="8"/>
  <c r="D165" i="8"/>
  <c r="N163" i="1" s="1"/>
  <c r="E152" i="8"/>
  <c r="E116" i="8"/>
  <c r="E104" i="8"/>
  <c r="E80" i="8"/>
  <c r="E67" i="8"/>
  <c r="E32" i="8"/>
  <c r="E19" i="8"/>
  <c r="D174" i="8"/>
  <c r="N173" i="1" s="1"/>
  <c r="Q173" i="1" s="1"/>
  <c r="D93" i="8"/>
  <c r="N91" i="1" s="1"/>
  <c r="Q91" i="1" s="1"/>
  <c r="D62" i="8"/>
  <c r="N61" i="1" s="1"/>
  <c r="Q61" i="1" s="1"/>
  <c r="E174" i="8"/>
  <c r="E151" i="8"/>
  <c r="E139" i="8"/>
  <c r="E127" i="8"/>
  <c r="E115" i="8"/>
  <c r="E66" i="8"/>
  <c r="E55" i="8"/>
  <c r="E43" i="8"/>
  <c r="E18" i="8"/>
  <c r="E6" i="8"/>
  <c r="D163" i="8"/>
  <c r="N161" i="1" s="1"/>
  <c r="Q161" i="1" s="1"/>
  <c r="D122" i="8"/>
  <c r="N120" i="1" s="1"/>
  <c r="Q120" i="1" s="1"/>
  <c r="D103" i="8"/>
  <c r="N101" i="1" s="1"/>
  <c r="Q101" i="1" s="1"/>
  <c r="E173" i="8"/>
  <c r="E162" i="8"/>
  <c r="E150" i="8"/>
  <c r="E90" i="8"/>
  <c r="E78" i="8"/>
  <c r="E54" i="8"/>
  <c r="E17" i="8"/>
  <c r="E5" i="8"/>
  <c r="D91" i="8"/>
  <c r="N89" i="1" s="1"/>
  <c r="Q89" i="1" s="1"/>
  <c r="D60" i="8"/>
  <c r="N59" i="1" s="1"/>
  <c r="Q59" i="1" s="1"/>
  <c r="D38" i="8"/>
  <c r="N37" i="1" s="1"/>
  <c r="Q37" i="1" s="1"/>
  <c r="D167" i="8"/>
  <c r="N165" i="1" s="1"/>
  <c r="Q165" i="1" s="1"/>
  <c r="D70" i="8"/>
  <c r="N69" i="1" s="1"/>
  <c r="Q69" i="1" s="1"/>
  <c r="D160" i="8"/>
  <c r="N158" i="1" s="1"/>
  <c r="Q158" i="1" s="1"/>
  <c r="D112" i="8"/>
  <c r="D100" i="8"/>
  <c r="N98" i="1" s="1"/>
  <c r="Q98" i="1" s="1"/>
  <c r="D64" i="8"/>
  <c r="N63" i="1" s="1"/>
  <c r="D15" i="8"/>
  <c r="N15" i="1" s="1"/>
  <c r="Q15" i="1" s="1"/>
  <c r="E75" i="8"/>
  <c r="E161" i="8"/>
  <c r="E113" i="8"/>
  <c r="E101" i="8"/>
  <c r="E77" i="8"/>
  <c r="E16" i="8"/>
  <c r="E4" i="8"/>
  <c r="D166" i="8"/>
  <c r="N164" i="1" s="1"/>
  <c r="D94" i="8"/>
  <c r="N92" i="1" s="1"/>
  <c r="Q92" i="1" s="1"/>
  <c r="D171" i="8"/>
  <c r="N169" i="1" s="1"/>
  <c r="D111" i="8"/>
  <c r="N109" i="1" s="1"/>
  <c r="D99" i="8"/>
  <c r="N97" i="1" s="1"/>
  <c r="Q97" i="1" s="1"/>
  <c r="E172" i="8"/>
  <c r="E136" i="8"/>
  <c r="E3" i="8"/>
  <c r="D88" i="8"/>
  <c r="N86" i="1" s="1"/>
  <c r="Q86" i="1" s="1"/>
  <c r="D155" i="8"/>
  <c r="N153" i="1" s="1"/>
  <c r="Q153" i="1" s="1"/>
  <c r="D119" i="8"/>
  <c r="N117" i="1" s="1"/>
  <c r="Q117" i="1" s="1"/>
  <c r="D29" i="8"/>
  <c r="N28" i="1" s="1"/>
  <c r="Q28" i="1" s="1"/>
  <c r="D154" i="8"/>
  <c r="N152" i="1" s="1"/>
  <c r="D28" i="8"/>
  <c r="N27" i="1" s="1"/>
  <c r="Q27" i="1" s="1"/>
  <c r="D168" i="8"/>
  <c r="D156" i="8"/>
  <c r="N154" i="1" s="1"/>
  <c r="Q154" i="1" s="1"/>
  <c r="D144" i="8"/>
  <c r="N142" i="1" s="1"/>
  <c r="D132" i="8"/>
  <c r="N130" i="1" s="1"/>
  <c r="Q130" i="1" s="1"/>
  <c r="D108" i="8"/>
  <c r="N106" i="1" s="1"/>
  <c r="Q106" i="1" s="1"/>
  <c r="D71" i="8"/>
  <c r="N70" i="1" s="1"/>
  <c r="Q70" i="1" s="1"/>
  <c r="D48" i="8"/>
  <c r="N47" i="1" s="1"/>
  <c r="Q47" i="1" s="1"/>
  <c r="D143" i="8"/>
  <c r="N141" i="1" s="1"/>
  <c r="Q141" i="1" s="1"/>
  <c r="D125" i="8"/>
  <c r="N123" i="1" s="1"/>
  <c r="D106" i="8"/>
  <c r="N104" i="1" s="1"/>
  <c r="Q104" i="1" s="1"/>
  <c r="D52" i="8"/>
  <c r="N51" i="1" s="1"/>
  <c r="D35" i="8"/>
  <c r="N34" i="1" s="1"/>
  <c r="D142" i="8"/>
  <c r="N140" i="1" s="1"/>
  <c r="D124" i="8"/>
  <c r="N122" i="1" s="1"/>
  <c r="D76" i="8"/>
  <c r="N74" i="1" s="1"/>
  <c r="Q74" i="1" s="1"/>
  <c r="D51" i="8"/>
  <c r="N50" i="1" s="1"/>
  <c r="Q50" i="1" s="1"/>
  <c r="D123" i="8"/>
  <c r="N121" i="1" s="1"/>
  <c r="D22" i="8"/>
  <c r="N21" i="1" s="1"/>
  <c r="Q21" i="1" s="1"/>
  <c r="D10" i="8"/>
  <c r="N10" i="1" s="1"/>
  <c r="D131" i="8"/>
  <c r="N129" i="1" s="1"/>
  <c r="Q129" i="1" s="1"/>
  <c r="D40" i="8"/>
  <c r="N39" i="1" s="1"/>
  <c r="D89" i="8"/>
  <c r="N87" i="1" s="1"/>
  <c r="Q87" i="1" s="1"/>
  <c r="D26" i="8"/>
  <c r="N26" i="1" s="1"/>
  <c r="D53" i="8"/>
  <c r="N52" i="1" s="1"/>
  <c r="D130" i="8"/>
  <c r="N128" i="1" s="1"/>
  <c r="D118" i="8"/>
  <c r="N116" i="1" s="1"/>
  <c r="D82" i="8"/>
  <c r="N80" i="1" s="1"/>
  <c r="Q80" i="1" s="1"/>
  <c r="D34" i="8"/>
  <c r="N33" i="1" s="1"/>
  <c r="Q33" i="1" s="1"/>
  <c r="D21" i="8"/>
  <c r="N20" i="1" s="1"/>
  <c r="Q20" i="1" s="1"/>
  <c r="D9" i="8"/>
  <c r="N9" i="1" s="1"/>
  <c r="Q9" i="1" s="1"/>
  <c r="D149" i="8"/>
  <c r="N147" i="1" s="1"/>
  <c r="Q147" i="1" s="1"/>
  <c r="D83" i="8"/>
  <c r="N81" i="1" s="1"/>
  <c r="Q81" i="1" s="1"/>
  <c r="D58" i="8"/>
  <c r="N57" i="1" s="1"/>
  <c r="Q57" i="1" s="1"/>
  <c r="D148" i="8"/>
  <c r="N146" i="1" s="1"/>
  <c r="Q146" i="1" s="1"/>
  <c r="D159" i="8"/>
  <c r="N157" i="1" s="1"/>
  <c r="Q157" i="1" s="1"/>
  <c r="D147" i="8"/>
  <c r="N145" i="1" s="1"/>
  <c r="D87" i="8"/>
  <c r="N85" i="1" s="1"/>
  <c r="D74" i="8"/>
  <c r="N73" i="1" s="1"/>
  <c r="D14" i="8"/>
  <c r="N14" i="1" s="1"/>
  <c r="Q14" i="1" s="1"/>
  <c r="D2" i="8"/>
  <c r="N2" i="1" s="1"/>
  <c r="Q2" i="1" s="1"/>
  <c r="D164" i="8"/>
  <c r="N162" i="1" s="1"/>
  <c r="Q162" i="1" s="1"/>
  <c r="D92" i="8"/>
  <c r="N90" i="1" s="1"/>
  <c r="Q90" i="1" s="1"/>
  <c r="D56" i="8"/>
  <c r="N55" i="1" s="1"/>
  <c r="D7" i="8"/>
  <c r="N7" i="1" s="1"/>
  <c r="Q7" i="1" s="1"/>
  <c r="D46" i="8"/>
  <c r="N45" i="1" s="1"/>
  <c r="M135" i="1"/>
  <c r="M139" i="1"/>
  <c r="M56" i="1"/>
  <c r="M48" i="1"/>
  <c r="M169" i="1"/>
  <c r="M157" i="1"/>
  <c r="M145" i="1"/>
  <c r="M133" i="1"/>
  <c r="M6" i="1"/>
  <c r="M158" i="1"/>
  <c r="M152" i="1"/>
  <c r="M168" i="1"/>
  <c r="M144" i="1"/>
  <c r="M96" i="1"/>
  <c r="M36" i="1"/>
  <c r="M49" i="1"/>
  <c r="M108" i="1"/>
  <c r="M84" i="1"/>
  <c r="M23" i="1"/>
  <c r="M161" i="1"/>
  <c r="M125" i="1"/>
  <c r="AD131" i="11"/>
  <c r="AD72" i="11"/>
  <c r="AD71" i="11"/>
  <c r="AE155" i="11"/>
  <c r="AE58" i="11"/>
  <c r="AE154" i="11"/>
  <c r="AE143" i="11"/>
  <c r="AE96" i="11"/>
  <c r="AE95" i="11"/>
  <c r="AB29" i="11"/>
  <c r="AE36" i="11"/>
  <c r="AE103" i="11"/>
  <c r="AE102" i="11"/>
  <c r="AE43" i="11"/>
  <c r="AB114" i="11"/>
  <c r="AE138" i="11"/>
  <c r="AD30" i="11"/>
  <c r="AE30" i="11"/>
  <c r="AC70" i="11"/>
  <c r="AD18" i="11"/>
  <c r="AE127" i="11"/>
  <c r="AE82" i="11"/>
  <c r="AE23" i="11"/>
  <c r="AD102" i="11"/>
  <c r="AE55" i="11"/>
  <c r="AE54" i="11"/>
  <c r="AB138" i="11"/>
  <c r="AD47" i="11"/>
  <c r="AE94" i="11"/>
  <c r="AE131" i="11"/>
  <c r="AC14" i="11"/>
  <c r="AD12" i="11"/>
  <c r="AE126" i="11"/>
  <c r="AE79" i="11"/>
  <c r="AE22" i="11"/>
  <c r="AE151" i="11"/>
  <c r="AD174" i="11"/>
  <c r="AD11" i="11"/>
  <c r="AE78" i="11"/>
  <c r="AE21" i="11"/>
  <c r="AB6" i="11"/>
  <c r="AD162" i="11"/>
  <c r="AE19" i="11"/>
  <c r="AD90" i="11"/>
  <c r="Z138" i="11"/>
  <c r="AD155" i="11"/>
  <c r="AE162" i="11"/>
  <c r="AE110" i="11"/>
  <c r="AE70" i="11"/>
  <c r="AE11" i="11"/>
  <c r="AE158" i="11"/>
  <c r="AE134" i="11"/>
  <c r="AD158" i="11"/>
  <c r="AD74" i="11"/>
  <c r="AD13" i="11"/>
  <c r="AE50" i="11"/>
  <c r="AB113" i="11"/>
  <c r="AE98" i="11"/>
  <c r="AE74" i="11"/>
  <c r="Z6" i="11"/>
  <c r="AD150" i="11"/>
  <c r="AE122" i="11"/>
  <c r="AE97" i="11"/>
  <c r="AD6" i="11"/>
  <c r="AE18" i="11"/>
  <c r="AD126" i="11"/>
  <c r="AE174" i="11"/>
  <c r="AE146" i="11"/>
  <c r="AE14" i="11"/>
  <c r="AB66" i="11"/>
  <c r="AE66" i="11"/>
  <c r="AE118" i="11"/>
  <c r="AE91" i="11"/>
  <c r="AE62" i="11"/>
  <c r="AE10" i="11"/>
  <c r="AB64" i="11"/>
  <c r="AC26" i="11"/>
  <c r="AD114" i="11"/>
  <c r="AD42" i="11"/>
  <c r="AE166" i="11"/>
  <c r="AE115" i="11"/>
  <c r="AE90" i="11"/>
  <c r="AE34" i="11"/>
  <c r="AE7" i="11"/>
  <c r="AD98" i="11"/>
  <c r="AE26" i="11"/>
  <c r="AD14" i="11"/>
  <c r="AE157" i="11"/>
  <c r="AE42" i="11"/>
  <c r="Z5" i="11"/>
  <c r="AC170" i="11"/>
  <c r="AD66" i="11"/>
  <c r="AE150" i="11"/>
  <c r="AE121" i="11"/>
  <c r="AE38" i="11"/>
  <c r="AD62" i="11"/>
  <c r="AE67" i="11"/>
  <c r="AE37" i="11"/>
  <c r="AD122" i="11"/>
  <c r="AD54" i="11"/>
  <c r="AE170" i="11"/>
  <c r="AB65" i="11"/>
  <c r="AC62" i="11"/>
  <c r="AD121" i="11"/>
  <c r="AB30" i="11"/>
  <c r="AD38" i="11"/>
  <c r="AE163" i="11"/>
  <c r="AE139" i="11"/>
  <c r="AE114" i="11"/>
  <c r="AE86" i="11"/>
  <c r="AE31" i="11"/>
  <c r="AE6" i="11"/>
  <c r="Y24" i="11"/>
  <c r="AD24" i="11"/>
  <c r="Y60" i="11"/>
  <c r="AD60" i="11"/>
  <c r="Y84" i="11"/>
  <c r="AD84" i="11"/>
  <c r="Y108" i="11"/>
  <c r="AD108" i="11"/>
  <c r="Y120" i="11"/>
  <c r="AD120" i="11"/>
  <c r="W144" i="11"/>
  <c r="AD144" i="11"/>
  <c r="W168" i="11"/>
  <c r="AD168" i="11"/>
  <c r="AD36" i="11"/>
  <c r="AE84" i="11"/>
  <c r="AD25" i="11"/>
  <c r="AD49" i="11"/>
  <c r="AD61" i="11"/>
  <c r="AD85" i="11"/>
  <c r="AD109" i="11"/>
  <c r="AD145" i="11"/>
  <c r="AD169" i="11"/>
  <c r="AD73" i="11"/>
  <c r="AE61" i="11"/>
  <c r="AD157" i="11"/>
  <c r="AE8" i="11"/>
  <c r="AE44" i="11"/>
  <c r="AE68" i="11"/>
  <c r="AE92" i="11"/>
  <c r="AE104" i="11"/>
  <c r="AE128" i="11"/>
  <c r="AB140" i="11"/>
  <c r="AE140" i="11"/>
  <c r="AE152" i="11"/>
  <c r="AE164" i="11"/>
  <c r="Y9" i="11"/>
  <c r="AE9" i="11"/>
  <c r="Y33" i="11"/>
  <c r="AE33" i="11"/>
  <c r="Y45" i="11"/>
  <c r="AE45" i="11"/>
  <c r="Y69" i="11"/>
  <c r="AE69" i="11"/>
  <c r="Y81" i="11"/>
  <c r="AE81" i="11"/>
  <c r="Y93" i="11"/>
  <c r="AE93" i="11"/>
  <c r="Y117" i="11"/>
  <c r="AE117" i="11"/>
  <c r="Y141" i="11"/>
  <c r="AE141" i="11"/>
  <c r="Y165" i="11"/>
  <c r="AE165" i="11"/>
  <c r="Y106" i="11"/>
  <c r="AC106" i="11"/>
  <c r="Y142" i="11"/>
  <c r="AC142" i="11"/>
  <c r="AD133" i="11"/>
  <c r="AD95" i="11"/>
  <c r="AE169" i="11"/>
  <c r="AE130" i="11"/>
  <c r="AE108" i="11"/>
  <c r="AE47" i="11"/>
  <c r="AE25" i="11"/>
  <c r="AE156" i="11"/>
  <c r="AE73" i="11"/>
  <c r="AE13" i="11"/>
  <c r="AD156" i="11"/>
  <c r="AD48" i="11"/>
  <c r="AE133" i="11"/>
  <c r="AE72" i="11"/>
  <c r="AE12" i="11"/>
  <c r="AE20" i="11"/>
  <c r="AE32" i="11"/>
  <c r="AE56" i="11"/>
  <c r="AE80" i="11"/>
  <c r="AE116" i="11"/>
  <c r="AD97" i="11"/>
  <c r="AE132" i="11"/>
  <c r="AE49" i="11"/>
  <c r="Y57" i="11"/>
  <c r="AE57" i="11"/>
  <c r="Y105" i="11"/>
  <c r="AE105" i="11"/>
  <c r="Y129" i="11"/>
  <c r="AE129" i="11"/>
  <c r="Y153" i="11"/>
  <c r="AE153" i="11"/>
  <c r="AD96" i="11"/>
  <c r="AE109" i="11"/>
  <c r="AE48" i="11"/>
  <c r="Z23" i="11"/>
  <c r="AD23" i="11"/>
  <c r="Z35" i="11"/>
  <c r="AD35" i="11"/>
  <c r="Z59" i="11"/>
  <c r="AD59" i="11"/>
  <c r="Z71" i="11"/>
  <c r="AC71" i="11"/>
  <c r="Z83" i="11"/>
  <c r="AD83" i="11"/>
  <c r="W107" i="11"/>
  <c r="AC107" i="11"/>
  <c r="Z119" i="11"/>
  <c r="AD119" i="11"/>
  <c r="W143" i="11"/>
  <c r="AD143" i="11"/>
  <c r="W167" i="11"/>
  <c r="AD167" i="11"/>
  <c r="AC34" i="11"/>
  <c r="AD132" i="11"/>
  <c r="AD37" i="11"/>
  <c r="AE168" i="11"/>
  <c r="AE107" i="11"/>
  <c r="AE85" i="11"/>
  <c r="AE46" i="11"/>
  <c r="AE24" i="11"/>
  <c r="AC134" i="11"/>
  <c r="AD170" i="11"/>
  <c r="AE17" i="11"/>
  <c r="Z126" i="11"/>
  <c r="AB4" i="11"/>
  <c r="AC98" i="11"/>
  <c r="AD138" i="11"/>
  <c r="AD50" i="11"/>
  <c r="AE172" i="11"/>
  <c r="AE160" i="11"/>
  <c r="AE148" i="11"/>
  <c r="AE136" i="11"/>
  <c r="AE124" i="11"/>
  <c r="AE112" i="11"/>
  <c r="AE100" i="11"/>
  <c r="AE88" i="11"/>
  <c r="AE76" i="11"/>
  <c r="AE64" i="11"/>
  <c r="AE52" i="11"/>
  <c r="AE40" i="11"/>
  <c r="AE28" i="11"/>
  <c r="AE16" i="11"/>
  <c r="AE4" i="11"/>
  <c r="AC2" i="11"/>
  <c r="AD146" i="11"/>
  <c r="AD2" i="11"/>
  <c r="AD86" i="11"/>
  <c r="AD26" i="11"/>
  <c r="AB5" i="11"/>
  <c r="AD110" i="11"/>
  <c r="AE173" i="11"/>
  <c r="AE161" i="11"/>
  <c r="AE149" i="11"/>
  <c r="AE137" i="11"/>
  <c r="AE125" i="11"/>
  <c r="AE113" i="11"/>
  <c r="AE101" i="11"/>
  <c r="AE89" i="11"/>
  <c r="AE77" i="11"/>
  <c r="AE65" i="11"/>
  <c r="AE53" i="11"/>
  <c r="AE41" i="11"/>
  <c r="AE29" i="11"/>
  <c r="AE5" i="11"/>
  <c r="Z54" i="11"/>
  <c r="AD134" i="11"/>
  <c r="AD78" i="11"/>
  <c r="AE171" i="11"/>
  <c r="AE159" i="11"/>
  <c r="AE147" i="11"/>
  <c r="AE135" i="11"/>
  <c r="AE123" i="11"/>
  <c r="AE111" i="11"/>
  <c r="AE99" i="11"/>
  <c r="AE87" i="11"/>
  <c r="AE75" i="11"/>
  <c r="AE63" i="11"/>
  <c r="AE51" i="11"/>
  <c r="AE39" i="11"/>
  <c r="AE27" i="11"/>
  <c r="AE15" i="11"/>
  <c r="AE3" i="11"/>
  <c r="Y8" i="11"/>
  <c r="Z8" i="11"/>
  <c r="AA57" i="11"/>
  <c r="AB79" i="11"/>
  <c r="AC105" i="11"/>
  <c r="AC69" i="11"/>
  <c r="AC22" i="11"/>
  <c r="AD154" i="11"/>
  <c r="AD130" i="11"/>
  <c r="AD106" i="11"/>
  <c r="AD82" i="11"/>
  <c r="AD46" i="11"/>
  <c r="AD10" i="11"/>
  <c r="AC166" i="11"/>
  <c r="AC94" i="11"/>
  <c r="AC10" i="11"/>
  <c r="AD153" i="11"/>
  <c r="AD129" i="11"/>
  <c r="AD105" i="11"/>
  <c r="AD81" i="11"/>
  <c r="AD45" i="11"/>
  <c r="AD21" i="11"/>
  <c r="AD152" i="11"/>
  <c r="AD128" i="11"/>
  <c r="AD104" i="11"/>
  <c r="AD80" i="11"/>
  <c r="AD44" i="11"/>
  <c r="AD8" i="11"/>
  <c r="Z127" i="11"/>
  <c r="AA146" i="11"/>
  <c r="AB56" i="11"/>
  <c r="AB165" i="11"/>
  <c r="AC158" i="11"/>
  <c r="AC86" i="11"/>
  <c r="AD163" i="11"/>
  <c r="AD151" i="11"/>
  <c r="AD127" i="11"/>
  <c r="AD103" i="11"/>
  <c r="AD79" i="11"/>
  <c r="AD55" i="11"/>
  <c r="AD7" i="11"/>
  <c r="AA141" i="11"/>
  <c r="AB164" i="11"/>
  <c r="AB105" i="11"/>
  <c r="AC119" i="11"/>
  <c r="AC83" i="11"/>
  <c r="AC47" i="11"/>
  <c r="Z79" i="11"/>
  <c r="AA140" i="11"/>
  <c r="AB54" i="11"/>
  <c r="AB150" i="11"/>
  <c r="AB91" i="11"/>
  <c r="AC154" i="11"/>
  <c r="AC118" i="11"/>
  <c r="AC82" i="11"/>
  <c r="AC46" i="11"/>
  <c r="AD173" i="11"/>
  <c r="AD161" i="11"/>
  <c r="AD149" i="11"/>
  <c r="AD137" i="11"/>
  <c r="AD125" i="11"/>
  <c r="AD113" i="11"/>
  <c r="AD101" i="11"/>
  <c r="AD89" i="11"/>
  <c r="AD77" i="11"/>
  <c r="AD65" i="11"/>
  <c r="AD53" i="11"/>
  <c r="AD41" i="11"/>
  <c r="AD29" i="11"/>
  <c r="AD17" i="11"/>
  <c r="AD5" i="11"/>
  <c r="Y103" i="11"/>
  <c r="Z55" i="11"/>
  <c r="Y7" i="11"/>
  <c r="AB7" i="11"/>
  <c r="AB116" i="11"/>
  <c r="AC167" i="11"/>
  <c r="AC131" i="11"/>
  <c r="AC95" i="11"/>
  <c r="AC59" i="11"/>
  <c r="AD166" i="11"/>
  <c r="AD142" i="11"/>
  <c r="AD118" i="11"/>
  <c r="AD94" i="11"/>
  <c r="AD70" i="11"/>
  <c r="AD58" i="11"/>
  <c r="AD22" i="11"/>
  <c r="Z129" i="11"/>
  <c r="AB115" i="11"/>
  <c r="AC130" i="11"/>
  <c r="AC58" i="11"/>
  <c r="AD165" i="11"/>
  <c r="AD141" i="11"/>
  <c r="AD117" i="11"/>
  <c r="AD93" i="11"/>
  <c r="AD69" i="11"/>
  <c r="AD57" i="11"/>
  <c r="AD9" i="11"/>
  <c r="Z128" i="11"/>
  <c r="AA31" i="11"/>
  <c r="AC165" i="11"/>
  <c r="AC129" i="11"/>
  <c r="AC93" i="11"/>
  <c r="AC57" i="11"/>
  <c r="AD164" i="11"/>
  <c r="AD140" i="11"/>
  <c r="AD116" i="11"/>
  <c r="AD92" i="11"/>
  <c r="AD68" i="11"/>
  <c r="AD56" i="11"/>
  <c r="AD20" i="11"/>
  <c r="AC122" i="11"/>
  <c r="AC50" i="11"/>
  <c r="AD139" i="11"/>
  <c r="AD115" i="11"/>
  <c r="AD91" i="11"/>
  <c r="AD67" i="11"/>
  <c r="AD43" i="11"/>
  <c r="AD19" i="11"/>
  <c r="AB55" i="11"/>
  <c r="AC155" i="11"/>
  <c r="U8" i="11"/>
  <c r="Z78" i="11"/>
  <c r="AA128" i="11"/>
  <c r="AB40" i="11"/>
  <c r="AB149" i="11"/>
  <c r="AB90" i="11"/>
  <c r="AC153" i="11"/>
  <c r="AC117" i="11"/>
  <c r="AC81" i="11"/>
  <c r="AC38" i="11"/>
  <c r="AD172" i="11"/>
  <c r="AD160" i="11"/>
  <c r="AD148" i="11"/>
  <c r="AD136" i="11"/>
  <c r="AD124" i="11"/>
  <c r="AD112" i="11"/>
  <c r="AD100" i="11"/>
  <c r="AD88" i="11"/>
  <c r="AD76" i="11"/>
  <c r="AD64" i="11"/>
  <c r="AD52" i="11"/>
  <c r="AD40" i="11"/>
  <c r="AD28" i="11"/>
  <c r="AD16" i="11"/>
  <c r="AD4" i="11"/>
  <c r="AB31" i="11"/>
  <c r="Y80" i="11"/>
  <c r="AA68" i="11"/>
  <c r="AB139" i="11"/>
  <c r="AB80" i="11"/>
  <c r="AC141" i="11"/>
  <c r="Z7" i="11"/>
  <c r="AA56" i="11"/>
  <c r="AB117" i="11"/>
  <c r="AD34" i="11"/>
  <c r="AD33" i="11"/>
  <c r="AD32" i="11"/>
  <c r="AD31" i="11"/>
  <c r="Y104" i="11"/>
  <c r="Z56" i="11"/>
  <c r="AA80" i="11"/>
  <c r="AB32" i="11"/>
  <c r="AB141" i="11"/>
  <c r="AB89" i="11"/>
  <c r="AC146" i="11"/>
  <c r="AC110" i="11"/>
  <c r="AC74" i="11"/>
  <c r="AC35" i="11"/>
  <c r="AD171" i="11"/>
  <c r="AD159" i="11"/>
  <c r="AD147" i="11"/>
  <c r="AD135" i="11"/>
  <c r="AD123" i="11"/>
  <c r="AD111" i="11"/>
  <c r="AD99" i="11"/>
  <c r="AD87" i="11"/>
  <c r="AD75" i="11"/>
  <c r="AD63" i="11"/>
  <c r="AD51" i="11"/>
  <c r="AD39" i="11"/>
  <c r="AD27" i="11"/>
  <c r="AD15" i="11"/>
  <c r="AD3" i="11"/>
  <c r="AC169" i="11"/>
  <c r="AC157" i="11"/>
  <c r="AC121" i="11"/>
  <c r="AC85" i="11"/>
  <c r="AC61" i="11"/>
  <c r="AC13" i="11"/>
  <c r="AC168" i="11"/>
  <c r="AC144" i="11"/>
  <c r="AC120" i="11"/>
  <c r="AC96" i="11"/>
  <c r="AC60" i="11"/>
  <c r="AC12" i="11"/>
  <c r="Y15" i="11"/>
  <c r="AC11" i="11"/>
  <c r="Z125" i="11"/>
  <c r="AA13" i="11"/>
  <c r="AC33" i="11"/>
  <c r="AC9" i="11"/>
  <c r="W32" i="11"/>
  <c r="Z165" i="11"/>
  <c r="Z117" i="11"/>
  <c r="Z45" i="11"/>
  <c r="AA9" i="11"/>
  <c r="AA117" i="11"/>
  <c r="AA38" i="11"/>
  <c r="AB53" i="11"/>
  <c r="AB20" i="11"/>
  <c r="AB163" i="11"/>
  <c r="AB137" i="11"/>
  <c r="AB104" i="11"/>
  <c r="AB78" i="11"/>
  <c r="AC164" i="11"/>
  <c r="AC152" i="11"/>
  <c r="AC140" i="11"/>
  <c r="AC128" i="11"/>
  <c r="AC116" i="11"/>
  <c r="AC104" i="11"/>
  <c r="AC92" i="11"/>
  <c r="AC80" i="11"/>
  <c r="AC68" i="11"/>
  <c r="AC56" i="11"/>
  <c r="AC44" i="11"/>
  <c r="AC32" i="11"/>
  <c r="AC20" i="11"/>
  <c r="AC8" i="11"/>
  <c r="AC133" i="11"/>
  <c r="AC109" i="11"/>
  <c r="AC97" i="11"/>
  <c r="AC73" i="11"/>
  <c r="AC25" i="11"/>
  <c r="AC156" i="11"/>
  <c r="AC132" i="11"/>
  <c r="AC108" i="11"/>
  <c r="AC84" i="11"/>
  <c r="AC72" i="11"/>
  <c r="AC48" i="11"/>
  <c r="AC24" i="11"/>
  <c r="AA122" i="11"/>
  <c r="Z53" i="11"/>
  <c r="AA121" i="11"/>
  <c r="AB28" i="11"/>
  <c r="AC45" i="11"/>
  <c r="AC21" i="11"/>
  <c r="Y164" i="11"/>
  <c r="Z162" i="11"/>
  <c r="Z102" i="11"/>
  <c r="Z33" i="11"/>
  <c r="AA8" i="11"/>
  <c r="AA116" i="11"/>
  <c r="AA37" i="11"/>
  <c r="AB52" i="11"/>
  <c r="AB19" i="11"/>
  <c r="AB162" i="11"/>
  <c r="AB129" i="11"/>
  <c r="AB103" i="11"/>
  <c r="AB77" i="11"/>
  <c r="AC163" i="11"/>
  <c r="AC151" i="11"/>
  <c r="AC139" i="11"/>
  <c r="AC127" i="11"/>
  <c r="AC115" i="11"/>
  <c r="AC103" i="11"/>
  <c r="AC91" i="11"/>
  <c r="AC79" i="11"/>
  <c r="AC67" i="11"/>
  <c r="AC55" i="11"/>
  <c r="AC43" i="11"/>
  <c r="AC31" i="11"/>
  <c r="AC19" i="11"/>
  <c r="AC7" i="11"/>
  <c r="AC145" i="11"/>
  <c r="AC37" i="11"/>
  <c r="AC36" i="11"/>
  <c r="AA62" i="11"/>
  <c r="Y163" i="11"/>
  <c r="Z153" i="11"/>
  <c r="Z101" i="11"/>
  <c r="Z32" i="11"/>
  <c r="AA7" i="11"/>
  <c r="AA97" i="11"/>
  <c r="AA33" i="11"/>
  <c r="AB44" i="11"/>
  <c r="AB18" i="11"/>
  <c r="AB161" i="11"/>
  <c r="AB128" i="11"/>
  <c r="AB102" i="11"/>
  <c r="AC174" i="11"/>
  <c r="AC162" i="11"/>
  <c r="AC150" i="11"/>
  <c r="AC138" i="11"/>
  <c r="AC126" i="11"/>
  <c r="AC114" i="11"/>
  <c r="AC102" i="11"/>
  <c r="AC90" i="11"/>
  <c r="AC78" i="11"/>
  <c r="AC66" i="11"/>
  <c r="AC54" i="11"/>
  <c r="AC42" i="11"/>
  <c r="AC30" i="11"/>
  <c r="AC18" i="11"/>
  <c r="AC6" i="11"/>
  <c r="Y151" i="11"/>
  <c r="Z152" i="11"/>
  <c r="Z93" i="11"/>
  <c r="Z31" i="11"/>
  <c r="AA165" i="11"/>
  <c r="AA93" i="11"/>
  <c r="AA32" i="11"/>
  <c r="AB43" i="11"/>
  <c r="AB17" i="11"/>
  <c r="AB153" i="11"/>
  <c r="AB127" i="11"/>
  <c r="AB101" i="11"/>
  <c r="AC173" i="11"/>
  <c r="AC161" i="11"/>
  <c r="AC149" i="11"/>
  <c r="AC137" i="11"/>
  <c r="AC125" i="11"/>
  <c r="AC113" i="11"/>
  <c r="AC101" i="11"/>
  <c r="AC89" i="11"/>
  <c r="AC77" i="11"/>
  <c r="AC65" i="11"/>
  <c r="AC53" i="11"/>
  <c r="AC41" i="11"/>
  <c r="AC29" i="11"/>
  <c r="AC17" i="11"/>
  <c r="AC5" i="11"/>
  <c r="Y139" i="11"/>
  <c r="Z151" i="11"/>
  <c r="Z81" i="11"/>
  <c r="Z21" i="11"/>
  <c r="AA153" i="11"/>
  <c r="AA92" i="11"/>
  <c r="AB68" i="11"/>
  <c r="AB42" i="11"/>
  <c r="AB16" i="11"/>
  <c r="AB152" i="11"/>
  <c r="AB126" i="11"/>
  <c r="AB93" i="11"/>
  <c r="AC172" i="11"/>
  <c r="AC160" i="11"/>
  <c r="AC148" i="11"/>
  <c r="AC136" i="11"/>
  <c r="AC124" i="11"/>
  <c r="AC112" i="11"/>
  <c r="AC100" i="11"/>
  <c r="AC88" i="11"/>
  <c r="AC76" i="11"/>
  <c r="AC64" i="11"/>
  <c r="AC52" i="11"/>
  <c r="AC40" i="11"/>
  <c r="AC28" i="11"/>
  <c r="AC16" i="11"/>
  <c r="AC4" i="11"/>
  <c r="AC49" i="11"/>
  <c r="Y115" i="11"/>
  <c r="Z141" i="11"/>
  <c r="Z80" i="11"/>
  <c r="Z9" i="11"/>
  <c r="AA152" i="11"/>
  <c r="AA81" i="11"/>
  <c r="AB67" i="11"/>
  <c r="AB41" i="11"/>
  <c r="AB8" i="11"/>
  <c r="AB151" i="11"/>
  <c r="AB125" i="11"/>
  <c r="AB92" i="11"/>
  <c r="AC171" i="11"/>
  <c r="AC159" i="11"/>
  <c r="AC147" i="11"/>
  <c r="AC135" i="11"/>
  <c r="AC123" i="11"/>
  <c r="AC111" i="11"/>
  <c r="AC99" i="11"/>
  <c r="AC87" i="11"/>
  <c r="AC75" i="11"/>
  <c r="AC63" i="11"/>
  <c r="AC51" i="11"/>
  <c r="AC39" i="11"/>
  <c r="AC27" i="11"/>
  <c r="AC15" i="11"/>
  <c r="AC3" i="11"/>
  <c r="AB166" i="11"/>
  <c r="AB142" i="11"/>
  <c r="AB118" i="11"/>
  <c r="AB94" i="11"/>
  <c r="Z94" i="11"/>
  <c r="Z46" i="11"/>
  <c r="AA145" i="11"/>
  <c r="AB2" i="11"/>
  <c r="AB63" i="11"/>
  <c r="AB51" i="11"/>
  <c r="AB39" i="11"/>
  <c r="AB27" i="11"/>
  <c r="AB15" i="11"/>
  <c r="AB3" i="11"/>
  <c r="AA110" i="11"/>
  <c r="AA82" i="11"/>
  <c r="AB74" i="11"/>
  <c r="AB50" i="11"/>
  <c r="AB26" i="11"/>
  <c r="AB172" i="11"/>
  <c r="AB148" i="11"/>
  <c r="AB124" i="11"/>
  <c r="AB88" i="11"/>
  <c r="AA109" i="11"/>
  <c r="AA50" i="11"/>
  <c r="AB61" i="11"/>
  <c r="AB25" i="11"/>
  <c r="AB171" i="11"/>
  <c r="AB147" i="11"/>
  <c r="AB111" i="11"/>
  <c r="AB75" i="11"/>
  <c r="AA22" i="11"/>
  <c r="AB72" i="11"/>
  <c r="AB48" i="11"/>
  <c r="AB36" i="11"/>
  <c r="AB12" i="11"/>
  <c r="AB158" i="11"/>
  <c r="AB134" i="11"/>
  <c r="AB110" i="11"/>
  <c r="AB174" i="11"/>
  <c r="W31" i="11"/>
  <c r="Y79" i="11"/>
  <c r="Z150" i="11"/>
  <c r="Z105" i="11"/>
  <c r="Z70" i="11"/>
  <c r="Z30" i="11"/>
  <c r="AA21" i="11"/>
  <c r="AA164" i="11"/>
  <c r="AA133" i="11"/>
  <c r="AA105" i="11"/>
  <c r="AA74" i="11"/>
  <c r="AA46" i="11"/>
  <c r="AB71" i="11"/>
  <c r="AB59" i="11"/>
  <c r="AB47" i="11"/>
  <c r="AB35" i="11"/>
  <c r="AB23" i="11"/>
  <c r="AB11" i="11"/>
  <c r="AB169" i="11"/>
  <c r="AB157" i="11"/>
  <c r="AB145" i="11"/>
  <c r="AB133" i="11"/>
  <c r="AB121" i="11"/>
  <c r="AB109" i="11"/>
  <c r="AB97" i="11"/>
  <c r="AB85" i="11"/>
  <c r="AB173" i="11"/>
  <c r="AA154" i="11"/>
  <c r="AB154" i="11"/>
  <c r="AB130" i="11"/>
  <c r="AB82" i="11"/>
  <c r="AA10" i="11"/>
  <c r="AA94" i="11"/>
  <c r="Z166" i="11"/>
  <c r="AA170" i="11"/>
  <c r="AA142" i="11"/>
  <c r="AA85" i="11"/>
  <c r="AA169" i="11"/>
  <c r="AB62" i="11"/>
  <c r="AB38" i="11"/>
  <c r="AB14" i="11"/>
  <c r="AB160" i="11"/>
  <c r="AB136" i="11"/>
  <c r="AB112" i="11"/>
  <c r="AB76" i="11"/>
  <c r="Z118" i="11"/>
  <c r="AA25" i="11"/>
  <c r="AA166" i="11"/>
  <c r="AB73" i="11"/>
  <c r="AB49" i="11"/>
  <c r="AB37" i="11"/>
  <c r="AB13" i="11"/>
  <c r="AB159" i="11"/>
  <c r="AB135" i="11"/>
  <c r="AB123" i="11"/>
  <c r="AB87" i="11"/>
  <c r="Z77" i="11"/>
  <c r="AA134" i="11"/>
  <c r="AA106" i="11"/>
  <c r="AA49" i="11"/>
  <c r="AB60" i="11"/>
  <c r="AB24" i="11"/>
  <c r="AB170" i="11"/>
  <c r="AB146" i="11"/>
  <c r="AB122" i="11"/>
  <c r="AB86" i="11"/>
  <c r="X75" i="11"/>
  <c r="Y32" i="11"/>
  <c r="Z149" i="11"/>
  <c r="Z104" i="11"/>
  <c r="Z69" i="11"/>
  <c r="Z29" i="11"/>
  <c r="AA20" i="11"/>
  <c r="AA158" i="11"/>
  <c r="AA130" i="11"/>
  <c r="AA104" i="11"/>
  <c r="AA73" i="11"/>
  <c r="AA45" i="11"/>
  <c r="AB70" i="11"/>
  <c r="AB58" i="11"/>
  <c r="AB46" i="11"/>
  <c r="AB34" i="11"/>
  <c r="AB22" i="11"/>
  <c r="AB10" i="11"/>
  <c r="AB168" i="11"/>
  <c r="AB156" i="11"/>
  <c r="AB144" i="11"/>
  <c r="AB132" i="11"/>
  <c r="AB120" i="11"/>
  <c r="AB108" i="11"/>
  <c r="AB96" i="11"/>
  <c r="AB84" i="11"/>
  <c r="AA2" i="11"/>
  <c r="AB106" i="11"/>
  <c r="AA34" i="11"/>
  <c r="AA118" i="11"/>
  <c r="AA61" i="11"/>
  <c r="AA86" i="11"/>
  <c r="AA58" i="11"/>
  <c r="Y111" i="11"/>
  <c r="AB100" i="11"/>
  <c r="AB99" i="11"/>
  <c r="AB98" i="11"/>
  <c r="X27" i="11"/>
  <c r="Y31" i="11"/>
  <c r="Z142" i="11"/>
  <c r="Z103" i="11"/>
  <c r="Z57" i="11"/>
  <c r="Z22" i="11"/>
  <c r="AA19" i="11"/>
  <c r="AA157" i="11"/>
  <c r="AA129" i="11"/>
  <c r="AA98" i="11"/>
  <c r="AA70" i="11"/>
  <c r="AA44" i="11"/>
  <c r="AB69" i="11"/>
  <c r="AB57" i="11"/>
  <c r="AB45" i="11"/>
  <c r="AB33" i="11"/>
  <c r="AB21" i="11"/>
  <c r="AB9" i="11"/>
  <c r="AB167" i="11"/>
  <c r="AB155" i="11"/>
  <c r="AB143" i="11"/>
  <c r="AB131" i="11"/>
  <c r="AB119" i="11"/>
  <c r="AB107" i="11"/>
  <c r="AB95" i="11"/>
  <c r="AB83" i="11"/>
  <c r="AA24" i="11"/>
  <c r="AA12" i="11"/>
  <c r="AA156" i="11"/>
  <c r="AA108" i="11"/>
  <c r="AA36" i="11"/>
  <c r="AA167" i="11"/>
  <c r="AA107" i="11"/>
  <c r="AA47" i="11"/>
  <c r="Z2" i="11"/>
  <c r="U163" i="11"/>
  <c r="Y147" i="11"/>
  <c r="Y68" i="11"/>
  <c r="Z164" i="11"/>
  <c r="Z140" i="11"/>
  <c r="Z116" i="11"/>
  <c r="Z92" i="11"/>
  <c r="Z68" i="11"/>
  <c r="Z44" i="11"/>
  <c r="Z20" i="11"/>
  <c r="AA30" i="11"/>
  <c r="AA18" i="11"/>
  <c r="AA6" i="11"/>
  <c r="AA163" i="11"/>
  <c r="AA151" i="11"/>
  <c r="AA139" i="11"/>
  <c r="AA127" i="11"/>
  <c r="AA115" i="11"/>
  <c r="AA103" i="11"/>
  <c r="AA91" i="11"/>
  <c r="AA79" i="11"/>
  <c r="AA67" i="11"/>
  <c r="AA55" i="11"/>
  <c r="AA43" i="11"/>
  <c r="AA174" i="11"/>
  <c r="AA23" i="11"/>
  <c r="AA144" i="11"/>
  <c r="AA96" i="11"/>
  <c r="AA48" i="11"/>
  <c r="AA155" i="11"/>
  <c r="AA119" i="11"/>
  <c r="AA35" i="11"/>
  <c r="Y75" i="11"/>
  <c r="V8" i="11"/>
  <c r="Y146" i="11"/>
  <c r="Y67" i="11"/>
  <c r="Z163" i="11"/>
  <c r="Z139" i="11"/>
  <c r="Z115" i="11"/>
  <c r="Z91" i="11"/>
  <c r="Z67" i="11"/>
  <c r="Z43" i="11"/>
  <c r="Z19" i="11"/>
  <c r="AA29" i="11"/>
  <c r="AA17" i="11"/>
  <c r="AA5" i="11"/>
  <c r="AA162" i="11"/>
  <c r="AA150" i="11"/>
  <c r="AA138" i="11"/>
  <c r="AA126" i="11"/>
  <c r="AA114" i="11"/>
  <c r="AA102" i="11"/>
  <c r="AA90" i="11"/>
  <c r="AA78" i="11"/>
  <c r="AA66" i="11"/>
  <c r="AA54" i="11"/>
  <c r="AA42" i="11"/>
  <c r="AA173" i="11"/>
  <c r="AA11" i="11"/>
  <c r="AA120" i="11"/>
  <c r="AA60" i="11"/>
  <c r="AA131" i="11"/>
  <c r="AA83" i="11"/>
  <c r="AA59" i="11"/>
  <c r="V113" i="11"/>
  <c r="Y140" i="11"/>
  <c r="Y44" i="11"/>
  <c r="Z114" i="11"/>
  <c r="Z90" i="11"/>
  <c r="Z66" i="11"/>
  <c r="Z42" i="11"/>
  <c r="Z18" i="11"/>
  <c r="AA28" i="11"/>
  <c r="AA16" i="11"/>
  <c r="AA4" i="11"/>
  <c r="AA161" i="11"/>
  <c r="AA149" i="11"/>
  <c r="AA137" i="11"/>
  <c r="AA125" i="11"/>
  <c r="AA113" i="11"/>
  <c r="AA101" i="11"/>
  <c r="AA89" i="11"/>
  <c r="AA77" i="11"/>
  <c r="AA65" i="11"/>
  <c r="AA53" i="11"/>
  <c r="AA41" i="11"/>
  <c r="AA172" i="11"/>
  <c r="AA84" i="11"/>
  <c r="V104" i="11"/>
  <c r="Y43" i="11"/>
  <c r="Z161" i="11"/>
  <c r="Z137" i="11"/>
  <c r="Z113" i="11"/>
  <c r="Z89" i="11"/>
  <c r="Z65" i="11"/>
  <c r="Z41" i="11"/>
  <c r="Z17" i="11"/>
  <c r="AA27" i="11"/>
  <c r="AA15" i="11"/>
  <c r="AA3" i="11"/>
  <c r="AA160" i="11"/>
  <c r="AA148" i="11"/>
  <c r="AA136" i="11"/>
  <c r="AA124" i="11"/>
  <c r="AA112" i="11"/>
  <c r="AA100" i="11"/>
  <c r="AA88" i="11"/>
  <c r="AA76" i="11"/>
  <c r="AA64" i="11"/>
  <c r="AA52" i="11"/>
  <c r="AA40" i="11"/>
  <c r="AA168" i="11"/>
  <c r="AA132" i="11"/>
  <c r="AA72" i="11"/>
  <c r="AA143" i="11"/>
  <c r="AA95" i="11"/>
  <c r="AA71" i="11"/>
  <c r="V103" i="11"/>
  <c r="Y116" i="11"/>
  <c r="Y42" i="11"/>
  <c r="Z154" i="11"/>
  <c r="Z130" i="11"/>
  <c r="Z106" i="11"/>
  <c r="Z82" i="11"/>
  <c r="Z58" i="11"/>
  <c r="Z34" i="11"/>
  <c r="Z10" i="11"/>
  <c r="AA26" i="11"/>
  <c r="AA14" i="11"/>
  <c r="AA171" i="11"/>
  <c r="AA159" i="11"/>
  <c r="AA147" i="11"/>
  <c r="AA135" i="11"/>
  <c r="AA123" i="11"/>
  <c r="AA111" i="11"/>
  <c r="AA99" i="11"/>
  <c r="AA87" i="11"/>
  <c r="AA75" i="11"/>
  <c r="AA63" i="11"/>
  <c r="AA51" i="11"/>
  <c r="AA39" i="11"/>
  <c r="Y107" i="11"/>
  <c r="Y71" i="11"/>
  <c r="Y39" i="11"/>
  <c r="Y3" i="11"/>
  <c r="Y35" i="11"/>
  <c r="Y171" i="11"/>
  <c r="Y135" i="11"/>
  <c r="X2" i="11"/>
  <c r="Z160" i="11"/>
  <c r="Z136" i="11"/>
  <c r="Z100" i="11"/>
  <c r="Z64" i="11"/>
  <c r="Z16" i="11"/>
  <c r="U121" i="11"/>
  <c r="W75" i="11"/>
  <c r="Z159" i="11"/>
  <c r="Z135" i="11"/>
  <c r="Z111" i="11"/>
  <c r="Z87" i="11"/>
  <c r="Z63" i="11"/>
  <c r="Z3" i="11"/>
  <c r="U116" i="11"/>
  <c r="W163" i="11"/>
  <c r="Y159" i="11"/>
  <c r="Y131" i="11"/>
  <c r="Y95" i="11"/>
  <c r="Y59" i="11"/>
  <c r="Y27" i="11"/>
  <c r="Z170" i="11"/>
  <c r="Z158" i="11"/>
  <c r="Z146" i="11"/>
  <c r="Z134" i="11"/>
  <c r="Z122" i="11"/>
  <c r="Z110" i="11"/>
  <c r="Z98" i="11"/>
  <c r="Z86" i="11"/>
  <c r="Z74" i="11"/>
  <c r="Z62" i="11"/>
  <c r="Z50" i="11"/>
  <c r="Z38" i="11"/>
  <c r="Z26" i="11"/>
  <c r="Z14" i="11"/>
  <c r="Z174" i="11"/>
  <c r="Y119" i="11"/>
  <c r="Y83" i="11"/>
  <c r="Y47" i="11"/>
  <c r="Y11" i="11"/>
  <c r="Y143" i="11"/>
  <c r="Y167" i="11"/>
  <c r="W15" i="11"/>
  <c r="Z148" i="11"/>
  <c r="Z124" i="11"/>
  <c r="Z112" i="11"/>
  <c r="Z88" i="11"/>
  <c r="Z76" i="11"/>
  <c r="Z52" i="11"/>
  <c r="Z4" i="11"/>
  <c r="Y134" i="11"/>
  <c r="Y99" i="11"/>
  <c r="Y63" i="11"/>
  <c r="Z147" i="11"/>
  <c r="Z123" i="11"/>
  <c r="Z99" i="11"/>
  <c r="Z75" i="11"/>
  <c r="Z51" i="11"/>
  <c r="Z15" i="11"/>
  <c r="U38" i="11"/>
  <c r="W152" i="11"/>
  <c r="Y158" i="11"/>
  <c r="Y128" i="11"/>
  <c r="Y92" i="11"/>
  <c r="Y56" i="11"/>
  <c r="Y23" i="11"/>
  <c r="Z169" i="11"/>
  <c r="Z157" i="11"/>
  <c r="Z145" i="11"/>
  <c r="Z133" i="11"/>
  <c r="Z121" i="11"/>
  <c r="Z109" i="11"/>
  <c r="Z97" i="11"/>
  <c r="Z85" i="11"/>
  <c r="Z73" i="11"/>
  <c r="Z61" i="11"/>
  <c r="Z49" i="11"/>
  <c r="Z37" i="11"/>
  <c r="Z25" i="11"/>
  <c r="Z13" i="11"/>
  <c r="Z173" i="11"/>
  <c r="W119" i="11"/>
  <c r="X37" i="11"/>
  <c r="X159" i="11"/>
  <c r="Z28" i="11"/>
  <c r="Z27" i="11"/>
  <c r="U164" i="11"/>
  <c r="W151" i="11"/>
  <c r="Y155" i="11"/>
  <c r="Y127" i="11"/>
  <c r="Y91" i="11"/>
  <c r="Y55" i="11"/>
  <c r="Y20" i="11"/>
  <c r="Z168" i="11"/>
  <c r="Z156" i="11"/>
  <c r="Z144" i="11"/>
  <c r="Z132" i="11"/>
  <c r="Z120" i="11"/>
  <c r="Z108" i="11"/>
  <c r="Z96" i="11"/>
  <c r="Z84" i="11"/>
  <c r="Z72" i="11"/>
  <c r="Z60" i="11"/>
  <c r="Z48" i="11"/>
  <c r="Z36" i="11"/>
  <c r="Z24" i="11"/>
  <c r="Z12" i="11"/>
  <c r="Z172" i="11"/>
  <c r="Z40" i="11"/>
  <c r="Z39" i="11"/>
  <c r="W133" i="11"/>
  <c r="Y152" i="11"/>
  <c r="Y123" i="11"/>
  <c r="Y87" i="11"/>
  <c r="Y51" i="11"/>
  <c r="Y19" i="11"/>
  <c r="Z167" i="11"/>
  <c r="Z143" i="11"/>
  <c r="Z131" i="11"/>
  <c r="Z107" i="11"/>
  <c r="Z171" i="11"/>
  <c r="U137" i="11"/>
  <c r="Y162" i="11"/>
  <c r="Y138" i="11"/>
  <c r="Y102" i="11"/>
  <c r="Y78" i="11"/>
  <c r="Y54" i="11"/>
  <c r="Y6" i="11"/>
  <c r="Y5" i="11"/>
  <c r="X160" i="11"/>
  <c r="Y148" i="11"/>
  <c r="Y124" i="11"/>
  <c r="Y100" i="11"/>
  <c r="Y76" i="11"/>
  <c r="Y52" i="11"/>
  <c r="Y28" i="11"/>
  <c r="Y16" i="11"/>
  <c r="U92" i="11"/>
  <c r="V6" i="11"/>
  <c r="V55" i="11"/>
  <c r="W8" i="11"/>
  <c r="W127" i="11"/>
  <c r="U91" i="11"/>
  <c r="V54" i="11"/>
  <c r="Y110" i="11"/>
  <c r="Y86" i="11"/>
  <c r="Y62" i="11"/>
  <c r="Y38" i="11"/>
  <c r="Y174" i="11"/>
  <c r="U68" i="11"/>
  <c r="V31" i="11"/>
  <c r="V53" i="11"/>
  <c r="W6" i="11"/>
  <c r="W116" i="11"/>
  <c r="Y2" i="11"/>
  <c r="Y157" i="11"/>
  <c r="Y145" i="11"/>
  <c r="Y133" i="11"/>
  <c r="Y121" i="11"/>
  <c r="Y109" i="11"/>
  <c r="Y97" i="11"/>
  <c r="Y85" i="11"/>
  <c r="Y73" i="11"/>
  <c r="Y61" i="11"/>
  <c r="Y49" i="11"/>
  <c r="Y37" i="11"/>
  <c r="Y25" i="11"/>
  <c r="Y13" i="11"/>
  <c r="Y173" i="11"/>
  <c r="W30" i="11"/>
  <c r="Y150" i="11"/>
  <c r="Y126" i="11"/>
  <c r="Y114" i="11"/>
  <c r="Y90" i="11"/>
  <c r="Y66" i="11"/>
  <c r="Y18" i="11"/>
  <c r="V77" i="11"/>
  <c r="W16" i="11"/>
  <c r="X161" i="11"/>
  <c r="Y161" i="11"/>
  <c r="Y149" i="11"/>
  <c r="Y137" i="11"/>
  <c r="Y125" i="11"/>
  <c r="Y113" i="11"/>
  <c r="Y101" i="11"/>
  <c r="Y89" i="11"/>
  <c r="Y77" i="11"/>
  <c r="Y65" i="11"/>
  <c r="Y41" i="11"/>
  <c r="Y17" i="11"/>
  <c r="U115" i="11"/>
  <c r="V7" i="11"/>
  <c r="V68" i="11"/>
  <c r="W128" i="11"/>
  <c r="Y160" i="11"/>
  <c r="Y136" i="11"/>
  <c r="Y112" i="11"/>
  <c r="Y88" i="11"/>
  <c r="Y64" i="11"/>
  <c r="Y40" i="11"/>
  <c r="Y4" i="11"/>
  <c r="V32" i="11"/>
  <c r="W7" i="11"/>
  <c r="X149" i="11"/>
  <c r="Y122" i="11"/>
  <c r="Y98" i="11"/>
  <c r="Y74" i="11"/>
  <c r="Y50" i="11"/>
  <c r="Y26" i="11"/>
  <c r="Y14" i="11"/>
  <c r="U55" i="11"/>
  <c r="V137" i="11"/>
  <c r="V44" i="11"/>
  <c r="W76" i="11"/>
  <c r="W115" i="11"/>
  <c r="Y168" i="11"/>
  <c r="Y144" i="11"/>
  <c r="Y132" i="11"/>
  <c r="Y172" i="11"/>
  <c r="Y30" i="11"/>
  <c r="Y29" i="11"/>
  <c r="V43" i="11"/>
  <c r="W173" i="11"/>
  <c r="U174" i="11"/>
  <c r="V127" i="11"/>
  <c r="W40" i="11"/>
  <c r="W169" i="11"/>
  <c r="X123" i="11"/>
  <c r="Y170" i="11"/>
  <c r="Y53" i="11"/>
  <c r="V128" i="11"/>
  <c r="U173" i="11"/>
  <c r="V114" i="11"/>
  <c r="W39" i="11"/>
  <c r="W164" i="11"/>
  <c r="X85" i="11"/>
  <c r="Y169" i="11"/>
  <c r="V13" i="11"/>
  <c r="W121" i="11"/>
  <c r="X25" i="11"/>
  <c r="X14" i="11"/>
  <c r="U86" i="11"/>
  <c r="W28" i="11"/>
  <c r="W4" i="11"/>
  <c r="W62" i="11"/>
  <c r="X109" i="11"/>
  <c r="X13" i="11"/>
  <c r="V30" i="11"/>
  <c r="V42" i="11"/>
  <c r="W3" i="11"/>
  <c r="W61" i="11"/>
  <c r="W109" i="11"/>
  <c r="X146" i="11"/>
  <c r="U67" i="11"/>
  <c r="V29" i="11"/>
  <c r="W20" i="11"/>
  <c r="W52" i="11"/>
  <c r="W104" i="11"/>
  <c r="X137" i="11"/>
  <c r="U5" i="11"/>
  <c r="U62" i="11"/>
  <c r="U140" i="11"/>
  <c r="V140" i="11"/>
  <c r="V80" i="11"/>
  <c r="W43" i="11"/>
  <c r="W19" i="11"/>
  <c r="W87" i="11"/>
  <c r="W51" i="11"/>
  <c r="W103" i="11"/>
  <c r="X97" i="11"/>
  <c r="X49" i="11"/>
  <c r="X171" i="11"/>
  <c r="X136" i="11"/>
  <c r="U37" i="11"/>
  <c r="W74" i="11"/>
  <c r="X122" i="11"/>
  <c r="X74" i="11"/>
  <c r="X26" i="11"/>
  <c r="X73" i="11"/>
  <c r="X63" i="11"/>
  <c r="U16" i="11"/>
  <c r="W29" i="11"/>
  <c r="W5" i="11"/>
  <c r="W63" i="11"/>
  <c r="X110" i="11"/>
  <c r="X148" i="11"/>
  <c r="X61" i="11"/>
  <c r="X51" i="11"/>
  <c r="X50" i="11"/>
  <c r="U4" i="11"/>
  <c r="U61" i="11"/>
  <c r="U139" i="11"/>
  <c r="V139" i="11"/>
  <c r="V79" i="11"/>
  <c r="W42" i="11"/>
  <c r="W18" i="11"/>
  <c r="W86" i="11"/>
  <c r="W50" i="11"/>
  <c r="W140" i="11"/>
  <c r="W97" i="11"/>
  <c r="X87" i="11"/>
  <c r="X39" i="11"/>
  <c r="X170" i="11"/>
  <c r="X135" i="11"/>
  <c r="U97" i="11"/>
  <c r="W73" i="11"/>
  <c r="X121" i="11"/>
  <c r="X158" i="11"/>
  <c r="W64" i="11"/>
  <c r="W157" i="11"/>
  <c r="X111" i="11"/>
  <c r="X15" i="11"/>
  <c r="X62" i="11"/>
  <c r="X147" i="11"/>
  <c r="U7" i="11"/>
  <c r="U150" i="11"/>
  <c r="V102" i="11"/>
  <c r="W27" i="11"/>
  <c r="W145" i="11"/>
  <c r="X99" i="11"/>
  <c r="X3" i="11"/>
  <c r="U6" i="11"/>
  <c r="U149" i="11"/>
  <c r="V101" i="11"/>
  <c r="V161" i="11"/>
  <c r="W88" i="11"/>
  <c r="X98" i="11"/>
  <c r="X172" i="11"/>
  <c r="U122" i="11"/>
  <c r="U56" i="11"/>
  <c r="U138" i="11"/>
  <c r="V138" i="11"/>
  <c r="V78" i="11"/>
  <c r="W41" i="11"/>
  <c r="W17" i="11"/>
  <c r="W85" i="11"/>
  <c r="W49" i="11"/>
  <c r="W139" i="11"/>
  <c r="W174" i="11"/>
  <c r="X86" i="11"/>
  <c r="X38" i="11"/>
  <c r="X169" i="11"/>
  <c r="X134" i="11"/>
  <c r="W21" i="11"/>
  <c r="V21" i="11"/>
  <c r="X21" i="11"/>
  <c r="W33" i="11"/>
  <c r="X33" i="11"/>
  <c r="U33" i="11"/>
  <c r="U69" i="11"/>
  <c r="V69" i="11"/>
  <c r="X69" i="11"/>
  <c r="W69" i="11"/>
  <c r="X81" i="11"/>
  <c r="U81" i="11"/>
  <c r="W81" i="11"/>
  <c r="X93" i="11"/>
  <c r="W93" i="11"/>
  <c r="V93" i="11"/>
  <c r="X105" i="11"/>
  <c r="W105" i="11"/>
  <c r="U105" i="11"/>
  <c r="U117" i="11"/>
  <c r="V117" i="11"/>
  <c r="W117" i="11"/>
  <c r="X117" i="11"/>
  <c r="V141" i="11"/>
  <c r="W141" i="11"/>
  <c r="X141" i="11"/>
  <c r="V153" i="11"/>
  <c r="U153" i="11"/>
  <c r="W153" i="11"/>
  <c r="X153" i="11"/>
  <c r="W165" i="11"/>
  <c r="U165" i="11"/>
  <c r="X165" i="11"/>
  <c r="V165" i="11"/>
  <c r="X23" i="11"/>
  <c r="W23" i="11"/>
  <c r="W47" i="11"/>
  <c r="X47" i="11"/>
  <c r="W71" i="11"/>
  <c r="X71" i="11"/>
  <c r="X119" i="11"/>
  <c r="X24" i="11"/>
  <c r="W24" i="11"/>
  <c r="V24" i="11"/>
  <c r="X48" i="11"/>
  <c r="W48" i="11"/>
  <c r="W72" i="11"/>
  <c r="X72" i="11"/>
  <c r="X84" i="11"/>
  <c r="W84" i="11"/>
  <c r="X108" i="11"/>
  <c r="X144" i="11"/>
  <c r="X168" i="11"/>
  <c r="U21" i="11"/>
  <c r="W108" i="11"/>
  <c r="U45" i="11"/>
  <c r="V45" i="11"/>
  <c r="X45" i="11"/>
  <c r="W45" i="11"/>
  <c r="W22" i="11"/>
  <c r="X22" i="11"/>
  <c r="W34" i="11"/>
  <c r="X34" i="11"/>
  <c r="W46" i="11"/>
  <c r="X46" i="11"/>
  <c r="W70" i="11"/>
  <c r="X70" i="11"/>
  <c r="W82" i="11"/>
  <c r="X82" i="11"/>
  <c r="W94" i="11"/>
  <c r="X94" i="11"/>
  <c r="X106" i="11"/>
  <c r="W106" i="11"/>
  <c r="X118" i="11"/>
  <c r="W118" i="11"/>
  <c r="W130" i="11"/>
  <c r="X130" i="11"/>
  <c r="W142" i="11"/>
  <c r="X142" i="11"/>
  <c r="W166" i="11"/>
  <c r="X166" i="11"/>
  <c r="X11" i="11"/>
  <c r="W11" i="11"/>
  <c r="X35" i="11"/>
  <c r="W35" i="11"/>
  <c r="W59" i="11"/>
  <c r="X59" i="11"/>
  <c r="W83" i="11"/>
  <c r="X83" i="11"/>
  <c r="X95" i="11"/>
  <c r="X107" i="11"/>
  <c r="X131" i="11"/>
  <c r="X143" i="11"/>
  <c r="X155" i="11"/>
  <c r="X167" i="11"/>
  <c r="V35" i="11"/>
  <c r="W12" i="11"/>
  <c r="X12" i="11"/>
  <c r="W36" i="11"/>
  <c r="X36" i="11"/>
  <c r="X60" i="11"/>
  <c r="W60" i="11"/>
  <c r="X96" i="11"/>
  <c r="X120" i="11"/>
  <c r="X132" i="11"/>
  <c r="X156" i="11"/>
  <c r="U141" i="11"/>
  <c r="V33" i="11"/>
  <c r="V105" i="11"/>
  <c r="W156" i="11"/>
  <c r="W9" i="11"/>
  <c r="X9" i="11"/>
  <c r="V57" i="11"/>
  <c r="X57" i="11"/>
  <c r="U57" i="11"/>
  <c r="W57" i="11"/>
  <c r="V129" i="11"/>
  <c r="W129" i="11"/>
  <c r="X129" i="11"/>
  <c r="U129" i="11"/>
  <c r="X10" i="11"/>
  <c r="W10" i="11"/>
  <c r="W58" i="11"/>
  <c r="X58" i="11"/>
  <c r="W154" i="11"/>
  <c r="X154" i="11"/>
  <c r="W155" i="11"/>
  <c r="W96" i="11"/>
  <c r="U9" i="11"/>
  <c r="U93" i="11"/>
  <c r="V12" i="11"/>
  <c r="V81" i="11"/>
  <c r="W95" i="11"/>
  <c r="V9" i="11"/>
  <c r="W120" i="11"/>
  <c r="U109" i="11"/>
  <c r="U80" i="11"/>
  <c r="U50" i="11"/>
  <c r="U162" i="11"/>
  <c r="V152" i="11"/>
  <c r="V126" i="11"/>
  <c r="V67" i="11"/>
  <c r="V41" i="11"/>
  <c r="W37" i="11"/>
  <c r="W25" i="11"/>
  <c r="W13" i="11"/>
  <c r="W162" i="11"/>
  <c r="W150" i="11"/>
  <c r="W138" i="11"/>
  <c r="W126" i="11"/>
  <c r="W114" i="11"/>
  <c r="W102" i="11"/>
  <c r="X116" i="11"/>
  <c r="X104" i="11"/>
  <c r="X92" i="11"/>
  <c r="X80" i="11"/>
  <c r="X68" i="11"/>
  <c r="X56" i="11"/>
  <c r="X44" i="11"/>
  <c r="X32" i="11"/>
  <c r="X20" i="11"/>
  <c r="X8" i="11"/>
  <c r="X157" i="11"/>
  <c r="W26" i="11"/>
  <c r="U29" i="11"/>
  <c r="U79" i="11"/>
  <c r="U49" i="11"/>
  <c r="U161" i="11"/>
  <c r="U128" i="11"/>
  <c r="V151" i="11"/>
  <c r="V125" i="11"/>
  <c r="V92" i="11"/>
  <c r="V66" i="11"/>
  <c r="W92" i="11"/>
  <c r="W80" i="11"/>
  <c r="W68" i="11"/>
  <c r="W56" i="11"/>
  <c r="W44" i="11"/>
  <c r="W161" i="11"/>
  <c r="W149" i="11"/>
  <c r="W137" i="11"/>
  <c r="W125" i="11"/>
  <c r="W113" i="11"/>
  <c r="W101" i="11"/>
  <c r="X127" i="11"/>
  <c r="X115" i="11"/>
  <c r="X103" i="11"/>
  <c r="X91" i="11"/>
  <c r="X79" i="11"/>
  <c r="X67" i="11"/>
  <c r="X55" i="11"/>
  <c r="X43" i="11"/>
  <c r="X31" i="11"/>
  <c r="X19" i="11"/>
  <c r="X7" i="11"/>
  <c r="X145" i="11"/>
  <c r="U19" i="11"/>
  <c r="U28" i="11"/>
  <c r="U104" i="11"/>
  <c r="U74" i="11"/>
  <c r="U127" i="11"/>
  <c r="V20" i="11"/>
  <c r="V150" i="11"/>
  <c r="V91" i="11"/>
  <c r="V65" i="11"/>
  <c r="V164" i="11"/>
  <c r="W91" i="11"/>
  <c r="W79" i="11"/>
  <c r="W67" i="11"/>
  <c r="W55" i="11"/>
  <c r="W172" i="11"/>
  <c r="W160" i="11"/>
  <c r="W148" i="11"/>
  <c r="W136" i="11"/>
  <c r="W124" i="11"/>
  <c r="W112" i="11"/>
  <c r="W100" i="11"/>
  <c r="X126" i="11"/>
  <c r="X114" i="11"/>
  <c r="X102" i="11"/>
  <c r="X90" i="11"/>
  <c r="X78" i="11"/>
  <c r="X66" i="11"/>
  <c r="X54" i="11"/>
  <c r="X42" i="11"/>
  <c r="X30" i="11"/>
  <c r="X18" i="11"/>
  <c r="X6" i="11"/>
  <c r="X164" i="11"/>
  <c r="X152" i="11"/>
  <c r="X140" i="11"/>
  <c r="X128" i="11"/>
  <c r="X133" i="11"/>
  <c r="U85" i="11"/>
  <c r="W2" i="11"/>
  <c r="U110" i="11"/>
  <c r="V25" i="11"/>
  <c r="W38" i="11"/>
  <c r="W14" i="11"/>
  <c r="U18" i="11"/>
  <c r="U27" i="11"/>
  <c r="U103" i="11"/>
  <c r="U73" i="11"/>
  <c r="U44" i="11"/>
  <c r="U152" i="11"/>
  <c r="U126" i="11"/>
  <c r="V19" i="11"/>
  <c r="V149" i="11"/>
  <c r="V116" i="11"/>
  <c r="V90" i="11"/>
  <c r="V163" i="11"/>
  <c r="W90" i="11"/>
  <c r="W78" i="11"/>
  <c r="W66" i="11"/>
  <c r="W54" i="11"/>
  <c r="W171" i="11"/>
  <c r="W159" i="11"/>
  <c r="W147" i="11"/>
  <c r="W135" i="11"/>
  <c r="W123" i="11"/>
  <c r="W111" i="11"/>
  <c r="W99" i="11"/>
  <c r="X125" i="11"/>
  <c r="X113" i="11"/>
  <c r="X101" i="11"/>
  <c r="X89" i="11"/>
  <c r="X77" i="11"/>
  <c r="X65" i="11"/>
  <c r="X53" i="11"/>
  <c r="X41" i="11"/>
  <c r="X29" i="11"/>
  <c r="X17" i="11"/>
  <c r="X5" i="11"/>
  <c r="X163" i="11"/>
  <c r="X151" i="11"/>
  <c r="X139" i="11"/>
  <c r="X174" i="11"/>
  <c r="U17" i="11"/>
  <c r="U26" i="11"/>
  <c r="U98" i="11"/>
  <c r="U43" i="11"/>
  <c r="U151" i="11"/>
  <c r="U125" i="11"/>
  <c r="V18" i="11"/>
  <c r="V115" i="11"/>
  <c r="V89" i="11"/>
  <c r="V56" i="11"/>
  <c r="V162" i="11"/>
  <c r="W89" i="11"/>
  <c r="W77" i="11"/>
  <c r="W65" i="11"/>
  <c r="W53" i="11"/>
  <c r="W170" i="11"/>
  <c r="W158" i="11"/>
  <c r="W146" i="11"/>
  <c r="W134" i="11"/>
  <c r="W122" i="11"/>
  <c r="W110" i="11"/>
  <c r="W98" i="11"/>
  <c r="X124" i="11"/>
  <c r="X112" i="11"/>
  <c r="X100" i="11"/>
  <c r="X88" i="11"/>
  <c r="X76" i="11"/>
  <c r="X64" i="11"/>
  <c r="X52" i="11"/>
  <c r="X40" i="11"/>
  <c r="X28" i="11"/>
  <c r="X16" i="11"/>
  <c r="X4" i="11"/>
  <c r="X162" i="11"/>
  <c r="X150" i="11"/>
  <c r="X138" i="11"/>
  <c r="X173" i="11"/>
  <c r="U166" i="11"/>
  <c r="U130" i="11"/>
  <c r="V154" i="11"/>
  <c r="V130" i="11"/>
  <c r="V106" i="11"/>
  <c r="V82" i="11"/>
  <c r="V166" i="11"/>
  <c r="V34" i="11"/>
  <c r="U120" i="11"/>
  <c r="U96" i="11"/>
  <c r="U84" i="11"/>
  <c r="U72" i="11"/>
  <c r="U60" i="11"/>
  <c r="U48" i="11"/>
  <c r="U36" i="11"/>
  <c r="V11" i="11"/>
  <c r="V23" i="11"/>
  <c r="U119" i="11"/>
  <c r="U3" i="11"/>
  <c r="U160" i="11"/>
  <c r="U2" i="11"/>
  <c r="V148" i="11"/>
  <c r="V124" i="11"/>
  <c r="V100" i="11"/>
  <c r="V76" i="11"/>
  <c r="V160" i="11"/>
  <c r="U14" i="11"/>
  <c r="U34" i="11"/>
  <c r="V28" i="11"/>
  <c r="V135" i="11"/>
  <c r="V111" i="11"/>
  <c r="V87" i="11"/>
  <c r="V75" i="11"/>
  <c r="V171" i="11"/>
  <c r="U13" i="11"/>
  <c r="U114" i="11"/>
  <c r="U90" i="11"/>
  <c r="U42" i="11"/>
  <c r="U158" i="11"/>
  <c r="V17" i="11"/>
  <c r="V39" i="11"/>
  <c r="V146" i="11"/>
  <c r="V122" i="11"/>
  <c r="V98" i="11"/>
  <c r="V74" i="11"/>
  <c r="V158" i="11"/>
  <c r="U12" i="11"/>
  <c r="U32" i="11"/>
  <c r="U20" i="11"/>
  <c r="U113" i="11"/>
  <c r="U101" i="11"/>
  <c r="U89" i="11"/>
  <c r="U77" i="11"/>
  <c r="U65" i="11"/>
  <c r="U53" i="11"/>
  <c r="U41" i="11"/>
  <c r="U169" i="11"/>
  <c r="U157" i="11"/>
  <c r="U145" i="11"/>
  <c r="U133" i="11"/>
  <c r="V16" i="11"/>
  <c r="V4" i="11"/>
  <c r="V38" i="11"/>
  <c r="V157" i="11"/>
  <c r="V145" i="11"/>
  <c r="V133" i="11"/>
  <c r="V121" i="11"/>
  <c r="V109" i="11"/>
  <c r="V97" i="11"/>
  <c r="V85" i="11"/>
  <c r="V73" i="11"/>
  <c r="V61" i="11"/>
  <c r="V49" i="11"/>
  <c r="V169" i="11"/>
  <c r="V174" i="11"/>
  <c r="U142" i="11"/>
  <c r="V142" i="11"/>
  <c r="V118" i="11"/>
  <c r="V94" i="11"/>
  <c r="V70" i="11"/>
  <c r="V46" i="11"/>
  <c r="U108" i="11"/>
  <c r="V10" i="11"/>
  <c r="V22" i="11"/>
  <c r="U148" i="11"/>
  <c r="V136" i="11"/>
  <c r="V112" i="11"/>
  <c r="V88" i="11"/>
  <c r="V64" i="11"/>
  <c r="V40" i="11"/>
  <c r="U22" i="11"/>
  <c r="V147" i="11"/>
  <c r="V123" i="11"/>
  <c r="V99" i="11"/>
  <c r="V63" i="11"/>
  <c r="V159" i="11"/>
  <c r="U78" i="11"/>
  <c r="U54" i="11"/>
  <c r="U170" i="11"/>
  <c r="U146" i="11"/>
  <c r="V5" i="11"/>
  <c r="V27" i="11"/>
  <c r="V134" i="11"/>
  <c r="V110" i="11"/>
  <c r="V86" i="11"/>
  <c r="V62" i="11"/>
  <c r="V170" i="11"/>
  <c r="U11" i="11"/>
  <c r="U31" i="11"/>
  <c r="U124" i="11"/>
  <c r="U112" i="11"/>
  <c r="U100" i="11"/>
  <c r="U88" i="11"/>
  <c r="U76" i="11"/>
  <c r="U64" i="11"/>
  <c r="U52" i="11"/>
  <c r="U40" i="11"/>
  <c r="U168" i="11"/>
  <c r="U156" i="11"/>
  <c r="U144" i="11"/>
  <c r="U132" i="11"/>
  <c r="V15" i="11"/>
  <c r="V3" i="11"/>
  <c r="V37" i="11"/>
  <c r="V156" i="11"/>
  <c r="V144" i="11"/>
  <c r="V132" i="11"/>
  <c r="V120" i="11"/>
  <c r="V108" i="11"/>
  <c r="V96" i="11"/>
  <c r="V84" i="11"/>
  <c r="V72" i="11"/>
  <c r="V60" i="11"/>
  <c r="V48" i="11"/>
  <c r="V168" i="11"/>
  <c r="V173" i="11"/>
  <c r="U154" i="11"/>
  <c r="V58" i="11"/>
  <c r="U107" i="11"/>
  <c r="U95" i="11"/>
  <c r="U83" i="11"/>
  <c r="U71" i="11"/>
  <c r="U59" i="11"/>
  <c r="U47" i="11"/>
  <c r="U35" i="11"/>
  <c r="U25" i="11"/>
  <c r="U118" i="11"/>
  <c r="U106" i="11"/>
  <c r="U94" i="11"/>
  <c r="U82" i="11"/>
  <c r="U70" i="11"/>
  <c r="U58" i="11"/>
  <c r="U46" i="11"/>
  <c r="U24" i="11"/>
  <c r="U15" i="11"/>
  <c r="U23" i="11"/>
  <c r="U172" i="11"/>
  <c r="U136" i="11"/>
  <c r="V52" i="11"/>
  <c r="U171" i="11"/>
  <c r="U159" i="11"/>
  <c r="U147" i="11"/>
  <c r="U135" i="11"/>
  <c r="V51" i="11"/>
  <c r="U102" i="11"/>
  <c r="U66" i="11"/>
  <c r="U134" i="11"/>
  <c r="V50" i="11"/>
  <c r="U10" i="11"/>
  <c r="U30" i="11"/>
  <c r="U123" i="11"/>
  <c r="U111" i="11"/>
  <c r="U99" i="11"/>
  <c r="U87" i="11"/>
  <c r="U75" i="11"/>
  <c r="U63" i="11"/>
  <c r="U51" i="11"/>
  <c r="U39" i="11"/>
  <c r="U167" i="11"/>
  <c r="U155" i="11"/>
  <c r="U143" i="11"/>
  <c r="U131" i="11"/>
  <c r="V14" i="11"/>
  <c r="V26" i="11"/>
  <c r="V36" i="11"/>
  <c r="V155" i="11"/>
  <c r="V143" i="11"/>
  <c r="V131" i="11"/>
  <c r="V119" i="11"/>
  <c r="V107" i="11"/>
  <c r="V95" i="11"/>
  <c r="V83" i="11"/>
  <c r="V71" i="11"/>
  <c r="V59" i="11"/>
  <c r="V47" i="11"/>
  <c r="V167" i="11"/>
  <c r="V172" i="11"/>
  <c r="H19" i="1"/>
  <c r="H43" i="1"/>
  <c r="H39" i="1"/>
  <c r="H25" i="1"/>
  <c r="D142" i="11" l="1"/>
  <c r="D9" i="11"/>
  <c r="D96" i="11"/>
  <c r="D80" i="11"/>
  <c r="D79" i="11"/>
  <c r="D111" i="11"/>
  <c r="D48" i="11"/>
  <c r="D67" i="11"/>
  <c r="D16" i="11"/>
  <c r="D99" i="11"/>
  <c r="D44" i="11"/>
  <c r="D126" i="11"/>
  <c r="D78" i="11"/>
  <c r="D30" i="11"/>
  <c r="D65" i="11"/>
  <c r="D17" i="11"/>
  <c r="D46" i="11"/>
  <c r="D145" i="11"/>
  <c r="D144" i="11"/>
  <c r="D82" i="11"/>
  <c r="D3" i="11"/>
  <c r="D133" i="11"/>
  <c r="D68" i="11"/>
  <c r="D143" i="11"/>
  <c r="D47" i="11"/>
  <c r="D130" i="11"/>
  <c r="D75" i="11"/>
  <c r="D55" i="11"/>
  <c r="D50" i="11"/>
  <c r="D15" i="11"/>
  <c r="D122" i="11"/>
  <c r="D85" i="11"/>
  <c r="D37" i="11"/>
  <c r="D84" i="11"/>
  <c r="D36" i="11"/>
  <c r="D95" i="11"/>
  <c r="D56" i="11"/>
  <c r="D106" i="11"/>
  <c r="D32" i="11"/>
  <c r="D31" i="11"/>
  <c r="D124" i="11"/>
  <c r="D81" i="11"/>
  <c r="D33" i="11"/>
  <c r="D128" i="11"/>
  <c r="D161" i="11"/>
  <c r="D113" i="11"/>
  <c r="D158" i="11"/>
  <c r="D62" i="11"/>
  <c r="D115" i="11"/>
  <c r="D2" i="11"/>
  <c r="D76" i="11"/>
  <c r="D94" i="11"/>
  <c r="D134" i="11"/>
  <c r="D52" i="11"/>
  <c r="D87" i="11"/>
  <c r="D132" i="11"/>
  <c r="D70" i="11"/>
  <c r="D66" i="11"/>
  <c r="D18" i="11"/>
  <c r="D149" i="11"/>
  <c r="D101" i="11"/>
  <c r="D53" i="11"/>
  <c r="D5" i="11"/>
  <c r="D60" i="11"/>
  <c r="D12" i="11"/>
  <c r="D34" i="11"/>
  <c r="D93" i="11"/>
  <c r="D42" i="11"/>
  <c r="D152" i="11"/>
  <c r="D43" i="11"/>
  <c r="D169" i="11"/>
  <c r="D121" i="11"/>
  <c r="D73" i="11"/>
  <c r="D25" i="11"/>
  <c r="D131" i="11"/>
  <c r="D151" i="11"/>
  <c r="D136" i="11"/>
  <c r="D166" i="11"/>
  <c r="D154" i="11"/>
  <c r="D118" i="11"/>
  <c r="D22" i="11"/>
  <c r="D129" i="11"/>
  <c r="D116" i="11"/>
  <c r="D20" i="11"/>
  <c r="D172" i="11"/>
  <c r="D162" i="11"/>
  <c r="D114" i="11"/>
  <c r="D49" i="11"/>
  <c r="D92" i="11"/>
  <c r="D40" i="11"/>
  <c r="D138" i="11"/>
  <c r="D86" i="11"/>
  <c r="D38" i="11"/>
  <c r="D26" i="11"/>
  <c r="D127" i="11"/>
  <c r="D168" i="11"/>
  <c r="D72" i="11"/>
  <c r="D163" i="11"/>
  <c r="D83" i="11"/>
  <c r="D35" i="11"/>
  <c r="D58" i="11"/>
  <c r="D139" i="11"/>
  <c r="D147" i="11"/>
  <c r="D51" i="11"/>
  <c r="D117" i="11"/>
  <c r="D69" i="11"/>
  <c r="D148" i="11"/>
  <c r="D160" i="11"/>
  <c r="D28" i="11"/>
  <c r="D63" i="11"/>
  <c r="D120" i="11"/>
  <c r="D24" i="11"/>
  <c r="D167" i="11"/>
  <c r="D119" i="11"/>
  <c r="D71" i="11"/>
  <c r="D23" i="11"/>
  <c r="D100" i="11"/>
  <c r="D165" i="11"/>
  <c r="D21" i="11"/>
  <c r="D7" i="11"/>
  <c r="D174" i="11"/>
  <c r="D102" i="11"/>
  <c r="D6" i="11"/>
  <c r="D137" i="11"/>
  <c r="D89" i="11"/>
  <c r="D41" i="11"/>
  <c r="D91" i="11"/>
  <c r="D59" i="11"/>
  <c r="D45" i="11"/>
  <c r="D110" i="11"/>
  <c r="D19" i="11"/>
  <c r="D157" i="11"/>
  <c r="D109" i="11"/>
  <c r="D13" i="11"/>
  <c r="D10" i="11"/>
  <c r="D140" i="11"/>
  <c r="D103" i="11"/>
  <c r="D123" i="11"/>
  <c r="D39" i="11"/>
  <c r="D104" i="11"/>
  <c r="D64" i="11"/>
  <c r="D150" i="11"/>
  <c r="D159" i="11"/>
  <c r="D170" i="11"/>
  <c r="D98" i="11"/>
  <c r="D14" i="11"/>
  <c r="D112" i="11"/>
  <c r="D108" i="11"/>
  <c r="D135" i="11"/>
  <c r="D88" i="11"/>
  <c r="D57" i="11"/>
  <c r="D54" i="11"/>
  <c r="D146" i="11"/>
  <c r="D97" i="11"/>
  <c r="D90" i="11"/>
  <c r="D74" i="11"/>
  <c r="D171" i="11"/>
  <c r="D27" i="11"/>
  <c r="D61" i="11"/>
  <c r="D156" i="11"/>
  <c r="D155" i="11"/>
  <c r="D107" i="11"/>
  <c r="D11" i="11"/>
  <c r="D153" i="11"/>
  <c r="D141" i="11"/>
  <c r="D105" i="11"/>
  <c r="D164" i="11"/>
  <c r="D8" i="11"/>
  <c r="D4" i="11"/>
  <c r="D173" i="11"/>
  <c r="D125" i="11"/>
  <c r="D77" i="11"/>
  <c r="D29" i="11"/>
  <c r="C3" i="11"/>
  <c r="C133" i="11"/>
  <c r="C48" i="11"/>
  <c r="C67" i="11"/>
  <c r="C93" i="11"/>
  <c r="C80" i="11"/>
  <c r="C42" i="11"/>
  <c r="C50" i="11"/>
  <c r="C2" i="11"/>
  <c r="C76" i="11"/>
  <c r="C145" i="11"/>
  <c r="C60" i="11"/>
  <c r="C12" i="11"/>
  <c r="C59" i="11"/>
  <c r="C142" i="11"/>
  <c r="C46" i="11"/>
  <c r="C34" i="11"/>
  <c r="C92" i="11"/>
  <c r="C40" i="11"/>
  <c r="C153" i="11"/>
  <c r="C141" i="11"/>
  <c r="C105" i="11"/>
  <c r="C164" i="11"/>
  <c r="C8" i="11"/>
  <c r="C4" i="11"/>
  <c r="C173" i="11"/>
  <c r="C125" i="11"/>
  <c r="C77" i="11"/>
  <c r="C29" i="11"/>
  <c r="C79" i="11"/>
  <c r="C111" i="11"/>
  <c r="C144" i="11"/>
  <c r="C96" i="11"/>
  <c r="C94" i="11"/>
  <c r="C82" i="11"/>
  <c r="C45" i="11"/>
  <c r="C9" i="11"/>
  <c r="C115" i="11"/>
  <c r="C138" i="11"/>
  <c r="C90" i="11"/>
  <c r="C148" i="11"/>
  <c r="C15" i="11"/>
  <c r="C86" i="11"/>
  <c r="C38" i="11"/>
  <c r="C127" i="11"/>
  <c r="C154" i="11"/>
  <c r="C22" i="11"/>
  <c r="C149" i="11"/>
  <c r="C101" i="11"/>
  <c r="C53" i="11"/>
  <c r="C160" i="11"/>
  <c r="C129" i="11"/>
  <c r="C172" i="11"/>
  <c r="C114" i="11"/>
  <c r="C121" i="11"/>
  <c r="C132" i="11"/>
  <c r="C131" i="11"/>
  <c r="C151" i="11"/>
  <c r="C166" i="11"/>
  <c r="C118" i="11"/>
  <c r="C5" i="11"/>
  <c r="C63" i="11"/>
  <c r="C72" i="11"/>
  <c r="C139" i="11"/>
  <c r="C116" i="11"/>
  <c r="C20" i="11"/>
  <c r="C162" i="11"/>
  <c r="C110" i="11"/>
  <c r="C19" i="11"/>
  <c r="C157" i="11"/>
  <c r="C109" i="11"/>
  <c r="C13" i="11"/>
  <c r="C120" i="11"/>
  <c r="C24" i="11"/>
  <c r="C167" i="11"/>
  <c r="C119" i="11"/>
  <c r="C71" i="11"/>
  <c r="C23" i="11"/>
  <c r="C100" i="11"/>
  <c r="C147" i="11"/>
  <c r="C51" i="11"/>
  <c r="C117" i="11"/>
  <c r="C69" i="11"/>
  <c r="C168" i="11"/>
  <c r="C163" i="11"/>
  <c r="C170" i="11"/>
  <c r="C98" i="11"/>
  <c r="C14" i="11"/>
  <c r="C112" i="11"/>
  <c r="C10" i="11"/>
  <c r="C140" i="11"/>
  <c r="C103" i="11"/>
  <c r="C165" i="11"/>
  <c r="C21" i="11"/>
  <c r="C7" i="11"/>
  <c r="C174" i="11"/>
  <c r="C102" i="11"/>
  <c r="C6" i="11"/>
  <c r="C137" i="11"/>
  <c r="C89" i="11"/>
  <c r="C41" i="11"/>
  <c r="C122" i="11"/>
  <c r="C85" i="11"/>
  <c r="C37" i="11"/>
  <c r="C68" i="11"/>
  <c r="C143" i="11"/>
  <c r="C47" i="11"/>
  <c r="C130" i="11"/>
  <c r="C16" i="11"/>
  <c r="C99" i="11"/>
  <c r="C44" i="11"/>
  <c r="C126" i="11"/>
  <c r="C78" i="11"/>
  <c r="C30" i="11"/>
  <c r="C65" i="11"/>
  <c r="C17" i="11"/>
  <c r="C134" i="11"/>
  <c r="C52" i="11"/>
  <c r="C87" i="11"/>
  <c r="C56" i="11"/>
  <c r="C106" i="11"/>
  <c r="C31" i="11"/>
  <c r="C55" i="11"/>
  <c r="C152" i="11"/>
  <c r="C25" i="11"/>
  <c r="C161" i="11"/>
  <c r="C113" i="11"/>
  <c r="C136" i="11"/>
  <c r="C18" i="11"/>
  <c r="C28" i="11"/>
  <c r="C83" i="11"/>
  <c r="C35" i="11"/>
  <c r="C58" i="11"/>
  <c r="C74" i="11"/>
  <c r="C171" i="11"/>
  <c r="C27" i="11"/>
  <c r="C61" i="11"/>
  <c r="C108" i="11"/>
  <c r="C135" i="11"/>
  <c r="C88" i="11"/>
  <c r="C123" i="11"/>
  <c r="C39" i="11"/>
  <c r="C104" i="11"/>
  <c r="C64" i="11"/>
  <c r="C150" i="11"/>
  <c r="C159" i="11"/>
  <c r="C84" i="11"/>
  <c r="C36" i="11"/>
  <c r="C95" i="11"/>
  <c r="C32" i="11"/>
  <c r="C124" i="11"/>
  <c r="C75" i="11"/>
  <c r="C43" i="11"/>
  <c r="C169" i="11"/>
  <c r="C73" i="11"/>
  <c r="C70" i="11"/>
  <c r="C81" i="11"/>
  <c r="C33" i="11"/>
  <c r="C128" i="11"/>
  <c r="C26" i="11"/>
  <c r="C66" i="11"/>
  <c r="C158" i="11"/>
  <c r="C146" i="11"/>
  <c r="C62" i="11"/>
  <c r="C91" i="11"/>
  <c r="C97" i="11"/>
  <c r="C49" i="11"/>
  <c r="C156" i="11"/>
  <c r="C155" i="11"/>
  <c r="C107" i="11"/>
  <c r="C11" i="11"/>
  <c r="C57" i="11"/>
  <c r="C54" i="11"/>
  <c r="N166" i="1"/>
  <c r="Q166" i="1" s="1"/>
  <c r="N110" i="1"/>
  <c r="Q110" i="1" s="1"/>
  <c r="Q145" i="1"/>
  <c r="P114" i="1"/>
  <c r="M163" i="1"/>
  <c r="P163" i="1" s="1"/>
  <c r="P26" i="1"/>
  <c r="P104" i="1"/>
  <c r="P156" i="1"/>
  <c r="P54" i="1"/>
  <c r="P151" i="1"/>
  <c r="P38" i="1"/>
  <c r="P36" i="1"/>
  <c r="P166" i="1"/>
  <c r="P62" i="1"/>
  <c r="H41" i="1"/>
  <c r="P101" i="1"/>
  <c r="P159" i="1"/>
  <c r="H40" i="1"/>
  <c r="P164" i="1"/>
  <c r="P60" i="1"/>
  <c r="P90" i="1"/>
  <c r="P52" i="1"/>
  <c r="P113" i="1"/>
  <c r="P10" i="1"/>
  <c r="P8" i="1"/>
  <c r="Q128" i="1"/>
  <c r="Q135" i="1"/>
  <c r="P126" i="1"/>
  <c r="O170" i="1"/>
  <c r="P20" i="1"/>
  <c r="P102" i="1"/>
  <c r="H158" i="1"/>
  <c r="P172" i="1"/>
  <c r="P154" i="1"/>
  <c r="P91" i="1"/>
  <c r="P142" i="1"/>
  <c r="P116" i="1"/>
  <c r="P135" i="1"/>
  <c r="P23" i="1"/>
  <c r="P13" i="1"/>
  <c r="P12" i="1"/>
  <c r="P43" i="1"/>
  <c r="P133" i="1"/>
  <c r="O89" i="1"/>
  <c r="O123" i="1"/>
  <c r="O62" i="1"/>
  <c r="O167" i="1"/>
  <c r="P2" i="1"/>
  <c r="P24" i="1"/>
  <c r="P48" i="1"/>
  <c r="P5" i="1"/>
  <c r="P148" i="1"/>
  <c r="P55" i="1"/>
  <c r="P165" i="1"/>
  <c r="P168" i="1"/>
  <c r="P158" i="1"/>
  <c r="P28" i="1"/>
  <c r="P76" i="1"/>
  <c r="P97" i="1"/>
  <c r="P115" i="1"/>
  <c r="P67" i="1"/>
  <c r="P100" i="1"/>
  <c r="P109" i="1"/>
  <c r="P128" i="1"/>
  <c r="P78" i="1"/>
  <c r="P14" i="1"/>
  <c r="Q116" i="1"/>
  <c r="Q122" i="1"/>
  <c r="P125" i="1"/>
  <c r="P152" i="1"/>
  <c r="P139" i="1"/>
  <c r="P137" i="1"/>
  <c r="P89" i="1"/>
  <c r="P65" i="1"/>
  <c r="O105" i="1"/>
  <c r="O169" i="1"/>
  <c r="O158" i="1"/>
  <c r="O160" i="1"/>
  <c r="O140" i="1"/>
  <c r="O18" i="1"/>
  <c r="O14" i="1"/>
  <c r="O161" i="1"/>
  <c r="O166" i="1"/>
  <c r="Q55" i="1"/>
  <c r="P80" i="1"/>
  <c r="P32" i="1"/>
  <c r="Q121" i="1"/>
  <c r="P160" i="1"/>
  <c r="O139" i="1"/>
  <c r="O55" i="1"/>
  <c r="O44" i="1"/>
  <c r="O72" i="1"/>
  <c r="O68" i="1"/>
  <c r="O3" i="1"/>
  <c r="O34" i="1"/>
  <c r="P121" i="1"/>
  <c r="P118" i="1"/>
  <c r="P58" i="1"/>
  <c r="Q85" i="1"/>
  <c r="Q63" i="1"/>
  <c r="P120" i="1"/>
  <c r="P37" i="1"/>
  <c r="P61" i="1"/>
  <c r="P157" i="1"/>
  <c r="P98" i="1"/>
  <c r="P41" i="1"/>
  <c r="Q26" i="1"/>
  <c r="P16" i="1"/>
  <c r="P49" i="1"/>
  <c r="P169" i="1"/>
  <c r="P123" i="1"/>
  <c r="P53" i="1"/>
  <c r="Q82" i="1"/>
  <c r="Q115" i="1"/>
  <c r="P29" i="1"/>
  <c r="Q52" i="1"/>
  <c r="Q169" i="1"/>
  <c r="P132" i="1"/>
  <c r="Q45" i="1"/>
  <c r="Q123" i="1"/>
  <c r="Q142" i="1"/>
  <c r="P6" i="1"/>
  <c r="P147" i="1"/>
  <c r="P140" i="1"/>
  <c r="P117" i="1"/>
  <c r="P88" i="1"/>
  <c r="P34" i="1"/>
  <c r="P79" i="1"/>
  <c r="H17" i="1"/>
  <c r="H51" i="1"/>
  <c r="P25" i="1"/>
  <c r="P84" i="1"/>
  <c r="P7" i="1"/>
  <c r="P30" i="1"/>
  <c r="P146" i="1"/>
  <c r="P4" i="1"/>
  <c r="P19" i="1"/>
  <c r="P150" i="1"/>
  <c r="P72" i="1"/>
  <c r="P18" i="1"/>
  <c r="P149" i="1"/>
  <c r="P141" i="1"/>
  <c r="P122" i="1"/>
  <c r="P44" i="1"/>
  <c r="P21" i="1"/>
  <c r="P161" i="1"/>
  <c r="P17" i="1"/>
  <c r="Q140" i="1"/>
  <c r="P173" i="1"/>
  <c r="Q6" i="1"/>
  <c r="P153" i="1"/>
  <c r="Q42" i="1"/>
  <c r="P96" i="1"/>
  <c r="P162" i="1"/>
  <c r="P73" i="1"/>
  <c r="P170" i="1"/>
  <c r="Q152" i="1"/>
  <c r="Q164" i="1"/>
  <c r="P71" i="1"/>
  <c r="P75" i="1"/>
  <c r="P145" i="1"/>
  <c r="P86" i="1"/>
  <c r="Q39" i="1"/>
  <c r="Q163" i="1"/>
  <c r="P31" i="1"/>
  <c r="P85" i="1"/>
  <c r="P56" i="1"/>
  <c r="Q10" i="1"/>
  <c r="P171" i="1"/>
  <c r="P40" i="1"/>
  <c r="P57" i="1"/>
  <c r="P46" i="1"/>
  <c r="Q73" i="1"/>
  <c r="Q34" i="1"/>
  <c r="Q51" i="1"/>
  <c r="Q30" i="1"/>
  <c r="P108" i="1"/>
  <c r="Q44" i="1"/>
  <c r="P144" i="1"/>
  <c r="P110" i="1"/>
  <c r="P134" i="1"/>
  <c r="P127" i="1"/>
  <c r="P103" i="1"/>
  <c r="P92" i="1"/>
  <c r="P50" i="1"/>
  <c r="P130" i="1"/>
  <c r="P66" i="1"/>
  <c r="P112" i="1"/>
  <c r="P64" i="1"/>
  <c r="Q109" i="1"/>
  <c r="P124" i="1"/>
  <c r="P77" i="1"/>
  <c r="P136" i="1"/>
  <c r="H157" i="1"/>
  <c r="I59" i="1"/>
  <c r="H150" i="1"/>
  <c r="H38" i="1"/>
  <c r="H148" i="1"/>
  <c r="H20" i="1"/>
  <c r="H164" i="1"/>
  <c r="I172" i="1"/>
  <c r="I171" i="1"/>
  <c r="I159" i="1"/>
  <c r="I69" i="1"/>
  <c r="I82" i="1"/>
  <c r="H168" i="1"/>
  <c r="H161" i="1"/>
  <c r="O42" i="1"/>
  <c r="O32" i="1"/>
  <c r="O95" i="1"/>
  <c r="O35" i="1"/>
  <c r="O36" i="1"/>
  <c r="O28" i="1"/>
  <c r="O120" i="1"/>
  <c r="O129" i="1"/>
  <c r="I122" i="1"/>
  <c r="I86" i="1"/>
  <c r="I27" i="1"/>
  <c r="I57" i="1"/>
  <c r="I33" i="1"/>
  <c r="O100" i="1"/>
  <c r="O88" i="1"/>
  <c r="O127" i="1"/>
  <c r="O21" i="1"/>
  <c r="O111" i="1"/>
  <c r="O107" i="1"/>
  <c r="O81" i="1"/>
  <c r="O76" i="1"/>
  <c r="O25" i="1"/>
  <c r="O23" i="1"/>
  <c r="O106" i="1"/>
  <c r="O98" i="1"/>
  <c r="O168" i="1"/>
  <c r="O6" i="1"/>
  <c r="O165" i="1"/>
  <c r="O83" i="1"/>
  <c r="O19" i="1"/>
  <c r="O22" i="1"/>
  <c r="I146" i="1"/>
  <c r="I110" i="1"/>
  <c r="I164" i="1"/>
  <c r="I116" i="1"/>
  <c r="I74" i="1"/>
  <c r="I92" i="1"/>
  <c r="O63" i="1"/>
  <c r="O93" i="1"/>
  <c r="O135" i="1"/>
  <c r="O50" i="1"/>
  <c r="O142" i="1"/>
  <c r="O46" i="1"/>
  <c r="O12" i="1"/>
  <c r="O173" i="1"/>
  <c r="O109" i="1"/>
  <c r="O37" i="1"/>
  <c r="O145" i="1"/>
  <c r="O29" i="1"/>
  <c r="O141" i="1"/>
  <c r="O64" i="1"/>
  <c r="O9" i="1"/>
  <c r="O13" i="1"/>
  <c r="O17" i="1"/>
  <c r="O31" i="1"/>
  <c r="O54" i="1"/>
  <c r="O115" i="1"/>
  <c r="O43" i="1"/>
  <c r="O153" i="1"/>
  <c r="O150" i="1"/>
  <c r="O49" i="1"/>
  <c r="O58" i="1"/>
  <c r="O125" i="1"/>
  <c r="O85" i="1"/>
  <c r="O117" i="1"/>
  <c r="O97" i="1"/>
  <c r="O138" i="1"/>
  <c r="O147" i="1"/>
  <c r="O162" i="1"/>
  <c r="O137" i="1"/>
  <c r="O56" i="1"/>
  <c r="O30" i="1"/>
  <c r="O113" i="1"/>
  <c r="O104" i="1"/>
  <c r="O71" i="1"/>
  <c r="O94" i="1"/>
  <c r="O155" i="1"/>
  <c r="O131" i="1"/>
  <c r="O47" i="1"/>
  <c r="O40" i="1"/>
  <c r="O119" i="1"/>
  <c r="O41" i="1"/>
  <c r="O77" i="1"/>
  <c r="O66" i="1"/>
  <c r="O7" i="1"/>
  <c r="O51" i="1"/>
  <c r="O4" i="1"/>
  <c r="O132" i="1"/>
  <c r="O108" i="1"/>
  <c r="O130" i="1"/>
  <c r="O11" i="1"/>
  <c r="O128" i="1"/>
  <c r="O156" i="1"/>
  <c r="O126" i="1"/>
  <c r="O48" i="1"/>
  <c r="O102" i="1"/>
  <c r="O20" i="1"/>
  <c r="O90" i="1"/>
  <c r="O148" i="1"/>
  <c r="O96" i="1"/>
  <c r="O60" i="1"/>
  <c r="O78" i="1"/>
  <c r="O67" i="1"/>
  <c r="O152" i="1"/>
  <c r="O143" i="1"/>
  <c r="O91" i="1"/>
  <c r="O149" i="1"/>
  <c r="O75" i="1"/>
  <c r="O24" i="1"/>
  <c r="O154" i="1"/>
  <c r="O124" i="1"/>
  <c r="O136" i="1"/>
  <c r="O118" i="1"/>
  <c r="O101" i="1"/>
  <c r="O61" i="1"/>
  <c r="O144" i="1"/>
  <c r="O112" i="1"/>
  <c r="O8" i="1"/>
  <c r="O133" i="1"/>
  <c r="O65" i="1"/>
  <c r="O114" i="1"/>
  <c r="O70" i="1"/>
  <c r="O79" i="1"/>
  <c r="O84" i="1"/>
  <c r="O103" i="1"/>
  <c r="O157" i="1"/>
  <c r="O5" i="1"/>
  <c r="O80" i="1"/>
  <c r="O38" i="1"/>
  <c r="O163" i="1"/>
  <c r="O26" i="1"/>
  <c r="O2" i="1"/>
  <c r="O16" i="1"/>
  <c r="O87" i="1"/>
  <c r="O151" i="1"/>
  <c r="O45" i="1"/>
  <c r="O15" i="1"/>
  <c r="O10" i="1"/>
  <c r="O99" i="1"/>
  <c r="O73" i="1"/>
  <c r="O52" i="1"/>
  <c r="O121" i="1"/>
  <c r="O53" i="1"/>
  <c r="O134" i="1"/>
  <c r="O39" i="1"/>
  <c r="H151" i="1"/>
  <c r="H163" i="1"/>
  <c r="H156" i="1"/>
  <c r="H159" i="1"/>
  <c r="H165" i="1"/>
  <c r="H29" i="1"/>
  <c r="H155" i="1"/>
  <c r="H152" i="1"/>
  <c r="H16" i="1"/>
  <c r="H52" i="1" l="1"/>
  <c r="H166" i="1"/>
  <c r="O59" i="1"/>
  <c r="O172" i="1"/>
  <c r="O171" i="1"/>
  <c r="O159" i="1"/>
  <c r="O82" i="1"/>
  <c r="O69" i="1"/>
  <c r="O122" i="1"/>
  <c r="O74" i="1"/>
  <c r="O27" i="1"/>
  <c r="O57" i="1"/>
  <c r="O146" i="1"/>
  <c r="O86" i="1"/>
  <c r="O110" i="1"/>
  <c r="O33" i="1"/>
  <c r="O92" i="1"/>
  <c r="O116" i="1"/>
  <c r="O1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tc={5DF872C5-1BBD-4C17-B709-3202B22AF9AE}</author>
  </authors>
  <commentList>
    <comment ref="B5" authorId="0" shapeId="0" xr:uid="{5DF872C5-1BBD-4C17-B709-3202B22AF9AE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Moved to DFWH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tc={F6A7130C-9043-4E68-A49F-AFD21C184765}</author>
  </authors>
  <commentList>
    <comment ref="AA100" authorId="0" shapeId="0" xr:uid="{F6A7130C-9043-4E68-A49F-AFD21C184765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Training 25-Mar-2025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tc={BEE5CCC1-1790-4764-A2C9-6F62B9422432}</author>
    <author>tc={B2EFCB7A-5FA3-4F97-82C8-3C6D663FB94D}</author>
    <author>tc={BE7F5190-D58C-4E3F-8A14-71B3FA5484E2}</author>
    <author>tc={4E9E5517-0AF0-463E-9A95-D28D4F3584CF}</author>
    <author>tc={9E4F41E8-7074-41EA-8463-E076F8D66D6F}</author>
    <author>tc={5B1139A2-03DE-495D-AFD9-EAAA0A8BCAC4}</author>
    <author>tc={CD5A7A5D-2998-4714-A5EB-B5B002DE8678}</author>
    <author>tc={B0BD8A1D-D3A1-4BBA-9E24-4B40D3B538A2}</author>
    <author>tc={851E9A89-6B83-4167-B071-74BCA330729F}</author>
  </authors>
  <commentList>
    <comment ref="G58" authorId="0" shapeId="0" xr:uid="{BEE5CCC1-1790-4764-A2C9-6F62B942243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score 59%</t>
      </text>
    </comment>
    <comment ref="G103" authorId="1" shapeId="0" xr:uid="{B2EFCB7A-5FA3-4F97-82C8-3C6D663FB94D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69% dated 09-aug-2025</t>
      </text>
    </comment>
    <comment ref="G123" authorId="2" shapeId="0" xr:uid="{BE7F5190-D58C-4E3F-8A14-71B3FA5484E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60% dated 09-aug-2025</t>
      </text>
    </comment>
    <comment ref="R134" authorId="3" shapeId="0" xr:uid="{4E9E5517-0AF0-463E-9A95-D28D4F3584CF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 exam last exam was 11-aug-2024</t>
      </text>
    </comment>
    <comment ref="CD138" authorId="4" shapeId="0" xr:uid="{9E4F41E8-7074-41EA-8463-E076F8D66D6F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version was 28-Jan-2024 72%</t>
      </text>
    </comment>
    <comment ref="O139" authorId="5" shapeId="0" xr:uid="{5B1139A2-03DE-495D-AFD9-EAAA0A8BCAC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he got 54.3 % on 25-may-2025 and this is a repeated exam</t>
      </text>
    </comment>
    <comment ref="S139" authorId="6" shapeId="0" xr:uid="{CD5A7A5D-2998-4714-A5EB-B5B002DE867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2023 he Got 71%</t>
      </text>
    </comment>
    <comment ref="S154" authorId="7" shapeId="0" xr:uid="{B0BD8A1D-D3A1-4BBA-9E24-4B40D3B538A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was 31-Aug-2024 and He got 67.23%</t>
      </text>
    </comment>
    <comment ref="G178" authorId="8" shapeId="0" xr:uid="{851E9A89-6B83-4167-B071-74BCA330729F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marks 75% dated 09 august-2025</t>
      </text>
    </comment>
  </commentList>
</comments>
</file>

<file path=xl/sharedStrings.xml><?xml version="1.0" encoding="utf-8"?>
<sst xmlns="http://schemas.openxmlformats.org/spreadsheetml/2006/main" count="17421" uniqueCount="844">
  <si>
    <t>Emp. No.</t>
  </si>
  <si>
    <t>HIA ETAS</t>
  </si>
  <si>
    <t>Employee Name</t>
  </si>
  <si>
    <t>DEPT</t>
  </si>
  <si>
    <t>Whereabouts</t>
  </si>
  <si>
    <t>G0010</t>
  </si>
  <si>
    <t>C5883</t>
  </si>
  <si>
    <t>Norbert Mueller</t>
  </si>
  <si>
    <t>Management</t>
  </si>
  <si>
    <t>Q0011</t>
  </si>
  <si>
    <t>C5884</t>
  </si>
  <si>
    <t>Mohamed Farkan Mohamed Sareek</t>
  </si>
  <si>
    <t>Admin</t>
  </si>
  <si>
    <t>Q0041</t>
  </si>
  <si>
    <t>C5885</t>
  </si>
  <si>
    <t>Destiny Emmanuel</t>
  </si>
  <si>
    <t>AMH</t>
  </si>
  <si>
    <t>Q0042</t>
  </si>
  <si>
    <t>C5886</t>
  </si>
  <si>
    <t>Abdunaser Ahmed Aragaw</t>
  </si>
  <si>
    <t>CARGO CM</t>
  </si>
  <si>
    <t>Q0048</t>
  </si>
  <si>
    <t>C5887</t>
  </si>
  <si>
    <t>Rizardo Villalobos</t>
  </si>
  <si>
    <t>Q0055</t>
  </si>
  <si>
    <t>C4273</t>
  </si>
  <si>
    <t>Chidanand Bhaskara Chaithanya</t>
  </si>
  <si>
    <t>DFWH</t>
  </si>
  <si>
    <t>Q0058</t>
  </si>
  <si>
    <t>C5888</t>
  </si>
  <si>
    <t xml:space="preserve">Mahesh Ramachandra </t>
  </si>
  <si>
    <t>CARGO PM</t>
  </si>
  <si>
    <t>Q0065</t>
  </si>
  <si>
    <t>C5889</t>
  </si>
  <si>
    <t>Joel Cabrillos Misa</t>
  </si>
  <si>
    <t>CM3</t>
  </si>
  <si>
    <t>Q0068</t>
  </si>
  <si>
    <t>C5890</t>
  </si>
  <si>
    <t>Ericson Murcillos Victorino</t>
  </si>
  <si>
    <t>Q0070</t>
  </si>
  <si>
    <t>C5891</t>
  </si>
  <si>
    <t>Fernan Dela Cruz</t>
  </si>
  <si>
    <t>Q0077</t>
  </si>
  <si>
    <t>C4274</t>
  </si>
  <si>
    <t>Bindu Pillai</t>
  </si>
  <si>
    <t>Q0082</t>
  </si>
  <si>
    <t>C5892</t>
  </si>
  <si>
    <t>Philippe Musangilay Kubula</t>
  </si>
  <si>
    <t>Q0090</t>
  </si>
  <si>
    <t>C5894</t>
  </si>
  <si>
    <t>Sandy De Vera Apigo</t>
  </si>
  <si>
    <t>Q0095</t>
  </si>
  <si>
    <t>C5895</t>
  </si>
  <si>
    <t xml:space="preserve">Jerry Arnejo Carandang </t>
  </si>
  <si>
    <t>Q0098</t>
  </si>
  <si>
    <t>C5896</t>
  </si>
  <si>
    <t>Vicente Mendigorin Morelos</t>
  </si>
  <si>
    <t>Q0121</t>
  </si>
  <si>
    <t>Manoj Joseph</t>
  </si>
  <si>
    <t>Q0128</t>
  </si>
  <si>
    <t>C5900</t>
  </si>
  <si>
    <t>Sivagaran Ramanathan</t>
  </si>
  <si>
    <t>Q0130</t>
  </si>
  <si>
    <t>C01418</t>
  </si>
  <si>
    <t>Cletes Albert Perera</t>
  </si>
  <si>
    <t>Q0132</t>
  </si>
  <si>
    <t>C5903</t>
  </si>
  <si>
    <t>Tharanga Pradeep Pathirannehelage</t>
  </si>
  <si>
    <t>Q0134</t>
  </si>
  <si>
    <t>C5904</t>
  </si>
  <si>
    <t>Pubudu Maduranga Hearth Ralalage</t>
  </si>
  <si>
    <t>Q0138</t>
  </si>
  <si>
    <t>C5905</t>
  </si>
  <si>
    <t>Joevergil Cajocson Dormitorio</t>
  </si>
  <si>
    <t>Q0139</t>
  </si>
  <si>
    <t>C5906</t>
  </si>
  <si>
    <t>-</t>
  </si>
  <si>
    <t>Ricky Catibog Katigbak</t>
  </si>
  <si>
    <t>QNL</t>
  </si>
  <si>
    <t>Projects</t>
  </si>
  <si>
    <t>Q0149</t>
  </si>
  <si>
    <t>C4278</t>
  </si>
  <si>
    <t>Venice Mendova Jadloc</t>
  </si>
  <si>
    <t>Q0150</t>
  </si>
  <si>
    <t>C5908</t>
  </si>
  <si>
    <t>Lemuel Celeste Anacleto</t>
  </si>
  <si>
    <t>Q0158</t>
  </si>
  <si>
    <t>C5913</t>
  </si>
  <si>
    <t>Arnel Butiu Guevarra</t>
  </si>
  <si>
    <t>Q0159</t>
  </si>
  <si>
    <t>C4277</t>
  </si>
  <si>
    <t>Jessie Jr. Alcuizar Hellera</t>
  </si>
  <si>
    <t>Q0165</t>
  </si>
  <si>
    <t>C5915</t>
  </si>
  <si>
    <t>Noel Jarabe Riego</t>
  </si>
  <si>
    <t>Q0170</t>
  </si>
  <si>
    <t>C5917</t>
  </si>
  <si>
    <t>Edilberto Angsioco</t>
  </si>
  <si>
    <t>Q0185</t>
  </si>
  <si>
    <t>C5921</t>
  </si>
  <si>
    <t>Jose Dino Constantino</t>
  </si>
  <si>
    <t>Q0187</t>
  </si>
  <si>
    <t>C5922</t>
  </si>
  <si>
    <t>Regin Alis</t>
  </si>
  <si>
    <t>Q0188</t>
  </si>
  <si>
    <t>C2561</t>
  </si>
  <si>
    <t>Restito Fabic</t>
  </si>
  <si>
    <t>Q0194</t>
  </si>
  <si>
    <t>C5924</t>
  </si>
  <si>
    <t>Kamalanathan Poopalapillai</t>
  </si>
  <si>
    <t>Q0206</t>
  </si>
  <si>
    <t>C5929</t>
  </si>
  <si>
    <t>Anil Kumara</t>
  </si>
  <si>
    <t>Q0207</t>
  </si>
  <si>
    <t>C5930</t>
  </si>
  <si>
    <t>Lani Fernando Kachchakaduge</t>
  </si>
  <si>
    <t>Q0208</t>
  </si>
  <si>
    <t>C5931</t>
  </si>
  <si>
    <t>Sampath Chamin</t>
  </si>
  <si>
    <t>Q0216</t>
  </si>
  <si>
    <t>C5932</t>
  </si>
  <si>
    <t>Raymond Ian Montero</t>
  </si>
  <si>
    <t>Q0219</t>
  </si>
  <si>
    <t>C5934</t>
  </si>
  <si>
    <t>James Magnaye Catapia</t>
  </si>
  <si>
    <t>Q0229</t>
  </si>
  <si>
    <t>C5937</t>
  </si>
  <si>
    <t>Marty Tolosa Ambas</t>
  </si>
  <si>
    <t>Q0234</t>
  </si>
  <si>
    <t>C5940</t>
  </si>
  <si>
    <t>Nove Manuel Menorisa Tagpuno</t>
  </si>
  <si>
    <t>Q0235</t>
  </si>
  <si>
    <t>C5941</t>
  </si>
  <si>
    <t>Edgar Noceja</t>
  </si>
  <si>
    <t>Q0237</t>
  </si>
  <si>
    <t>C5942</t>
  </si>
  <si>
    <t>Ma. Edelfa Mendoza</t>
  </si>
  <si>
    <t>Q0265</t>
  </si>
  <si>
    <t>C5948</t>
  </si>
  <si>
    <t>Mark Jayson Rosima</t>
  </si>
  <si>
    <t>Q0266</t>
  </si>
  <si>
    <t>C5949</t>
  </si>
  <si>
    <t>Cristopher Cruz</t>
  </si>
  <si>
    <t>ULD Stands</t>
  </si>
  <si>
    <t>Q0270</t>
  </si>
  <si>
    <t>C5951</t>
  </si>
  <si>
    <t>Ramanan Thavarasa</t>
  </si>
  <si>
    <t>Q0274</t>
  </si>
  <si>
    <t>C4282</t>
  </si>
  <si>
    <t>Renato Dimalanta Canlas</t>
  </si>
  <si>
    <t>Q0275</t>
  </si>
  <si>
    <t>C4279</t>
  </si>
  <si>
    <t xml:space="preserve">Ruben Dela Cruz Malabo </t>
  </si>
  <si>
    <t>Q0279</t>
  </si>
  <si>
    <t>C5953</t>
  </si>
  <si>
    <t>Manuel Jr. Esplago Feniza</t>
  </si>
  <si>
    <t>Q0281</t>
  </si>
  <si>
    <t>C4283</t>
  </si>
  <si>
    <t>Billy Jim Morelos</t>
  </si>
  <si>
    <t>Q0282</t>
  </si>
  <si>
    <t>C5954</t>
  </si>
  <si>
    <t>Haren Del Campo</t>
  </si>
  <si>
    <t>Q0296</t>
  </si>
  <si>
    <t>C5957</t>
  </si>
  <si>
    <t>Mohamed Nabhan M. Shahiq</t>
  </si>
  <si>
    <t>Q0301</t>
  </si>
  <si>
    <t>C5959</t>
  </si>
  <si>
    <t>Rogelio Reyes Gomez Jr.</t>
  </si>
  <si>
    <t>Q0312</t>
  </si>
  <si>
    <t>C5965</t>
  </si>
  <si>
    <t>John Michael Yagonia</t>
  </si>
  <si>
    <t>Q0314</t>
  </si>
  <si>
    <t>C5967</t>
  </si>
  <si>
    <t>Ronnie Villanueva Gutierrez</t>
  </si>
  <si>
    <t>Q0328</t>
  </si>
  <si>
    <t>C5975</t>
  </si>
  <si>
    <t>Nenad Jovkovic</t>
  </si>
  <si>
    <t>Q0329</t>
  </si>
  <si>
    <t>C4288</t>
  </si>
  <si>
    <t>Nhuel Caguicla Landicho</t>
  </si>
  <si>
    <t>Q0334</t>
  </si>
  <si>
    <t>C01482</t>
  </si>
  <si>
    <t>Mohamed Riswan Mohamed Salyh</t>
  </si>
  <si>
    <t>Q0341</t>
  </si>
  <si>
    <t>C5984</t>
  </si>
  <si>
    <t>Dennis Ibe Sudario</t>
  </si>
  <si>
    <t>Q0364</t>
  </si>
  <si>
    <t>C5999</t>
  </si>
  <si>
    <t>Christian Archie Barbosa Niez</t>
  </si>
  <si>
    <t>Q0365</t>
  </si>
  <si>
    <t>C6000</t>
  </si>
  <si>
    <t>Clint Jude Duarte Bicoy</t>
  </si>
  <si>
    <t>Q0370</t>
  </si>
  <si>
    <t>C6005</t>
  </si>
  <si>
    <t>Willie Facun Adi</t>
  </si>
  <si>
    <t>Q0372</t>
  </si>
  <si>
    <t>C6007</t>
  </si>
  <si>
    <t>Eduard Embate Endonela</t>
  </si>
  <si>
    <t>Q0376</t>
  </si>
  <si>
    <t>C6011</t>
  </si>
  <si>
    <t>Sugathadasa Pattiwilage</t>
  </si>
  <si>
    <t>Q0157</t>
  </si>
  <si>
    <t>C03044</t>
  </si>
  <si>
    <t>Edwin Balakid Tegli</t>
  </si>
  <si>
    <t>Q0385</t>
  </si>
  <si>
    <t>C03043</t>
  </si>
  <si>
    <t>Gomer Repaso Plenos</t>
  </si>
  <si>
    <t>Q0393</t>
  </si>
  <si>
    <t>C03046</t>
  </si>
  <si>
    <t>John Errol Para Marino</t>
  </si>
  <si>
    <t>Q0396</t>
  </si>
  <si>
    <t>C03328</t>
  </si>
  <si>
    <t>Gabuin James Buintim</t>
  </si>
  <si>
    <t>Q0403</t>
  </si>
  <si>
    <t>C03236</t>
  </si>
  <si>
    <t>Marlon Rodel Fracisco Pimentel</t>
  </si>
  <si>
    <t>Q0418</t>
  </si>
  <si>
    <t>C05690</t>
  </si>
  <si>
    <t>Nathaniel Laguidao Gamosa</t>
  </si>
  <si>
    <t>Q0424</t>
  </si>
  <si>
    <t>C05922</t>
  </si>
  <si>
    <t>Ernesto JR Leona Campana</t>
  </si>
  <si>
    <t>Q0426</t>
  </si>
  <si>
    <t>C05924</t>
  </si>
  <si>
    <t>William Villanueva Gutierrez</t>
  </si>
  <si>
    <t>Q0428</t>
  </si>
  <si>
    <t>C06545</t>
  </si>
  <si>
    <t>Conrado DE Guzman Vineza</t>
  </si>
  <si>
    <t>Q0429</t>
  </si>
  <si>
    <t>C06544</t>
  </si>
  <si>
    <t xml:space="preserve">Elecer Hernandez Llamoso </t>
  </si>
  <si>
    <t>Q0430</t>
  </si>
  <si>
    <t>C06543</t>
  </si>
  <si>
    <t>Elesor JR Cas Frondozo</t>
  </si>
  <si>
    <t>CBF-AVI</t>
  </si>
  <si>
    <t>Q0432</t>
  </si>
  <si>
    <t>C06546</t>
  </si>
  <si>
    <t>Carlo Alcoran Tenorio</t>
  </si>
  <si>
    <t>Q0433</t>
  </si>
  <si>
    <t>C06840</t>
  </si>
  <si>
    <t>Alvin Quizon Tabasa</t>
  </si>
  <si>
    <t>Q0434</t>
  </si>
  <si>
    <t>C06828</t>
  </si>
  <si>
    <t>Miguelito Costelo Mainit</t>
  </si>
  <si>
    <t>Q0436</t>
  </si>
  <si>
    <t>C06883</t>
  </si>
  <si>
    <t>Mohamed Nasardeen Mohamadu Main</t>
  </si>
  <si>
    <t>Q0437</t>
  </si>
  <si>
    <t>C07032</t>
  </si>
  <si>
    <t>Dominic Munyua Kanyotu</t>
  </si>
  <si>
    <t>Q0440</t>
  </si>
  <si>
    <t>C07044</t>
  </si>
  <si>
    <t>Lenson Kiarie Karuru</t>
  </si>
  <si>
    <t>Q0444</t>
  </si>
  <si>
    <t>C07310</t>
  </si>
  <si>
    <t>Ryan Mauring Adol</t>
  </si>
  <si>
    <t>Q0445</t>
  </si>
  <si>
    <t>C07311</t>
  </si>
  <si>
    <t>Joey JR Tiwo Meramonte</t>
  </si>
  <si>
    <t>Q0446</t>
  </si>
  <si>
    <t>C07312</t>
  </si>
  <si>
    <t>Mario Dorado Hernandez</t>
  </si>
  <si>
    <t>Q0455</t>
  </si>
  <si>
    <t>C08600</t>
  </si>
  <si>
    <t>Sooraj Kurisinkal Reji</t>
  </si>
  <si>
    <t>IT/PLC</t>
  </si>
  <si>
    <t>Q0459</t>
  </si>
  <si>
    <t>C07932</t>
  </si>
  <si>
    <t>Jose Isagani Jr. Jamero Alaan</t>
  </si>
  <si>
    <t>Q0462</t>
  </si>
  <si>
    <t>C09056</t>
  </si>
  <si>
    <t>Jishnu Surendran</t>
  </si>
  <si>
    <t>Q0463</t>
  </si>
  <si>
    <t>C09057</t>
  </si>
  <si>
    <t>Saritha Oromariyil Sukumaran</t>
  </si>
  <si>
    <t>Q0468</t>
  </si>
  <si>
    <t>C09926</t>
  </si>
  <si>
    <t>Renz Jake Orense Lontoc</t>
  </si>
  <si>
    <t>Q0471</t>
  </si>
  <si>
    <t>C10926</t>
  </si>
  <si>
    <t>Dennis Delfino Daginotan</t>
  </si>
  <si>
    <t>Q0474</t>
  </si>
  <si>
    <t>C10929</t>
  </si>
  <si>
    <t>John Eric Bonganay Borcelis</t>
  </si>
  <si>
    <t>Q0477</t>
  </si>
  <si>
    <t>C11067</t>
  </si>
  <si>
    <t xml:space="preserve">Ray Maitem Maureal </t>
  </si>
  <si>
    <t>Q0478</t>
  </si>
  <si>
    <t>C11066</t>
  </si>
  <si>
    <t>Paul Jeric Azul Falcatan</t>
  </si>
  <si>
    <t>Q0480</t>
  </si>
  <si>
    <t xml:space="preserve">CT11046 </t>
  </si>
  <si>
    <t>Roderick Cailao Amar</t>
  </si>
  <si>
    <t>Q0482</t>
  </si>
  <si>
    <t>CT11047</t>
  </si>
  <si>
    <t>Jimmy Mallari Dela Cruz</t>
  </si>
  <si>
    <t>Q0483</t>
  </si>
  <si>
    <t>CT11815</t>
  </si>
  <si>
    <t>Meegle Mathew</t>
  </si>
  <si>
    <t>Q0484</t>
  </si>
  <si>
    <t>CT11812</t>
  </si>
  <si>
    <t>Thuvarakan Pulenthiran</t>
  </si>
  <si>
    <t>Q0487</t>
  </si>
  <si>
    <t>CT11816</t>
  </si>
  <si>
    <t>Jerome Latagan Cardejon</t>
  </si>
  <si>
    <t>Q0488</t>
  </si>
  <si>
    <t>CT11825</t>
  </si>
  <si>
    <t>Jay Tucker Mendoza</t>
  </si>
  <si>
    <t>Q0489</t>
  </si>
  <si>
    <t>CT11817</t>
  </si>
  <si>
    <t>Crisfo Lo Nibal</t>
  </si>
  <si>
    <t>Q0491</t>
  </si>
  <si>
    <t>CT11819</t>
  </si>
  <si>
    <t>Simon Kenneth Inoceno Hernandez</t>
  </si>
  <si>
    <t>Q0492</t>
  </si>
  <si>
    <t>CT11822</t>
  </si>
  <si>
    <t>Levitico Jose Caniedo</t>
  </si>
  <si>
    <t>Q0493</t>
  </si>
  <si>
    <t>CT11821</t>
  </si>
  <si>
    <t>Mohamed Faizal Mohamed Uvais</t>
  </si>
  <si>
    <t>Q0494</t>
  </si>
  <si>
    <t>CT11820</t>
  </si>
  <si>
    <t>Nhar Jaradal Cillo</t>
  </si>
  <si>
    <t>Q0496</t>
  </si>
  <si>
    <t>CT11824</t>
  </si>
  <si>
    <t>Herwin Fatalla Mimay</t>
  </si>
  <si>
    <t>Q0499</t>
  </si>
  <si>
    <t>CT14144</t>
  </si>
  <si>
    <t>Nino Vercide Arda</t>
  </si>
  <si>
    <t>Q0501</t>
  </si>
  <si>
    <t>CT14146</t>
  </si>
  <si>
    <t>Jason Puzon Dy</t>
  </si>
  <si>
    <t>Q0502</t>
  </si>
  <si>
    <t>C07916</t>
  </si>
  <si>
    <t>Rholie Pacio Casison</t>
  </si>
  <si>
    <t>Q0503</t>
  </si>
  <si>
    <t>CT14147</t>
  </si>
  <si>
    <t>Jeffrey Manarpaac Urolaza</t>
  </si>
  <si>
    <t>Q0505</t>
  </si>
  <si>
    <t>CT14149</t>
  </si>
  <si>
    <t>Edison Mendoza Rojas</t>
  </si>
  <si>
    <t>Q0506</t>
  </si>
  <si>
    <t>CT14150</t>
  </si>
  <si>
    <t>Mark Merill Jovenes Tirol</t>
  </si>
  <si>
    <t>Q0510</t>
  </si>
  <si>
    <t>CT14187</t>
  </si>
  <si>
    <t>Kennedy Gichuhi Ngaruiya</t>
  </si>
  <si>
    <t>Q0512</t>
  </si>
  <si>
    <t>CT14155</t>
  </si>
  <si>
    <t>Francis Agbor Eyong Atem</t>
  </si>
  <si>
    <t>Q0513</t>
  </si>
  <si>
    <t>CT14454</t>
  </si>
  <si>
    <t>Siraj Moolakkappil</t>
  </si>
  <si>
    <t>Q0514</t>
  </si>
  <si>
    <t>CT15258</t>
  </si>
  <si>
    <t>Mohamed Bilal Muneer Basha</t>
  </si>
  <si>
    <t>Q0515</t>
  </si>
  <si>
    <t>CT14505</t>
  </si>
  <si>
    <t>Alen Cherippanat Babu</t>
  </si>
  <si>
    <t>Q0517</t>
  </si>
  <si>
    <t>CT14504</t>
  </si>
  <si>
    <t>Mohamed Shafras Jawlangull</t>
  </si>
  <si>
    <t>Q0518</t>
  </si>
  <si>
    <t>CT14850</t>
  </si>
  <si>
    <t>Renson Gicheha Gicheru</t>
  </si>
  <si>
    <t>KSA</t>
  </si>
  <si>
    <t>Q0519</t>
  </si>
  <si>
    <t>CT14927</t>
  </si>
  <si>
    <t>Mohamed Faris Mohamed Naleem</t>
  </si>
  <si>
    <t>Q0521</t>
  </si>
  <si>
    <t>CT15259</t>
  </si>
  <si>
    <t xml:space="preserve">Shihabdeen Seeni Mohamed </t>
  </si>
  <si>
    <t>Q0522</t>
  </si>
  <si>
    <t>CT15260</t>
  </si>
  <si>
    <t>Prakyath Prabhakar Amin</t>
  </si>
  <si>
    <t>Q0523</t>
  </si>
  <si>
    <t>CT15581</t>
  </si>
  <si>
    <t>Julius Kateregga</t>
  </si>
  <si>
    <t>Q0524</t>
  </si>
  <si>
    <t>CT15261</t>
  </si>
  <si>
    <t>Kishanraj Pulenthiran</t>
  </si>
  <si>
    <t>Q0525</t>
  </si>
  <si>
    <t>CT15262</t>
  </si>
  <si>
    <t>James Kariungi Muthee</t>
  </si>
  <si>
    <t>Q0527</t>
  </si>
  <si>
    <t>CT15583</t>
  </si>
  <si>
    <t>Kasansula Francis Kiwanuka</t>
  </si>
  <si>
    <t>Q0529</t>
  </si>
  <si>
    <t>CT15585</t>
  </si>
  <si>
    <t>Arnel Neri Montemayor</t>
  </si>
  <si>
    <t>Q0530</t>
  </si>
  <si>
    <t>CT15586</t>
  </si>
  <si>
    <t>Erick Omondi Okoyo</t>
  </si>
  <si>
    <t>Q0531</t>
  </si>
  <si>
    <t>CT15739</t>
  </si>
  <si>
    <t>Trevin Christopher Neydorf</t>
  </si>
  <si>
    <t>Q0532</t>
  </si>
  <si>
    <t>CT15740</t>
  </si>
  <si>
    <t>Mohamed Mufaris Mohamed Jameel</t>
  </si>
  <si>
    <t>Q0533</t>
  </si>
  <si>
    <t>CT15800</t>
  </si>
  <si>
    <t xml:space="preserve">Jasim Kinarullaparambath Kunhabdulla </t>
  </si>
  <si>
    <t>Q0534</t>
  </si>
  <si>
    <t>CT16045</t>
  </si>
  <si>
    <t>Naser Qasim Mohammad Alhaj Ahmed</t>
  </si>
  <si>
    <t>Q0536</t>
  </si>
  <si>
    <t>CT18426</t>
  </si>
  <si>
    <t>Jeffrey Sayson Bagatua</t>
  </si>
  <si>
    <t>Q0538</t>
  </si>
  <si>
    <t>CT18428</t>
  </si>
  <si>
    <t>Wali Mohammed Sabry</t>
  </si>
  <si>
    <t>Q0540</t>
  </si>
  <si>
    <t>CT19052</t>
  </si>
  <si>
    <t>Rommel Tamayo Eleosida</t>
  </si>
  <si>
    <t>Q0541</t>
  </si>
  <si>
    <t>CT19053</t>
  </si>
  <si>
    <t>Errolnil Purificacion Atienza</t>
  </si>
  <si>
    <t>Q0542</t>
  </si>
  <si>
    <t>CT19054</t>
  </si>
  <si>
    <t>Hernan John Baguion Murcillos</t>
  </si>
  <si>
    <t>Q0543</t>
  </si>
  <si>
    <t>CT19055</t>
  </si>
  <si>
    <t>Ivan Raphael Macatangay Del Mundo</t>
  </si>
  <si>
    <t>Q0544</t>
  </si>
  <si>
    <t>CT19056</t>
  </si>
  <si>
    <t>Jerico Tallorin Atienzo</t>
  </si>
  <si>
    <t>Q0545</t>
  </si>
  <si>
    <t>CT19057</t>
  </si>
  <si>
    <t>Alvin Tumboc Cuevas</t>
  </si>
  <si>
    <t>Q0546</t>
  </si>
  <si>
    <t>CT19058</t>
  </si>
  <si>
    <t>James Andrew Aquino Rodillo</t>
  </si>
  <si>
    <t>Q0547</t>
  </si>
  <si>
    <t>CT19059</t>
  </si>
  <si>
    <t>Alvin Cataquiz Austria</t>
  </si>
  <si>
    <t>Q0548</t>
  </si>
  <si>
    <t>CT19060</t>
  </si>
  <si>
    <t>Jayson Ruz Oligan</t>
  </si>
  <si>
    <t>Q0549</t>
  </si>
  <si>
    <t>CT19061</t>
  </si>
  <si>
    <t>John Michael Angelo Mesina Clemen</t>
  </si>
  <si>
    <t>Q0550</t>
  </si>
  <si>
    <t>CT19062</t>
  </si>
  <si>
    <t>Lemuel Carcellar Macatangay</t>
  </si>
  <si>
    <t>Q0551</t>
  </si>
  <si>
    <t>CT19086</t>
  </si>
  <si>
    <t>Nikko Villanueva Cruz</t>
  </si>
  <si>
    <t>Q0553</t>
  </si>
  <si>
    <t>CT19088</t>
  </si>
  <si>
    <t>Justin Paolo Macatangay Ilao</t>
  </si>
  <si>
    <t>Q0554</t>
  </si>
  <si>
    <t>CT19089</t>
  </si>
  <si>
    <t>Jake Alinabon Salibay</t>
  </si>
  <si>
    <t>Q0555</t>
  </si>
  <si>
    <t>CT19557</t>
  </si>
  <si>
    <t>Marlon Yuson Pamplona</t>
  </si>
  <si>
    <t>Q0556</t>
  </si>
  <si>
    <t>CT19090</t>
  </si>
  <si>
    <t>Joe Vergil Jr Calanza Dormitorio</t>
  </si>
  <si>
    <t>Q0557</t>
  </si>
  <si>
    <t>CT19091</t>
  </si>
  <si>
    <t>Bonifacio Arano Bayer</t>
  </si>
  <si>
    <t>Q0559</t>
  </si>
  <si>
    <t>CT19542</t>
  </si>
  <si>
    <t>Sumedha Pradeep Dissanayaka</t>
  </si>
  <si>
    <t>Q0560</t>
  </si>
  <si>
    <t>CT19543</t>
  </si>
  <si>
    <t>Yuvashanth Somasuntharam kukasuthan</t>
  </si>
  <si>
    <t>Q0561</t>
  </si>
  <si>
    <t>CT19544</t>
  </si>
  <si>
    <t>Jonel Catibog Katigbak</t>
  </si>
  <si>
    <t>Q0562</t>
  </si>
  <si>
    <t>CT19545</t>
  </si>
  <si>
    <t>Catalino Mendoza Rojas</t>
  </si>
  <si>
    <t>Q0566</t>
  </si>
  <si>
    <t>CT20923</t>
  </si>
  <si>
    <t>Murshidul Haq Patteri Thazhe Kuni</t>
  </si>
  <si>
    <t>Q0567</t>
  </si>
  <si>
    <t>CT20924</t>
  </si>
  <si>
    <t>Nisham Kizhakke Valappil</t>
  </si>
  <si>
    <t>Q0568</t>
  </si>
  <si>
    <t>CT20925</t>
  </si>
  <si>
    <t>Pasidu Pamodaya Rathnayake Rathnayake Mudiyanselage</t>
  </si>
  <si>
    <t>Q0569</t>
  </si>
  <si>
    <t>CT20926</t>
  </si>
  <si>
    <t>Chalana Ishan Dishanayake Dishanayake Pathiranage</t>
  </si>
  <si>
    <t>Q0570</t>
  </si>
  <si>
    <t>CT20927</t>
  </si>
  <si>
    <t>Mohamed Ahthir Abdul Majeed</t>
  </si>
  <si>
    <t>Q0571</t>
  </si>
  <si>
    <t>CT20928</t>
  </si>
  <si>
    <t>Sathis Gunawardhana Dikella Kandha Yakdhehirallage</t>
  </si>
  <si>
    <t>Q0572</t>
  </si>
  <si>
    <t>CT20929</t>
  </si>
  <si>
    <t>Niroshan Abesingha Abesingha Karunarathna Mudalige</t>
  </si>
  <si>
    <t>Q0573</t>
  </si>
  <si>
    <t>CT20930</t>
  </si>
  <si>
    <t>Tharaka Thanujaya Dissanayaka Dissanayaka Mudiyanselage</t>
  </si>
  <si>
    <t>Q0574</t>
  </si>
  <si>
    <t>CT20931</t>
  </si>
  <si>
    <t>Nishan Ekanayake Ekanayake Mudiyanselage</t>
  </si>
  <si>
    <t>Q0575</t>
  </si>
  <si>
    <t>CT21092</t>
  </si>
  <si>
    <t>Jacky Chan Nava Gastardo</t>
  </si>
  <si>
    <t>Q0576</t>
  </si>
  <si>
    <t>CT21093</t>
  </si>
  <si>
    <t>Mohammed Fahim Mohammed Laffir</t>
  </si>
  <si>
    <t>Q0577</t>
  </si>
  <si>
    <t>CT21100</t>
  </si>
  <si>
    <t>Sameera Lakmal Rupasinghe Arachchige</t>
  </si>
  <si>
    <t>Q0578</t>
  </si>
  <si>
    <t>CT21094</t>
  </si>
  <si>
    <t>Dushan Priyankara Herath Herath Mudiyanselage</t>
  </si>
  <si>
    <t>Q0579</t>
  </si>
  <si>
    <t>CT21095</t>
  </si>
  <si>
    <t>Pathmapriyan Muruguppilla</t>
  </si>
  <si>
    <t>Q0580</t>
  </si>
  <si>
    <t>CT21099</t>
  </si>
  <si>
    <t>Roshan Chaminda Udawaththa Udawaththa Kankanamge</t>
  </si>
  <si>
    <t>Q0581</t>
  </si>
  <si>
    <t>CT21096</t>
  </si>
  <si>
    <t>Kusal Sharmila Hewa Kokawalage</t>
  </si>
  <si>
    <t>Q0582</t>
  </si>
  <si>
    <t>CT21097</t>
  </si>
  <si>
    <t>Mohomed Minnas Mohomed Ramees</t>
  </si>
  <si>
    <t>Q0583</t>
  </si>
  <si>
    <t>CT21098</t>
  </si>
  <si>
    <t>Mabin Pauly</t>
  </si>
  <si>
    <t>Q0431</t>
  </si>
  <si>
    <t>Jahsim Saycon Apila</t>
  </si>
  <si>
    <t>Equipment Trainings  Required As per Facility</t>
  </si>
  <si>
    <t>SOP Trainings Required As per Facility</t>
  </si>
  <si>
    <t>Other Trainings Required</t>
  </si>
  <si>
    <t>COMPLETED EQUIPMENT TRAININGS</t>
  </si>
  <si>
    <t>COMPLETED SOP TRAININGS</t>
  </si>
  <si>
    <t>COMPLETED Other TRAININGS</t>
  </si>
  <si>
    <t>Pending Equipment  Trainings</t>
  </si>
  <si>
    <t>Pending SOP Trainings</t>
  </si>
  <si>
    <t>Pending Other  Trainings</t>
  </si>
  <si>
    <t>Count Of Trainings</t>
  </si>
  <si>
    <t>Stacker crane</t>
  </si>
  <si>
    <t xml:space="preserve">EWS EQ </t>
  </si>
  <si>
    <t>CS-H9-TV</t>
  </si>
  <si>
    <t>ULD&amp;BB-TV</t>
  </si>
  <si>
    <t>FMC-deck</t>
  </si>
  <si>
    <t>Weight scales</t>
  </si>
  <si>
    <t>Tilting deck</t>
  </si>
  <si>
    <t>Date</t>
  </si>
  <si>
    <t>TT+RA</t>
  </si>
  <si>
    <t>CS-Hoist</t>
  </si>
  <si>
    <t>ULD Hoist</t>
  </si>
  <si>
    <t>Truck dock</t>
  </si>
  <si>
    <t>Softwares &amp; Param.</t>
  </si>
  <si>
    <t>Control circuits</t>
  </si>
  <si>
    <t>Cool Room</t>
  </si>
  <si>
    <t>Climate Control Center</t>
  </si>
  <si>
    <t>J Stand Lift</t>
  </si>
  <si>
    <t>Reach Truck R16</t>
  </si>
  <si>
    <t>VNA Truck-K</t>
  </si>
  <si>
    <t>Stretch Wrapper</t>
  </si>
  <si>
    <t>Counter Balance Truck E-15</t>
  </si>
  <si>
    <t>Order Picker</t>
  </si>
  <si>
    <t>Bin Conveyor System</t>
  </si>
  <si>
    <t>Pallet Conveyor System</t>
  </si>
  <si>
    <t>Pallet Stacker</t>
  </si>
  <si>
    <t>Bin Hoist S-Type</t>
  </si>
  <si>
    <t>Low Lift Truck T30</t>
  </si>
  <si>
    <t>Bizerba Weight</t>
  </si>
  <si>
    <t>ASRS Stacker Crane</t>
  </si>
  <si>
    <t>Pallet Hoist</t>
  </si>
  <si>
    <t>Linde Software and ELOKON</t>
  </si>
  <si>
    <t>MHE Battery &amp; Chargers</t>
  </si>
  <si>
    <t>Safety Circuits and Controls</t>
  </si>
  <si>
    <t>Storage Retrieval Machine</t>
  </si>
  <si>
    <t>Flintec Weight Scale</t>
  </si>
  <si>
    <t>Chain and Roller conveyors</t>
  </si>
  <si>
    <t>Sorting Transfer Vehicle</t>
  </si>
  <si>
    <t>AGC-MOS</t>
  </si>
  <si>
    <t>Logimat</t>
  </si>
  <si>
    <t>Warehouse Management</t>
  </si>
  <si>
    <t>22R1 Reefer Container</t>
  </si>
  <si>
    <t>Truck Dock 15FT</t>
  </si>
  <si>
    <t>Powered Roller Deck-</t>
  </si>
  <si>
    <t>Tilting Deck</t>
  </si>
  <si>
    <t xml:space="preserve">Castor Roller Deck </t>
  </si>
  <si>
    <t>WEIGHING SCALE</t>
  </si>
  <si>
    <t xml:space="preserve">Date </t>
  </si>
  <si>
    <t>IS0 55001</t>
  </si>
  <si>
    <t xml:space="preserve">DATE </t>
  </si>
  <si>
    <t>DATE</t>
  </si>
  <si>
    <t>Access Card(HIAAVSECT-TBT-019)</t>
  </si>
  <si>
    <t>Endangered by Electricity A safety Training</t>
  </si>
  <si>
    <t>STACKER CRANE AISLE MONTHLY PREVENTIVE MAINTENANCE</t>
  </si>
  <si>
    <t>COUNT OF EXAMS</t>
  </si>
  <si>
    <t>Average Marks scored</t>
  </si>
  <si>
    <t>Total Average Marks</t>
  </si>
  <si>
    <t>C06547</t>
  </si>
  <si>
    <t>Q0584</t>
  </si>
  <si>
    <t>CT21853</t>
  </si>
  <si>
    <t>Shern Sebastian Sebastian Simon</t>
  </si>
  <si>
    <t>Q0585</t>
  </si>
  <si>
    <t>CT21862</t>
  </si>
  <si>
    <t>Wai Hin Phyo</t>
  </si>
  <si>
    <t>Hicham Charkaoui</t>
  </si>
  <si>
    <t>Antony Kamau Kageche</t>
  </si>
  <si>
    <t>AbdulRashid Byarugaba </t>
  </si>
  <si>
    <t xml:space="preserve">Mohamed Shaheer Mohamed Laffir </t>
  </si>
  <si>
    <t>red font</t>
  </si>
  <si>
    <t>resigning this month</t>
  </si>
  <si>
    <t>resigning in the following months</t>
  </si>
  <si>
    <t>Recruitment in process</t>
  </si>
  <si>
    <t>ETAs Card Expiring</t>
  </si>
  <si>
    <t>Blue font</t>
  </si>
  <si>
    <t>Project Staff currently on Vacation</t>
  </si>
  <si>
    <t>Nigeria</t>
  </si>
  <si>
    <t>Jordan</t>
  </si>
  <si>
    <t>Oman</t>
  </si>
  <si>
    <t>MM office</t>
  </si>
  <si>
    <t>Admin office</t>
  </si>
  <si>
    <t>CM2</t>
  </si>
  <si>
    <t>CM4</t>
  </si>
  <si>
    <t>QDF office</t>
  </si>
  <si>
    <t>Technical support office</t>
  </si>
  <si>
    <t>CM1</t>
  </si>
  <si>
    <t>PM2</t>
  </si>
  <si>
    <t>PM4</t>
  </si>
  <si>
    <t>Pantry</t>
  </si>
  <si>
    <t>PM3</t>
  </si>
  <si>
    <t>Store room</t>
  </si>
  <si>
    <t>PM1</t>
  </si>
  <si>
    <t>PM6</t>
  </si>
  <si>
    <t>PM</t>
  </si>
  <si>
    <t>Camp Boss</t>
  </si>
  <si>
    <t>PM5</t>
  </si>
  <si>
    <t/>
  </si>
  <si>
    <t>3TIER RACK -G/H/A/303</t>
  </si>
  <si>
    <t>3TIER RACK -JBAY</t>
  </si>
  <si>
    <t>Non-powered roller Decks</t>
  </si>
  <si>
    <t>Stretch Wrapper Parameters</t>
  </si>
  <si>
    <t>AVI Equipment</t>
  </si>
  <si>
    <t>Zero Tolerance Policy</t>
  </si>
  <si>
    <t>TEAM</t>
  </si>
  <si>
    <t>DEPARTMENT</t>
  </si>
  <si>
    <t>Material request Procedure</t>
  </si>
  <si>
    <t>LOTO</t>
  </si>
  <si>
    <t>Equipment  Request &amp;handover procedure(SOP-028)</t>
  </si>
  <si>
    <t>Equipment Operation Procedure
(SOP-031)</t>
  </si>
  <si>
    <t>LSME designation</t>
  </si>
  <si>
    <t>Deputy Maintenance Manager</t>
  </si>
  <si>
    <t>HR &amp; Administration Officer</t>
  </si>
  <si>
    <t>Maintenance Supervisor - Electrical</t>
  </si>
  <si>
    <t>Maintenance Supervisor - Mechanical/ Acting DMM</t>
  </si>
  <si>
    <t>Senior Maintenance Technician - Electrical/Acting PM Supervisor</t>
  </si>
  <si>
    <t>IT Manager</t>
  </si>
  <si>
    <t>Senior Maintenance Technician - Electrical</t>
  </si>
  <si>
    <t>Senior Maintenance Technician - Mechanical</t>
  </si>
  <si>
    <t>Maintenance Technician - Mechanical</t>
  </si>
  <si>
    <t>Lead Maintenance Technician - Mechanical</t>
  </si>
  <si>
    <t>Lead Maintenance Technician (Installation)</t>
  </si>
  <si>
    <t>Lead Maintenance Technician (Mechanical)</t>
  </si>
  <si>
    <t>Lead Maintenance Technician (Electrical Installation)</t>
  </si>
  <si>
    <t>CMMS Senior TL</t>
  </si>
  <si>
    <t>Senior Maintenance Technician (Electrical Installation)</t>
  </si>
  <si>
    <t>Lead Maintenance Technician (Lift/Electrical)</t>
  </si>
  <si>
    <t>Senior Maintenance Technician (Mechanical)/ Quality Assurance Supervisor</t>
  </si>
  <si>
    <t>Project Supervisor - Mechanical</t>
  </si>
  <si>
    <t xml:space="preserve">Driver </t>
  </si>
  <si>
    <t xml:space="preserve">Cleaner </t>
  </si>
  <si>
    <t>Assistant Maintenance Technician</t>
  </si>
  <si>
    <t>Lead Storekeeper</t>
  </si>
  <si>
    <t xml:space="preserve">Lead Maintenance Technician (Electrical) </t>
  </si>
  <si>
    <t xml:space="preserve">Lead Maintenance Technician (Mechanical) </t>
  </si>
  <si>
    <t>Lead Maintenance Technician - Electrical</t>
  </si>
  <si>
    <t>Secretary</t>
  </si>
  <si>
    <t>Maintenance Technician (Electrical) /Acting Team Lead ULD Stands</t>
  </si>
  <si>
    <t>Maintenance Technician (Mechanical)</t>
  </si>
  <si>
    <t xml:space="preserve">Maintenance Technician (Electrical) </t>
  </si>
  <si>
    <t>Maintenance Manager</t>
  </si>
  <si>
    <t>Maintenance Technician - Electrical</t>
  </si>
  <si>
    <t>Lead Mechanical Technician - Mechanical</t>
  </si>
  <si>
    <t>H&amp;S Senior Officer</t>
  </si>
  <si>
    <t>Storekeeper</t>
  </si>
  <si>
    <t>IT Engineer</t>
  </si>
  <si>
    <t>Procurement Officer</t>
  </si>
  <si>
    <t>Sales &amp; Procurement Officer</t>
  </si>
  <si>
    <t>CMMS Operator</t>
  </si>
  <si>
    <t>Safety Officer</t>
  </si>
  <si>
    <t>Continuous Improvement Manager</t>
  </si>
  <si>
    <t>Cleaner</t>
  </si>
  <si>
    <t>Senior Lift Technician - Electrical</t>
  </si>
  <si>
    <t>Maintenance Technician- Electrical</t>
  </si>
  <si>
    <t>Technical Support Engineer</t>
  </si>
  <si>
    <t>Maintenance Technician - Mechanical/ Acting team Lead PM5</t>
  </si>
  <si>
    <t>Mechanical Engineer/ Planning Engineer</t>
  </si>
  <si>
    <t>PLC Engineer</t>
  </si>
  <si>
    <t>Lift Engineer</t>
  </si>
  <si>
    <t xml:space="preserve"> EQUIPMENT TRAININGS Required</t>
  </si>
  <si>
    <t>CM</t>
  </si>
  <si>
    <t>OLD Whereabouts</t>
  </si>
  <si>
    <t>New whereabouts</t>
  </si>
  <si>
    <t>Change status</t>
  </si>
  <si>
    <t>Old Equipment Trainings  Required As per Facility</t>
  </si>
  <si>
    <t>New Equipment Trainings  Required As per Facility</t>
  </si>
  <si>
    <t>Stacker Crane</t>
  </si>
  <si>
    <t>EWS</t>
  </si>
  <si>
    <t>Consignment Shuttle TV</t>
  </si>
  <si>
    <t>ULD TV</t>
  </si>
  <si>
    <t>FMC Deck</t>
  </si>
  <si>
    <t>Weight Scales</t>
  </si>
  <si>
    <t>Turntable &amp; RA Deck</t>
  </si>
  <si>
    <t>CS Hoist</t>
  </si>
  <si>
    <t>Software &amp; Parameters</t>
  </si>
  <si>
    <t>Control Circuits</t>
  </si>
  <si>
    <t>Cool rooms</t>
  </si>
  <si>
    <t>Tilting Deck2</t>
  </si>
  <si>
    <t>Count Of TrainingsFrom June</t>
  </si>
  <si>
    <t>Count Of Trainings From June</t>
  </si>
  <si>
    <t>Resigned</t>
  </si>
  <si>
    <t>Team</t>
  </si>
  <si>
    <t>Q0586</t>
  </si>
  <si>
    <t>Q0587</t>
  </si>
  <si>
    <t>Q0588</t>
  </si>
  <si>
    <t>Q0589</t>
  </si>
  <si>
    <t>Abdulrashid Byarugaba </t>
  </si>
  <si>
    <t>Justine Tiangson Clave</t>
  </si>
  <si>
    <t>Peter Nganga Kamau</t>
  </si>
  <si>
    <t>Wycliffe Mushori</t>
  </si>
  <si>
    <t>Out of Country</t>
  </si>
  <si>
    <t>Q0590</t>
  </si>
  <si>
    <t>Training Officer</t>
  </si>
  <si>
    <t>STV AISLE ACCESS PROCEDURE</t>
  </si>
  <si>
    <t>STACKER CRANE 01-04 &amp; 05 -10 AISLE ACCESS PROCEDURE</t>
  </si>
  <si>
    <t>Q0592</t>
  </si>
  <si>
    <t>Misaligned Pallet-ULD Recovery Procedure</t>
  </si>
  <si>
    <t>Q0593</t>
  </si>
  <si>
    <t>Q0594</t>
  </si>
  <si>
    <t>Q0595</t>
  </si>
  <si>
    <t>Q0596</t>
  </si>
  <si>
    <t>Q0597</t>
  </si>
  <si>
    <t>Q0598</t>
  </si>
  <si>
    <t>Q0599</t>
  </si>
  <si>
    <t>Q0600</t>
  </si>
  <si>
    <t>Q0601</t>
  </si>
  <si>
    <t>Q0602</t>
  </si>
  <si>
    <t>Contigency Plan During Heavy Rainfall</t>
  </si>
  <si>
    <t>Q0591</t>
  </si>
  <si>
    <t>Harikaran Seenithamby</t>
  </si>
  <si>
    <t>CT22252</t>
  </si>
  <si>
    <t>CT22253</t>
  </si>
  <si>
    <t>C09925</t>
  </si>
  <si>
    <t>3TIER RACK -G/H/A/Q51</t>
  </si>
  <si>
    <t>Incident Escalation Process(LSME-IMS-SOP-021 )</t>
  </si>
  <si>
    <t>Sumesh Soman</t>
  </si>
  <si>
    <t>Muhammed Ashiq Mohamed Mumtaz</t>
  </si>
  <si>
    <t>Procedure For Handling New or Unfamilliar Task</t>
  </si>
  <si>
    <t>Document No:</t>
  </si>
  <si>
    <t>Revision No:</t>
  </si>
  <si>
    <t>LSME-TRN-FM-048</t>
  </si>
  <si>
    <r>
      <rPr>
        <b/>
        <sz val="12"/>
        <color theme="0"/>
        <rFont val="Aptos Narrow"/>
        <family val="2"/>
        <scheme val="minor"/>
      </rPr>
      <t>:</t>
    </r>
    <r>
      <rPr>
        <b/>
        <sz val="12"/>
        <color theme="1"/>
        <rFont val="Aptos Narrow"/>
        <family val="2"/>
        <scheme val="minor"/>
      </rPr>
      <t>00</t>
    </r>
  </si>
  <si>
    <t>Training progress Tracker</t>
  </si>
  <si>
    <t>Count Of  Total Trainings</t>
  </si>
  <si>
    <t>Designation</t>
  </si>
  <si>
    <t xml:space="preserve"> Team</t>
  </si>
  <si>
    <t>LSME – Lodige Systems Middle East</t>
  </si>
  <si>
    <t>Training Progress Tracker</t>
  </si>
  <si>
    <t>Arvin Clyde D.Crisme</t>
  </si>
  <si>
    <t>Replacement Procedure Of ASI Gateway</t>
  </si>
  <si>
    <t>ORACLE</t>
  </si>
  <si>
    <t>LEAM</t>
  </si>
  <si>
    <t>Ifras Mohammed</t>
  </si>
  <si>
    <t>Jeffery Manarpaac Urolaza</t>
  </si>
  <si>
    <t>Maintenance Work Guide For New Member</t>
  </si>
  <si>
    <t>Pallet Stacker L-14</t>
  </si>
  <si>
    <t>Q0603</t>
  </si>
  <si>
    <t>Q0604</t>
  </si>
  <si>
    <t xml:space="preserve">Ifran Ansari </t>
  </si>
  <si>
    <t>Alby Manchandiyil Antony</t>
  </si>
  <si>
    <t>Replacement Procedure Of Y Axis Frequency Inverter -Stacker Crane</t>
  </si>
  <si>
    <t>Diagnosis Of Beckoff Module And Troubleshooting Guide</t>
  </si>
  <si>
    <t>Stacker Crane Aisle Annual Maintenance And Megger Test Procedure</t>
  </si>
  <si>
    <t>Count</t>
  </si>
  <si>
    <t>Q0605</t>
  </si>
  <si>
    <t>Replacement Of Y-Axis Frequency Inverter -Stacker Crane</t>
  </si>
  <si>
    <t>Total</t>
  </si>
  <si>
    <t>(SOP-031)</t>
  </si>
  <si>
    <t>Equipment Operation Procedure(QDF-SOP-003)</t>
  </si>
  <si>
    <t>Piratheepan Thiyagarasa</t>
  </si>
  <si>
    <t>Moustafa Hassan Ibrahim Elsayyad</t>
  </si>
  <si>
    <t xml:space="preserve">Harsha Shetty </t>
  </si>
  <si>
    <t>Date of Joining</t>
  </si>
  <si>
    <t>Q0606</t>
  </si>
  <si>
    <t>Q0607</t>
  </si>
  <si>
    <t>Q0608</t>
  </si>
  <si>
    <t>Q0609</t>
  </si>
  <si>
    <t>Outside Maintenance</t>
  </si>
  <si>
    <t>Bin Transport System</t>
  </si>
  <si>
    <t>Electronic Hydraulic Press</t>
  </si>
  <si>
    <t>Weight Scale Verification Procedure(LSME-IMS-SOP-023 )</t>
  </si>
  <si>
    <t>Q0610</t>
  </si>
  <si>
    <t>Q0611</t>
  </si>
  <si>
    <t>Q0612</t>
  </si>
  <si>
    <t>Q0613</t>
  </si>
  <si>
    <t>Q0614</t>
  </si>
  <si>
    <t>Q0615</t>
  </si>
  <si>
    <t>Q0616</t>
  </si>
  <si>
    <t>Q0617</t>
  </si>
  <si>
    <t>Kevin Carl Enriquez Serrano</t>
  </si>
  <si>
    <t>Romie Ross Tamayo Eleosida</t>
  </si>
  <si>
    <t>Quennan Carandang Cuesta</t>
  </si>
  <si>
    <t>Lester John Fuentes Monter</t>
  </si>
  <si>
    <t>Neil Jhon Sabile Ramos</t>
  </si>
  <si>
    <t>Kim Harvey Cuevas Ayag</t>
  </si>
  <si>
    <t>Nelson Jr Ybut Sancho</t>
  </si>
  <si>
    <t>Rolly Miano Valdez</t>
  </si>
  <si>
    <t>Daniel Bacolcol Orquiza</t>
  </si>
  <si>
    <t>HVAC Engineer</t>
  </si>
  <si>
    <t>Roby Chua Malinao</t>
  </si>
  <si>
    <t>Emmanuel Richard Marasigan Velasco</t>
  </si>
  <si>
    <t>Lorence Cardenas Cabales</t>
  </si>
  <si>
    <t>Count Of Exams</t>
  </si>
  <si>
    <t>Replacement of Stacker Crane Driven Wheel</t>
  </si>
  <si>
    <t>Replacement of Stacker Crane Fork Flyer Chain</t>
  </si>
  <si>
    <t>Replacement of Stacker Crane Wire Rope</t>
  </si>
  <si>
    <t>DEMAG JIB Crane Manual</t>
  </si>
  <si>
    <t>AGC Recovery Procedure</t>
  </si>
  <si>
    <t>MFC-EDS Operational Training Manual</t>
  </si>
  <si>
    <t>Curve Roller</t>
  </si>
  <si>
    <t>Belt Conveyor</t>
  </si>
  <si>
    <t>Channelizer</t>
  </si>
  <si>
    <t>Belt  Conveyor With RFID</t>
  </si>
  <si>
    <t>SOP for Non Powered Roller Deck And ULD Aisle</t>
  </si>
  <si>
    <t>Procedure For Warm &amp; Cold Booting of The HandHeld Scanner</t>
  </si>
  <si>
    <t>Foam Packing Machine</t>
  </si>
  <si>
    <t>ASRS Stacker Crane
Aisle Access Procedure</t>
  </si>
  <si>
    <t>Replacing Bearings Of ULD Hoist Counterweight Pulley</t>
  </si>
  <si>
    <t>Overload and Load Testing Procedure In ULD Hoist</t>
  </si>
  <si>
    <t>AMH Sorting Transfer Vehicle Software Recovery Procedure</t>
  </si>
  <si>
    <t>Troubleshooting Device Net Error On SRM Machine</t>
  </si>
  <si>
    <t>STV &amp; SRMSensor Replacement Procedure</t>
  </si>
  <si>
    <t xml:space="preserve"> Replacing STV Power Feed Rail Unit Procedure</t>
  </si>
  <si>
    <t>Clearing Data ,Log Acquisitions On ASRS Machine and savings.</t>
  </si>
  <si>
    <t>SRM Waterflooding Recovery</t>
  </si>
  <si>
    <t>NOT DONE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</si>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</sst>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mmm\-yy;@"/>
    <numFmt numFmtId="165" formatCode="[$-409]d/mmm/yy;@"/>
    <numFmt numFmtId="166" formatCode="0.0%"/>
    <numFmt numFmtId="167" formatCode="[$-409]d\-mmm\-yy;@"/>
    <numFmt numFmtId="168" formatCode="d\-mmm\-yyyy"/>
    <numFmt numFmtId="169" formatCode="[$-409]d\-mmm\-yyyy;@"/>
    <numFmt numFmtId="170" formatCode="[$-409]dd\-mmm\-yy;@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0"/>
      <color rgb="FF00B0F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</font>
    <font>
      <sz val="10"/>
      <name val="Calibri"/>
      <family val="2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2"/>
      <color theme="1"/>
      <name val="Arial"/>
      <family val="2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E2D5"/>
        <bgColor rgb="FF000000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6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1" applyFont="1" applyFill="1" applyBorder="1" applyAlignment="1">
      <alignment horizontal="left"/>
    </xf>
    <xf numFmtId="0" fontId="3" fillId="3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3" borderId="1" xfId="1" applyFont="1" applyFill="1" applyBorder="1"/>
    <xf numFmtId="0" fontId="3" fillId="0" borderId="1" xfId="1" applyFont="1" applyBorder="1"/>
    <xf numFmtId="2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wrapText="1"/>
    </xf>
    <xf numFmtId="2" fontId="3" fillId="3" borderId="1" xfId="1" applyNumberFormat="1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165" fontId="2" fillId="2" borderId="4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165" fontId="0" fillId="0" borderId="0" xfId="0" applyNumberFormat="1"/>
    <xf numFmtId="0" fontId="0" fillId="8" borderId="0" xfId="0" applyFill="1" applyAlignment="1">
      <alignment vertical="center" wrapText="1"/>
    </xf>
    <xf numFmtId="0" fontId="0" fillId="8" borderId="0" xfId="0" applyFill="1" applyAlignment="1">
      <alignment vertical="center"/>
    </xf>
    <xf numFmtId="9" fontId="0" fillId="0" borderId="0" xfId="0" applyNumberFormat="1"/>
    <xf numFmtId="166" fontId="3" fillId="0" borderId="0" xfId="0" applyNumberFormat="1" applyFont="1" applyAlignment="1">
      <alignment horizontal="center"/>
    </xf>
    <xf numFmtId="0" fontId="0" fillId="9" borderId="0" xfId="0" applyFill="1" applyAlignment="1">
      <alignment vertical="center" wrapText="1"/>
    </xf>
    <xf numFmtId="0" fontId="6" fillId="9" borderId="0" xfId="0" applyFont="1" applyFill="1" applyAlignment="1">
      <alignment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3" fillId="10" borderId="1" xfId="0" applyFont="1" applyFill="1" applyBorder="1"/>
    <xf numFmtId="16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164" fontId="3" fillId="11" borderId="1" xfId="0" applyNumberFormat="1" applyFont="1" applyFill="1" applyBorder="1" applyAlignment="1">
      <alignment horizontal="center"/>
    </xf>
    <xf numFmtId="0" fontId="3" fillId="11" borderId="1" xfId="0" applyFont="1" applyFill="1" applyBorder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/>
    <xf numFmtId="164" fontId="3" fillId="12" borderId="1" xfId="0" applyNumberFormat="1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3" fillId="13" borderId="2" xfId="0" applyFont="1" applyFill="1" applyBorder="1" applyAlignment="1">
      <alignment horizontal="left" wrapText="1"/>
    </xf>
    <xf numFmtId="0" fontId="3" fillId="10" borderId="2" xfId="0" applyFont="1" applyFill="1" applyBorder="1" applyAlignment="1">
      <alignment horizontal="left" wrapText="1"/>
    </xf>
    <xf numFmtId="0" fontId="4" fillId="0" borderId="10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3" fillId="5" borderId="2" xfId="0" applyFont="1" applyFill="1" applyBorder="1"/>
    <xf numFmtId="0" fontId="9" fillId="0" borderId="0" xfId="0" applyFont="1"/>
    <xf numFmtId="0" fontId="3" fillId="11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10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0" fillId="3" borderId="1" xfId="0" applyNumberFormat="1" applyFill="1" applyBorder="1" applyAlignment="1">
      <alignment horizontal="left" vertical="center"/>
    </xf>
    <xf numFmtId="167" fontId="6" fillId="14" borderId="1" xfId="0" applyNumberFormat="1" applyFont="1" applyFill="1" applyBorder="1" applyAlignment="1">
      <alignment horizontal="left" vertical="center"/>
    </xf>
    <xf numFmtId="167" fontId="10" fillId="14" borderId="1" xfId="0" applyNumberFormat="1" applyFont="1" applyFill="1" applyBorder="1" applyAlignment="1">
      <alignment horizontal="left" vertical="center"/>
    </xf>
    <xf numFmtId="0" fontId="2" fillId="2" borderId="0" xfId="1" applyFont="1" applyFill="1" applyAlignment="1">
      <alignment horizontal="center" vertical="center" wrapText="1"/>
    </xf>
    <xf numFmtId="0" fontId="3" fillId="0" borderId="0" xfId="1" applyFont="1" applyAlignment="1">
      <alignment horizontal="center"/>
    </xf>
    <xf numFmtId="2" fontId="3" fillId="0" borderId="0" xfId="1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9" fontId="2" fillId="2" borderId="6" xfId="1" applyNumberFormat="1" applyFont="1" applyFill="1" applyBorder="1" applyAlignment="1">
      <alignment horizontal="center" vertical="center" wrapText="1"/>
    </xf>
    <xf numFmtId="165" fontId="2" fillId="2" borderId="6" xfId="1" applyNumberFormat="1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2" fillId="2" borderId="0" xfId="1" applyFont="1" applyFill="1" applyAlignment="1">
      <alignment horizontal="left" vertical="center" wrapText="1"/>
    </xf>
    <xf numFmtId="0" fontId="0" fillId="0" borderId="0" xfId="0" applyAlignment="1">
      <alignment horizontal="left"/>
    </xf>
    <xf numFmtId="167" fontId="6" fillId="0" borderId="0" xfId="0" applyNumberFormat="1" applyFont="1"/>
    <xf numFmtId="0" fontId="3" fillId="0" borderId="0" xfId="1" applyFont="1" applyAlignment="1">
      <alignment horizontal="left"/>
    </xf>
    <xf numFmtId="167" fontId="0" fillId="0" borderId="0" xfId="0" applyNumberFormat="1"/>
    <xf numFmtId="0" fontId="2" fillId="7" borderId="0" xfId="1" applyFont="1" applyFill="1" applyAlignment="1">
      <alignment horizontal="left" vertical="center" wrapText="1"/>
    </xf>
    <xf numFmtId="0" fontId="2" fillId="7" borderId="1" xfId="1" applyFont="1" applyFill="1" applyBorder="1" applyAlignment="1">
      <alignment horizontal="left" vertical="center" wrapText="1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7" borderId="1" xfId="0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167" fontId="6" fillId="0" borderId="1" xfId="0" applyNumberFormat="1" applyFont="1" applyBorder="1"/>
    <xf numFmtId="0" fontId="3" fillId="0" borderId="12" xfId="0" applyFont="1" applyBorder="1" applyAlignment="1">
      <alignment horizontal="center"/>
    </xf>
    <xf numFmtId="167" fontId="0" fillId="3" borderId="12" xfId="0" applyNumberFormat="1" applyFill="1" applyBorder="1" applyAlignment="1">
      <alignment horizontal="left" vertical="center"/>
    </xf>
    <xf numFmtId="0" fontId="4" fillId="0" borderId="12" xfId="0" applyFont="1" applyBorder="1" applyAlignment="1">
      <alignment horizontal="center"/>
    </xf>
    <xf numFmtId="167" fontId="6" fillId="14" borderId="12" xfId="0" applyNumberFormat="1" applyFont="1" applyFill="1" applyBorder="1" applyAlignment="1">
      <alignment horizontal="left" vertical="center"/>
    </xf>
    <xf numFmtId="164" fontId="3" fillId="3" borderId="12" xfId="0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/>
    </xf>
    <xf numFmtId="0" fontId="0" fillId="0" borderId="12" xfId="0" applyBorder="1"/>
    <xf numFmtId="165" fontId="0" fillId="0" borderId="12" xfId="0" applyNumberFormat="1" applyBorder="1"/>
    <xf numFmtId="0" fontId="3" fillId="4" borderId="0" xfId="0" applyFont="1" applyFill="1"/>
    <xf numFmtId="0" fontId="3" fillId="11" borderId="0" xfId="0" applyFont="1" applyFill="1"/>
    <xf numFmtId="164" fontId="3" fillId="12" borderId="0" xfId="0" applyNumberFormat="1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13" borderId="0" xfId="0" applyFont="1" applyFill="1" applyAlignment="1">
      <alignment horizontal="left" wrapText="1"/>
    </xf>
    <xf numFmtId="0" fontId="3" fillId="10" borderId="0" xfId="0" applyFont="1" applyFill="1" applyAlignment="1">
      <alignment horizontal="left" wrapText="1"/>
    </xf>
    <xf numFmtId="0" fontId="3" fillId="5" borderId="0" xfId="0" applyFont="1" applyFill="1"/>
    <xf numFmtId="167" fontId="0" fillId="3" borderId="0" xfId="0" applyNumberFormat="1" applyFill="1" applyAlignment="1">
      <alignment horizontal="left" vertical="center"/>
    </xf>
    <xf numFmtId="0" fontId="2" fillId="0" borderId="6" xfId="1" applyFont="1" applyBorder="1" applyAlignment="1">
      <alignment horizontal="center"/>
    </xf>
    <xf numFmtId="0" fontId="2" fillId="0" borderId="6" xfId="1" applyFont="1" applyBorder="1" applyAlignment="1">
      <alignment horizontal="center" wrapText="1"/>
    </xf>
    <xf numFmtId="0" fontId="3" fillId="0" borderId="1" xfId="0" applyFont="1" applyBorder="1" applyAlignment="1">
      <alignment vertical="center"/>
    </xf>
    <xf numFmtId="0" fontId="3" fillId="11" borderId="0" xfId="0" applyFont="1" applyFill="1" applyAlignment="1">
      <alignment horizontal="center"/>
    </xf>
    <xf numFmtId="10" fontId="0" fillId="0" borderId="0" xfId="0" applyNumberFormat="1"/>
    <xf numFmtId="15" fontId="0" fillId="0" borderId="0" xfId="0" applyNumberFormat="1"/>
    <xf numFmtId="15" fontId="6" fillId="0" borderId="0" xfId="0" applyNumberFormat="1" applyFont="1"/>
    <xf numFmtId="168" fontId="6" fillId="0" borderId="0" xfId="0" applyNumberFormat="1" applyFont="1"/>
    <xf numFmtId="10" fontId="3" fillId="0" borderId="0" xfId="0" applyNumberFormat="1" applyFont="1" applyAlignment="1">
      <alignment horizontal="center"/>
    </xf>
    <xf numFmtId="15" fontId="0" fillId="3" borderId="1" xfId="0" applyNumberForma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center" vertical="center"/>
    </xf>
    <xf numFmtId="167" fontId="6" fillId="14" borderId="1" xfId="0" applyNumberFormat="1" applyFont="1" applyFill="1" applyBorder="1" applyAlignment="1">
      <alignment horizontal="center"/>
    </xf>
    <xf numFmtId="169" fontId="6" fillId="0" borderId="0" xfId="0" applyNumberFormat="1" applyFont="1"/>
    <xf numFmtId="169" fontId="10" fillId="14" borderId="1" xfId="0" applyNumberFormat="1" applyFont="1" applyFill="1" applyBorder="1"/>
    <xf numFmtId="169" fontId="0" fillId="3" borderId="1" xfId="0" applyNumberFormat="1" applyFill="1" applyBorder="1" applyAlignment="1">
      <alignment horizontal="left" vertical="center"/>
    </xf>
    <xf numFmtId="169" fontId="6" fillId="14" borderId="1" xfId="0" applyNumberFormat="1" applyFont="1" applyFill="1" applyBorder="1" applyAlignment="1">
      <alignment horizontal="left" vertical="center"/>
    </xf>
    <xf numFmtId="169" fontId="10" fillId="14" borderId="1" xfId="0" applyNumberFormat="1" applyFont="1" applyFill="1" applyBorder="1" applyAlignment="1">
      <alignment horizontal="left" vertical="center"/>
    </xf>
    <xf numFmtId="15" fontId="6" fillId="14" borderId="1" xfId="0" applyNumberFormat="1" applyFont="1" applyFill="1" applyBorder="1" applyAlignment="1">
      <alignment horizontal="left" vertical="center"/>
    </xf>
    <xf numFmtId="15" fontId="10" fillId="14" borderId="1" xfId="0" applyNumberFormat="1" applyFont="1" applyFill="1" applyBorder="1" applyAlignment="1">
      <alignment horizontal="left" vertical="center"/>
    </xf>
    <xf numFmtId="167" fontId="12" fillId="14" borderId="1" xfId="0" applyNumberFormat="1" applyFont="1" applyFill="1" applyBorder="1" applyAlignment="1">
      <alignment horizontal="left" vertical="center"/>
    </xf>
    <xf numFmtId="169" fontId="12" fillId="14" borderId="1" xfId="0" applyNumberFormat="1" applyFont="1" applyFill="1" applyBorder="1" applyAlignment="1">
      <alignment horizontal="left" vertical="center"/>
    </xf>
    <xf numFmtId="164" fontId="3" fillId="14" borderId="1" xfId="0" applyNumberFormat="1" applyFont="1" applyFill="1" applyBorder="1" applyAlignment="1">
      <alignment horizontal="center"/>
    </xf>
    <xf numFmtId="0" fontId="3" fillId="14" borderId="2" xfId="0" applyFont="1" applyFill="1" applyBorder="1"/>
    <xf numFmtId="0" fontId="3" fillId="14" borderId="1" xfId="0" applyFont="1" applyFill="1" applyBorder="1"/>
    <xf numFmtId="169" fontId="10" fillId="14" borderId="6" xfId="0" applyNumberFormat="1" applyFont="1" applyFill="1" applyBorder="1" applyAlignment="1">
      <alignment horizontal="left" vertical="center"/>
    </xf>
    <xf numFmtId="0" fontId="0" fillId="0" borderId="6" xfId="0" applyBorder="1"/>
    <xf numFmtId="169" fontId="0" fillId="3" borderId="6" xfId="0" applyNumberFormat="1" applyFill="1" applyBorder="1" applyAlignment="1">
      <alignment horizontal="left" vertical="center"/>
    </xf>
    <xf numFmtId="0" fontId="3" fillId="0" borderId="5" xfId="1" applyFont="1" applyBorder="1" applyAlignment="1">
      <alignment horizontal="left"/>
    </xf>
    <xf numFmtId="0" fontId="3" fillId="3" borderId="5" xfId="1" applyFont="1" applyFill="1" applyBorder="1" applyAlignment="1">
      <alignment horizontal="left"/>
    </xf>
    <xf numFmtId="0" fontId="3" fillId="3" borderId="5" xfId="1" applyFont="1" applyFill="1" applyBorder="1"/>
    <xf numFmtId="0" fontId="3" fillId="0" borderId="5" xfId="1" applyFont="1" applyBorder="1"/>
    <xf numFmtId="2" fontId="3" fillId="0" borderId="5" xfId="1" applyNumberFormat="1" applyFont="1" applyBorder="1" applyAlignment="1">
      <alignment wrapText="1"/>
    </xf>
    <xf numFmtId="2" fontId="3" fillId="3" borderId="5" xfId="1" applyNumberFormat="1" applyFont="1" applyFill="1" applyBorder="1" applyAlignment="1">
      <alignment wrapText="1"/>
    </xf>
    <xf numFmtId="0" fontId="3" fillId="3" borderId="5" xfId="0" applyFont="1" applyFill="1" applyBorder="1"/>
    <xf numFmtId="0" fontId="3" fillId="0" borderId="5" xfId="0" applyFont="1" applyBorder="1"/>
    <xf numFmtId="0" fontId="3" fillId="3" borderId="5" xfId="0" applyFont="1" applyFill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wrapText="1"/>
    </xf>
    <xf numFmtId="0" fontId="3" fillId="0" borderId="10" xfId="0" applyFont="1" applyBorder="1"/>
    <xf numFmtId="0" fontId="3" fillId="10" borderId="5" xfId="0" applyFont="1" applyFill="1" applyBorder="1"/>
    <xf numFmtId="0" fontId="3" fillId="15" borderId="5" xfId="0" applyFont="1" applyFill="1" applyBorder="1"/>
    <xf numFmtId="0" fontId="3" fillId="3" borderId="10" xfId="0" applyFont="1" applyFill="1" applyBorder="1"/>
    <xf numFmtId="0" fontId="5" fillId="3" borderId="5" xfId="0" applyFont="1" applyFill="1" applyBorder="1"/>
    <xf numFmtId="0" fontId="3" fillId="5" borderId="10" xfId="0" applyFont="1" applyFill="1" applyBorder="1"/>
    <xf numFmtId="0" fontId="3" fillId="0" borderId="5" xfId="0" applyFont="1" applyBorder="1" applyAlignment="1">
      <alignment horizontal="left" wrapText="1"/>
    </xf>
    <xf numFmtId="0" fontId="4" fillId="3" borderId="5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wrapText="1"/>
    </xf>
    <xf numFmtId="0" fontId="3" fillId="5" borderId="5" xfId="0" applyFont="1" applyFill="1" applyBorder="1"/>
    <xf numFmtId="0" fontId="3" fillId="11" borderId="10" xfId="0" applyFont="1" applyFill="1" applyBorder="1"/>
    <xf numFmtId="0" fontId="3" fillId="11" borderId="5" xfId="0" applyFont="1" applyFill="1" applyBorder="1"/>
    <xf numFmtId="0" fontId="3" fillId="11" borderId="7" xfId="0" applyFont="1" applyFill="1" applyBorder="1"/>
    <xf numFmtId="0" fontId="0" fillId="16" borderId="1" xfId="0" applyFill="1" applyBorder="1"/>
    <xf numFmtId="0" fontId="3" fillId="11" borderId="1" xfId="1" applyFont="1" applyFill="1" applyBorder="1" applyAlignment="1">
      <alignment horizontal="left"/>
    </xf>
    <xf numFmtId="0" fontId="3" fillId="0" borderId="6" xfId="1" applyFont="1" applyBorder="1" applyAlignment="1">
      <alignment horizontal="left"/>
    </xf>
    <xf numFmtId="169" fontId="6" fillId="14" borderId="6" xfId="0" applyNumberFormat="1" applyFont="1" applyFill="1" applyBorder="1" applyAlignment="1">
      <alignment horizontal="left" vertical="center"/>
    </xf>
    <xf numFmtId="169" fontId="10" fillId="0" borderId="0" xfId="0" applyNumberFormat="1" applyFont="1"/>
    <xf numFmtId="167" fontId="12" fillId="0" borderId="0" xfId="0" applyNumberFormat="1" applyFont="1"/>
    <xf numFmtId="14" fontId="0" fillId="0" borderId="0" xfId="0" applyNumberFormat="1"/>
    <xf numFmtId="164" fontId="3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167" fontId="6" fillId="14" borderId="2" xfId="0" applyNumberFormat="1" applyFont="1" applyFill="1" applyBorder="1" applyAlignment="1">
      <alignment horizontal="left" vertical="center"/>
    </xf>
    <xf numFmtId="167" fontId="12" fillId="14" borderId="2" xfId="0" applyNumberFormat="1" applyFont="1" applyFill="1" applyBorder="1" applyAlignment="1">
      <alignment horizontal="left" vertical="center"/>
    </xf>
    <xf numFmtId="9" fontId="2" fillId="2" borderId="1" xfId="1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 wrapText="1"/>
    </xf>
    <xf numFmtId="9" fontId="0" fillId="9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/>
    </xf>
    <xf numFmtId="167" fontId="0" fillId="3" borderId="1" xfId="0" applyNumberFormat="1" applyFill="1" applyBorder="1"/>
    <xf numFmtId="0" fontId="0" fillId="7" borderId="12" xfId="0" applyFill="1" applyBorder="1" applyAlignment="1">
      <alignment vertical="center" wrapText="1"/>
    </xf>
    <xf numFmtId="0" fontId="14" fillId="0" borderId="0" xfId="0" applyFont="1"/>
    <xf numFmtId="0" fontId="2" fillId="2" borderId="12" xfId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2" borderId="12" xfId="1" applyFont="1" applyFill="1" applyBorder="1" applyAlignment="1">
      <alignment horizontal="left" vertical="center" wrapText="1"/>
    </xf>
    <xf numFmtId="0" fontId="14" fillId="0" borderId="22" xfId="0" applyFont="1" applyBorder="1"/>
    <xf numFmtId="0" fontId="14" fillId="0" borderId="23" xfId="0" applyFont="1" applyBorder="1"/>
    <xf numFmtId="0" fontId="4" fillId="0" borderId="2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19" xfId="0" applyBorder="1"/>
    <xf numFmtId="0" fontId="0" fillId="0" borderId="16" xfId="0" applyBorder="1"/>
    <xf numFmtId="0" fontId="0" fillId="0" borderId="20" xfId="0" applyBorder="1"/>
    <xf numFmtId="0" fontId="0" fillId="0" borderId="18" xfId="0" applyBorder="1"/>
    <xf numFmtId="168" fontId="0" fillId="0" borderId="23" xfId="0" applyNumberFormat="1" applyBorder="1"/>
    <xf numFmtId="169" fontId="0" fillId="0" borderId="0" xfId="0" applyNumberFormat="1"/>
    <xf numFmtId="167" fontId="0" fillId="0" borderId="1" xfId="0" applyNumberFormat="1" applyBorder="1"/>
    <xf numFmtId="167" fontId="10" fillId="14" borderId="1" xfId="0" applyNumberFormat="1" applyFont="1" applyFill="1" applyBorder="1" applyAlignment="1">
      <alignment horizontal="center"/>
    </xf>
    <xf numFmtId="0" fontId="0" fillId="7" borderId="4" xfId="0" applyFill="1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170" fontId="0" fillId="0" borderId="1" xfId="0" applyNumberFormat="1" applyBorder="1"/>
    <xf numFmtId="15" fontId="6" fillId="0" borderId="1" xfId="0" applyNumberFormat="1" applyFont="1" applyBorder="1"/>
    <xf numFmtId="15" fontId="12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66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6" fillId="17" borderId="1" xfId="0" applyFont="1" applyFill="1" applyBorder="1" applyAlignment="1">
      <alignment vertical="center" wrapText="1"/>
    </xf>
    <xf numFmtId="0" fontId="6" fillId="17" borderId="2" xfId="0" applyFont="1" applyFill="1" applyBorder="1" applyAlignment="1">
      <alignment vertical="center" wrapText="1"/>
    </xf>
    <xf numFmtId="169" fontId="0" fillId="0" borderId="1" xfId="0" applyNumberFormat="1" applyBorder="1"/>
    <xf numFmtId="0" fontId="19" fillId="8" borderId="1" xfId="0" applyFont="1" applyFill="1" applyBorder="1" applyAlignment="1">
      <alignment vertical="center" wrapText="1"/>
    </xf>
    <xf numFmtId="169" fontId="20" fillId="14" borderId="1" xfId="0" applyNumberFormat="1" applyFont="1" applyFill="1" applyBorder="1" applyAlignment="1">
      <alignment horizontal="left" vertical="center"/>
    </xf>
    <xf numFmtId="0" fontId="21" fillId="0" borderId="0" xfId="0" applyFont="1"/>
    <xf numFmtId="169" fontId="22" fillId="14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17" fillId="0" borderId="27" xfId="0" applyFont="1" applyBorder="1"/>
    <xf numFmtId="0" fontId="17" fillId="0" borderId="1" xfId="0" applyFont="1" applyBorder="1"/>
    <xf numFmtId="0" fontId="18" fillId="0" borderId="2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4" fillId="0" borderId="1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1" fontId="14" fillId="0" borderId="25" xfId="0" applyNumberFormat="1" applyFont="1" applyBorder="1" applyAlignment="1">
      <alignment horizontal="center"/>
    </xf>
    <xf numFmtId="1" fontId="14" fillId="0" borderId="26" xfId="0" applyNumberFormat="1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</cellXfs>
  <cellStyles count="2">
    <cellStyle name="Normal" xfId="0" builtinId="0"/>
    <cellStyle name="Normal 2" xfId="1" xr:uid="{738B95F7-CD27-4248-A64E-5B2C8155FBF9}"/>
  </cellStyles>
  <dxfs count="4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fgColor auto="1"/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165337</xdr:colOff>
      <xdr:row>0</xdr:row>
      <xdr:rowOff>0</xdr:rowOff>
    </xdr:from>
    <xdr:to>
      <xdr:col>1</xdr:col>
      <xdr:colOff>1365847</xdr:colOff>
      <xdr:row>2</xdr:row>
      <xdr:rowOff>201282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C3A255-F921-F231-D499-0B6D33057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337" y="0"/>
          <a:ext cx="1797170" cy="5966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.karuru\OneDrive\Documents\TRAINING%20DEPARTMENT\exams\EXAM%20WEIGHT.xlsx" TargetMode="External"/><Relationship Id="rId1" Type="http://schemas.openxmlformats.org/officeDocument/2006/relationships/externalLinkPath" Target="/Users/l.karuru/OneDrive/Documents/TRAINING%20DEPARTMENT/exams/EXAM%20WE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rgo"/>
    </sheetNames>
    <sheetDataSet>
      <sheetData sheetId="0" refreshError="1">
        <row r="1">
          <cell r="A1" t="str">
            <v>Exam</v>
          </cell>
          <cell r="B1" t="str">
            <v>Difficulty rating</v>
          </cell>
          <cell r="C1" t="str">
            <v>Max difficulty</v>
          </cell>
          <cell r="D1" t="str">
            <v>Weight</v>
          </cell>
        </row>
        <row r="2">
          <cell r="A2" t="str">
            <v>Stacker Crane</v>
          </cell>
          <cell r="B2">
            <v>6</v>
          </cell>
          <cell r="C2">
            <v>10</v>
          </cell>
          <cell r="D2">
            <v>0.6</v>
          </cell>
        </row>
        <row r="3">
          <cell r="A3" t="str">
            <v xml:space="preserve">EWS EQ </v>
          </cell>
          <cell r="B3">
            <v>9</v>
          </cell>
          <cell r="C3">
            <v>10</v>
          </cell>
          <cell r="D3">
            <v>0.9</v>
          </cell>
        </row>
        <row r="4">
          <cell r="A4" t="str">
            <v>Consignment Shuttle TV</v>
          </cell>
          <cell r="B4">
            <v>10</v>
          </cell>
          <cell r="C4">
            <v>10</v>
          </cell>
          <cell r="D4">
            <v>1</v>
          </cell>
        </row>
        <row r="5">
          <cell r="A5" t="str">
            <v>ULD&amp;BB-TV</v>
          </cell>
          <cell r="B5">
            <v>6</v>
          </cell>
          <cell r="C5">
            <v>10</v>
          </cell>
          <cell r="D5">
            <v>0.6</v>
          </cell>
        </row>
        <row r="6">
          <cell r="A6" t="str">
            <v>FMC Deck</v>
          </cell>
          <cell r="B6">
            <v>5</v>
          </cell>
          <cell r="C6">
            <v>10</v>
          </cell>
          <cell r="D6">
            <v>0.5</v>
          </cell>
        </row>
        <row r="7">
          <cell r="A7" t="str">
            <v>Weight Scales</v>
          </cell>
          <cell r="B7">
            <v>6</v>
          </cell>
          <cell r="C7">
            <v>10</v>
          </cell>
          <cell r="D7">
            <v>0.6</v>
          </cell>
        </row>
        <row r="8">
          <cell r="A8" t="str">
            <v>Tilting Deck</v>
          </cell>
          <cell r="B8">
            <v>4</v>
          </cell>
          <cell r="C8">
            <v>10</v>
          </cell>
          <cell r="D8">
            <v>0.4</v>
          </cell>
        </row>
        <row r="9">
          <cell r="A9" t="str">
            <v>Turntable &amp; RA Deck</v>
          </cell>
          <cell r="B9">
            <v>5</v>
          </cell>
          <cell r="C9">
            <v>10</v>
          </cell>
          <cell r="D9">
            <v>0.5</v>
          </cell>
        </row>
        <row r="10">
          <cell r="A10" t="str">
            <v>CS Hoist</v>
          </cell>
          <cell r="B10">
            <v>3</v>
          </cell>
          <cell r="C10">
            <v>10</v>
          </cell>
          <cell r="D10">
            <v>0.3</v>
          </cell>
        </row>
        <row r="11">
          <cell r="A11" t="str">
            <v>Truck Dock</v>
          </cell>
          <cell r="B11">
            <v>5</v>
          </cell>
          <cell r="C11">
            <v>10</v>
          </cell>
          <cell r="D11">
            <v>0.5</v>
          </cell>
        </row>
        <row r="12">
          <cell r="A12" t="str">
            <v>Software &amp; Parameters</v>
          </cell>
          <cell r="B12">
            <v>5</v>
          </cell>
          <cell r="C12">
            <v>10</v>
          </cell>
          <cell r="D12">
            <v>0.5</v>
          </cell>
        </row>
        <row r="13">
          <cell r="A13" t="str">
            <v>Control Circuits</v>
          </cell>
          <cell r="B13">
            <v>6</v>
          </cell>
          <cell r="C13">
            <v>10</v>
          </cell>
          <cell r="D13">
            <v>0.6</v>
          </cell>
        </row>
        <row r="14">
          <cell r="A14" t="str">
            <v>Cool rooms</v>
          </cell>
          <cell r="B14">
            <v>3</v>
          </cell>
          <cell r="C14">
            <v>10</v>
          </cell>
          <cell r="D14">
            <v>0.3</v>
          </cell>
        </row>
        <row r="15">
          <cell r="A15" t="str">
            <v>ULD Hoist</v>
          </cell>
          <cell r="B15">
            <v>5</v>
          </cell>
          <cell r="C15">
            <v>10</v>
          </cell>
          <cell r="D15">
            <v>0.5</v>
          </cell>
        </row>
        <row r="16">
          <cell r="A16" t="str">
            <v>Reach Truck R16</v>
          </cell>
          <cell r="B16">
            <v>3</v>
          </cell>
          <cell r="C16">
            <v>10</v>
          </cell>
          <cell r="D16">
            <v>0.3</v>
          </cell>
        </row>
        <row r="17">
          <cell r="A17" t="str">
            <v>VNA Truck-K</v>
          </cell>
          <cell r="B17">
            <v>1</v>
          </cell>
          <cell r="C17">
            <v>10</v>
          </cell>
          <cell r="D17">
            <v>0.1</v>
          </cell>
        </row>
        <row r="18">
          <cell r="A18" t="str">
            <v>Stretch Wrapper</v>
          </cell>
          <cell r="B18">
            <v>7</v>
          </cell>
          <cell r="C18">
            <v>10</v>
          </cell>
          <cell r="D18">
            <v>0.7</v>
          </cell>
        </row>
        <row r="19">
          <cell r="A19" t="str">
            <v>Counter Balance Truck E-15</v>
          </cell>
          <cell r="B19">
            <v>3</v>
          </cell>
          <cell r="C19">
            <v>10</v>
          </cell>
          <cell r="D19">
            <v>0.3</v>
          </cell>
        </row>
        <row r="20">
          <cell r="A20" t="str">
            <v>Order Picker</v>
          </cell>
          <cell r="B20">
            <v>3</v>
          </cell>
          <cell r="C20">
            <v>10</v>
          </cell>
          <cell r="D20">
            <v>0.3</v>
          </cell>
        </row>
        <row r="21">
          <cell r="A21" t="str">
            <v>Bin Conveyor System</v>
          </cell>
          <cell r="B21">
            <v>7</v>
          </cell>
          <cell r="C21">
            <v>10</v>
          </cell>
          <cell r="D21">
            <v>0.7</v>
          </cell>
        </row>
        <row r="22">
          <cell r="A22" t="str">
            <v>Pallet Conveyor System</v>
          </cell>
          <cell r="B22">
            <v>1</v>
          </cell>
          <cell r="C22">
            <v>10</v>
          </cell>
          <cell r="D22">
            <v>0.1</v>
          </cell>
        </row>
        <row r="23">
          <cell r="A23" t="str">
            <v>Pallet Stacker</v>
          </cell>
          <cell r="B23">
            <v>1</v>
          </cell>
          <cell r="C23">
            <v>10</v>
          </cell>
          <cell r="D23">
            <v>0.1</v>
          </cell>
        </row>
        <row r="24">
          <cell r="A24" t="str">
            <v>Bin Hoist S-Type</v>
          </cell>
          <cell r="B24">
            <v>2</v>
          </cell>
          <cell r="C24">
            <v>10</v>
          </cell>
          <cell r="D24">
            <v>0.2</v>
          </cell>
        </row>
        <row r="25">
          <cell r="A25" t="str">
            <v>Low Lift Truck T30</v>
          </cell>
          <cell r="B25">
            <v>1</v>
          </cell>
          <cell r="C25">
            <v>10</v>
          </cell>
          <cell r="D25">
            <v>0.1</v>
          </cell>
        </row>
        <row r="26">
          <cell r="A26" t="str">
            <v>Bizerba Weight</v>
          </cell>
          <cell r="B26">
            <v>8</v>
          </cell>
          <cell r="C26">
            <v>10</v>
          </cell>
          <cell r="D26">
            <v>0.8</v>
          </cell>
        </row>
        <row r="27">
          <cell r="A27" t="str">
            <v>ASRS Stacker Crane</v>
          </cell>
          <cell r="B27">
            <v>4</v>
          </cell>
          <cell r="C27">
            <v>10</v>
          </cell>
          <cell r="D27">
            <v>0.4</v>
          </cell>
        </row>
        <row r="28">
          <cell r="A28" t="str">
            <v>Pallet Hoist</v>
          </cell>
          <cell r="B28">
            <v>2</v>
          </cell>
          <cell r="C28">
            <v>10</v>
          </cell>
          <cell r="D28">
            <v>0.2</v>
          </cell>
        </row>
        <row r="29">
          <cell r="A29" t="str">
            <v>Linde Software and ELOKON</v>
          </cell>
          <cell r="B29">
            <v>5</v>
          </cell>
          <cell r="C29">
            <v>10</v>
          </cell>
          <cell r="D29">
            <v>0.5</v>
          </cell>
        </row>
        <row r="30">
          <cell r="A30" t="str">
            <v>MHE Battery &amp; Chargers</v>
          </cell>
          <cell r="B30">
            <v>3</v>
          </cell>
          <cell r="C30">
            <v>10</v>
          </cell>
          <cell r="D30">
            <v>0.3</v>
          </cell>
        </row>
        <row r="31">
          <cell r="A31" t="str">
            <v>MFC EDS Operation</v>
          </cell>
          <cell r="B31">
            <v>6</v>
          </cell>
          <cell r="C31">
            <v>10</v>
          </cell>
          <cell r="D31">
            <v>0.6</v>
          </cell>
        </row>
        <row r="32">
          <cell r="A32" t="str">
            <v>Safety Circuits and Controls</v>
          </cell>
          <cell r="B32">
            <v>10</v>
          </cell>
          <cell r="C32">
            <v>10</v>
          </cell>
          <cell r="D32">
            <v>1</v>
          </cell>
        </row>
        <row r="33">
          <cell r="A33" t="str">
            <v>Storage Retrieval Machine</v>
          </cell>
          <cell r="B33">
            <v>4</v>
          </cell>
          <cell r="C33">
            <v>10</v>
          </cell>
          <cell r="D33">
            <v>0.4</v>
          </cell>
        </row>
        <row r="34">
          <cell r="A34" t="str">
            <v>Flintec Weight Scale</v>
          </cell>
          <cell r="B34">
            <v>5</v>
          </cell>
          <cell r="C34">
            <v>10</v>
          </cell>
          <cell r="D34">
            <v>0.5</v>
          </cell>
        </row>
        <row r="35">
          <cell r="A35" t="str">
            <v>Chain and Roller conveyors</v>
          </cell>
          <cell r="B35">
            <v>8</v>
          </cell>
          <cell r="C35">
            <v>10</v>
          </cell>
          <cell r="D35">
            <v>0.8</v>
          </cell>
        </row>
        <row r="36">
          <cell r="A36" t="str">
            <v>Sorting Transfer Vehicle</v>
          </cell>
          <cell r="B36">
            <v>7</v>
          </cell>
          <cell r="C36">
            <v>10</v>
          </cell>
          <cell r="D36">
            <v>0.7</v>
          </cell>
        </row>
        <row r="37">
          <cell r="A37" t="str">
            <v>AGC-MOS</v>
          </cell>
          <cell r="B37">
            <v>4</v>
          </cell>
          <cell r="C37">
            <v>10</v>
          </cell>
          <cell r="D37">
            <v>0.4</v>
          </cell>
        </row>
        <row r="38">
          <cell r="A38" t="str">
            <v>Logimat</v>
          </cell>
          <cell r="B38">
            <v>3</v>
          </cell>
          <cell r="C38">
            <v>10</v>
          </cell>
          <cell r="D38">
            <v>0.3</v>
          </cell>
        </row>
        <row r="39">
          <cell r="A39" t="str">
            <v>Warehouse Management</v>
          </cell>
          <cell r="B39">
            <v>10</v>
          </cell>
          <cell r="C39">
            <v>10</v>
          </cell>
          <cell r="D39">
            <v>1</v>
          </cell>
        </row>
        <row r="40">
          <cell r="A40" t="str">
            <v>22R1 Reefer Container</v>
          </cell>
          <cell r="B40">
            <v>6</v>
          </cell>
          <cell r="C40">
            <v>10</v>
          </cell>
          <cell r="D40">
            <v>0.6</v>
          </cell>
        </row>
        <row r="41">
          <cell r="A41" t="str">
            <v>Truck Dock 15FT</v>
          </cell>
          <cell r="B41">
            <v>6</v>
          </cell>
          <cell r="C41">
            <v>10</v>
          </cell>
          <cell r="D41">
            <v>0.6</v>
          </cell>
        </row>
        <row r="42">
          <cell r="A42" t="str">
            <v>Powered Roller Deck-</v>
          </cell>
          <cell r="B42">
            <v>6</v>
          </cell>
          <cell r="C42">
            <v>10</v>
          </cell>
          <cell r="D42">
            <v>0.6</v>
          </cell>
        </row>
        <row r="43">
          <cell r="A43" t="str">
            <v>Tilting Deck2</v>
          </cell>
          <cell r="B43">
            <v>10</v>
          </cell>
          <cell r="C43">
            <v>10</v>
          </cell>
          <cell r="D43">
            <v>1</v>
          </cell>
        </row>
        <row r="44">
          <cell r="A44" t="str">
            <v xml:space="preserve">Castor Roller Deck </v>
          </cell>
          <cell r="B44">
            <v>1</v>
          </cell>
          <cell r="C44">
            <v>10</v>
          </cell>
          <cell r="D44">
            <v>0.1</v>
          </cell>
        </row>
        <row r="45">
          <cell r="A45" t="str">
            <v>WEIGHING SCALE</v>
          </cell>
          <cell r="B45">
            <v>8</v>
          </cell>
          <cell r="C45">
            <v>10</v>
          </cell>
          <cell r="D45">
            <v>0.8</v>
          </cell>
        </row>
        <row r="46">
          <cell r="A46" t="str">
            <v>3TIER RACK -G/H/A/Q51</v>
          </cell>
          <cell r="B46">
            <v>5</v>
          </cell>
          <cell r="C46">
            <v>10</v>
          </cell>
          <cell r="D46">
            <v>0.5</v>
          </cell>
        </row>
        <row r="47">
          <cell r="A47" t="str">
            <v>J Stand Lift</v>
          </cell>
          <cell r="B47">
            <v>6</v>
          </cell>
          <cell r="C47">
            <v>10</v>
          </cell>
          <cell r="D47">
            <v>0.6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enson kiarie" id="{19141FC6-8269-4DEA-B546-9425DA37808B}" userId="e245e5eea904b318" providerId="Windows Live"/>
  <person displayName="Karuru, Lenson" id="{293EEC95-C270-46B9-A4CA-AB18B6D28535}" userId="S::l.karuru@lodige.com::42ab641a-64ee-4e1c-adce-acd0013081e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5-03-20T05:23:58.31" personId="{19141FC6-8269-4DEA-B546-9425DA37808B}" id="{5DF872C5-1BBD-4C17-B709-3202B22AF9AE}">
    <text>Moved to DFWH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A100" dT="2025-04-27T08:54:58.35" personId="{19141FC6-8269-4DEA-B546-9425DA37808B}" id="{F6A7130C-9043-4E68-A49F-AFD21C184765}">
    <text>Last Training 25-Mar-2025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58" dT="2025-08-19T05:32:13.32" personId="{293EEC95-C270-46B9-A4CA-AB18B6D28535}" id="{BEE5CCC1-1790-4764-A2C9-6F62B9422432}">
    <text>Previous score 59%</text>
  </threadedComment>
  <threadedComment ref="G103" dT="2025-08-19T05:29:17.86" personId="{293EEC95-C270-46B9-A4CA-AB18B6D28535}" id="{B2EFCB7A-5FA3-4F97-82C8-3C6D663FB94D}">
    <text>Previous exam 69% dated 09-aug-2025</text>
  </threadedComment>
  <threadedComment ref="G123" dT="2025-08-19T05:31:02.11" personId="{293EEC95-C270-46B9-A4CA-AB18B6D28535}" id="{BE7F5190-D58C-4E3F-8A14-71B3FA5484E2}">
    <text>Previous exam 60% dated 09-aug-2025</text>
  </threadedComment>
  <threadedComment ref="R134" dT="2025-03-19T07:43:04.82" personId="{19141FC6-8269-4DEA-B546-9425DA37808B}" id="{4E9E5517-0AF0-463E-9A95-D28D4F3584CF}">
    <text>Second exam last exam was 11-aug-2024</text>
  </threadedComment>
  <threadedComment ref="CD138" dT="2025-06-16T12:39:48.72" personId="{293EEC95-C270-46B9-A4CA-AB18B6D28535}" id="{9E4F41E8-7074-41EA-8463-E076F8D66D6F}">
    <text>Previous version was 28-Jan-2024 72%</text>
  </threadedComment>
  <threadedComment ref="O139" dT="2025-06-02T07:44:48.20" personId="{293EEC95-C270-46B9-A4CA-AB18B6D28535}" id="{5B1139A2-03DE-495D-AFD9-EAAA0A8BCAC4}">
    <text>Previous exam he got 54.3 % on 25-may-2025 and this is a repeated exam</text>
  </threadedComment>
  <threadedComment ref="S139" dT="2025-04-29T08:08:59.22" personId="{19141FC6-8269-4DEA-B546-9425DA37808B}" id="{CD5A7A5D-2998-4714-A5EB-B5B002DE8678}">
    <text>Previous Exam 2023 he Got 71%</text>
  </threadedComment>
  <threadedComment ref="S154" dT="2025-04-29T08:07:49.00" personId="{19141FC6-8269-4DEA-B546-9425DA37808B}" id="{B0BD8A1D-D3A1-4BBA-9E24-4B40D3B538A2}">
    <text>Previous Exam was 31-Aug-2024 and He got 67.23%</text>
  </threadedComment>
  <threadedComment ref="G178" dT="2025-08-19T05:25:26.89" personId="{293EEC95-C270-46B9-A4CA-AB18B6D28535}" id="{851E9A89-6B83-4167-B071-74BCA330729F}">
    <text>Previous marks 75% dated 09 august-2025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5D68-F610-4566-B647-2426E8545A34}">
  <sheetPr codeName="Sheet2"/>
  <dimension ref="A1:I203"/>
  <sheetViews>
    <sheetView topLeftCell="A78" workbookViewId="0">
      <selection activeCell="F89" sqref="F89"/>
    </sheetView>
  </sheetViews>
  <sheetFormatPr defaultRowHeight="14.4" x14ac:dyDescent="0.3"/>
  <cols>
    <col min="1" max="1" width="9.5546875" style="55" customWidth="1"/>
    <col min="2" max="2" width="27.5546875" style="58" customWidth="1"/>
    <col min="3" max="3" width="20.33203125" style="79" bestFit="1" customWidth="1"/>
    <col min="4" max="4" width="20.33203125" style="79" customWidth="1"/>
    <col min="5" max="6" width="13.44140625" customWidth="1"/>
    <col min="7" max="7" width="12.5546875" customWidth="1"/>
    <col min="8" max="8" width="13.21875" customWidth="1"/>
    <col min="9" max="9" width="12.33203125" customWidth="1"/>
  </cols>
  <sheetData>
    <row r="1" spans="1:9" ht="69" x14ac:dyDescent="0.3">
      <c r="A1" s="1" t="s">
        <v>0</v>
      </c>
      <c r="B1" s="2" t="s">
        <v>2</v>
      </c>
      <c r="C1" s="2" t="s">
        <v>698</v>
      </c>
      <c r="D1" s="94" t="s">
        <v>699</v>
      </c>
      <c r="E1" s="94" t="s">
        <v>701</v>
      </c>
      <c r="F1" s="94" t="s">
        <v>702</v>
      </c>
      <c r="G1" s="94" t="s">
        <v>531</v>
      </c>
      <c r="H1" s="37" t="s">
        <v>532</v>
      </c>
      <c r="I1" s="37" t="s">
        <v>700</v>
      </c>
    </row>
    <row r="2" spans="1:9" x14ac:dyDescent="0.3">
      <c r="A2" s="4" t="s">
        <v>5</v>
      </c>
      <c r="B2" s="6" t="s">
        <v>7</v>
      </c>
      <c r="C2" s="8" t="s">
        <v>617</v>
      </c>
      <c r="D2" s="8" t="str">
        <f>VLOOKUP('Storage '!A2,METADATA!A:G,7,FALSE)</f>
        <v>MM office</v>
      </c>
      <c r="E2" s="96">
        <v>0</v>
      </c>
      <c r="F2" s="96">
        <f>VLOOKUP(D2,'Required trainings'!A:B,2,FALSE)</f>
        <v>0</v>
      </c>
      <c r="G2" s="96">
        <v>1</v>
      </c>
      <c r="H2" s="96">
        <v>1</v>
      </c>
      <c r="I2" t="str">
        <f>IF(C2=D2,"no change","change")</f>
        <v>no change</v>
      </c>
    </row>
    <row r="3" spans="1:9" x14ac:dyDescent="0.3">
      <c r="A3" s="4" t="s">
        <v>9</v>
      </c>
      <c r="B3" s="6" t="s">
        <v>11</v>
      </c>
      <c r="C3" s="8" t="s">
        <v>618</v>
      </c>
      <c r="D3" s="8" t="str">
        <f>VLOOKUP('Storage '!A3,METADATA!A:G,7,FALSE)</f>
        <v>Admin office</v>
      </c>
      <c r="E3" s="96">
        <v>0</v>
      </c>
      <c r="F3" s="96">
        <f>VLOOKUP(D3,'Required trainings'!A:B,2,FALSE)</f>
        <v>0</v>
      </c>
      <c r="G3" s="96">
        <v>1</v>
      </c>
      <c r="H3" s="96">
        <v>1</v>
      </c>
      <c r="I3" t="str">
        <f t="shared" ref="I3:I66" si="0">IF(C3=D3,"no change","yes")</f>
        <v>no change</v>
      </c>
    </row>
    <row r="4" spans="1:9" x14ac:dyDescent="0.3">
      <c r="A4" s="4" t="s">
        <v>13</v>
      </c>
      <c r="B4" s="9" t="s">
        <v>15</v>
      </c>
      <c r="C4" s="10" t="s">
        <v>16</v>
      </c>
      <c r="D4" s="8" t="str">
        <f>VLOOKUP('Storage '!A4,METADATA!A:G,7,FALSE)</f>
        <v>AMH</v>
      </c>
      <c r="E4" s="96">
        <v>8</v>
      </c>
      <c r="F4" s="96">
        <f>VLOOKUP(D4,'Required trainings'!A:B,2,FALSE)</f>
        <v>8</v>
      </c>
      <c r="G4" s="96">
        <v>3</v>
      </c>
      <c r="H4" s="96">
        <v>1</v>
      </c>
      <c r="I4" t="str">
        <f t="shared" si="0"/>
        <v>no change</v>
      </c>
    </row>
    <row r="5" spans="1:9" x14ac:dyDescent="0.3">
      <c r="A5" s="4" t="s">
        <v>17</v>
      </c>
      <c r="B5" s="9" t="s">
        <v>19</v>
      </c>
      <c r="C5" s="8" t="s">
        <v>619</v>
      </c>
      <c r="D5" s="8" t="str">
        <f>VLOOKUP('Storage '!A5,METADATA!A:G,7,FALSE)</f>
        <v>CM2</v>
      </c>
      <c r="E5" s="96">
        <v>18</v>
      </c>
      <c r="F5" s="96">
        <f>VLOOKUP(D5,'Required trainings'!A:B,2,FALSE)</f>
        <v>18</v>
      </c>
      <c r="G5" s="96">
        <v>4</v>
      </c>
      <c r="H5" s="96">
        <v>3</v>
      </c>
      <c r="I5" t="str">
        <f t="shared" si="0"/>
        <v>no change</v>
      </c>
    </row>
    <row r="6" spans="1:9" x14ac:dyDescent="0.3">
      <c r="A6" s="4" t="s">
        <v>21</v>
      </c>
      <c r="B6" s="9" t="s">
        <v>23</v>
      </c>
      <c r="C6" s="8" t="s">
        <v>620</v>
      </c>
      <c r="D6" s="8" t="str">
        <f>VLOOKUP('Storage '!A6,METADATA!A:G,7,FALSE)</f>
        <v>CM4</v>
      </c>
      <c r="E6" s="96">
        <v>18</v>
      </c>
      <c r="F6" s="96">
        <f>VLOOKUP(D6,'Required trainings'!A:B,2,FALSE)</f>
        <v>18</v>
      </c>
      <c r="G6" s="96">
        <v>4</v>
      </c>
      <c r="H6" s="96">
        <v>3</v>
      </c>
      <c r="I6" t="str">
        <f t="shared" si="0"/>
        <v>no change</v>
      </c>
    </row>
    <row r="7" spans="1:9" x14ac:dyDescent="0.3">
      <c r="A7" s="4" t="s">
        <v>24</v>
      </c>
      <c r="B7" s="6" t="s">
        <v>26</v>
      </c>
      <c r="C7" s="8" t="s">
        <v>621</v>
      </c>
      <c r="D7" s="8" t="str">
        <f>VLOOKUP('Storage '!A7,METADATA!A:G,7,FALSE)</f>
        <v>QDF office</v>
      </c>
      <c r="E7" s="96">
        <v>0</v>
      </c>
      <c r="F7" s="96">
        <f>VLOOKUP(D7,'Required trainings'!A:B,2,FALSE)</f>
        <v>0</v>
      </c>
      <c r="G7" s="96">
        <v>3</v>
      </c>
      <c r="H7" s="96">
        <v>1</v>
      </c>
      <c r="I7" t="str">
        <f t="shared" si="0"/>
        <v>no change</v>
      </c>
    </row>
    <row r="8" spans="1:9" x14ac:dyDescent="0.3">
      <c r="A8" s="4" t="s">
        <v>28</v>
      </c>
      <c r="B8" s="6" t="s">
        <v>30</v>
      </c>
      <c r="C8" s="8" t="s">
        <v>622</v>
      </c>
      <c r="D8" s="8" t="str">
        <f>VLOOKUP('Storage '!A8,METADATA!A:G,7,FALSE)</f>
        <v>Technical support office</v>
      </c>
      <c r="E8" s="96">
        <v>0</v>
      </c>
      <c r="F8" s="96">
        <f>VLOOKUP(D8,'Required trainings'!A:B,2,FALSE)</f>
        <v>0</v>
      </c>
      <c r="G8" s="96">
        <v>3</v>
      </c>
      <c r="H8" s="96">
        <v>1</v>
      </c>
      <c r="I8" t="str">
        <f t="shared" si="0"/>
        <v>no change</v>
      </c>
    </row>
    <row r="9" spans="1:9" x14ac:dyDescent="0.3">
      <c r="A9" s="7" t="s">
        <v>32</v>
      </c>
      <c r="B9" s="9" t="s">
        <v>34</v>
      </c>
      <c r="C9" s="8" t="s">
        <v>35</v>
      </c>
      <c r="D9" s="8" t="str">
        <f>VLOOKUP('Storage '!A9,METADATA!A:G,7,FALSE)</f>
        <v>CM3</v>
      </c>
      <c r="E9" s="96">
        <v>18</v>
      </c>
      <c r="F9" s="96">
        <f>VLOOKUP(D9,'Required trainings'!A:B,2,FALSE)</f>
        <v>18</v>
      </c>
      <c r="G9" s="96">
        <v>4</v>
      </c>
      <c r="H9" s="96">
        <v>3</v>
      </c>
      <c r="I9" t="str">
        <f t="shared" si="0"/>
        <v>no change</v>
      </c>
    </row>
    <row r="10" spans="1:9" x14ac:dyDescent="0.3">
      <c r="A10" s="7" t="s">
        <v>36</v>
      </c>
      <c r="B10" s="9" t="s">
        <v>38</v>
      </c>
      <c r="C10" s="8" t="s">
        <v>623</v>
      </c>
      <c r="D10" s="8" t="str">
        <f>VLOOKUP('Storage '!A10,METADATA!A:G,7,FALSE)</f>
        <v>AMH</v>
      </c>
      <c r="E10" s="96">
        <v>18</v>
      </c>
      <c r="F10" s="96">
        <f>VLOOKUP(D10,'Required trainings'!A:B,2,FALSE)</f>
        <v>8</v>
      </c>
      <c r="G10" s="96">
        <v>4</v>
      </c>
      <c r="H10" s="96">
        <v>3</v>
      </c>
      <c r="I10" t="str">
        <f t="shared" si="0"/>
        <v>yes</v>
      </c>
    </row>
    <row r="11" spans="1:9" x14ac:dyDescent="0.3">
      <c r="A11" s="7" t="s">
        <v>39</v>
      </c>
      <c r="B11" s="6" t="s">
        <v>41</v>
      </c>
      <c r="C11" s="8" t="s">
        <v>622</v>
      </c>
      <c r="D11" s="8" t="str">
        <f>VLOOKUP('Storage '!A11,METADATA!A:G,7,FALSE)</f>
        <v>Technical support office</v>
      </c>
      <c r="E11" s="96">
        <v>0</v>
      </c>
      <c r="F11" s="96">
        <f>VLOOKUP(D11,'Required trainings'!A:B,2,FALSE)</f>
        <v>0</v>
      </c>
      <c r="G11" s="96">
        <v>3</v>
      </c>
      <c r="H11" s="96">
        <v>1</v>
      </c>
      <c r="I11" t="str">
        <f t="shared" si="0"/>
        <v>no change</v>
      </c>
    </row>
    <row r="12" spans="1:9" x14ac:dyDescent="0.3">
      <c r="A12" s="7" t="s">
        <v>42</v>
      </c>
      <c r="B12" s="6" t="s">
        <v>44</v>
      </c>
      <c r="C12" s="8" t="s">
        <v>622</v>
      </c>
      <c r="D12" s="8" t="str">
        <f>VLOOKUP('Storage '!A12,METADATA!A:G,7,FALSE)</f>
        <v>Technical support office</v>
      </c>
      <c r="E12" s="96">
        <v>0</v>
      </c>
      <c r="F12" s="96">
        <f>VLOOKUP(D12,'Required trainings'!A:B,2,FALSE)</f>
        <v>0</v>
      </c>
      <c r="G12" s="96">
        <v>1</v>
      </c>
      <c r="H12" s="96">
        <v>1</v>
      </c>
      <c r="I12" t="str">
        <f t="shared" si="0"/>
        <v>no change</v>
      </c>
    </row>
    <row r="13" spans="1:9" x14ac:dyDescent="0.3">
      <c r="A13" s="7" t="s">
        <v>45</v>
      </c>
      <c r="B13" s="6" t="s">
        <v>47</v>
      </c>
      <c r="C13" s="8" t="s">
        <v>618</v>
      </c>
      <c r="D13" s="8" t="str">
        <f>VLOOKUP('Storage '!A13,METADATA!A:G,7,FALSE)</f>
        <v>Admin office</v>
      </c>
      <c r="E13" s="96">
        <v>0</v>
      </c>
      <c r="F13" s="96">
        <f>VLOOKUP(D13,'Required trainings'!A:B,2,FALSE)</f>
        <v>0</v>
      </c>
      <c r="G13" s="96">
        <v>1</v>
      </c>
      <c r="H13" s="96">
        <v>1</v>
      </c>
      <c r="I13" t="str">
        <f t="shared" si="0"/>
        <v>no change</v>
      </c>
    </row>
    <row r="14" spans="1:9" x14ac:dyDescent="0.3">
      <c r="A14" s="7" t="s">
        <v>48</v>
      </c>
      <c r="B14" s="12" t="s">
        <v>50</v>
      </c>
      <c r="C14" s="8" t="s">
        <v>623</v>
      </c>
      <c r="D14" s="8" t="str">
        <f>VLOOKUP('Storage '!A14,METADATA!A:G,7,FALSE)</f>
        <v>CM1</v>
      </c>
      <c r="E14" s="96">
        <v>18</v>
      </c>
      <c r="F14" s="96">
        <f>VLOOKUP(D14,'Required trainings'!A:B,2,FALSE)</f>
        <v>18</v>
      </c>
      <c r="G14" s="96">
        <v>4</v>
      </c>
      <c r="H14" s="96">
        <v>3</v>
      </c>
      <c r="I14" t="str">
        <f t="shared" si="0"/>
        <v>no change</v>
      </c>
    </row>
    <row r="15" spans="1:9" x14ac:dyDescent="0.3">
      <c r="A15" s="7" t="s">
        <v>51</v>
      </c>
      <c r="B15" s="6" t="s">
        <v>53</v>
      </c>
      <c r="C15" s="8" t="s">
        <v>622</v>
      </c>
      <c r="D15" s="8" t="str">
        <f>VLOOKUP('Storage '!A15,METADATA!A:G,7,FALSE)</f>
        <v>Technical support office</v>
      </c>
      <c r="E15" s="96">
        <v>0</v>
      </c>
      <c r="F15" s="96">
        <f>VLOOKUP(D15,'Required trainings'!A:B,2,FALSE)</f>
        <v>0</v>
      </c>
      <c r="G15" s="96">
        <v>3</v>
      </c>
      <c r="H15" s="96">
        <v>1</v>
      </c>
      <c r="I15" t="str">
        <f t="shared" si="0"/>
        <v>no change</v>
      </c>
    </row>
    <row r="16" spans="1:9" x14ac:dyDescent="0.3">
      <c r="A16" s="7" t="s">
        <v>54</v>
      </c>
      <c r="B16" s="9" t="s">
        <v>56</v>
      </c>
      <c r="C16" s="8" t="s">
        <v>620</v>
      </c>
      <c r="D16" s="8" t="str">
        <f>VLOOKUP('Storage '!A16,METADATA!A:G,7,FALSE)</f>
        <v>Resigned</v>
      </c>
      <c r="E16" s="96">
        <v>18</v>
      </c>
      <c r="F16" s="96">
        <f>VLOOKUP(D16,'Required trainings'!A:B,2,FALSE)</f>
        <v>0</v>
      </c>
      <c r="G16" s="96">
        <v>4</v>
      </c>
      <c r="H16" s="96">
        <v>3</v>
      </c>
      <c r="I16" t="str">
        <f t="shared" si="0"/>
        <v>yes</v>
      </c>
    </row>
    <row r="17" spans="1:9" x14ac:dyDescent="0.3">
      <c r="A17" s="7" t="s">
        <v>57</v>
      </c>
      <c r="B17" s="6" t="s">
        <v>58</v>
      </c>
      <c r="C17" s="8" t="s">
        <v>621</v>
      </c>
      <c r="D17" s="8" t="e">
        <f>VLOOKUP('Storage '!A17,METADATA!A:G,7,FALSE)</f>
        <v>#N/A</v>
      </c>
      <c r="E17" s="96">
        <v>0</v>
      </c>
      <c r="F17" s="96" t="e">
        <f>VLOOKUP(D17,'Required trainings'!A:B,2,FALSE)</f>
        <v>#N/A</v>
      </c>
      <c r="G17" s="96">
        <v>1</v>
      </c>
      <c r="H17" s="96">
        <v>1</v>
      </c>
      <c r="I17" t="e">
        <f t="shared" si="0"/>
        <v>#N/A</v>
      </c>
    </row>
    <row r="18" spans="1:9" x14ac:dyDescent="0.3">
      <c r="A18" s="7" t="s">
        <v>59</v>
      </c>
      <c r="B18" s="6" t="s">
        <v>61</v>
      </c>
      <c r="C18" s="71" t="s">
        <v>624</v>
      </c>
      <c r="D18" s="8" t="str">
        <f>VLOOKUP('Storage '!A18,METADATA!A:G,7,FALSE)</f>
        <v>PM2</v>
      </c>
      <c r="E18" s="96">
        <v>15</v>
      </c>
      <c r="F18" s="96">
        <f>VLOOKUP(D18,'Required trainings'!A:B,2,FALSE)</f>
        <v>15</v>
      </c>
      <c r="G18" s="96">
        <v>4</v>
      </c>
      <c r="H18" s="96">
        <v>3</v>
      </c>
      <c r="I18" t="str">
        <f t="shared" si="0"/>
        <v>no change</v>
      </c>
    </row>
    <row r="19" spans="1:9" x14ac:dyDescent="0.3">
      <c r="A19" s="7" t="s">
        <v>62</v>
      </c>
      <c r="B19" s="6" t="s">
        <v>64</v>
      </c>
      <c r="C19" s="8" t="s">
        <v>625</v>
      </c>
      <c r="D19" s="8" t="str">
        <f>VLOOKUP('Storage '!A19,METADATA!A:G,7,FALSE)</f>
        <v>PM4</v>
      </c>
      <c r="E19" s="96">
        <v>15</v>
      </c>
      <c r="F19" s="96">
        <f>VLOOKUP(D19,'Required trainings'!A:B,2,FALSE)</f>
        <v>15</v>
      </c>
      <c r="G19" s="96">
        <v>4</v>
      </c>
      <c r="H19" s="96">
        <v>3</v>
      </c>
      <c r="I19" t="str">
        <f t="shared" si="0"/>
        <v>no change</v>
      </c>
    </row>
    <row r="20" spans="1:9" x14ac:dyDescent="0.3">
      <c r="A20" s="7" t="s">
        <v>65</v>
      </c>
      <c r="B20" s="9" t="s">
        <v>67</v>
      </c>
      <c r="C20" s="8" t="s">
        <v>619</v>
      </c>
      <c r="D20" s="8" t="str">
        <f>VLOOKUP('Storage '!A20,METADATA!A:G,7,FALSE)</f>
        <v>CM2</v>
      </c>
      <c r="E20" s="96">
        <v>18</v>
      </c>
      <c r="F20" s="96">
        <f>VLOOKUP(D20,'Required trainings'!A:B,2,FALSE)</f>
        <v>18</v>
      </c>
      <c r="G20" s="96">
        <v>4</v>
      </c>
      <c r="H20" s="96">
        <v>3</v>
      </c>
      <c r="I20" t="str">
        <f t="shared" si="0"/>
        <v>no change</v>
      </c>
    </row>
    <row r="21" spans="1:9" x14ac:dyDescent="0.3">
      <c r="A21" s="7" t="s">
        <v>68</v>
      </c>
      <c r="B21" s="13" t="s">
        <v>70</v>
      </c>
      <c r="C21" s="8" t="s">
        <v>624</v>
      </c>
      <c r="D21" s="8" t="str">
        <f>VLOOKUP('Storage '!A21,METADATA!A:G,7,FALSE)</f>
        <v>PM2</v>
      </c>
      <c r="E21" s="96">
        <v>15</v>
      </c>
      <c r="F21" s="96">
        <f>VLOOKUP(D21,'Required trainings'!A:B,2,FALSE)</f>
        <v>15</v>
      </c>
      <c r="G21" s="96">
        <v>4</v>
      </c>
      <c r="H21" s="96">
        <v>3</v>
      </c>
      <c r="I21" t="str">
        <f t="shared" si="0"/>
        <v>no change</v>
      </c>
    </row>
    <row r="22" spans="1:9" x14ac:dyDescent="0.3">
      <c r="A22" s="7" t="s">
        <v>71</v>
      </c>
      <c r="B22" s="12" t="s">
        <v>73</v>
      </c>
      <c r="C22" s="8" t="s">
        <v>619</v>
      </c>
      <c r="D22" s="8" t="str">
        <f>VLOOKUP('Storage '!A22,METADATA!A:G,7,FALSE)</f>
        <v>CM2</v>
      </c>
      <c r="E22" s="96">
        <v>18</v>
      </c>
      <c r="F22" s="96">
        <f>VLOOKUP(D22,'Required trainings'!A:B,2,FALSE)</f>
        <v>18</v>
      </c>
      <c r="G22" s="96">
        <v>4</v>
      </c>
      <c r="H22" s="96">
        <v>3</v>
      </c>
      <c r="I22" t="str">
        <f t="shared" si="0"/>
        <v>no change</v>
      </c>
    </row>
    <row r="23" spans="1:9" x14ac:dyDescent="0.3">
      <c r="A23" s="7" t="s">
        <v>74</v>
      </c>
      <c r="B23" s="12" t="s">
        <v>77</v>
      </c>
      <c r="C23" s="4" t="s">
        <v>78</v>
      </c>
      <c r="D23" s="8" t="str">
        <f>VLOOKUP('Storage '!A23,METADATA!A:G,7,FALSE)</f>
        <v>QNL</v>
      </c>
      <c r="E23" s="96">
        <v>0</v>
      </c>
      <c r="F23" s="96">
        <f>VLOOKUP(D23,'Required trainings'!A:B,2,FALSE)</f>
        <v>0</v>
      </c>
      <c r="G23" s="96"/>
      <c r="H23" s="96"/>
      <c r="I23" t="str">
        <f t="shared" si="0"/>
        <v>no change</v>
      </c>
    </row>
    <row r="24" spans="1:9" x14ac:dyDescent="0.3">
      <c r="A24" s="14" t="s">
        <v>80</v>
      </c>
      <c r="B24" s="15" t="s">
        <v>82</v>
      </c>
      <c r="C24" s="72" t="s">
        <v>27</v>
      </c>
      <c r="D24" s="8" t="str">
        <f>VLOOKUP('Storage '!A24,METADATA!A:G,7,FALSE)</f>
        <v>DFWH</v>
      </c>
      <c r="E24" s="96">
        <v>16</v>
      </c>
      <c r="F24" s="96">
        <f>VLOOKUP(D24,'Required trainings'!A:B,2,FALSE)</f>
        <v>16</v>
      </c>
      <c r="G24" s="96">
        <v>2</v>
      </c>
      <c r="H24" s="96">
        <v>1</v>
      </c>
      <c r="I24" t="str">
        <f t="shared" si="0"/>
        <v>no change</v>
      </c>
    </row>
    <row r="25" spans="1:9" x14ac:dyDescent="0.3">
      <c r="A25" s="14" t="s">
        <v>83</v>
      </c>
      <c r="B25" s="16" t="s">
        <v>85</v>
      </c>
      <c r="C25" s="17" t="s">
        <v>35</v>
      </c>
      <c r="D25" s="8" t="str">
        <f>VLOOKUP('Storage '!A25,METADATA!A:G,7,FALSE)</f>
        <v>CM3</v>
      </c>
      <c r="E25" s="96">
        <v>18</v>
      </c>
      <c r="F25" s="96">
        <f>VLOOKUP(D25,'Required trainings'!A:B,2,FALSE)</f>
        <v>18</v>
      </c>
      <c r="G25" s="96">
        <v>4</v>
      </c>
      <c r="H25" s="96">
        <v>3</v>
      </c>
      <c r="I25" t="str">
        <f t="shared" si="0"/>
        <v>no change</v>
      </c>
    </row>
    <row r="26" spans="1:9" x14ac:dyDescent="0.3">
      <c r="A26" s="14" t="s">
        <v>86</v>
      </c>
      <c r="B26" s="16" t="s">
        <v>88</v>
      </c>
      <c r="C26" s="17" t="s">
        <v>620</v>
      </c>
      <c r="D26" s="8" t="str">
        <f>VLOOKUP('Storage '!A26,METADATA!A:G,7,FALSE)</f>
        <v>CM4</v>
      </c>
      <c r="E26" s="96">
        <v>18</v>
      </c>
      <c r="F26" s="96">
        <f>VLOOKUP(D26,'Required trainings'!A:B,2,FALSE)</f>
        <v>18</v>
      </c>
      <c r="G26" s="96">
        <v>4</v>
      </c>
      <c r="H26" s="96">
        <v>3</v>
      </c>
      <c r="I26" t="str">
        <f t="shared" si="0"/>
        <v>no change</v>
      </c>
    </row>
    <row r="27" spans="1:9" x14ac:dyDescent="0.3">
      <c r="A27" s="14" t="s">
        <v>89</v>
      </c>
      <c r="B27" s="15" t="s">
        <v>91</v>
      </c>
      <c r="C27" s="17" t="s">
        <v>618</v>
      </c>
      <c r="D27" s="8" t="str">
        <f>VLOOKUP('Storage '!A27,METADATA!A:G,7,FALSE)</f>
        <v>Admin office</v>
      </c>
      <c r="E27" s="96">
        <v>0</v>
      </c>
      <c r="F27" s="96">
        <f>VLOOKUP(D27,'Required trainings'!A:B,2,FALSE)</f>
        <v>0</v>
      </c>
      <c r="G27" s="96">
        <v>1</v>
      </c>
      <c r="H27" s="96">
        <v>1</v>
      </c>
      <c r="I27" t="str">
        <f t="shared" si="0"/>
        <v>no change</v>
      </c>
    </row>
    <row r="28" spans="1:9" x14ac:dyDescent="0.3">
      <c r="A28" s="4" t="s">
        <v>92</v>
      </c>
      <c r="B28" s="18" t="s">
        <v>94</v>
      </c>
      <c r="C28" s="17" t="s">
        <v>16</v>
      </c>
      <c r="D28" s="8" t="str">
        <f>VLOOKUP('Storage '!A28,METADATA!A:G,7,FALSE)</f>
        <v>Resigned</v>
      </c>
      <c r="E28" s="96">
        <v>8</v>
      </c>
      <c r="F28" s="96">
        <f>VLOOKUP(D28,'Required trainings'!A:B,2,FALSE)</f>
        <v>0</v>
      </c>
      <c r="G28" s="96"/>
      <c r="H28" s="96"/>
      <c r="I28" t="str">
        <f t="shared" si="0"/>
        <v>yes</v>
      </c>
    </row>
    <row r="29" spans="1:9" x14ac:dyDescent="0.3">
      <c r="A29" s="19" t="s">
        <v>95</v>
      </c>
      <c r="B29" s="20" t="s">
        <v>97</v>
      </c>
      <c r="C29" s="17" t="s">
        <v>619</v>
      </c>
      <c r="D29" s="8" t="str">
        <f>VLOOKUP('Storage '!A29,METADATA!A:G,7,FALSE)</f>
        <v>CM2</v>
      </c>
      <c r="E29" s="96">
        <v>18</v>
      </c>
      <c r="F29" s="96">
        <f>VLOOKUP(D29,'Required trainings'!A:B,2,FALSE)</f>
        <v>18</v>
      </c>
      <c r="G29" s="96">
        <v>4</v>
      </c>
      <c r="H29" s="96">
        <v>3</v>
      </c>
      <c r="I29" t="str">
        <f t="shared" si="0"/>
        <v>no change</v>
      </c>
    </row>
    <row r="30" spans="1:9" x14ac:dyDescent="0.3">
      <c r="A30" s="19" t="s">
        <v>98</v>
      </c>
      <c r="B30" s="18" t="s">
        <v>100</v>
      </c>
      <c r="C30" s="8" t="s">
        <v>618</v>
      </c>
      <c r="D30" s="8" t="str">
        <f>VLOOKUP('Storage '!A30,METADATA!A:G,7,FALSE)</f>
        <v>Admin office</v>
      </c>
      <c r="E30" s="96">
        <v>0</v>
      </c>
      <c r="F30" s="96">
        <f>VLOOKUP(D30,'Required trainings'!A:B,2,FALSE)</f>
        <v>0</v>
      </c>
      <c r="G30" s="96">
        <v>1</v>
      </c>
      <c r="H30" s="96">
        <v>1</v>
      </c>
      <c r="I30" t="str">
        <f t="shared" si="0"/>
        <v>no change</v>
      </c>
    </row>
    <row r="31" spans="1:9" x14ac:dyDescent="0.3">
      <c r="A31" s="19" t="s">
        <v>101</v>
      </c>
      <c r="B31" s="22" t="s">
        <v>103</v>
      </c>
      <c r="C31" s="17" t="s">
        <v>620</v>
      </c>
      <c r="D31" s="8" t="str">
        <f>VLOOKUP('Storage '!A31,METADATA!A:G,7,FALSE)</f>
        <v>CM4</v>
      </c>
      <c r="E31" s="96">
        <v>18</v>
      </c>
      <c r="F31" s="96">
        <f>VLOOKUP(D31,'Required trainings'!A:B,2,FALSE)</f>
        <v>18</v>
      </c>
      <c r="G31" s="96">
        <v>4</v>
      </c>
      <c r="H31" s="96">
        <v>3</v>
      </c>
      <c r="I31" t="str">
        <f t="shared" si="0"/>
        <v>no change</v>
      </c>
    </row>
    <row r="32" spans="1:9" x14ac:dyDescent="0.3">
      <c r="A32" s="19" t="s">
        <v>104</v>
      </c>
      <c r="B32" s="6" t="s">
        <v>106</v>
      </c>
      <c r="C32" s="8" t="s">
        <v>618</v>
      </c>
      <c r="D32" s="8" t="str">
        <f>VLOOKUP('Storage '!A32,METADATA!A:G,7,FALSE)</f>
        <v>Admin office</v>
      </c>
      <c r="E32" s="96">
        <v>0</v>
      </c>
      <c r="F32" s="96">
        <f>VLOOKUP(D32,'Required trainings'!A:B,2,FALSE)</f>
        <v>0</v>
      </c>
      <c r="G32" s="96">
        <v>3</v>
      </c>
      <c r="H32" s="96">
        <v>1</v>
      </c>
      <c r="I32" t="str">
        <f t="shared" si="0"/>
        <v>no change</v>
      </c>
    </row>
    <row r="33" spans="1:9" x14ac:dyDescent="0.3">
      <c r="A33" s="19" t="s">
        <v>107</v>
      </c>
      <c r="B33" s="18" t="s">
        <v>109</v>
      </c>
      <c r="C33" s="17" t="s">
        <v>626</v>
      </c>
      <c r="D33" s="8" t="str">
        <f>VLOOKUP('Storage '!A33,METADATA!A:G,7,FALSE)</f>
        <v>Pantry</v>
      </c>
      <c r="E33" s="96">
        <v>0</v>
      </c>
      <c r="F33" s="96">
        <f>VLOOKUP(D33,'Required trainings'!A:B,2,FALSE)</f>
        <v>0</v>
      </c>
      <c r="G33" s="96">
        <v>1</v>
      </c>
      <c r="H33" s="96">
        <v>1</v>
      </c>
      <c r="I33" t="str">
        <f t="shared" si="0"/>
        <v>no change</v>
      </c>
    </row>
    <row r="34" spans="1:9" x14ac:dyDescent="0.3">
      <c r="A34" s="19" t="s">
        <v>110</v>
      </c>
      <c r="B34" s="11" t="s">
        <v>112</v>
      </c>
      <c r="C34" s="17" t="s">
        <v>626</v>
      </c>
      <c r="D34" s="8" t="str">
        <f>VLOOKUP('Storage '!A34,METADATA!A:G,7,FALSE)</f>
        <v>Pantry</v>
      </c>
      <c r="E34" s="96">
        <v>0</v>
      </c>
      <c r="F34" s="96">
        <f>VLOOKUP(D34,'Required trainings'!A:B,2,FALSE)</f>
        <v>0</v>
      </c>
      <c r="G34" s="96">
        <v>1</v>
      </c>
      <c r="H34" s="96">
        <v>1</v>
      </c>
      <c r="I34" t="str">
        <f t="shared" si="0"/>
        <v>no change</v>
      </c>
    </row>
    <row r="35" spans="1:9" x14ac:dyDescent="0.3">
      <c r="A35" s="19" t="s">
        <v>113</v>
      </c>
      <c r="B35" s="11" t="s">
        <v>115</v>
      </c>
      <c r="C35" s="17" t="s">
        <v>624</v>
      </c>
      <c r="D35" s="8" t="str">
        <f>VLOOKUP('Storage '!A35,METADATA!A:G,7,FALSE)</f>
        <v>PM2</v>
      </c>
      <c r="E35" s="96">
        <v>15</v>
      </c>
      <c r="F35" s="96">
        <f>VLOOKUP(D35,'Required trainings'!A:B,2,FALSE)</f>
        <v>15</v>
      </c>
      <c r="G35" s="96">
        <v>4</v>
      </c>
      <c r="H35" s="96">
        <v>3</v>
      </c>
      <c r="I35" t="str">
        <f t="shared" si="0"/>
        <v>no change</v>
      </c>
    </row>
    <row r="36" spans="1:9" x14ac:dyDescent="0.3">
      <c r="A36" s="19" t="s">
        <v>116</v>
      </c>
      <c r="B36" s="11" t="s">
        <v>118</v>
      </c>
      <c r="C36" s="17" t="s">
        <v>627</v>
      </c>
      <c r="D36" s="8" t="str">
        <f>VLOOKUP('Storage '!A36,METADATA!A:G,7,FALSE)</f>
        <v>PM3</v>
      </c>
      <c r="E36" s="96">
        <v>15</v>
      </c>
      <c r="F36" s="96">
        <f>VLOOKUP(D36,'Required trainings'!A:B,2,FALSE)</f>
        <v>15</v>
      </c>
      <c r="G36" s="96">
        <v>4</v>
      </c>
      <c r="H36" s="96">
        <v>3</v>
      </c>
      <c r="I36" t="str">
        <f t="shared" si="0"/>
        <v>no change</v>
      </c>
    </row>
    <row r="37" spans="1:9" x14ac:dyDescent="0.3">
      <c r="A37" s="19" t="s">
        <v>119</v>
      </c>
      <c r="B37" s="11" t="s">
        <v>121</v>
      </c>
      <c r="C37" s="17" t="s">
        <v>628</v>
      </c>
      <c r="D37" s="8" t="str">
        <f>VLOOKUP('Storage '!A37,METADATA!A:G,7,FALSE)</f>
        <v>Store room</v>
      </c>
      <c r="E37" s="96">
        <v>0</v>
      </c>
      <c r="F37" s="96">
        <f>VLOOKUP(D37,'Required trainings'!A:B,2,FALSE)</f>
        <v>0</v>
      </c>
      <c r="G37" s="96">
        <v>1</v>
      </c>
      <c r="H37" s="96">
        <v>1</v>
      </c>
      <c r="I37" t="str">
        <f t="shared" si="0"/>
        <v>no change</v>
      </c>
    </row>
    <row r="38" spans="1:9" x14ac:dyDescent="0.3">
      <c r="A38" s="19" t="s">
        <v>122</v>
      </c>
      <c r="B38" s="22" t="s">
        <v>124</v>
      </c>
      <c r="C38" s="17" t="s">
        <v>619</v>
      </c>
      <c r="D38" s="8" t="str">
        <f>VLOOKUP('Storage '!A38,METADATA!A:G,7,FALSE)</f>
        <v>CM2</v>
      </c>
      <c r="E38" s="96">
        <v>18</v>
      </c>
      <c r="F38" s="96">
        <f>VLOOKUP(D38,'Required trainings'!A:B,2,FALSE)</f>
        <v>18</v>
      </c>
      <c r="G38" s="96">
        <v>4</v>
      </c>
      <c r="H38" s="96">
        <v>3</v>
      </c>
      <c r="I38" t="str">
        <f t="shared" si="0"/>
        <v>no change</v>
      </c>
    </row>
    <row r="39" spans="1:9" x14ac:dyDescent="0.3">
      <c r="A39" s="19" t="s">
        <v>125</v>
      </c>
      <c r="B39" s="11" t="s">
        <v>127</v>
      </c>
      <c r="C39" s="17" t="s">
        <v>625</v>
      </c>
      <c r="D39" s="8" t="str">
        <f>VLOOKUP('Storage '!A39,METADATA!A:G,7,FALSE)</f>
        <v>Resigned</v>
      </c>
      <c r="E39" s="96">
        <v>15</v>
      </c>
      <c r="F39" s="96">
        <f>VLOOKUP(D39,'Required trainings'!A:B,2,FALSE)</f>
        <v>0</v>
      </c>
      <c r="G39" s="96">
        <v>4</v>
      </c>
      <c r="H39" s="96">
        <v>3</v>
      </c>
      <c r="I39" t="str">
        <f t="shared" si="0"/>
        <v>yes</v>
      </c>
    </row>
    <row r="40" spans="1:9" x14ac:dyDescent="0.3">
      <c r="A40" s="19" t="s">
        <v>128</v>
      </c>
      <c r="B40" s="22" t="s">
        <v>130</v>
      </c>
      <c r="C40" s="17" t="s">
        <v>623</v>
      </c>
      <c r="D40" s="8" t="str">
        <f>VLOOKUP('Storage '!A40,METADATA!A:G,7,FALSE)</f>
        <v>CM1</v>
      </c>
      <c r="E40" s="96">
        <v>18</v>
      </c>
      <c r="F40" s="96">
        <f>VLOOKUP(D40,'Required trainings'!A:B,2,FALSE)</f>
        <v>18</v>
      </c>
      <c r="G40" s="96">
        <v>4</v>
      </c>
      <c r="H40" s="96">
        <v>3</v>
      </c>
      <c r="I40" t="str">
        <f t="shared" si="0"/>
        <v>no change</v>
      </c>
    </row>
    <row r="41" spans="1:9" x14ac:dyDescent="0.3">
      <c r="A41" s="19" t="s">
        <v>131</v>
      </c>
      <c r="B41" s="22" t="s">
        <v>133</v>
      </c>
      <c r="C41" s="17" t="s">
        <v>623</v>
      </c>
      <c r="D41" s="8" t="str">
        <f>VLOOKUP('Storage '!A41,METADATA!A:G,7,FALSE)</f>
        <v>CM1</v>
      </c>
      <c r="E41" s="96">
        <v>18</v>
      </c>
      <c r="F41" s="96">
        <f>VLOOKUP(D41,'Required trainings'!A:B,2,FALSE)</f>
        <v>18</v>
      </c>
      <c r="G41" s="96">
        <v>4</v>
      </c>
      <c r="H41" s="96">
        <v>3</v>
      </c>
      <c r="I41" t="str">
        <f t="shared" si="0"/>
        <v>no change</v>
      </c>
    </row>
    <row r="42" spans="1:9" x14ac:dyDescent="0.3">
      <c r="A42" s="19" t="s">
        <v>134</v>
      </c>
      <c r="B42" s="11" t="s">
        <v>136</v>
      </c>
      <c r="C42" s="8" t="s">
        <v>618</v>
      </c>
      <c r="D42" s="8" t="str">
        <f>VLOOKUP('Storage '!A42,METADATA!A:G,7,FALSE)</f>
        <v>Admin office</v>
      </c>
      <c r="E42" s="96">
        <v>0</v>
      </c>
      <c r="F42" s="96">
        <f>VLOOKUP(D42,'Required trainings'!A:B,2,FALSE)</f>
        <v>0</v>
      </c>
      <c r="G42" s="96">
        <v>1</v>
      </c>
      <c r="H42" s="96">
        <v>1</v>
      </c>
      <c r="I42" t="str">
        <f t="shared" si="0"/>
        <v>no change</v>
      </c>
    </row>
    <row r="43" spans="1:9" x14ac:dyDescent="0.3">
      <c r="A43" s="19" t="s">
        <v>137</v>
      </c>
      <c r="B43" s="23" t="s">
        <v>139</v>
      </c>
      <c r="C43" s="17" t="s">
        <v>629</v>
      </c>
      <c r="D43" s="8" t="str">
        <f>VLOOKUP('Storage '!A43,METADATA!A:G,7,FALSE)</f>
        <v>Resigned</v>
      </c>
      <c r="E43" s="96">
        <v>15</v>
      </c>
      <c r="F43" s="96">
        <f>VLOOKUP(D43,'Required trainings'!A:B,2,FALSE)</f>
        <v>0</v>
      </c>
      <c r="G43" s="96">
        <v>4</v>
      </c>
      <c r="H43" s="96">
        <v>3</v>
      </c>
      <c r="I43" t="str">
        <f t="shared" si="0"/>
        <v>yes</v>
      </c>
    </row>
    <row r="44" spans="1:9" x14ac:dyDescent="0.3">
      <c r="A44" s="19" t="s">
        <v>140</v>
      </c>
      <c r="B44" s="23" t="s">
        <v>142</v>
      </c>
      <c r="C44" s="72" t="s">
        <v>143</v>
      </c>
      <c r="D44" s="8" t="str">
        <f>VLOOKUP('Storage '!A44,METADATA!A:G,7,FALSE)</f>
        <v>ULD Stands</v>
      </c>
      <c r="E44" s="96">
        <v>3</v>
      </c>
      <c r="F44" s="96">
        <f>VLOOKUP(D44,'Required trainings'!A:B,2,FALSE)</f>
        <v>3</v>
      </c>
      <c r="G44" s="96">
        <v>1</v>
      </c>
      <c r="H44" s="96">
        <v>3</v>
      </c>
      <c r="I44" t="str">
        <f t="shared" si="0"/>
        <v>no change</v>
      </c>
    </row>
    <row r="45" spans="1:9" x14ac:dyDescent="0.3">
      <c r="A45" s="19" t="s">
        <v>144</v>
      </c>
      <c r="B45" s="18" t="s">
        <v>146</v>
      </c>
      <c r="C45" s="17" t="s">
        <v>626</v>
      </c>
      <c r="D45" s="8" t="str">
        <f>VLOOKUP('Storage '!A45,METADATA!A:G,7,FALSE)</f>
        <v>Pantry</v>
      </c>
      <c r="E45" s="96">
        <v>0</v>
      </c>
      <c r="F45" s="96">
        <f>VLOOKUP(D45,'Required trainings'!A:B,2,FALSE)</f>
        <v>0</v>
      </c>
      <c r="G45" s="96">
        <v>1</v>
      </c>
      <c r="H45" s="96">
        <v>1</v>
      </c>
      <c r="I45" t="str">
        <f t="shared" si="0"/>
        <v>no change</v>
      </c>
    </row>
    <row r="46" spans="1:9" x14ac:dyDescent="0.3">
      <c r="A46" s="4" t="s">
        <v>147</v>
      </c>
      <c r="B46" s="23" t="s">
        <v>149</v>
      </c>
      <c r="C46" s="72" t="s">
        <v>27</v>
      </c>
      <c r="D46" s="8" t="str">
        <f>VLOOKUP('Storage '!A46,METADATA!A:G,7,FALSE)</f>
        <v>DFWH</v>
      </c>
      <c r="E46" s="96">
        <v>16</v>
      </c>
      <c r="F46" s="96">
        <f>VLOOKUP(D46,'Required trainings'!A:B,2,FALSE)</f>
        <v>16</v>
      </c>
      <c r="G46" s="96">
        <v>1</v>
      </c>
      <c r="H46" s="96">
        <v>1</v>
      </c>
      <c r="I46" t="str">
        <f t="shared" si="0"/>
        <v>no change</v>
      </c>
    </row>
    <row r="47" spans="1:9" x14ac:dyDescent="0.3">
      <c r="A47" s="4" t="s">
        <v>150</v>
      </c>
      <c r="B47" s="23" t="s">
        <v>152</v>
      </c>
      <c r="C47" s="72" t="s">
        <v>27</v>
      </c>
      <c r="D47" s="8" t="str">
        <f>VLOOKUP('Storage '!A47,METADATA!A:G,7,FALSE)</f>
        <v>DFWH</v>
      </c>
      <c r="E47" s="96">
        <v>16</v>
      </c>
      <c r="F47" s="96">
        <f>VLOOKUP(D47,'Required trainings'!A:B,2,FALSE)</f>
        <v>16</v>
      </c>
      <c r="G47" s="96">
        <v>3</v>
      </c>
      <c r="H47" s="96">
        <v>1</v>
      </c>
      <c r="I47" t="str">
        <f t="shared" si="0"/>
        <v>no change</v>
      </c>
    </row>
    <row r="48" spans="1:9" x14ac:dyDescent="0.3">
      <c r="A48" s="4" t="s">
        <v>153</v>
      </c>
      <c r="B48" s="23" t="s">
        <v>155</v>
      </c>
      <c r="C48" s="72" t="s">
        <v>16</v>
      </c>
      <c r="D48" s="8" t="str">
        <f>VLOOKUP('Storage '!A48,METADATA!A:G,7,FALSE)</f>
        <v>AMH</v>
      </c>
      <c r="E48" s="96">
        <v>8</v>
      </c>
      <c r="F48" s="96">
        <f>VLOOKUP(D48,'Required trainings'!A:B,2,FALSE)</f>
        <v>8</v>
      </c>
      <c r="G48" s="96">
        <v>3</v>
      </c>
      <c r="H48" s="96">
        <v>1</v>
      </c>
      <c r="I48" t="str">
        <f t="shared" si="0"/>
        <v>no change</v>
      </c>
    </row>
    <row r="49" spans="1:9" x14ac:dyDescent="0.3">
      <c r="A49" s="4" t="s">
        <v>156</v>
      </c>
      <c r="B49" s="23" t="s">
        <v>158</v>
      </c>
      <c r="C49" s="72" t="s">
        <v>27</v>
      </c>
      <c r="D49" s="8" t="str">
        <f>VLOOKUP('Storage '!A49,METADATA!A:G,7,FALSE)</f>
        <v>DFWH</v>
      </c>
      <c r="E49" s="96">
        <v>16</v>
      </c>
      <c r="F49" s="96">
        <f>VLOOKUP(D49,'Required trainings'!A:B,2,FALSE)</f>
        <v>16</v>
      </c>
      <c r="G49" s="96">
        <v>3</v>
      </c>
      <c r="H49" s="96">
        <v>1</v>
      </c>
      <c r="I49" t="str">
        <f t="shared" si="0"/>
        <v>no change</v>
      </c>
    </row>
    <row r="50" spans="1:9" x14ac:dyDescent="0.3">
      <c r="A50" s="4" t="s">
        <v>159</v>
      </c>
      <c r="B50" s="23" t="s">
        <v>161</v>
      </c>
      <c r="C50" s="72" t="s">
        <v>16</v>
      </c>
      <c r="D50" s="8" t="str">
        <f>VLOOKUP('Storage '!A50,METADATA!A:G,7,FALSE)</f>
        <v>AMH</v>
      </c>
      <c r="E50" s="96">
        <v>8</v>
      </c>
      <c r="F50" s="96">
        <f>VLOOKUP(D50,'Required trainings'!A:B,2,FALSE)</f>
        <v>8</v>
      </c>
      <c r="G50" s="96">
        <v>3</v>
      </c>
      <c r="H50" s="96">
        <v>1</v>
      </c>
      <c r="I50" t="str">
        <f t="shared" si="0"/>
        <v>no change</v>
      </c>
    </row>
    <row r="51" spans="1:9" x14ac:dyDescent="0.3">
      <c r="A51" s="24" t="s">
        <v>162</v>
      </c>
      <c r="B51" s="20" t="s">
        <v>164</v>
      </c>
      <c r="C51" s="73" t="s">
        <v>143</v>
      </c>
      <c r="D51" s="8" t="str">
        <f>VLOOKUP('Storage '!A51,METADATA!A:G,7,FALSE)</f>
        <v>ULD Stands</v>
      </c>
      <c r="E51" s="96">
        <v>3</v>
      </c>
      <c r="F51" s="96">
        <f>VLOOKUP(D51,'Required trainings'!A:B,2,FALSE)</f>
        <v>3</v>
      </c>
      <c r="G51" s="96">
        <v>1</v>
      </c>
      <c r="H51" s="96">
        <v>3</v>
      </c>
      <c r="I51" t="str">
        <f t="shared" si="0"/>
        <v>no change</v>
      </c>
    </row>
    <row r="52" spans="1:9" x14ac:dyDescent="0.3">
      <c r="A52" s="4" t="s">
        <v>165</v>
      </c>
      <c r="B52" s="18" t="s">
        <v>167</v>
      </c>
      <c r="C52" s="8" t="s">
        <v>27</v>
      </c>
      <c r="D52" s="8" t="str">
        <f>VLOOKUP('Storage '!A52,METADATA!A:G,7,FALSE)</f>
        <v>DFWH</v>
      </c>
      <c r="E52" s="96">
        <v>16</v>
      </c>
      <c r="F52" s="96">
        <f>VLOOKUP(D52,'Required trainings'!A:B,2,FALSE)</f>
        <v>16</v>
      </c>
      <c r="G52" s="96">
        <v>1</v>
      </c>
      <c r="H52" s="96">
        <v>1</v>
      </c>
      <c r="I52" t="str">
        <f t="shared" si="0"/>
        <v>no change</v>
      </c>
    </row>
    <row r="53" spans="1:9" x14ac:dyDescent="0.3">
      <c r="A53" s="4" t="s">
        <v>168</v>
      </c>
      <c r="B53" s="18" t="s">
        <v>170</v>
      </c>
      <c r="C53" s="72" t="s">
        <v>620</v>
      </c>
      <c r="D53" s="8" t="str">
        <f>VLOOKUP('Storage '!A53,METADATA!A:G,7,FALSE)</f>
        <v>Projects</v>
      </c>
      <c r="E53" s="96">
        <v>18</v>
      </c>
      <c r="F53" s="96">
        <f>VLOOKUP(D53,'Required trainings'!A:B,2,FALSE)</f>
        <v>0</v>
      </c>
      <c r="G53" s="96">
        <v>4</v>
      </c>
      <c r="H53" s="96">
        <v>3</v>
      </c>
      <c r="I53" t="str">
        <f t="shared" si="0"/>
        <v>yes</v>
      </c>
    </row>
    <row r="54" spans="1:9" x14ac:dyDescent="0.3">
      <c r="A54" s="19" t="s">
        <v>171</v>
      </c>
      <c r="B54" s="22" t="s">
        <v>173</v>
      </c>
      <c r="C54" s="17" t="s">
        <v>630</v>
      </c>
      <c r="D54" s="8" t="str">
        <f>VLOOKUP('Storage '!A54,METADATA!A:G,7,FALSE)</f>
        <v>Technical support office</v>
      </c>
      <c r="E54" s="96">
        <v>0</v>
      </c>
      <c r="F54" s="96">
        <f>VLOOKUP(D54,'Required trainings'!A:B,2,FALSE)</f>
        <v>0</v>
      </c>
      <c r="G54" s="96">
        <v>4</v>
      </c>
      <c r="H54" s="96">
        <v>3</v>
      </c>
      <c r="I54" t="str">
        <f t="shared" si="0"/>
        <v>yes</v>
      </c>
    </row>
    <row r="55" spans="1:9" x14ac:dyDescent="0.3">
      <c r="A55" s="19" t="s">
        <v>174</v>
      </c>
      <c r="B55" s="18" t="s">
        <v>176</v>
      </c>
      <c r="C55" s="8" t="s">
        <v>617</v>
      </c>
      <c r="D55" s="8" t="str">
        <f>VLOOKUP('Storage '!A55,METADATA!A:G,7,FALSE)</f>
        <v>MM office</v>
      </c>
      <c r="E55" s="96">
        <v>0</v>
      </c>
      <c r="F55" s="96">
        <f>VLOOKUP(D55,'Required trainings'!A:B,2,FALSE)</f>
        <v>0</v>
      </c>
      <c r="G55" s="96">
        <v>1</v>
      </c>
      <c r="H55" s="96">
        <v>1</v>
      </c>
      <c r="I55" t="str">
        <f t="shared" si="0"/>
        <v>no change</v>
      </c>
    </row>
    <row r="56" spans="1:9" x14ac:dyDescent="0.3">
      <c r="A56" s="4" t="s">
        <v>177</v>
      </c>
      <c r="B56" s="18" t="s">
        <v>179</v>
      </c>
      <c r="C56" s="8" t="s">
        <v>621</v>
      </c>
      <c r="D56" s="8" t="str">
        <f>VLOOKUP('Storage '!A56,METADATA!A:G,7,FALSE)</f>
        <v>QDF office</v>
      </c>
      <c r="E56" s="96">
        <v>0</v>
      </c>
      <c r="F56" s="96">
        <f>VLOOKUP(D56,'Required trainings'!A:B,2,FALSE)</f>
        <v>0</v>
      </c>
      <c r="G56" s="96">
        <v>1</v>
      </c>
      <c r="H56" s="96">
        <v>1</v>
      </c>
      <c r="I56" t="str">
        <f t="shared" si="0"/>
        <v>no change</v>
      </c>
    </row>
    <row r="57" spans="1:9" x14ac:dyDescent="0.3">
      <c r="A57" s="19" t="s">
        <v>180</v>
      </c>
      <c r="B57" s="20" t="s">
        <v>182</v>
      </c>
      <c r="C57" s="72" t="s">
        <v>625</v>
      </c>
      <c r="D57" s="8" t="str">
        <f>VLOOKUP('Storage '!A57,METADATA!A:G,7,FALSE)</f>
        <v>PM4</v>
      </c>
      <c r="E57" s="96">
        <v>15</v>
      </c>
      <c r="F57" s="96">
        <f>VLOOKUP(D57,'Required trainings'!A:B,2,FALSE)</f>
        <v>15</v>
      </c>
      <c r="G57" s="96">
        <v>4</v>
      </c>
      <c r="H57" s="96">
        <v>3</v>
      </c>
      <c r="I57" t="str">
        <f t="shared" si="0"/>
        <v>no change</v>
      </c>
    </row>
    <row r="58" spans="1:9" x14ac:dyDescent="0.3">
      <c r="A58" s="19" t="s">
        <v>183</v>
      </c>
      <c r="B58" s="20" t="s">
        <v>185</v>
      </c>
      <c r="C58" s="17" t="s">
        <v>623</v>
      </c>
      <c r="D58" s="8" t="str">
        <f>VLOOKUP('Storage '!A58,METADATA!A:G,7,FALSE)</f>
        <v>CM1</v>
      </c>
      <c r="E58" s="96">
        <v>18</v>
      </c>
      <c r="F58" s="96">
        <f>VLOOKUP(D58,'Required trainings'!A:B,2,FALSE)</f>
        <v>18</v>
      </c>
      <c r="G58" s="96">
        <v>4</v>
      </c>
      <c r="H58" s="96">
        <v>3</v>
      </c>
      <c r="I58" t="str">
        <f t="shared" si="0"/>
        <v>no change</v>
      </c>
    </row>
    <row r="59" spans="1:9" x14ac:dyDescent="0.3">
      <c r="A59" s="4" t="s">
        <v>186</v>
      </c>
      <c r="B59" s="20" t="s">
        <v>188</v>
      </c>
      <c r="C59" s="17" t="s">
        <v>35</v>
      </c>
      <c r="D59" s="8" t="str">
        <f>VLOOKUP('Storage '!A59,METADATA!A:G,7,FALSE)</f>
        <v>CM1</v>
      </c>
      <c r="E59" s="96">
        <v>18</v>
      </c>
      <c r="F59" s="96">
        <f>VLOOKUP(D59,'Required trainings'!A:B,2,FALSE)</f>
        <v>18</v>
      </c>
      <c r="G59" s="96">
        <v>4</v>
      </c>
      <c r="H59" s="96">
        <v>3</v>
      </c>
      <c r="I59" t="str">
        <f t="shared" si="0"/>
        <v>yes</v>
      </c>
    </row>
    <row r="60" spans="1:9" x14ac:dyDescent="0.3">
      <c r="A60" s="4" t="s">
        <v>189</v>
      </c>
      <c r="B60" s="20" t="s">
        <v>191</v>
      </c>
      <c r="C60" s="17" t="s">
        <v>35</v>
      </c>
      <c r="D60" s="8" t="str">
        <f>VLOOKUP('Storage '!A60,METADATA!A:G,7,FALSE)</f>
        <v>CM3</v>
      </c>
      <c r="E60" s="96">
        <v>18</v>
      </c>
      <c r="F60" s="96">
        <f>VLOOKUP(D60,'Required trainings'!A:B,2,FALSE)</f>
        <v>18</v>
      </c>
      <c r="G60" s="96">
        <v>4</v>
      </c>
      <c r="H60" s="96">
        <v>3</v>
      </c>
      <c r="I60" t="str">
        <f t="shared" si="0"/>
        <v>no change</v>
      </c>
    </row>
    <row r="61" spans="1:9" x14ac:dyDescent="0.3">
      <c r="A61" s="4" t="s">
        <v>192</v>
      </c>
      <c r="B61" s="20" t="s">
        <v>194</v>
      </c>
      <c r="C61" s="17" t="s">
        <v>78</v>
      </c>
      <c r="D61" s="8" t="str">
        <f>VLOOKUP('Storage '!A61,METADATA!A:G,7,FALSE)</f>
        <v>QNL</v>
      </c>
      <c r="E61" s="96">
        <v>0</v>
      </c>
      <c r="F61" s="96">
        <f>VLOOKUP(D61,'Required trainings'!A:B,2,FALSE)</f>
        <v>0</v>
      </c>
      <c r="G61" s="96">
        <v>5</v>
      </c>
      <c r="H61" s="96">
        <v>1</v>
      </c>
      <c r="I61" t="str">
        <f t="shared" si="0"/>
        <v>no change</v>
      </c>
    </row>
    <row r="62" spans="1:9" x14ac:dyDescent="0.3">
      <c r="A62" s="4" t="s">
        <v>195</v>
      </c>
      <c r="B62" s="20" t="s">
        <v>197</v>
      </c>
      <c r="C62" s="17" t="s">
        <v>619</v>
      </c>
      <c r="D62" s="8" t="str">
        <f>VLOOKUP('Storage '!A62,METADATA!A:G,7,FALSE)</f>
        <v>Resigned</v>
      </c>
      <c r="E62" s="96">
        <v>18</v>
      </c>
      <c r="F62" s="96">
        <f>VLOOKUP(D62,'Required trainings'!A:B,2,FALSE)</f>
        <v>0</v>
      </c>
      <c r="G62" s="96">
        <v>4</v>
      </c>
      <c r="H62" s="96">
        <v>3</v>
      </c>
      <c r="I62" t="str">
        <f t="shared" si="0"/>
        <v>yes</v>
      </c>
    </row>
    <row r="63" spans="1:9" x14ac:dyDescent="0.3">
      <c r="A63" s="4" t="s">
        <v>198</v>
      </c>
      <c r="B63" s="20" t="s">
        <v>200</v>
      </c>
      <c r="C63" s="17" t="s">
        <v>624</v>
      </c>
      <c r="D63" s="8" t="str">
        <f>VLOOKUP('Storage '!A63,METADATA!A:G,7,FALSE)</f>
        <v>PM2</v>
      </c>
      <c r="E63" s="96">
        <v>15</v>
      </c>
      <c r="F63" s="96">
        <f>VLOOKUP(D63,'Required trainings'!A:B,2,FALSE)</f>
        <v>15</v>
      </c>
      <c r="G63" s="96">
        <v>4</v>
      </c>
      <c r="H63" s="96">
        <v>3</v>
      </c>
      <c r="I63" t="str">
        <f t="shared" si="0"/>
        <v>no change</v>
      </c>
    </row>
    <row r="64" spans="1:9" x14ac:dyDescent="0.3">
      <c r="A64" s="4" t="s">
        <v>201</v>
      </c>
      <c r="B64" s="20" t="s">
        <v>203</v>
      </c>
      <c r="C64" s="72" t="s">
        <v>16</v>
      </c>
      <c r="D64" s="8" t="str">
        <f>VLOOKUP('Storage '!A64,METADATA!A:G,7,FALSE)</f>
        <v>AMH</v>
      </c>
      <c r="E64" s="96">
        <v>8</v>
      </c>
      <c r="F64" s="96">
        <f>VLOOKUP(D64,'Required trainings'!A:B,2,FALSE)</f>
        <v>8</v>
      </c>
      <c r="G64" s="96">
        <v>3</v>
      </c>
      <c r="H64" s="96">
        <v>1</v>
      </c>
      <c r="I64" t="str">
        <f t="shared" si="0"/>
        <v>no change</v>
      </c>
    </row>
    <row r="65" spans="1:9" x14ac:dyDescent="0.3">
      <c r="A65" s="4" t="s">
        <v>204</v>
      </c>
      <c r="B65" s="20" t="s">
        <v>206</v>
      </c>
      <c r="C65" s="17" t="s">
        <v>620</v>
      </c>
      <c r="D65" s="8" t="str">
        <f>VLOOKUP('Storage '!A65,METADATA!A:G,7,FALSE)</f>
        <v>CM4</v>
      </c>
      <c r="E65" s="96">
        <v>18</v>
      </c>
      <c r="F65" s="96">
        <f>VLOOKUP(D65,'Required trainings'!A:B,2,FALSE)</f>
        <v>18</v>
      </c>
      <c r="G65" s="96">
        <v>4</v>
      </c>
      <c r="H65" s="96">
        <v>3</v>
      </c>
      <c r="I65" t="str">
        <f t="shared" si="0"/>
        <v>no change</v>
      </c>
    </row>
    <row r="66" spans="1:9" x14ac:dyDescent="0.3">
      <c r="A66" s="4" t="s">
        <v>207</v>
      </c>
      <c r="B66" s="20" t="s">
        <v>209</v>
      </c>
      <c r="C66" s="17" t="s">
        <v>78</v>
      </c>
      <c r="D66" s="8" t="str">
        <f>VLOOKUP('Storage '!A66,METADATA!A:G,7,FALSE)</f>
        <v>QNL</v>
      </c>
      <c r="E66" s="96">
        <v>0</v>
      </c>
      <c r="F66" s="96">
        <f>VLOOKUP(D66,'Required trainings'!A:B,2,FALSE)</f>
        <v>0</v>
      </c>
      <c r="G66" s="96">
        <v>5</v>
      </c>
      <c r="H66" s="96">
        <v>1</v>
      </c>
      <c r="I66" t="str">
        <f t="shared" si="0"/>
        <v>no change</v>
      </c>
    </row>
    <row r="67" spans="1:9" x14ac:dyDescent="0.3">
      <c r="A67" s="4" t="s">
        <v>210</v>
      </c>
      <c r="B67" s="20" t="s">
        <v>212</v>
      </c>
      <c r="C67" s="17" t="s">
        <v>618</v>
      </c>
      <c r="D67" s="8" t="str">
        <f>VLOOKUP('Storage '!A67,METADATA!A:G,7,FALSE)</f>
        <v>Admin office</v>
      </c>
      <c r="E67" s="96">
        <v>0</v>
      </c>
      <c r="F67" s="96">
        <f>VLOOKUP(D67,'Required trainings'!A:B,2,FALSE)</f>
        <v>0</v>
      </c>
      <c r="G67" s="96">
        <v>1</v>
      </c>
      <c r="H67" s="96">
        <v>1</v>
      </c>
      <c r="I67" t="str">
        <f t="shared" ref="I67:I130" si="1">IF(C67=D67,"no change","yes")</f>
        <v>no change</v>
      </c>
    </row>
    <row r="68" spans="1:9" x14ac:dyDescent="0.3">
      <c r="A68" s="4" t="s">
        <v>213</v>
      </c>
      <c r="B68" s="20" t="s">
        <v>215</v>
      </c>
      <c r="C68" s="72" t="s">
        <v>16</v>
      </c>
      <c r="D68" s="8" t="str">
        <f>VLOOKUP('Storage '!A68,METADATA!A:G,7,FALSE)</f>
        <v>AMH</v>
      </c>
      <c r="E68" s="96">
        <v>8</v>
      </c>
      <c r="F68" s="96">
        <f>VLOOKUP(D68,'Required trainings'!A:B,2,FALSE)</f>
        <v>8</v>
      </c>
      <c r="G68" s="96">
        <v>3</v>
      </c>
      <c r="H68" s="96">
        <v>1</v>
      </c>
      <c r="I68" t="str">
        <f t="shared" si="1"/>
        <v>no change</v>
      </c>
    </row>
    <row r="69" spans="1:9" x14ac:dyDescent="0.3">
      <c r="A69" s="4" t="s">
        <v>216</v>
      </c>
      <c r="B69" s="18" t="s">
        <v>218</v>
      </c>
      <c r="C69" s="10" t="s">
        <v>79</v>
      </c>
      <c r="D69" s="8" t="str">
        <f>VLOOKUP('Storage '!A69,METADATA!A:G,7,FALSE)</f>
        <v>Projects</v>
      </c>
      <c r="E69" s="96">
        <v>0</v>
      </c>
      <c r="F69" s="96">
        <f>VLOOKUP(D69,'Required trainings'!A:B,2,FALSE)</f>
        <v>0</v>
      </c>
      <c r="G69" s="96">
        <v>3</v>
      </c>
      <c r="H69" s="96">
        <v>1</v>
      </c>
      <c r="I69" t="str">
        <f t="shared" si="1"/>
        <v>no change</v>
      </c>
    </row>
    <row r="70" spans="1:9" x14ac:dyDescent="0.3">
      <c r="A70" s="4" t="s">
        <v>219</v>
      </c>
      <c r="B70" s="50" t="s">
        <v>221</v>
      </c>
      <c r="C70" s="74" t="s">
        <v>615</v>
      </c>
      <c r="D70" s="8" t="str">
        <f>VLOOKUP('Storage '!A70,METADATA!A:G,7,FALSE)</f>
        <v>QNL</v>
      </c>
      <c r="E70" s="96">
        <v>0</v>
      </c>
      <c r="F70" s="96">
        <f>VLOOKUP(D70,'Required trainings'!A:B,2,FALSE)</f>
        <v>0</v>
      </c>
      <c r="G70" s="96"/>
      <c r="H70" s="96"/>
      <c r="I70" t="str">
        <f t="shared" si="1"/>
        <v>yes</v>
      </c>
    </row>
    <row r="71" spans="1:9" x14ac:dyDescent="0.3">
      <c r="A71" s="4" t="s">
        <v>222</v>
      </c>
      <c r="B71" s="6" t="s">
        <v>224</v>
      </c>
      <c r="C71" s="10" t="s">
        <v>79</v>
      </c>
      <c r="D71" s="8" t="str">
        <f>VLOOKUP('Storage '!A71,METADATA!A:G,7,FALSE)</f>
        <v>Projects</v>
      </c>
      <c r="E71" s="96">
        <v>0</v>
      </c>
      <c r="F71" s="96">
        <f>VLOOKUP(D71,'Required trainings'!A:B,2,FALSE)</f>
        <v>0</v>
      </c>
      <c r="G71" s="96">
        <v>1</v>
      </c>
      <c r="H71" s="96">
        <v>0</v>
      </c>
      <c r="I71" t="str">
        <f t="shared" si="1"/>
        <v>no change</v>
      </c>
    </row>
    <row r="72" spans="1:9" x14ac:dyDescent="0.3">
      <c r="A72" s="24" t="s">
        <v>225</v>
      </c>
      <c r="B72" s="20" t="s">
        <v>227</v>
      </c>
      <c r="C72" s="73" t="s">
        <v>631</v>
      </c>
      <c r="D72" s="8" t="str">
        <f>VLOOKUP('Storage '!A72,METADATA!A:G,7,FALSE)</f>
        <v>PM3</v>
      </c>
      <c r="E72" s="96">
        <v>15</v>
      </c>
      <c r="F72" s="96">
        <f>VLOOKUP(D72,'Required trainings'!A:B,2,FALSE)</f>
        <v>15</v>
      </c>
      <c r="G72" s="96">
        <v>4</v>
      </c>
      <c r="H72" s="96">
        <v>3</v>
      </c>
      <c r="I72" t="str">
        <f t="shared" si="1"/>
        <v>yes</v>
      </c>
    </row>
    <row r="73" spans="1:9" x14ac:dyDescent="0.3">
      <c r="A73" s="4" t="s">
        <v>228</v>
      </c>
      <c r="B73" s="20" t="s">
        <v>230</v>
      </c>
      <c r="C73" s="72" t="s">
        <v>27</v>
      </c>
      <c r="D73" s="8" t="str">
        <f>VLOOKUP('Storage '!A73,METADATA!A:G,7,FALSE)</f>
        <v>DFWH</v>
      </c>
      <c r="E73" s="96">
        <v>16</v>
      </c>
      <c r="F73" s="96">
        <f>VLOOKUP(D73,'Required trainings'!A:B,2,FALSE)</f>
        <v>16</v>
      </c>
      <c r="G73" s="96">
        <v>3</v>
      </c>
      <c r="H73" s="96">
        <v>1</v>
      </c>
      <c r="I73" t="str">
        <f t="shared" si="1"/>
        <v>no change</v>
      </c>
    </row>
    <row r="74" spans="1:9" x14ac:dyDescent="0.3">
      <c r="A74" s="4" t="s">
        <v>231</v>
      </c>
      <c r="B74" s="20" t="s">
        <v>233</v>
      </c>
      <c r="C74" s="17" t="s">
        <v>234</v>
      </c>
      <c r="D74" s="8" t="str">
        <f>VLOOKUP('Storage '!A74,METADATA!A:G,7,FALSE)</f>
        <v>CBF-AVI</v>
      </c>
      <c r="E74" s="96">
        <v>7</v>
      </c>
      <c r="F74" s="96">
        <f>VLOOKUP(D74,'Required trainings'!A:B,2,FALSE)</f>
        <v>7</v>
      </c>
      <c r="G74" s="96">
        <v>2</v>
      </c>
      <c r="H74" s="96">
        <v>1</v>
      </c>
      <c r="I74" t="str">
        <f t="shared" si="1"/>
        <v>no change</v>
      </c>
    </row>
    <row r="75" spans="1:9" x14ac:dyDescent="0.3">
      <c r="A75" s="4" t="s">
        <v>235</v>
      </c>
      <c r="B75" s="20" t="s">
        <v>237</v>
      </c>
      <c r="C75" s="17" t="s">
        <v>619</v>
      </c>
      <c r="D75" s="8" t="str">
        <f>VLOOKUP('Storage '!A75,METADATA!A:G,7,FALSE)</f>
        <v>CM2</v>
      </c>
      <c r="E75" s="96">
        <v>18</v>
      </c>
      <c r="F75" s="96">
        <f>VLOOKUP(D75,'Required trainings'!A:B,2,FALSE)</f>
        <v>18</v>
      </c>
      <c r="G75" s="96">
        <v>4</v>
      </c>
      <c r="H75" s="96">
        <v>3</v>
      </c>
      <c r="I75" t="str">
        <f t="shared" si="1"/>
        <v>no change</v>
      </c>
    </row>
    <row r="76" spans="1:9" x14ac:dyDescent="0.3">
      <c r="A76" s="4" t="s">
        <v>238</v>
      </c>
      <c r="B76" s="20" t="s">
        <v>240</v>
      </c>
      <c r="C76" s="17" t="s">
        <v>234</v>
      </c>
      <c r="D76" s="8" t="str">
        <f>VLOOKUP('Storage '!A76,METADATA!A:G,7,FALSE)</f>
        <v>QNL</v>
      </c>
      <c r="E76" s="96">
        <v>7</v>
      </c>
      <c r="F76" s="96">
        <f>VLOOKUP(D76,'Required trainings'!A:B,2,FALSE)</f>
        <v>0</v>
      </c>
      <c r="G76" s="96">
        <v>2</v>
      </c>
      <c r="H76" s="96">
        <v>1</v>
      </c>
      <c r="I76" t="str">
        <f t="shared" si="1"/>
        <v>yes</v>
      </c>
    </row>
    <row r="77" spans="1:9" x14ac:dyDescent="0.3">
      <c r="A77" s="4" t="s">
        <v>241</v>
      </c>
      <c r="B77" s="20" t="s">
        <v>243</v>
      </c>
      <c r="C77" s="17" t="s">
        <v>623</v>
      </c>
      <c r="D77" s="8" t="str">
        <f>VLOOKUP('Storage '!A77,METADATA!A:G,7,FALSE)</f>
        <v>CM1</v>
      </c>
      <c r="E77" s="96">
        <v>18</v>
      </c>
      <c r="F77" s="96">
        <f>VLOOKUP(D77,'Required trainings'!A:B,2,FALSE)</f>
        <v>18</v>
      </c>
      <c r="G77" s="96">
        <v>4</v>
      </c>
      <c r="H77" s="96">
        <v>3</v>
      </c>
      <c r="I77" t="str">
        <f t="shared" si="1"/>
        <v>no change</v>
      </c>
    </row>
    <row r="78" spans="1:9" x14ac:dyDescent="0.3">
      <c r="A78" s="4" t="s">
        <v>244</v>
      </c>
      <c r="B78" s="20" t="s">
        <v>246</v>
      </c>
      <c r="C78" s="17" t="s">
        <v>629</v>
      </c>
      <c r="D78" s="8" t="str">
        <f>VLOOKUP('Storage '!A78,METADATA!A:G,7,FALSE)</f>
        <v>PM1</v>
      </c>
      <c r="E78" s="96">
        <v>15</v>
      </c>
      <c r="F78" s="96">
        <f>VLOOKUP(D78,'Required trainings'!A:B,2,FALSE)</f>
        <v>15</v>
      </c>
      <c r="G78" s="96">
        <v>4</v>
      </c>
      <c r="H78" s="96">
        <v>3</v>
      </c>
      <c r="I78" t="str">
        <f t="shared" si="1"/>
        <v>no change</v>
      </c>
    </row>
    <row r="79" spans="1:9" x14ac:dyDescent="0.3">
      <c r="A79" s="4" t="s">
        <v>247</v>
      </c>
      <c r="B79" s="20" t="s">
        <v>249</v>
      </c>
      <c r="C79" s="17" t="s">
        <v>628</v>
      </c>
      <c r="D79" s="8" t="str">
        <f>VLOOKUP('Storage '!A79,METADATA!A:G,7,FALSE)</f>
        <v>Store room</v>
      </c>
      <c r="E79" s="96">
        <v>0</v>
      </c>
      <c r="F79" s="96">
        <f>VLOOKUP(D79,'Required trainings'!A:B,2,FALSE)</f>
        <v>0</v>
      </c>
      <c r="G79" s="96">
        <v>1</v>
      </c>
      <c r="H79" s="96">
        <v>1</v>
      </c>
      <c r="I79" t="str">
        <f t="shared" si="1"/>
        <v>no change</v>
      </c>
    </row>
    <row r="80" spans="1:9" x14ac:dyDescent="0.3">
      <c r="A80" s="24" t="s">
        <v>250</v>
      </c>
      <c r="B80" s="20" t="s">
        <v>252</v>
      </c>
      <c r="C80" s="17" t="s">
        <v>618</v>
      </c>
      <c r="D80" s="8" t="str">
        <f>VLOOKUP('Storage '!A80,METADATA!A:G,7,FALSE)</f>
        <v>Admin office</v>
      </c>
      <c r="E80" s="96">
        <v>0</v>
      </c>
      <c r="F80" s="96">
        <f>VLOOKUP(D80,'Required trainings'!A:B,2,FALSE)</f>
        <v>0</v>
      </c>
      <c r="G80" s="96">
        <v>1</v>
      </c>
      <c r="H80" s="96">
        <v>1</v>
      </c>
      <c r="I80" t="str">
        <f t="shared" si="1"/>
        <v>no change</v>
      </c>
    </row>
    <row r="81" spans="1:9" x14ac:dyDescent="0.3">
      <c r="A81" s="4" t="s">
        <v>253</v>
      </c>
      <c r="B81" s="20" t="s">
        <v>255</v>
      </c>
      <c r="C81" s="17" t="s">
        <v>35</v>
      </c>
      <c r="D81" s="8" t="str">
        <f>VLOOKUP('Storage '!A81,METADATA!A:G,7,FALSE)</f>
        <v>CM3</v>
      </c>
      <c r="E81" s="96">
        <v>18</v>
      </c>
      <c r="F81" s="96">
        <f>VLOOKUP(D81,'Required trainings'!A:B,2,FALSE)</f>
        <v>18</v>
      </c>
      <c r="G81" s="96">
        <v>4</v>
      </c>
      <c r="H81" s="96">
        <v>3</v>
      </c>
      <c r="I81" t="str">
        <f t="shared" si="1"/>
        <v>no change</v>
      </c>
    </row>
    <row r="82" spans="1:9" x14ac:dyDescent="0.3">
      <c r="A82" s="4" t="s">
        <v>256</v>
      </c>
      <c r="B82" s="20" t="s">
        <v>258</v>
      </c>
      <c r="C82" s="17" t="s">
        <v>35</v>
      </c>
      <c r="D82" s="8" t="str">
        <f>VLOOKUP('Storage '!A82,METADATA!A:G,7,FALSE)</f>
        <v>CM3</v>
      </c>
      <c r="E82" s="96">
        <v>18</v>
      </c>
      <c r="F82" s="96">
        <f>VLOOKUP(D82,'Required trainings'!A:B,2,FALSE)</f>
        <v>18</v>
      </c>
      <c r="G82" s="96">
        <v>4</v>
      </c>
      <c r="H82" s="96">
        <v>3</v>
      </c>
      <c r="I82" t="str">
        <f t="shared" si="1"/>
        <v>no change</v>
      </c>
    </row>
    <row r="83" spans="1:9" x14ac:dyDescent="0.3">
      <c r="A83" s="4" t="s">
        <v>259</v>
      </c>
      <c r="B83" s="20" t="s">
        <v>261</v>
      </c>
      <c r="C83" s="17" t="s">
        <v>234</v>
      </c>
      <c r="D83" s="8" t="str">
        <f>VLOOKUP('Storage '!A83,METADATA!A:G,7,FALSE)</f>
        <v>CBF-AVI</v>
      </c>
      <c r="E83" s="96">
        <v>7</v>
      </c>
      <c r="F83" s="96">
        <f>VLOOKUP(D83,'Required trainings'!A:B,2,FALSE)</f>
        <v>7</v>
      </c>
      <c r="G83" s="96">
        <v>5</v>
      </c>
      <c r="H83" s="96">
        <v>1</v>
      </c>
      <c r="I83" t="str">
        <f t="shared" si="1"/>
        <v>no change</v>
      </c>
    </row>
    <row r="84" spans="1:9" x14ac:dyDescent="0.3">
      <c r="A84" s="4" t="s">
        <v>262</v>
      </c>
      <c r="B84" s="20" t="s">
        <v>264</v>
      </c>
      <c r="C84" s="8" t="s">
        <v>622</v>
      </c>
      <c r="D84" s="8" t="str">
        <f>VLOOKUP('Storage '!A84,METADATA!A:G,7,FALSE)</f>
        <v>Technical support office</v>
      </c>
      <c r="E84" s="96">
        <v>0</v>
      </c>
      <c r="F84" s="96">
        <f>VLOOKUP(D84,'Required trainings'!A:B,2,FALSE)</f>
        <v>0</v>
      </c>
      <c r="G84" s="96">
        <v>1</v>
      </c>
      <c r="H84" s="96">
        <v>1</v>
      </c>
      <c r="I84" t="str">
        <f t="shared" si="1"/>
        <v>no change</v>
      </c>
    </row>
    <row r="85" spans="1:9" x14ac:dyDescent="0.3">
      <c r="A85" s="4" t="s">
        <v>266</v>
      </c>
      <c r="B85" s="20" t="s">
        <v>268</v>
      </c>
      <c r="C85" s="72" t="s">
        <v>16</v>
      </c>
      <c r="D85" s="8" t="str">
        <f>VLOOKUP('Storage '!A85,METADATA!A:G,7,FALSE)</f>
        <v>AMH</v>
      </c>
      <c r="E85" s="96">
        <v>8</v>
      </c>
      <c r="F85" s="96">
        <f>VLOOKUP(D85,'Required trainings'!A:B,2,FALSE)</f>
        <v>8</v>
      </c>
      <c r="G85" s="96">
        <v>3</v>
      </c>
      <c r="H85" s="96">
        <v>1</v>
      </c>
      <c r="I85" t="str">
        <f t="shared" si="1"/>
        <v>no change</v>
      </c>
    </row>
    <row r="86" spans="1:9" x14ac:dyDescent="0.3">
      <c r="A86" s="4" t="s">
        <v>269</v>
      </c>
      <c r="B86" s="20" t="s">
        <v>271</v>
      </c>
      <c r="C86" s="8" t="s">
        <v>618</v>
      </c>
      <c r="D86" s="8" t="str">
        <f>VLOOKUP('Storage '!A86,METADATA!A:G,7,FALSE)</f>
        <v>Admin office</v>
      </c>
      <c r="E86" s="96">
        <v>0</v>
      </c>
      <c r="F86" s="96">
        <f>VLOOKUP(D86,'Required trainings'!A:B,2,FALSE)</f>
        <v>0</v>
      </c>
      <c r="G86" s="96">
        <v>1</v>
      </c>
      <c r="H86" s="96">
        <v>1</v>
      </c>
      <c r="I86" t="str">
        <f t="shared" si="1"/>
        <v>no change</v>
      </c>
    </row>
    <row r="87" spans="1:9" x14ac:dyDescent="0.3">
      <c r="A87" s="4" t="s">
        <v>272</v>
      </c>
      <c r="B87" s="20" t="s">
        <v>274</v>
      </c>
      <c r="C87" s="8" t="s">
        <v>618</v>
      </c>
      <c r="D87" s="8" t="str">
        <f>VLOOKUP('Storage '!A87,METADATA!A:G,7,FALSE)</f>
        <v>Admin office</v>
      </c>
      <c r="E87" s="96">
        <v>0</v>
      </c>
      <c r="F87" s="96">
        <f>VLOOKUP(D87,'Required trainings'!A:B,2,FALSE)</f>
        <v>0</v>
      </c>
      <c r="G87" s="96">
        <v>1</v>
      </c>
      <c r="H87" s="96">
        <v>1</v>
      </c>
      <c r="I87" t="str">
        <f t="shared" si="1"/>
        <v>no change</v>
      </c>
    </row>
    <row r="88" spans="1:9" x14ac:dyDescent="0.3">
      <c r="A88" s="24" t="s">
        <v>275</v>
      </c>
      <c r="B88" s="20" t="s">
        <v>277</v>
      </c>
      <c r="C88" s="10" t="s">
        <v>79</v>
      </c>
      <c r="D88" s="8" t="str">
        <f>VLOOKUP('Storage '!A88,METADATA!A:G,7,FALSE)</f>
        <v>Projects</v>
      </c>
      <c r="E88" s="96">
        <v>0</v>
      </c>
      <c r="F88" s="96">
        <f>VLOOKUP(D88,'Required trainings'!A:B,2,FALSE)</f>
        <v>0</v>
      </c>
      <c r="G88" s="96">
        <v>1</v>
      </c>
      <c r="H88" s="96">
        <v>1</v>
      </c>
      <c r="I88" t="str">
        <f t="shared" si="1"/>
        <v>no change</v>
      </c>
    </row>
    <row r="89" spans="1:9" x14ac:dyDescent="0.3">
      <c r="A89" s="35" t="s">
        <v>278</v>
      </c>
      <c r="B89" s="52" t="s">
        <v>280</v>
      </c>
      <c r="C89" s="75" t="s">
        <v>627</v>
      </c>
      <c r="D89" s="8" t="str">
        <f>VLOOKUP('Storage '!A89,METADATA!A:G,7,FALSE)</f>
        <v>Resigned</v>
      </c>
      <c r="E89" s="96">
        <v>15</v>
      </c>
      <c r="F89" s="96">
        <f>VLOOKUP(D89,'Required trainings'!A:B,2,FALSE)</f>
        <v>0</v>
      </c>
      <c r="G89" s="96">
        <v>4</v>
      </c>
      <c r="H89" s="96">
        <v>3</v>
      </c>
      <c r="I89" t="str">
        <f t="shared" si="1"/>
        <v>yes</v>
      </c>
    </row>
    <row r="90" spans="1:9" x14ac:dyDescent="0.3">
      <c r="A90" s="4" t="s">
        <v>281</v>
      </c>
      <c r="B90" s="20" t="s">
        <v>283</v>
      </c>
      <c r="C90" s="17" t="s">
        <v>620</v>
      </c>
      <c r="D90" s="8" t="str">
        <f>VLOOKUP('Storage '!A90,METADATA!A:G,7,FALSE)</f>
        <v>CM4</v>
      </c>
      <c r="E90" s="96">
        <v>18</v>
      </c>
      <c r="F90" s="96">
        <f>VLOOKUP(D90,'Required trainings'!A:B,2,FALSE)</f>
        <v>18</v>
      </c>
      <c r="G90" s="96">
        <v>4</v>
      </c>
      <c r="H90" s="96">
        <v>3</v>
      </c>
      <c r="I90" t="str">
        <f t="shared" si="1"/>
        <v>no change</v>
      </c>
    </row>
    <row r="91" spans="1:9" x14ac:dyDescent="0.3">
      <c r="A91" s="4" t="s">
        <v>284</v>
      </c>
      <c r="B91" s="20" t="s">
        <v>286</v>
      </c>
      <c r="C91" s="17" t="s">
        <v>625</v>
      </c>
      <c r="D91" s="8" t="str">
        <f>VLOOKUP('Storage '!A91,METADATA!A:G,7,FALSE)</f>
        <v>CM2</v>
      </c>
      <c r="E91" s="96">
        <v>15</v>
      </c>
      <c r="F91" s="96">
        <f>VLOOKUP(D91,'Required trainings'!A:B,2,FALSE)</f>
        <v>18</v>
      </c>
      <c r="G91" s="96">
        <v>4</v>
      </c>
      <c r="H91" s="96">
        <v>3</v>
      </c>
      <c r="I91" t="str">
        <f t="shared" si="1"/>
        <v>yes</v>
      </c>
    </row>
    <row r="92" spans="1:9" x14ac:dyDescent="0.3">
      <c r="A92" s="4" t="s">
        <v>287</v>
      </c>
      <c r="B92" s="20" t="s">
        <v>289</v>
      </c>
      <c r="C92" s="17" t="s">
        <v>16</v>
      </c>
      <c r="D92" s="8" t="str">
        <f>VLOOKUP('Storage '!A92,METADATA!A:G,7,FALSE)</f>
        <v>AMH</v>
      </c>
      <c r="E92" s="96">
        <v>8</v>
      </c>
      <c r="F92" s="96">
        <f>VLOOKUP(D92,'Required trainings'!A:B,2,FALSE)</f>
        <v>8</v>
      </c>
      <c r="G92" s="96">
        <v>3</v>
      </c>
      <c r="H92" s="96">
        <v>1</v>
      </c>
      <c r="I92" t="str">
        <f t="shared" si="1"/>
        <v>no change</v>
      </c>
    </row>
    <row r="93" spans="1:9" x14ac:dyDescent="0.3">
      <c r="A93" s="4" t="s">
        <v>290</v>
      </c>
      <c r="B93" s="20" t="s">
        <v>292</v>
      </c>
      <c r="C93" s="17" t="s">
        <v>620</v>
      </c>
      <c r="D93" s="8" t="str">
        <f>VLOOKUP('Storage '!A93,METADATA!A:G,7,FALSE)</f>
        <v>CM4</v>
      </c>
      <c r="E93" s="96">
        <v>18</v>
      </c>
      <c r="F93" s="96">
        <f>VLOOKUP(D93,'Required trainings'!A:B,2,FALSE)</f>
        <v>18</v>
      </c>
      <c r="G93" s="96">
        <v>4</v>
      </c>
      <c r="H93" s="96">
        <v>3</v>
      </c>
      <c r="I93" t="str">
        <f t="shared" si="1"/>
        <v>no change</v>
      </c>
    </row>
    <row r="94" spans="1:9" x14ac:dyDescent="0.3">
      <c r="A94" s="4" t="s">
        <v>293</v>
      </c>
      <c r="B94" s="20" t="s">
        <v>295</v>
      </c>
      <c r="C94" s="72" t="s">
        <v>16</v>
      </c>
      <c r="D94" s="8" t="str">
        <f>VLOOKUP('Storage '!A94,METADATA!A:G,7,FALSE)</f>
        <v>AMH</v>
      </c>
      <c r="E94" s="96">
        <v>8</v>
      </c>
      <c r="F94" s="96">
        <f>VLOOKUP(D94,'Required trainings'!A:B,2,FALSE)</f>
        <v>8</v>
      </c>
      <c r="G94" s="96">
        <v>3</v>
      </c>
      <c r="H94" s="96">
        <v>1</v>
      </c>
      <c r="I94" t="str">
        <f t="shared" si="1"/>
        <v>no change</v>
      </c>
    </row>
    <row r="95" spans="1:9" x14ac:dyDescent="0.3">
      <c r="A95" s="4" t="s">
        <v>296</v>
      </c>
      <c r="B95" s="20" t="s">
        <v>298</v>
      </c>
      <c r="C95" s="8" t="s">
        <v>618</v>
      </c>
      <c r="D95" s="8" t="str">
        <f>VLOOKUP('Storage '!A95,METADATA!A:G,7,FALSE)</f>
        <v>Admin office</v>
      </c>
      <c r="E95" s="96">
        <v>0</v>
      </c>
      <c r="F95" s="96">
        <f>VLOOKUP(D95,'Required trainings'!A:B,2,FALSE)</f>
        <v>0</v>
      </c>
      <c r="G95" s="96">
        <v>1</v>
      </c>
      <c r="H95" s="96">
        <v>1</v>
      </c>
      <c r="I95" t="str">
        <f t="shared" si="1"/>
        <v>no change</v>
      </c>
    </row>
    <row r="96" spans="1:9" x14ac:dyDescent="0.3">
      <c r="A96" s="4" t="s">
        <v>299</v>
      </c>
      <c r="B96" s="20" t="s">
        <v>301</v>
      </c>
      <c r="C96" s="17" t="s">
        <v>632</v>
      </c>
      <c r="D96" s="8" t="str">
        <f>VLOOKUP('Storage '!A96,METADATA!A:G,7,FALSE)</f>
        <v>Camp Boss</v>
      </c>
      <c r="E96" s="96">
        <v>0</v>
      </c>
      <c r="F96" s="96">
        <f>VLOOKUP(D96,'Required trainings'!A:B,2,FALSE)</f>
        <v>0</v>
      </c>
      <c r="G96" s="96">
        <v>1</v>
      </c>
      <c r="H96" s="96">
        <v>1</v>
      </c>
      <c r="I96" t="str">
        <f t="shared" si="1"/>
        <v>no change</v>
      </c>
    </row>
    <row r="97" spans="1:9" x14ac:dyDescent="0.3">
      <c r="A97" s="4" t="s">
        <v>302</v>
      </c>
      <c r="B97" s="18" t="s">
        <v>304</v>
      </c>
      <c r="C97" s="7" t="s">
        <v>143</v>
      </c>
      <c r="D97" s="8" t="str">
        <f>VLOOKUP('Storage '!A97,METADATA!A:G,7,FALSE)</f>
        <v>ULD Stands</v>
      </c>
      <c r="E97" s="96">
        <v>3</v>
      </c>
      <c r="F97" s="96">
        <f>VLOOKUP(D97,'Required trainings'!A:B,2,FALSE)</f>
        <v>3</v>
      </c>
      <c r="G97" s="96">
        <v>1</v>
      </c>
      <c r="H97" s="96">
        <v>3</v>
      </c>
      <c r="I97" t="str">
        <f t="shared" si="1"/>
        <v>no change</v>
      </c>
    </row>
    <row r="98" spans="1:9" x14ac:dyDescent="0.3">
      <c r="A98" s="4" t="s">
        <v>305</v>
      </c>
      <c r="B98" s="26" t="s">
        <v>307</v>
      </c>
      <c r="C98" s="76" t="s">
        <v>616</v>
      </c>
      <c r="D98" s="8" t="str">
        <f>VLOOKUP('Storage '!A98,METADATA!A:G,7,FALSE)</f>
        <v>QNL</v>
      </c>
      <c r="E98" s="96">
        <v>0</v>
      </c>
      <c r="F98" s="96">
        <f>VLOOKUP(D98,'Required trainings'!A:B,2,FALSE)</f>
        <v>0</v>
      </c>
      <c r="G98" s="96">
        <v>1</v>
      </c>
      <c r="H98" s="96">
        <v>1</v>
      </c>
      <c r="I98" t="str">
        <f t="shared" si="1"/>
        <v>yes</v>
      </c>
    </row>
    <row r="99" spans="1:9" x14ac:dyDescent="0.3">
      <c r="A99" s="4" t="s">
        <v>308</v>
      </c>
      <c r="B99" s="20" t="s">
        <v>310</v>
      </c>
      <c r="C99" s="72" t="s">
        <v>27</v>
      </c>
      <c r="D99" s="8" t="str">
        <f>VLOOKUP('Storage '!A99,METADATA!A:G,7,FALSE)</f>
        <v>CM1</v>
      </c>
      <c r="E99" s="96">
        <v>16</v>
      </c>
      <c r="F99" s="96">
        <f>VLOOKUP(D99,'Required trainings'!A:B,2,FALSE)</f>
        <v>18</v>
      </c>
      <c r="G99" s="96">
        <v>1</v>
      </c>
      <c r="H99" s="96">
        <v>1</v>
      </c>
      <c r="I99" t="str">
        <f t="shared" si="1"/>
        <v>yes</v>
      </c>
    </row>
    <row r="100" spans="1:9" x14ac:dyDescent="0.3">
      <c r="A100" s="4" t="s">
        <v>311</v>
      </c>
      <c r="B100" s="20" t="s">
        <v>313</v>
      </c>
      <c r="C100" s="17" t="s">
        <v>618</v>
      </c>
      <c r="D100" s="8" t="str">
        <f>VLOOKUP('Storage '!A100,METADATA!A:G,7,FALSE)</f>
        <v>Admin office</v>
      </c>
      <c r="E100" s="96">
        <v>0</v>
      </c>
      <c r="F100" s="96">
        <f>VLOOKUP(D100,'Required trainings'!A:B,2,FALSE)</f>
        <v>0</v>
      </c>
      <c r="G100" s="96">
        <v>1</v>
      </c>
      <c r="H100" s="96">
        <v>1</v>
      </c>
      <c r="I100" t="str">
        <f t="shared" si="1"/>
        <v>no change</v>
      </c>
    </row>
    <row r="101" spans="1:9" x14ac:dyDescent="0.3">
      <c r="A101" s="4" t="s">
        <v>314</v>
      </c>
      <c r="B101" s="20" t="s">
        <v>316</v>
      </c>
      <c r="C101" s="17" t="s">
        <v>16</v>
      </c>
      <c r="D101" s="8" t="str">
        <f>VLOOKUP('Storage '!A101,METADATA!A:G,7,FALSE)</f>
        <v>CM3</v>
      </c>
      <c r="E101" s="96">
        <v>8</v>
      </c>
      <c r="F101" s="96">
        <f>VLOOKUP(D101,'Required trainings'!A:B,2,FALSE)</f>
        <v>18</v>
      </c>
      <c r="G101" s="96">
        <v>3</v>
      </c>
      <c r="H101" s="96">
        <v>1</v>
      </c>
      <c r="I101" t="str">
        <f t="shared" si="1"/>
        <v>yes</v>
      </c>
    </row>
    <row r="102" spans="1:9" x14ac:dyDescent="0.3">
      <c r="A102" s="4" t="s">
        <v>317</v>
      </c>
      <c r="B102" s="20" t="s">
        <v>319</v>
      </c>
      <c r="C102" s="17" t="s">
        <v>633</v>
      </c>
      <c r="D102" s="8" t="str">
        <f>VLOOKUP('Storage '!A102,METADATA!A:G,7,FALSE)</f>
        <v>PM5</v>
      </c>
      <c r="E102" s="96">
        <v>15</v>
      </c>
      <c r="F102" s="96">
        <f>VLOOKUP(D102,'Required trainings'!A:B,2,FALSE)</f>
        <v>15</v>
      </c>
      <c r="G102" s="96">
        <v>4</v>
      </c>
      <c r="H102" s="96">
        <v>3</v>
      </c>
      <c r="I102" t="str">
        <f t="shared" si="1"/>
        <v>no change</v>
      </c>
    </row>
    <row r="103" spans="1:9" x14ac:dyDescent="0.3">
      <c r="A103" s="24" t="s">
        <v>320</v>
      </c>
      <c r="B103" s="27" t="s">
        <v>322</v>
      </c>
      <c r="C103" s="72" t="s">
        <v>623</v>
      </c>
      <c r="D103" s="8" t="str">
        <f>VLOOKUP('Storage '!A103,METADATA!A:G,7,FALSE)</f>
        <v>CM1</v>
      </c>
      <c r="E103" s="96">
        <v>18</v>
      </c>
      <c r="F103" s="96">
        <f>VLOOKUP(D103,'Required trainings'!A:B,2,FALSE)</f>
        <v>18</v>
      </c>
      <c r="G103" s="96">
        <v>4</v>
      </c>
      <c r="H103" s="96">
        <v>3</v>
      </c>
      <c r="I103" t="str">
        <f t="shared" si="1"/>
        <v>no change</v>
      </c>
    </row>
    <row r="104" spans="1:9" x14ac:dyDescent="0.3">
      <c r="A104" s="4" t="s">
        <v>323</v>
      </c>
      <c r="B104" s="20" t="s">
        <v>325</v>
      </c>
      <c r="C104" s="17" t="s">
        <v>633</v>
      </c>
      <c r="D104" s="8" t="str">
        <f>VLOOKUP('Storage '!A104,METADATA!A:G,7,FALSE)</f>
        <v>CM2</v>
      </c>
      <c r="E104" s="96">
        <v>15</v>
      </c>
      <c r="F104" s="96">
        <f>VLOOKUP(D104,'Required trainings'!A:B,2,FALSE)</f>
        <v>18</v>
      </c>
      <c r="G104" s="96">
        <v>4</v>
      </c>
      <c r="H104" s="96">
        <v>3</v>
      </c>
      <c r="I104" t="str">
        <f t="shared" si="1"/>
        <v>yes</v>
      </c>
    </row>
    <row r="105" spans="1:9" x14ac:dyDescent="0.3">
      <c r="A105" s="4" t="s">
        <v>326</v>
      </c>
      <c r="B105" s="6" t="s">
        <v>328</v>
      </c>
      <c r="C105" s="17" t="s">
        <v>27</v>
      </c>
      <c r="D105" s="8" t="str">
        <f>VLOOKUP('Storage '!A105,METADATA!A:G,7,FALSE)</f>
        <v>DFWH</v>
      </c>
      <c r="E105" s="96">
        <v>16</v>
      </c>
      <c r="F105" s="96">
        <f>VLOOKUP(D105,'Required trainings'!A:B,2,FALSE)</f>
        <v>16</v>
      </c>
      <c r="G105" s="96">
        <v>2</v>
      </c>
      <c r="H105" s="96">
        <v>1</v>
      </c>
      <c r="I105" t="str">
        <f t="shared" si="1"/>
        <v>no change</v>
      </c>
    </row>
    <row r="106" spans="1:9" x14ac:dyDescent="0.3">
      <c r="A106" s="4" t="s">
        <v>329</v>
      </c>
      <c r="B106" s="20" t="s">
        <v>331</v>
      </c>
      <c r="C106" s="17" t="s">
        <v>618</v>
      </c>
      <c r="D106" s="8" t="str">
        <f>VLOOKUP('Storage '!A106,METADATA!A:G,7,FALSE)</f>
        <v>Admin office</v>
      </c>
      <c r="E106" s="96">
        <v>0</v>
      </c>
      <c r="F106" s="96">
        <f>VLOOKUP(D106,'Required trainings'!A:B,2,FALSE)</f>
        <v>0</v>
      </c>
      <c r="G106" s="96">
        <v>1</v>
      </c>
      <c r="H106" s="96">
        <v>1</v>
      </c>
      <c r="I106" t="str">
        <f t="shared" si="1"/>
        <v>no change</v>
      </c>
    </row>
    <row r="107" spans="1:9" x14ac:dyDescent="0.3">
      <c r="A107" s="4" t="s">
        <v>332</v>
      </c>
      <c r="B107" s="20" t="s">
        <v>334</v>
      </c>
      <c r="C107" s="17" t="s">
        <v>619</v>
      </c>
      <c r="D107" s="8" t="str">
        <f>VLOOKUP('Storage '!A107,METADATA!A:G,7,FALSE)</f>
        <v>CM2</v>
      </c>
      <c r="E107" s="96">
        <v>18</v>
      </c>
      <c r="F107" s="96">
        <f>VLOOKUP(D107,'Required trainings'!A:B,2,FALSE)</f>
        <v>18</v>
      </c>
      <c r="G107" s="96">
        <v>4</v>
      </c>
      <c r="H107" s="96">
        <v>3</v>
      </c>
      <c r="I107" t="str">
        <f t="shared" si="1"/>
        <v>no change</v>
      </c>
    </row>
    <row r="108" spans="1:9" x14ac:dyDescent="0.3">
      <c r="A108" s="4" t="s">
        <v>335</v>
      </c>
      <c r="B108" s="20" t="s">
        <v>337</v>
      </c>
      <c r="C108" s="17" t="s">
        <v>623</v>
      </c>
      <c r="D108" s="8" t="str">
        <f>VLOOKUP('Storage '!A108,METADATA!A:G,7,FALSE)</f>
        <v>DFWH</v>
      </c>
      <c r="E108" s="96">
        <v>18</v>
      </c>
      <c r="F108" s="96">
        <f>VLOOKUP(D108,'Required trainings'!A:B,2,FALSE)</f>
        <v>16</v>
      </c>
      <c r="G108" s="96">
        <v>4</v>
      </c>
      <c r="H108" s="96">
        <v>3</v>
      </c>
      <c r="I108" t="str">
        <f t="shared" si="1"/>
        <v>yes</v>
      </c>
    </row>
    <row r="109" spans="1:9" x14ac:dyDescent="0.3">
      <c r="A109" s="4" t="s">
        <v>338</v>
      </c>
      <c r="B109" s="20" t="s">
        <v>340</v>
      </c>
      <c r="C109" s="17" t="s">
        <v>35</v>
      </c>
      <c r="D109" s="8" t="str">
        <f>VLOOKUP('Storage '!A109,METADATA!A:G,7,FALSE)</f>
        <v>AMH</v>
      </c>
      <c r="E109" s="96">
        <v>18</v>
      </c>
      <c r="F109" s="96">
        <f>VLOOKUP(D109,'Required trainings'!A:B,2,FALSE)</f>
        <v>8</v>
      </c>
      <c r="G109" s="96">
        <v>4</v>
      </c>
      <c r="H109" s="96">
        <v>3</v>
      </c>
      <c r="I109" t="str">
        <f t="shared" si="1"/>
        <v>yes</v>
      </c>
    </row>
    <row r="110" spans="1:9" x14ac:dyDescent="0.3">
      <c r="A110" s="4" t="s">
        <v>341</v>
      </c>
      <c r="B110" s="20" t="s">
        <v>343</v>
      </c>
      <c r="C110" s="17" t="s">
        <v>620</v>
      </c>
      <c r="D110" s="8" t="str">
        <f>VLOOKUP('Storage '!A110,METADATA!A:G,7,FALSE)</f>
        <v>CM4</v>
      </c>
      <c r="E110" s="96">
        <v>18</v>
      </c>
      <c r="F110" s="96">
        <f>VLOOKUP(D110,'Required trainings'!A:B,2,FALSE)</f>
        <v>18</v>
      </c>
      <c r="G110" s="96">
        <v>4</v>
      </c>
      <c r="H110" s="96">
        <v>3</v>
      </c>
      <c r="I110" t="str">
        <f t="shared" si="1"/>
        <v>no change</v>
      </c>
    </row>
    <row r="111" spans="1:9" x14ac:dyDescent="0.3">
      <c r="A111" s="4" t="s">
        <v>344</v>
      </c>
      <c r="B111" s="28" t="s">
        <v>346</v>
      </c>
      <c r="C111" s="25" t="s">
        <v>16</v>
      </c>
      <c r="D111" s="8" t="str">
        <f>VLOOKUP('Storage '!A111,METADATA!A:G,7,FALSE)</f>
        <v>AMH</v>
      </c>
      <c r="E111" s="96">
        <v>8</v>
      </c>
      <c r="F111" s="96">
        <f>VLOOKUP(D111,'Required trainings'!A:B,2,FALSE)</f>
        <v>8</v>
      </c>
      <c r="G111" s="96">
        <v>3</v>
      </c>
      <c r="H111" s="96">
        <v>1</v>
      </c>
      <c r="I111" t="str">
        <f t="shared" si="1"/>
        <v>no change</v>
      </c>
    </row>
    <row r="112" spans="1:9" x14ac:dyDescent="0.3">
      <c r="A112" s="4" t="s">
        <v>347</v>
      </c>
      <c r="B112" s="20" t="s">
        <v>349</v>
      </c>
      <c r="C112" s="72" t="s">
        <v>618</v>
      </c>
      <c r="D112" s="8" t="str">
        <f>VLOOKUP('Storage '!A112,METADATA!A:G,7,FALSE)</f>
        <v>Admin office</v>
      </c>
      <c r="E112" s="96">
        <v>0</v>
      </c>
      <c r="F112" s="96">
        <f>VLOOKUP(D112,'Required trainings'!A:B,2,FALSE)</f>
        <v>0</v>
      </c>
      <c r="G112" s="96">
        <v>1</v>
      </c>
      <c r="H112" s="96">
        <v>1</v>
      </c>
      <c r="I112" t="str">
        <f t="shared" si="1"/>
        <v>no change</v>
      </c>
    </row>
    <row r="113" spans="1:9" x14ac:dyDescent="0.3">
      <c r="A113" s="4" t="s">
        <v>350</v>
      </c>
      <c r="B113" s="18" t="s">
        <v>352</v>
      </c>
      <c r="C113" s="8" t="s">
        <v>622</v>
      </c>
      <c r="D113" s="8" t="str">
        <f>VLOOKUP('Storage '!A113,METADATA!A:G,7,FALSE)</f>
        <v>Technical support office</v>
      </c>
      <c r="E113" s="96">
        <v>0</v>
      </c>
      <c r="F113" s="96">
        <f>VLOOKUP(D113,'Required trainings'!A:B,2,FALSE)</f>
        <v>0</v>
      </c>
      <c r="G113" s="96">
        <v>1</v>
      </c>
      <c r="H113" s="96">
        <v>1</v>
      </c>
      <c r="I113" t="str">
        <f t="shared" si="1"/>
        <v>no change</v>
      </c>
    </row>
    <row r="114" spans="1:9" x14ac:dyDescent="0.3">
      <c r="A114" s="4" t="s">
        <v>353</v>
      </c>
      <c r="B114" s="9" t="s">
        <v>355</v>
      </c>
      <c r="C114" s="8" t="s">
        <v>622</v>
      </c>
      <c r="D114" s="8" t="str">
        <f>VLOOKUP('Storage '!A114,METADATA!A:G,7,FALSE)</f>
        <v>Technical support office</v>
      </c>
      <c r="E114" s="96">
        <v>0</v>
      </c>
      <c r="F114" s="96">
        <f>VLOOKUP(D114,'Required trainings'!A:B,2,FALSE)</f>
        <v>0</v>
      </c>
      <c r="G114" s="96">
        <v>1</v>
      </c>
      <c r="H114" s="96">
        <v>1</v>
      </c>
      <c r="I114" t="str">
        <f t="shared" si="1"/>
        <v>no change</v>
      </c>
    </row>
    <row r="115" spans="1:9" x14ac:dyDescent="0.3">
      <c r="A115" s="4" t="s">
        <v>356</v>
      </c>
      <c r="B115" s="20" t="s">
        <v>358</v>
      </c>
      <c r="C115" s="17" t="s">
        <v>143</v>
      </c>
      <c r="D115" s="8" t="str">
        <f>VLOOKUP('Storage '!A115,METADATA!A:G,7,FALSE)</f>
        <v>Resigned</v>
      </c>
      <c r="E115" s="96">
        <v>3</v>
      </c>
      <c r="F115" s="96">
        <f>VLOOKUP(D115,'Required trainings'!A:B,2,FALSE)</f>
        <v>0</v>
      </c>
      <c r="G115" s="96">
        <v>1</v>
      </c>
      <c r="H115" s="96">
        <v>3</v>
      </c>
      <c r="I115" t="str">
        <f t="shared" si="1"/>
        <v>yes</v>
      </c>
    </row>
    <row r="116" spans="1:9" x14ac:dyDescent="0.3">
      <c r="A116" s="4" t="s">
        <v>359</v>
      </c>
      <c r="B116" s="20" t="s">
        <v>361</v>
      </c>
      <c r="C116" s="17" t="s">
        <v>633</v>
      </c>
      <c r="D116" s="8" t="str">
        <f>VLOOKUP('Storage '!A116,METADATA!A:G,7,FALSE)</f>
        <v>PM3</v>
      </c>
      <c r="E116" s="96">
        <v>15</v>
      </c>
      <c r="F116" s="96">
        <f>VLOOKUP(D116,'Required trainings'!A:B,2,FALSE)</f>
        <v>15</v>
      </c>
      <c r="G116" s="96">
        <v>4</v>
      </c>
      <c r="H116" s="96">
        <v>3</v>
      </c>
      <c r="I116" t="str">
        <f t="shared" si="1"/>
        <v>yes</v>
      </c>
    </row>
    <row r="117" spans="1:9" x14ac:dyDescent="0.3">
      <c r="A117" s="4" t="s">
        <v>362</v>
      </c>
      <c r="B117" s="29" t="s">
        <v>364</v>
      </c>
      <c r="C117" s="30" t="s">
        <v>365</v>
      </c>
      <c r="D117" s="8" t="str">
        <f>VLOOKUP('Storage '!A117,METADATA!A:G,7,FALSE)</f>
        <v>KSA</v>
      </c>
      <c r="E117" s="96">
        <v>0</v>
      </c>
      <c r="F117" s="96">
        <f>VLOOKUP(D117,'Required trainings'!A:B,2,FALSE)</f>
        <v>0</v>
      </c>
      <c r="G117" s="96">
        <v>1</v>
      </c>
      <c r="H117" s="96">
        <v>1</v>
      </c>
      <c r="I117" t="str">
        <f t="shared" si="1"/>
        <v>no change</v>
      </c>
    </row>
    <row r="118" spans="1:9" x14ac:dyDescent="0.3">
      <c r="A118" s="4" t="s">
        <v>366</v>
      </c>
      <c r="B118" s="20" t="s">
        <v>368</v>
      </c>
      <c r="C118" s="72" t="s">
        <v>143</v>
      </c>
      <c r="D118" s="8" t="str">
        <f>VLOOKUP('Storage '!A118,METADATA!A:G,7,FALSE)</f>
        <v>ULD Stands</v>
      </c>
      <c r="E118" s="96">
        <v>3</v>
      </c>
      <c r="F118" s="96">
        <f>VLOOKUP(D118,'Required trainings'!A:B,2,FALSE)</f>
        <v>3</v>
      </c>
      <c r="G118" s="96">
        <v>1</v>
      </c>
      <c r="H118" s="96">
        <v>3</v>
      </c>
      <c r="I118" t="str">
        <f t="shared" si="1"/>
        <v>no change</v>
      </c>
    </row>
    <row r="119" spans="1:9" x14ac:dyDescent="0.3">
      <c r="A119" s="4" t="s">
        <v>369</v>
      </c>
      <c r="B119" s="20" t="s">
        <v>371</v>
      </c>
      <c r="C119" s="17" t="s">
        <v>626</v>
      </c>
      <c r="D119" s="8" t="str">
        <f>VLOOKUP('Storage '!A119,METADATA!A:G,7,FALSE)</f>
        <v>Pantry</v>
      </c>
      <c r="E119" s="96">
        <v>0</v>
      </c>
      <c r="F119" s="96">
        <f>VLOOKUP(D119,'Required trainings'!A:B,2,FALSE)</f>
        <v>0</v>
      </c>
      <c r="G119" s="96">
        <v>1</v>
      </c>
      <c r="H119" s="96">
        <v>1</v>
      </c>
      <c r="I119" t="str">
        <f t="shared" si="1"/>
        <v>no change</v>
      </c>
    </row>
    <row r="120" spans="1:9" x14ac:dyDescent="0.3">
      <c r="A120" s="4" t="s">
        <v>372</v>
      </c>
      <c r="B120" s="20" t="s">
        <v>374</v>
      </c>
      <c r="C120" s="17" t="s">
        <v>628</v>
      </c>
      <c r="D120" s="8" t="str">
        <f>VLOOKUP('Storage '!A120,METADATA!A:G,7,FALSE)</f>
        <v>Store room</v>
      </c>
      <c r="E120" s="96">
        <v>0</v>
      </c>
      <c r="F120" s="96">
        <f>VLOOKUP(D120,'Required trainings'!A:B,2,FALSE)</f>
        <v>0</v>
      </c>
      <c r="G120" s="96">
        <v>1</v>
      </c>
      <c r="H120" s="96">
        <v>1</v>
      </c>
      <c r="I120" t="str">
        <f t="shared" si="1"/>
        <v>no change</v>
      </c>
    </row>
    <row r="121" spans="1:9" x14ac:dyDescent="0.3">
      <c r="A121" s="4" t="s">
        <v>375</v>
      </c>
      <c r="B121" s="29" t="s">
        <v>377</v>
      </c>
      <c r="C121" s="30" t="s">
        <v>365</v>
      </c>
      <c r="D121" s="8" t="str">
        <f>VLOOKUP('Storage '!A121,METADATA!A:G,7,FALSE)</f>
        <v>KSA</v>
      </c>
      <c r="E121" s="96">
        <v>0</v>
      </c>
      <c r="F121" s="96">
        <f>VLOOKUP(D121,'Required trainings'!A:B,2,FALSE)</f>
        <v>0</v>
      </c>
      <c r="G121" s="96">
        <v>1</v>
      </c>
      <c r="H121" s="96">
        <v>1</v>
      </c>
      <c r="I121" t="str">
        <f t="shared" si="1"/>
        <v>no change</v>
      </c>
    </row>
    <row r="122" spans="1:9" x14ac:dyDescent="0.3">
      <c r="A122" s="4" t="s">
        <v>378</v>
      </c>
      <c r="B122" s="20" t="s">
        <v>380</v>
      </c>
      <c r="C122" s="17" t="s">
        <v>625</v>
      </c>
      <c r="D122" s="8" t="str">
        <f>VLOOKUP('Storage '!A122,METADATA!A:G,7,FALSE)</f>
        <v>PM4</v>
      </c>
      <c r="E122" s="96">
        <v>15</v>
      </c>
      <c r="F122" s="96">
        <f>VLOOKUP(D122,'Required trainings'!A:B,2,FALSE)</f>
        <v>15</v>
      </c>
      <c r="G122" s="96">
        <v>4</v>
      </c>
      <c r="H122" s="96">
        <v>3</v>
      </c>
      <c r="I122" t="str">
        <f t="shared" si="1"/>
        <v>no change</v>
      </c>
    </row>
    <row r="123" spans="1:9" x14ac:dyDescent="0.3">
      <c r="A123" s="4" t="s">
        <v>381</v>
      </c>
      <c r="B123" s="6" t="s">
        <v>383</v>
      </c>
      <c r="C123" s="17" t="s">
        <v>234</v>
      </c>
      <c r="D123" s="8" t="str">
        <f>VLOOKUP('Storage '!A123,METADATA!A:G,7,FALSE)</f>
        <v>CBF-AVI</v>
      </c>
      <c r="E123" s="96">
        <v>7</v>
      </c>
      <c r="F123" s="96">
        <f>VLOOKUP(D123,'Required trainings'!A:B,2,FALSE)</f>
        <v>7</v>
      </c>
      <c r="G123" s="96">
        <v>2</v>
      </c>
      <c r="H123" s="96">
        <v>1</v>
      </c>
      <c r="I123" t="str">
        <f t="shared" si="1"/>
        <v>no change</v>
      </c>
    </row>
    <row r="124" spans="1:9" x14ac:dyDescent="0.3">
      <c r="A124" s="4" t="s">
        <v>384</v>
      </c>
      <c r="B124" s="31" t="s">
        <v>386</v>
      </c>
      <c r="C124" s="17" t="s">
        <v>630</v>
      </c>
      <c r="D124" s="8" t="str">
        <f>VLOOKUP('Storage '!A124,METADATA!A:G,7,FALSE)</f>
        <v>PM6</v>
      </c>
      <c r="E124" s="96">
        <v>0</v>
      </c>
      <c r="F124" s="96">
        <f>VLOOKUP(D124,'Required trainings'!A:B,2,FALSE)</f>
        <v>0</v>
      </c>
      <c r="G124" s="96">
        <v>4</v>
      </c>
      <c r="H124" s="96">
        <v>3</v>
      </c>
      <c r="I124" t="str">
        <f t="shared" si="1"/>
        <v>no change</v>
      </c>
    </row>
    <row r="125" spans="1:9" x14ac:dyDescent="0.3">
      <c r="A125" s="4" t="s">
        <v>387</v>
      </c>
      <c r="B125" s="6" t="s">
        <v>389</v>
      </c>
      <c r="C125" s="72" t="s">
        <v>143</v>
      </c>
      <c r="D125" s="8" t="str">
        <f>VLOOKUP('Storage '!A125,METADATA!A:G,7,FALSE)</f>
        <v>Projects</v>
      </c>
      <c r="E125" s="96">
        <v>3</v>
      </c>
      <c r="F125" s="96">
        <f>VLOOKUP(D125,'Required trainings'!A:B,2,FALSE)</f>
        <v>0</v>
      </c>
      <c r="G125" s="96">
        <v>1</v>
      </c>
      <c r="H125" s="96">
        <v>3</v>
      </c>
      <c r="I125" t="str">
        <f t="shared" si="1"/>
        <v>yes</v>
      </c>
    </row>
    <row r="126" spans="1:9" x14ac:dyDescent="0.3">
      <c r="A126" s="32" t="s">
        <v>390</v>
      </c>
      <c r="B126" s="6" t="s">
        <v>392</v>
      </c>
      <c r="C126" s="17" t="s">
        <v>234</v>
      </c>
      <c r="D126" s="8" t="str">
        <f>VLOOKUP('Storage '!A126,METADATA!A:G,7,FALSE)</f>
        <v>DFWH</v>
      </c>
      <c r="E126" s="96">
        <v>7</v>
      </c>
      <c r="F126" s="96">
        <f>VLOOKUP(D126,'Required trainings'!A:B,2,FALSE)</f>
        <v>16</v>
      </c>
      <c r="G126" s="96">
        <v>2</v>
      </c>
      <c r="H126" s="96">
        <v>1</v>
      </c>
      <c r="I126" t="str">
        <f t="shared" si="1"/>
        <v>yes</v>
      </c>
    </row>
    <row r="127" spans="1:9" x14ac:dyDescent="0.3">
      <c r="A127" s="32" t="s">
        <v>393</v>
      </c>
      <c r="B127" s="9" t="s">
        <v>395</v>
      </c>
      <c r="C127" s="17" t="s">
        <v>619</v>
      </c>
      <c r="D127" s="8" t="str">
        <f>VLOOKUP('Storage '!A127,METADATA!A:G,7,FALSE)</f>
        <v>PM1</v>
      </c>
      <c r="E127" s="96">
        <v>18</v>
      </c>
      <c r="F127" s="96">
        <f>VLOOKUP(D127,'Required trainings'!A:B,2,FALSE)</f>
        <v>15</v>
      </c>
      <c r="G127" s="96">
        <v>4</v>
      </c>
      <c r="H127" s="96">
        <v>3</v>
      </c>
      <c r="I127" t="str">
        <f t="shared" si="1"/>
        <v>yes</v>
      </c>
    </row>
    <row r="128" spans="1:9" ht="27.6" x14ac:dyDescent="0.3">
      <c r="A128" s="33" t="s">
        <v>396</v>
      </c>
      <c r="B128" s="31" t="s">
        <v>398</v>
      </c>
      <c r="C128" s="17" t="s">
        <v>143</v>
      </c>
      <c r="D128" s="8" t="str">
        <f>VLOOKUP('Storage '!A128,METADATA!A:G,7,FALSE)</f>
        <v>Resigned</v>
      </c>
      <c r="E128" s="96">
        <v>3</v>
      </c>
      <c r="F128" s="96">
        <f>VLOOKUP(D128,'Required trainings'!A:B,2,FALSE)</f>
        <v>0</v>
      </c>
      <c r="G128" s="96">
        <v>1</v>
      </c>
      <c r="H128" s="96">
        <v>3</v>
      </c>
      <c r="I128" t="str">
        <f t="shared" si="1"/>
        <v>yes</v>
      </c>
    </row>
    <row r="129" spans="1:9" ht="27.6" x14ac:dyDescent="0.3">
      <c r="A129" s="33" t="s">
        <v>399</v>
      </c>
      <c r="B129" s="31" t="s">
        <v>401</v>
      </c>
      <c r="C129" s="8" t="s">
        <v>622</v>
      </c>
      <c r="D129" s="8" t="str">
        <f>VLOOKUP('Storage '!A129,METADATA!A:G,7,FALSE)</f>
        <v>Technical support office</v>
      </c>
      <c r="E129" s="96">
        <v>0</v>
      </c>
      <c r="F129" s="96">
        <f>VLOOKUP(D129,'Required trainings'!A:B,2,FALSE)</f>
        <v>0</v>
      </c>
      <c r="G129" s="96">
        <v>1</v>
      </c>
      <c r="H129" s="96">
        <v>1</v>
      </c>
      <c r="I129" t="str">
        <f t="shared" si="1"/>
        <v>no change</v>
      </c>
    </row>
    <row r="130" spans="1:9" x14ac:dyDescent="0.3">
      <c r="A130" s="34" t="s">
        <v>402</v>
      </c>
      <c r="B130" s="9" t="s">
        <v>404</v>
      </c>
      <c r="C130" s="8" t="s">
        <v>621</v>
      </c>
      <c r="D130" s="8" t="str">
        <f>VLOOKUP('Storage '!A130,METADATA!A:G,7,FALSE)</f>
        <v>QDF office</v>
      </c>
      <c r="E130" s="96">
        <v>0</v>
      </c>
      <c r="F130" s="96">
        <f>VLOOKUP(D130,'Required trainings'!A:B,2,FALSE)</f>
        <v>0</v>
      </c>
      <c r="G130" s="96">
        <v>1</v>
      </c>
      <c r="H130" s="96">
        <v>1</v>
      </c>
      <c r="I130" t="str">
        <f t="shared" si="1"/>
        <v>no change</v>
      </c>
    </row>
    <row r="131" spans="1:9" x14ac:dyDescent="0.3">
      <c r="A131" s="33" t="s">
        <v>405</v>
      </c>
      <c r="B131" s="26" t="s">
        <v>407</v>
      </c>
      <c r="C131" s="76" t="s">
        <v>616</v>
      </c>
      <c r="D131" s="8" t="str">
        <f>VLOOKUP('Storage '!A131,METADATA!A:G,7,FALSE)</f>
        <v>Oman</v>
      </c>
      <c r="E131" s="96">
        <v>0</v>
      </c>
      <c r="F131" s="96">
        <f>VLOOKUP(D131,'Required trainings'!A:B,2,FALSE)</f>
        <v>0</v>
      </c>
      <c r="G131" s="96">
        <v>1</v>
      </c>
      <c r="H131" s="96">
        <v>1</v>
      </c>
      <c r="I131" t="str">
        <f t="shared" ref="I131:I174" si="2">IF(C131=D131,"no change","yes")</f>
        <v>no change</v>
      </c>
    </row>
    <row r="132" spans="1:9" x14ac:dyDescent="0.3">
      <c r="A132" s="33" t="s">
        <v>408</v>
      </c>
      <c r="B132" s="31" t="s">
        <v>410</v>
      </c>
      <c r="C132" s="8" t="s">
        <v>622</v>
      </c>
      <c r="D132" s="8" t="str">
        <f>VLOOKUP('Storage '!A132,METADATA!A:G,7,FALSE)</f>
        <v>Technical support office</v>
      </c>
      <c r="E132" s="96">
        <v>0</v>
      </c>
      <c r="F132" s="96">
        <f>VLOOKUP(D132,'Required trainings'!A:B,2,FALSE)</f>
        <v>0</v>
      </c>
      <c r="G132" s="96">
        <v>1</v>
      </c>
      <c r="H132" s="96">
        <v>1</v>
      </c>
      <c r="I132" t="str">
        <f t="shared" si="2"/>
        <v>no change</v>
      </c>
    </row>
    <row r="133" spans="1:9" x14ac:dyDescent="0.3">
      <c r="A133" s="24" t="s">
        <v>411</v>
      </c>
      <c r="B133" s="20" t="s">
        <v>413</v>
      </c>
      <c r="C133" s="8" t="s">
        <v>623</v>
      </c>
      <c r="D133" s="8" t="str">
        <f>VLOOKUP('Storage '!A133,METADATA!A:G,7,FALSE)</f>
        <v>CM1</v>
      </c>
      <c r="E133" s="96">
        <v>18</v>
      </c>
      <c r="F133" s="96">
        <f>VLOOKUP(D133,'Required trainings'!A:B,2,FALSE)</f>
        <v>18</v>
      </c>
      <c r="G133" s="96">
        <v>4</v>
      </c>
      <c r="H133" s="96">
        <v>3</v>
      </c>
      <c r="I133" t="str">
        <f t="shared" si="2"/>
        <v>no change</v>
      </c>
    </row>
    <row r="134" spans="1:9" x14ac:dyDescent="0.3">
      <c r="A134" s="4" t="s">
        <v>414</v>
      </c>
      <c r="B134" s="20" t="s">
        <v>416</v>
      </c>
      <c r="C134" s="8" t="s">
        <v>623</v>
      </c>
      <c r="D134" s="8" t="str">
        <f>VLOOKUP('Storage '!A134,METADATA!A:G,7,FALSE)</f>
        <v>Resigned</v>
      </c>
      <c r="E134" s="96">
        <v>18</v>
      </c>
      <c r="F134" s="96">
        <f>VLOOKUP(D134,'Required trainings'!A:B,2,FALSE)</f>
        <v>0</v>
      </c>
      <c r="G134" s="96">
        <v>4</v>
      </c>
      <c r="H134" s="96">
        <v>3</v>
      </c>
      <c r="I134" t="str">
        <f t="shared" si="2"/>
        <v>yes</v>
      </c>
    </row>
    <row r="135" spans="1:9" x14ac:dyDescent="0.3">
      <c r="A135" s="4" t="s">
        <v>417</v>
      </c>
      <c r="B135" s="20" t="s">
        <v>419</v>
      </c>
      <c r="C135" s="17" t="s">
        <v>234</v>
      </c>
      <c r="D135" s="8" t="str">
        <f>VLOOKUP('Storage '!A135,METADATA!A:G,7,FALSE)</f>
        <v>CBF-AVI</v>
      </c>
      <c r="E135" s="96">
        <v>7</v>
      </c>
      <c r="F135" s="96">
        <f>VLOOKUP(D135,'Required trainings'!A:B,2,FALSE)</f>
        <v>7</v>
      </c>
      <c r="G135" s="96">
        <v>2</v>
      </c>
      <c r="H135" s="96">
        <v>1</v>
      </c>
      <c r="I135" t="str">
        <f t="shared" si="2"/>
        <v>no change</v>
      </c>
    </row>
    <row r="136" spans="1:9" x14ac:dyDescent="0.3">
      <c r="A136" s="4" t="s">
        <v>420</v>
      </c>
      <c r="B136" s="20" t="s">
        <v>422</v>
      </c>
      <c r="C136" s="8" t="s">
        <v>35</v>
      </c>
      <c r="D136" s="8" t="str">
        <f>VLOOKUP('Storage '!A136,METADATA!A:G,7,FALSE)</f>
        <v>CM3</v>
      </c>
      <c r="E136" s="96">
        <v>18</v>
      </c>
      <c r="F136" s="96">
        <f>VLOOKUP(D136,'Required trainings'!A:B,2,FALSE)</f>
        <v>18</v>
      </c>
      <c r="G136" s="96">
        <v>4</v>
      </c>
      <c r="H136" s="96">
        <v>3</v>
      </c>
      <c r="I136" t="str">
        <f t="shared" si="2"/>
        <v>no change</v>
      </c>
    </row>
    <row r="137" spans="1:9" x14ac:dyDescent="0.3">
      <c r="A137" s="4" t="s">
        <v>423</v>
      </c>
      <c r="B137" s="20" t="s">
        <v>425</v>
      </c>
      <c r="C137" s="8" t="s">
        <v>16</v>
      </c>
      <c r="D137" s="8" t="str">
        <f>VLOOKUP('Storage '!A137,METADATA!A:G,7,FALSE)</f>
        <v>AMH</v>
      </c>
      <c r="E137" s="96">
        <v>8</v>
      </c>
      <c r="F137" s="96">
        <f>VLOOKUP(D137,'Required trainings'!A:B,2,FALSE)</f>
        <v>8</v>
      </c>
      <c r="G137" s="96">
        <v>3</v>
      </c>
      <c r="H137" s="96">
        <v>1</v>
      </c>
      <c r="I137" t="str">
        <f t="shared" si="2"/>
        <v>no change</v>
      </c>
    </row>
    <row r="138" spans="1:9" x14ac:dyDescent="0.3">
      <c r="A138" s="4" t="s">
        <v>426</v>
      </c>
      <c r="B138" s="20" t="s">
        <v>428</v>
      </c>
      <c r="C138" s="8" t="s">
        <v>629</v>
      </c>
      <c r="D138" s="8" t="str">
        <f>VLOOKUP('Storage '!A138,METADATA!A:G,7,FALSE)</f>
        <v>PM1</v>
      </c>
      <c r="E138" s="96">
        <v>15</v>
      </c>
      <c r="F138" s="96">
        <f>VLOOKUP(D138,'Required trainings'!A:B,2,FALSE)</f>
        <v>15</v>
      </c>
      <c r="G138" s="96">
        <v>4</v>
      </c>
      <c r="H138" s="96">
        <v>3</v>
      </c>
      <c r="I138" t="str">
        <f t="shared" si="2"/>
        <v>no change</v>
      </c>
    </row>
    <row r="139" spans="1:9" x14ac:dyDescent="0.3">
      <c r="A139" s="4" t="s">
        <v>429</v>
      </c>
      <c r="B139" s="20" t="s">
        <v>431</v>
      </c>
      <c r="C139" s="8" t="s">
        <v>633</v>
      </c>
      <c r="D139" s="8" t="str">
        <f>VLOOKUP('Storage '!A139,METADATA!A:G,7,FALSE)</f>
        <v>PM5</v>
      </c>
      <c r="E139" s="96">
        <v>15</v>
      </c>
      <c r="F139" s="96">
        <f>VLOOKUP(D139,'Required trainings'!A:B,2,FALSE)</f>
        <v>15</v>
      </c>
      <c r="G139" s="96">
        <v>4</v>
      </c>
      <c r="H139" s="96">
        <v>3</v>
      </c>
      <c r="I139" t="str">
        <f t="shared" si="2"/>
        <v>no change</v>
      </c>
    </row>
    <row r="140" spans="1:9" x14ac:dyDescent="0.3">
      <c r="A140" s="4" t="s">
        <v>432</v>
      </c>
      <c r="B140" s="20" t="s">
        <v>434</v>
      </c>
      <c r="C140" s="8" t="s">
        <v>633</v>
      </c>
      <c r="D140" s="8" t="str">
        <f>VLOOKUP('Storage '!A140,METADATA!A:G,7,FALSE)</f>
        <v>PM5</v>
      </c>
      <c r="E140" s="96">
        <v>15</v>
      </c>
      <c r="F140" s="96">
        <f>VLOOKUP(D140,'Required trainings'!A:B,2,FALSE)</f>
        <v>15</v>
      </c>
      <c r="G140" s="96">
        <v>4</v>
      </c>
      <c r="H140" s="96">
        <v>3</v>
      </c>
      <c r="I140" t="str">
        <f t="shared" si="2"/>
        <v>no change</v>
      </c>
    </row>
    <row r="141" spans="1:9" x14ac:dyDescent="0.3">
      <c r="A141" s="4" t="s">
        <v>435</v>
      </c>
      <c r="B141" s="20" t="s">
        <v>437</v>
      </c>
      <c r="C141" s="8" t="s">
        <v>16</v>
      </c>
      <c r="D141" s="8" t="str">
        <f>VLOOKUP('Storage '!A141,METADATA!A:G,7,FALSE)</f>
        <v>AMH</v>
      </c>
      <c r="E141" s="96">
        <v>8</v>
      </c>
      <c r="F141" s="96">
        <f>VLOOKUP(D141,'Required trainings'!A:B,2,FALSE)</f>
        <v>8</v>
      </c>
      <c r="G141" s="96">
        <v>3</v>
      </c>
      <c r="H141" s="96">
        <v>1</v>
      </c>
      <c r="I141" t="str">
        <f t="shared" si="2"/>
        <v>no change</v>
      </c>
    </row>
    <row r="142" spans="1:9" x14ac:dyDescent="0.3">
      <c r="A142" s="4" t="s">
        <v>438</v>
      </c>
      <c r="B142" s="20" t="s">
        <v>440</v>
      </c>
      <c r="C142" s="8" t="s">
        <v>143</v>
      </c>
      <c r="D142" s="8" t="str">
        <f>VLOOKUP('Storage '!A142,METADATA!A:G,7,FALSE)</f>
        <v>ULD Stands</v>
      </c>
      <c r="E142" s="96">
        <v>3</v>
      </c>
      <c r="F142" s="96">
        <f>VLOOKUP(D142,'Required trainings'!A:B,2,FALSE)</f>
        <v>3</v>
      </c>
      <c r="G142" s="96">
        <v>1</v>
      </c>
      <c r="H142" s="96">
        <v>3</v>
      </c>
      <c r="I142" t="str">
        <f t="shared" si="2"/>
        <v>no change</v>
      </c>
    </row>
    <row r="143" spans="1:9" x14ac:dyDescent="0.3">
      <c r="A143" s="4" t="s">
        <v>441</v>
      </c>
      <c r="B143" s="20" t="s">
        <v>443</v>
      </c>
      <c r="C143" s="8" t="s">
        <v>78</v>
      </c>
      <c r="D143" s="8" t="str">
        <f>VLOOKUP('Storage '!A143,METADATA!A:G,7,FALSE)</f>
        <v>QNL</v>
      </c>
      <c r="E143" s="96">
        <v>0</v>
      </c>
      <c r="F143" s="96">
        <f>VLOOKUP(D143,'Required trainings'!A:B,2,FALSE)</f>
        <v>0</v>
      </c>
      <c r="G143" s="96">
        <v>7</v>
      </c>
      <c r="H143" s="96"/>
      <c r="I143" t="str">
        <f t="shared" si="2"/>
        <v>no change</v>
      </c>
    </row>
    <row r="144" spans="1:9" x14ac:dyDescent="0.3">
      <c r="A144" s="4" t="s">
        <v>444</v>
      </c>
      <c r="B144" s="20" t="s">
        <v>446</v>
      </c>
      <c r="C144" s="8" t="s">
        <v>627</v>
      </c>
      <c r="D144" s="8" t="str">
        <f>VLOOKUP('Storage '!A144,METADATA!A:G,7,FALSE)</f>
        <v>PM4</v>
      </c>
      <c r="E144" s="96">
        <v>15</v>
      </c>
      <c r="F144" s="96">
        <f>VLOOKUP(D144,'Required trainings'!A:B,2,FALSE)</f>
        <v>15</v>
      </c>
      <c r="G144" s="96">
        <v>4</v>
      </c>
      <c r="H144" s="96">
        <v>3</v>
      </c>
      <c r="I144" t="str">
        <f t="shared" si="2"/>
        <v>yes</v>
      </c>
    </row>
    <row r="145" spans="1:9" x14ac:dyDescent="0.3">
      <c r="A145" s="4" t="s">
        <v>447</v>
      </c>
      <c r="B145" s="20" t="s">
        <v>449</v>
      </c>
      <c r="C145" s="8" t="s">
        <v>620</v>
      </c>
      <c r="D145" s="8" t="str">
        <f>VLOOKUP('Storage '!A145,METADATA!A:G,7,FALSE)</f>
        <v>CM4</v>
      </c>
      <c r="E145" s="96">
        <v>18</v>
      </c>
      <c r="F145" s="96">
        <f>VLOOKUP(D145,'Required trainings'!A:B,2,FALSE)</f>
        <v>18</v>
      </c>
      <c r="G145" s="96">
        <v>4</v>
      </c>
      <c r="H145" s="96">
        <v>3</v>
      </c>
      <c r="I145" t="str">
        <f t="shared" si="2"/>
        <v>no change</v>
      </c>
    </row>
    <row r="146" spans="1:9" x14ac:dyDescent="0.3">
      <c r="A146" s="4" t="s">
        <v>450</v>
      </c>
      <c r="B146" s="20" t="s">
        <v>452</v>
      </c>
      <c r="C146" s="17" t="s">
        <v>78</v>
      </c>
      <c r="D146" s="8" t="str">
        <f>VLOOKUP('Storage '!A146,METADATA!A:G,7,FALSE)</f>
        <v>QNL</v>
      </c>
      <c r="E146" s="96">
        <v>0</v>
      </c>
      <c r="F146" s="96">
        <f>VLOOKUP(D146,'Required trainings'!A:B,2,FALSE)</f>
        <v>0</v>
      </c>
      <c r="G146" s="96">
        <v>1</v>
      </c>
      <c r="H146" s="96">
        <v>0</v>
      </c>
      <c r="I146" t="str">
        <f t="shared" si="2"/>
        <v>no change</v>
      </c>
    </row>
    <row r="147" spans="1:9" x14ac:dyDescent="0.3">
      <c r="A147" s="4" t="s">
        <v>453</v>
      </c>
      <c r="B147" s="20" t="s">
        <v>455</v>
      </c>
      <c r="C147" s="17" t="s">
        <v>624</v>
      </c>
      <c r="D147" s="8" t="str">
        <f>VLOOKUP('Storage '!A147,METADATA!A:G,7,FALSE)</f>
        <v>QNL</v>
      </c>
      <c r="E147" s="96">
        <v>15</v>
      </c>
      <c r="F147" s="96">
        <f>VLOOKUP(D147,'Required trainings'!A:B,2,FALSE)</f>
        <v>0</v>
      </c>
      <c r="G147" s="96">
        <v>4</v>
      </c>
      <c r="H147" s="96">
        <v>3</v>
      </c>
      <c r="I147" t="str">
        <f t="shared" si="2"/>
        <v>yes</v>
      </c>
    </row>
    <row r="148" spans="1:9" x14ac:dyDescent="0.3">
      <c r="A148" s="24" t="s">
        <v>456</v>
      </c>
      <c r="B148" s="20" t="s">
        <v>458</v>
      </c>
      <c r="C148" s="10" t="s">
        <v>78</v>
      </c>
      <c r="D148" s="8" t="str">
        <f>VLOOKUP('Storage '!A148,METADATA!A:G,7,FALSE)</f>
        <v>QNL</v>
      </c>
      <c r="E148" s="96">
        <v>0</v>
      </c>
      <c r="F148" s="96">
        <f>VLOOKUP(D148,'Required trainings'!A:B,2,FALSE)</f>
        <v>0</v>
      </c>
      <c r="G148" s="96">
        <v>5</v>
      </c>
      <c r="H148" s="96">
        <v>1</v>
      </c>
      <c r="I148" t="str">
        <f t="shared" si="2"/>
        <v>no change</v>
      </c>
    </row>
    <row r="149" spans="1:9" x14ac:dyDescent="0.3">
      <c r="A149" s="4" t="s">
        <v>459</v>
      </c>
      <c r="B149" s="26" t="s">
        <v>461</v>
      </c>
      <c r="C149" s="76" t="s">
        <v>616</v>
      </c>
      <c r="D149" s="8" t="str">
        <f>VLOOKUP('Storage '!A149,METADATA!A:G,7,FALSE)</f>
        <v>PM2</v>
      </c>
      <c r="E149" s="96">
        <v>0</v>
      </c>
      <c r="F149" s="96">
        <f>VLOOKUP(D149,'Required trainings'!A:B,2,FALSE)</f>
        <v>15</v>
      </c>
      <c r="G149" s="96">
        <v>1</v>
      </c>
      <c r="H149" s="96">
        <v>0</v>
      </c>
      <c r="I149" t="str">
        <f t="shared" si="2"/>
        <v>yes</v>
      </c>
    </row>
    <row r="150" spans="1:9" x14ac:dyDescent="0.3">
      <c r="A150" s="4" t="s">
        <v>462</v>
      </c>
      <c r="B150" s="20" t="s">
        <v>464</v>
      </c>
      <c r="C150" s="17" t="s">
        <v>627</v>
      </c>
      <c r="D150" s="8" t="str">
        <f>VLOOKUP('Storage '!A150,METADATA!A:G,7,FALSE)</f>
        <v>ULD Stands</v>
      </c>
      <c r="E150" s="96">
        <v>15</v>
      </c>
      <c r="F150" s="96">
        <f>VLOOKUP(D150,'Required trainings'!A:B,2,FALSE)</f>
        <v>3</v>
      </c>
      <c r="G150" s="96">
        <v>4</v>
      </c>
      <c r="H150" s="96">
        <v>3</v>
      </c>
      <c r="I150" t="str">
        <f t="shared" si="2"/>
        <v>yes</v>
      </c>
    </row>
    <row r="151" spans="1:9" x14ac:dyDescent="0.3">
      <c r="A151" s="4" t="s">
        <v>465</v>
      </c>
      <c r="B151" s="20" t="s">
        <v>467</v>
      </c>
      <c r="C151" s="17" t="s">
        <v>633</v>
      </c>
      <c r="D151" s="8" t="str">
        <f>VLOOKUP('Storage '!A151,METADATA!A:G,7,FALSE)</f>
        <v>ULD Stands</v>
      </c>
      <c r="E151" s="96">
        <v>15</v>
      </c>
      <c r="F151" s="96">
        <f>VLOOKUP(D151,'Required trainings'!A:B,2,FALSE)</f>
        <v>3</v>
      </c>
      <c r="G151" s="96">
        <v>4</v>
      </c>
      <c r="H151" s="96">
        <v>3</v>
      </c>
      <c r="I151" t="str">
        <f t="shared" si="2"/>
        <v>yes</v>
      </c>
    </row>
    <row r="152" spans="1:9" x14ac:dyDescent="0.3">
      <c r="A152" s="4" t="s">
        <v>468</v>
      </c>
      <c r="B152" s="20" t="s">
        <v>470</v>
      </c>
      <c r="C152" s="17" t="s">
        <v>629</v>
      </c>
      <c r="D152" s="8" t="str">
        <f>VLOOKUP('Storage '!A152,METADATA!A:G,7,FALSE)</f>
        <v>PM1</v>
      </c>
      <c r="E152" s="96">
        <v>15</v>
      </c>
      <c r="F152" s="96">
        <f>VLOOKUP(D152,'Required trainings'!A:B,2,FALSE)</f>
        <v>15</v>
      </c>
      <c r="G152" s="96">
        <v>4</v>
      </c>
      <c r="H152" s="96">
        <v>3</v>
      </c>
      <c r="I152" t="str">
        <f t="shared" si="2"/>
        <v>no change</v>
      </c>
    </row>
    <row r="153" spans="1:9" x14ac:dyDescent="0.3">
      <c r="A153" s="4" t="s">
        <v>471</v>
      </c>
      <c r="B153" s="20" t="s">
        <v>473</v>
      </c>
      <c r="C153" s="17" t="s">
        <v>624</v>
      </c>
      <c r="D153" s="8" t="str">
        <f>VLOOKUP('Storage '!A153,METADATA!A:G,7,FALSE)</f>
        <v>CM1</v>
      </c>
      <c r="E153" s="96">
        <v>15</v>
      </c>
      <c r="F153" s="96">
        <f>VLOOKUP(D153,'Required trainings'!A:B,2,FALSE)</f>
        <v>18</v>
      </c>
      <c r="G153" s="96">
        <v>4</v>
      </c>
      <c r="H153" s="96">
        <v>3</v>
      </c>
      <c r="I153" t="str">
        <f t="shared" si="2"/>
        <v>yes</v>
      </c>
    </row>
    <row r="154" spans="1:9" x14ac:dyDescent="0.3">
      <c r="A154" s="4" t="s">
        <v>474</v>
      </c>
      <c r="B154" s="20" t="s">
        <v>476</v>
      </c>
      <c r="C154" s="8" t="s">
        <v>622</v>
      </c>
      <c r="D154" s="8" t="str">
        <f>VLOOKUP('Storage '!A154,METADATA!A:G,7,FALSE)</f>
        <v>Technical support office</v>
      </c>
      <c r="E154" s="96">
        <v>0</v>
      </c>
      <c r="F154" s="96">
        <f>VLOOKUP(D154,'Required trainings'!A:B,2,FALSE)</f>
        <v>0</v>
      </c>
      <c r="G154" s="96">
        <v>1</v>
      </c>
      <c r="H154" s="96">
        <v>1</v>
      </c>
      <c r="I154" t="str">
        <f t="shared" si="2"/>
        <v>no change</v>
      </c>
    </row>
    <row r="155" spans="1:9" x14ac:dyDescent="0.3">
      <c r="A155" s="5" t="s">
        <v>477</v>
      </c>
      <c r="B155" s="20" t="s">
        <v>479</v>
      </c>
      <c r="C155" s="8" t="s">
        <v>622</v>
      </c>
      <c r="D155" s="8" t="str">
        <f>VLOOKUP('Storage '!A155,METADATA!A:G,7,FALSE)</f>
        <v>Technical support office</v>
      </c>
      <c r="E155" s="96">
        <v>0</v>
      </c>
      <c r="F155" s="96">
        <f>VLOOKUP(D155,'Required trainings'!A:B,2,FALSE)</f>
        <v>0</v>
      </c>
      <c r="G155" s="96">
        <v>1</v>
      </c>
      <c r="H155" s="96">
        <v>1</v>
      </c>
      <c r="I155" t="str">
        <f t="shared" si="2"/>
        <v>no change</v>
      </c>
    </row>
    <row r="156" spans="1:9" x14ac:dyDescent="0.3">
      <c r="A156" s="5" t="s">
        <v>480</v>
      </c>
      <c r="B156" s="20" t="s">
        <v>482</v>
      </c>
      <c r="C156" s="7" t="s">
        <v>627</v>
      </c>
      <c r="D156" s="8" t="str">
        <f>VLOOKUP('Storage '!A156,METADATA!A:G,7,FALSE)</f>
        <v>PM4</v>
      </c>
      <c r="E156" s="96">
        <v>15</v>
      </c>
      <c r="F156" s="96">
        <f>VLOOKUP(D156,'Required trainings'!A:B,2,FALSE)</f>
        <v>15</v>
      </c>
      <c r="G156" s="96">
        <v>4</v>
      </c>
      <c r="H156" s="96">
        <v>3</v>
      </c>
      <c r="I156" t="str">
        <f t="shared" si="2"/>
        <v>yes</v>
      </c>
    </row>
    <row r="157" spans="1:9" x14ac:dyDescent="0.3">
      <c r="A157" s="5" t="s">
        <v>483</v>
      </c>
      <c r="B157" s="20" t="s">
        <v>485</v>
      </c>
      <c r="C157" s="7" t="s">
        <v>625</v>
      </c>
      <c r="D157" s="8" t="str">
        <f>VLOOKUP('Storage '!A157,METADATA!A:G,7,FALSE)</f>
        <v>PM1</v>
      </c>
      <c r="E157" s="96">
        <v>15</v>
      </c>
      <c r="F157" s="96">
        <f>VLOOKUP(D157,'Required trainings'!A:B,2,FALSE)</f>
        <v>15</v>
      </c>
      <c r="G157" s="96">
        <v>4</v>
      </c>
      <c r="H157" s="96">
        <v>3</v>
      </c>
      <c r="I157" t="str">
        <f t="shared" si="2"/>
        <v>yes</v>
      </c>
    </row>
    <row r="158" spans="1:9" x14ac:dyDescent="0.3">
      <c r="A158" s="4" t="s">
        <v>486</v>
      </c>
      <c r="B158" s="29" t="s">
        <v>488</v>
      </c>
      <c r="C158" s="30" t="s">
        <v>365</v>
      </c>
      <c r="D158" s="8" t="str">
        <f>VLOOKUP('Storage '!A158,METADATA!A:G,7,FALSE)</f>
        <v>KSA</v>
      </c>
      <c r="E158" s="96">
        <v>0</v>
      </c>
      <c r="F158" s="96">
        <f>VLOOKUP(D158,'Required trainings'!A:B,2,FALSE)</f>
        <v>0</v>
      </c>
      <c r="G158" s="96">
        <v>1</v>
      </c>
      <c r="H158" s="96">
        <v>1</v>
      </c>
      <c r="I158" t="str">
        <f t="shared" si="2"/>
        <v>no change</v>
      </c>
    </row>
    <row r="159" spans="1:9" x14ac:dyDescent="0.3">
      <c r="A159" s="5" t="s">
        <v>489</v>
      </c>
      <c r="B159" s="20" t="s">
        <v>491</v>
      </c>
      <c r="C159" s="7" t="s">
        <v>625</v>
      </c>
      <c r="D159" s="8" t="str">
        <f>VLOOKUP('Storage '!A159,METADATA!A:G,7,FALSE)</f>
        <v>CM4</v>
      </c>
      <c r="E159" s="96">
        <v>15</v>
      </c>
      <c r="F159" s="96">
        <f>VLOOKUP(D159,'Required trainings'!A:B,2,FALSE)</f>
        <v>18</v>
      </c>
      <c r="G159" s="96">
        <v>4</v>
      </c>
      <c r="H159" s="96">
        <v>3</v>
      </c>
      <c r="I159" t="str">
        <f t="shared" si="2"/>
        <v>yes</v>
      </c>
    </row>
    <row r="160" spans="1:9" x14ac:dyDescent="0.3">
      <c r="A160" s="5" t="s">
        <v>492</v>
      </c>
      <c r="B160" s="20" t="s">
        <v>494</v>
      </c>
      <c r="C160" s="7" t="s">
        <v>620</v>
      </c>
      <c r="D160" s="8" t="str">
        <f>VLOOKUP('Storage '!A160,METADATA!A:G,7,FALSE)</f>
        <v>PM4</v>
      </c>
      <c r="E160" s="96">
        <v>18</v>
      </c>
      <c r="F160" s="96">
        <f>VLOOKUP(D160,'Required trainings'!A:B,2,FALSE)</f>
        <v>15</v>
      </c>
      <c r="G160" s="96">
        <v>4</v>
      </c>
      <c r="H160" s="96">
        <v>3</v>
      </c>
      <c r="I160" t="str">
        <f t="shared" si="2"/>
        <v>yes</v>
      </c>
    </row>
    <row r="161" spans="1:9" x14ac:dyDescent="0.3">
      <c r="A161" s="5" t="s">
        <v>495</v>
      </c>
      <c r="B161" s="20" t="s">
        <v>497</v>
      </c>
      <c r="C161" s="8" t="s">
        <v>622</v>
      </c>
      <c r="D161" s="8" t="str">
        <f>VLOOKUP('Storage '!A161,METADATA!A:G,7,FALSE)</f>
        <v>Technical support office</v>
      </c>
      <c r="E161" s="96">
        <v>0</v>
      </c>
      <c r="F161" s="96">
        <f>VLOOKUP(D161,'Required trainings'!A:B,2,FALSE)</f>
        <v>0</v>
      </c>
      <c r="G161" s="96">
        <v>1</v>
      </c>
      <c r="H161" s="96">
        <v>0</v>
      </c>
      <c r="I161" t="str">
        <f t="shared" si="2"/>
        <v>no change</v>
      </c>
    </row>
    <row r="162" spans="1:9" x14ac:dyDescent="0.3">
      <c r="A162" s="5" t="s">
        <v>498</v>
      </c>
      <c r="B162" s="20" t="s">
        <v>500</v>
      </c>
      <c r="C162" s="7" t="s">
        <v>629</v>
      </c>
      <c r="D162" s="8" t="str">
        <f>VLOOKUP('Storage '!A162,METADATA!A:G,7,FALSE)</f>
        <v>PM1</v>
      </c>
      <c r="E162" s="96">
        <v>15</v>
      </c>
      <c r="F162" s="96">
        <f>VLOOKUP(D162,'Required trainings'!A:B,2,FALSE)</f>
        <v>15</v>
      </c>
      <c r="G162" s="96">
        <v>4</v>
      </c>
      <c r="H162" s="96">
        <v>3</v>
      </c>
      <c r="I162" t="str">
        <f t="shared" si="2"/>
        <v>no change</v>
      </c>
    </row>
    <row r="163" spans="1:9" x14ac:dyDescent="0.3">
      <c r="A163" s="5" t="s">
        <v>501</v>
      </c>
      <c r="B163" s="20" t="s">
        <v>503</v>
      </c>
      <c r="C163" s="7" t="s">
        <v>27</v>
      </c>
      <c r="D163" s="8" t="str">
        <f>VLOOKUP('Storage '!A163,METADATA!A:G,7,FALSE)</f>
        <v>DFWH</v>
      </c>
      <c r="E163" s="96">
        <v>16</v>
      </c>
      <c r="F163" s="96">
        <f>VLOOKUP(D163,'Required trainings'!A:B,2,FALSE)</f>
        <v>16</v>
      </c>
      <c r="G163" s="96">
        <v>6</v>
      </c>
      <c r="H163" s="96">
        <v>1</v>
      </c>
      <c r="I163" t="str">
        <f t="shared" si="2"/>
        <v>no change</v>
      </c>
    </row>
    <row r="164" spans="1:9" x14ac:dyDescent="0.3">
      <c r="A164" s="5" t="s">
        <v>504</v>
      </c>
      <c r="B164" s="20" t="s">
        <v>506</v>
      </c>
      <c r="C164" s="7" t="s">
        <v>627</v>
      </c>
      <c r="D164" s="8" t="str">
        <f>VLOOKUP('Storage '!A164,METADATA!A:G,7,FALSE)</f>
        <v>CBF-AVI</v>
      </c>
      <c r="E164" s="96">
        <v>15</v>
      </c>
      <c r="F164" s="96">
        <f>VLOOKUP(D164,'Required trainings'!A:B,2,FALSE)</f>
        <v>7</v>
      </c>
      <c r="G164" s="96">
        <v>4</v>
      </c>
      <c r="H164" s="96">
        <v>3</v>
      </c>
      <c r="I164" t="str">
        <f t="shared" si="2"/>
        <v>yes</v>
      </c>
    </row>
    <row r="165" spans="1:9" x14ac:dyDescent="0.3">
      <c r="A165" s="5" t="s">
        <v>507</v>
      </c>
      <c r="B165" s="20" t="s">
        <v>509</v>
      </c>
      <c r="C165" s="7" t="s">
        <v>629</v>
      </c>
      <c r="D165" s="8" t="str">
        <f>VLOOKUP('Storage '!A165,METADATA!A:G,7,FALSE)</f>
        <v>PM5</v>
      </c>
      <c r="E165" s="96">
        <v>15</v>
      </c>
      <c r="F165" s="96">
        <f>VLOOKUP(D165,'Required trainings'!A:B,2,FALSE)</f>
        <v>15</v>
      </c>
      <c r="G165" s="96">
        <v>4</v>
      </c>
      <c r="H165" s="96">
        <v>3</v>
      </c>
      <c r="I165" t="str">
        <f t="shared" si="2"/>
        <v>yes</v>
      </c>
    </row>
    <row r="166" spans="1:9" x14ac:dyDescent="0.3">
      <c r="A166" s="51" t="s">
        <v>510</v>
      </c>
      <c r="B166" s="52" t="s">
        <v>512</v>
      </c>
      <c r="C166" s="36" t="s">
        <v>624</v>
      </c>
      <c r="D166" s="8" t="str">
        <f>VLOOKUP('Storage '!A166,METADATA!A:G,7,FALSE)</f>
        <v>Resigned</v>
      </c>
      <c r="E166" s="96">
        <v>15</v>
      </c>
      <c r="F166" s="96">
        <f>VLOOKUP(D166,'Required trainings'!A:B,2,FALSE)</f>
        <v>0</v>
      </c>
      <c r="G166" s="96">
        <v>4</v>
      </c>
      <c r="H166" s="96">
        <v>3</v>
      </c>
      <c r="I166" t="str">
        <f t="shared" si="2"/>
        <v>yes</v>
      </c>
    </row>
    <row r="167" spans="1:9" x14ac:dyDescent="0.3">
      <c r="A167" s="5" t="s">
        <v>513</v>
      </c>
      <c r="B167" s="20" t="s">
        <v>515</v>
      </c>
      <c r="C167" s="7" t="s">
        <v>16</v>
      </c>
      <c r="D167" s="8" t="str">
        <f>VLOOKUP('Storage '!A167,METADATA!A:G,7,FALSE)</f>
        <v>AMH</v>
      </c>
      <c r="E167" s="96">
        <v>8</v>
      </c>
      <c r="F167" s="96">
        <f>VLOOKUP(D167,'Required trainings'!A:B,2,FALSE)</f>
        <v>8</v>
      </c>
      <c r="G167" s="96">
        <v>3</v>
      </c>
      <c r="H167" s="96">
        <v>1</v>
      </c>
      <c r="I167" t="str">
        <f t="shared" si="2"/>
        <v>no change</v>
      </c>
    </row>
    <row r="168" spans="1:9" x14ac:dyDescent="0.3">
      <c r="A168" s="5" t="s">
        <v>516</v>
      </c>
      <c r="B168" s="26" t="s">
        <v>518</v>
      </c>
      <c r="C168" s="76" t="s">
        <v>616</v>
      </c>
      <c r="D168" s="8" t="str">
        <f>VLOOKUP('Storage '!A168,METADATA!A:G,7,FALSE)</f>
        <v>PM5</v>
      </c>
      <c r="E168" s="96">
        <v>0</v>
      </c>
      <c r="F168" s="96">
        <f>VLOOKUP(D168,'Required trainings'!A:B,2,FALSE)</f>
        <v>15</v>
      </c>
      <c r="G168" s="96">
        <v>6</v>
      </c>
      <c r="H168" s="96">
        <v>1</v>
      </c>
      <c r="I168" t="str">
        <f t="shared" si="2"/>
        <v>yes</v>
      </c>
    </row>
    <row r="169" spans="1:9" x14ac:dyDescent="0.3">
      <c r="A169" s="5" t="s">
        <v>519</v>
      </c>
      <c r="B169" s="20" t="s">
        <v>521</v>
      </c>
      <c r="C169" s="7" t="s">
        <v>633</v>
      </c>
      <c r="D169" s="8" t="str">
        <f>VLOOKUP('Storage '!A169,METADATA!A:G,7,FALSE)</f>
        <v>PM5</v>
      </c>
      <c r="E169" s="96">
        <v>15</v>
      </c>
      <c r="F169" s="96">
        <f>VLOOKUP(D169,'Required trainings'!A:B,2,FALSE)</f>
        <v>15</v>
      </c>
      <c r="G169" s="96">
        <v>4</v>
      </c>
      <c r="H169" s="96">
        <v>3</v>
      </c>
      <c r="I169" t="str">
        <f t="shared" si="2"/>
        <v>no change</v>
      </c>
    </row>
    <row r="170" spans="1:9" x14ac:dyDescent="0.3">
      <c r="A170" s="5" t="s">
        <v>522</v>
      </c>
      <c r="B170" s="20" t="s">
        <v>524</v>
      </c>
      <c r="C170" s="7" t="s">
        <v>234</v>
      </c>
      <c r="D170" s="8" t="str">
        <f>VLOOKUP('Storage '!A170,METADATA!A:G,7,FALSE)</f>
        <v>CBF-AVI</v>
      </c>
      <c r="E170" s="96">
        <v>7</v>
      </c>
      <c r="F170" s="96">
        <f>VLOOKUP(D170,'Required trainings'!A:B,2,FALSE)</f>
        <v>7</v>
      </c>
      <c r="G170" s="96">
        <v>2</v>
      </c>
      <c r="H170" s="96">
        <v>1</v>
      </c>
      <c r="I170" t="str">
        <f t="shared" si="2"/>
        <v>no change</v>
      </c>
    </row>
    <row r="171" spans="1:9" x14ac:dyDescent="0.3">
      <c r="A171" s="5" t="s">
        <v>525</v>
      </c>
      <c r="B171" s="20" t="s">
        <v>527</v>
      </c>
      <c r="C171" s="8" t="s">
        <v>16</v>
      </c>
      <c r="D171" s="8" t="str">
        <f>VLOOKUP('Storage '!A171,METADATA!A:G,7,FALSE)</f>
        <v>AMH</v>
      </c>
      <c r="E171" s="96">
        <v>8</v>
      </c>
      <c r="F171" s="96">
        <f>VLOOKUP(D171,'Required trainings'!A:B,2,FALSE)</f>
        <v>8</v>
      </c>
      <c r="G171" s="96"/>
      <c r="H171" s="96"/>
      <c r="I171" t="str">
        <f t="shared" si="2"/>
        <v>no change</v>
      </c>
    </row>
    <row r="172" spans="1:9" x14ac:dyDescent="0.3">
      <c r="A172" s="5" t="s">
        <v>528</v>
      </c>
      <c r="B172" s="20" t="s">
        <v>529</v>
      </c>
      <c r="C172" s="7" t="s">
        <v>35</v>
      </c>
      <c r="D172" s="8" t="str">
        <f>VLOOKUP('Storage '!A172,METADATA!A:G,7,FALSE)</f>
        <v>CM3</v>
      </c>
      <c r="E172" s="96">
        <v>18</v>
      </c>
      <c r="F172" s="96">
        <f>VLOOKUP(D172,'Required trainings'!A:B,2,FALSE)</f>
        <v>18</v>
      </c>
      <c r="G172" s="96">
        <v>4</v>
      </c>
      <c r="H172" s="96">
        <v>3</v>
      </c>
      <c r="I172" t="str">
        <f t="shared" si="2"/>
        <v>no change</v>
      </c>
    </row>
    <row r="173" spans="1:9" x14ac:dyDescent="0.3">
      <c r="A173" s="5" t="s">
        <v>597</v>
      </c>
      <c r="B173" s="50" t="s">
        <v>599</v>
      </c>
      <c r="C173" s="77" t="s">
        <v>615</v>
      </c>
      <c r="D173" s="8" t="str">
        <f>VLOOKUP('Storage '!A173,METADATA!A:G,7,FALSE)</f>
        <v>Technical support office</v>
      </c>
      <c r="E173" s="96">
        <v>0</v>
      </c>
      <c r="F173" s="96">
        <f>VLOOKUP(D173,'Required trainings'!A:B,2,FALSE)</f>
        <v>0</v>
      </c>
      <c r="G173" s="96">
        <v>1</v>
      </c>
      <c r="H173" s="96">
        <v>1</v>
      </c>
      <c r="I173" t="str">
        <f t="shared" si="2"/>
        <v>yes</v>
      </c>
    </row>
    <row r="174" spans="1:9" x14ac:dyDescent="0.3">
      <c r="A174" s="5" t="s">
        <v>600</v>
      </c>
      <c r="B174" s="20" t="s">
        <v>602</v>
      </c>
      <c r="C174" s="10" t="s">
        <v>631</v>
      </c>
      <c r="D174" s="8" t="str">
        <f>VLOOKUP('Storage '!A174,METADATA!A:G,7,FALSE)</f>
        <v>AMH</v>
      </c>
      <c r="E174" s="96">
        <v>15</v>
      </c>
      <c r="F174" s="96">
        <f>VLOOKUP(D174,'Required trainings'!A:B,2,FALSE)</f>
        <v>8</v>
      </c>
      <c r="G174" s="96">
        <v>4</v>
      </c>
      <c r="H174" s="96">
        <v>3</v>
      </c>
      <c r="I174" t="str">
        <f t="shared" si="2"/>
        <v>yes</v>
      </c>
    </row>
    <row r="175" spans="1:9" x14ac:dyDescent="0.3">
      <c r="A175" s="53" t="s">
        <v>76</v>
      </c>
      <c r="B175" s="54" t="s">
        <v>603</v>
      </c>
      <c r="C175" s="69"/>
      <c r="D175" s="131"/>
    </row>
    <row r="176" spans="1:9" x14ac:dyDescent="0.3">
      <c r="A176" s="53" t="s">
        <v>76</v>
      </c>
      <c r="B176" s="54" t="s">
        <v>604</v>
      </c>
      <c r="C176" s="69"/>
      <c r="D176" s="131"/>
    </row>
    <row r="177" spans="1:4" x14ac:dyDescent="0.3">
      <c r="A177" s="53" t="s">
        <v>76</v>
      </c>
      <c r="B177" s="54" t="s">
        <v>605</v>
      </c>
      <c r="C177" s="69"/>
      <c r="D177" s="131"/>
    </row>
    <row r="178" spans="1:4" x14ac:dyDescent="0.3">
      <c r="A178" s="53" t="s">
        <v>76</v>
      </c>
      <c r="B178" s="54" t="s">
        <v>606</v>
      </c>
      <c r="C178" s="69"/>
      <c r="D178" s="131"/>
    </row>
    <row r="179" spans="1:4" x14ac:dyDescent="0.3">
      <c r="A179" s="53"/>
      <c r="B179" s="54"/>
      <c r="C179" s="69"/>
      <c r="D179" s="131"/>
    </row>
    <row r="180" spans="1:4" x14ac:dyDescent="0.3">
      <c r="A180" s="53"/>
      <c r="B180" s="54"/>
      <c r="C180" s="69"/>
      <c r="D180" s="131"/>
    </row>
    <row r="181" spans="1:4" x14ac:dyDescent="0.3">
      <c r="A181" s="53"/>
      <c r="B181" s="54"/>
      <c r="C181" s="69"/>
      <c r="D181" s="131"/>
    </row>
    <row r="182" spans="1:4" x14ac:dyDescent="0.3">
      <c r="B182" s="57"/>
      <c r="C182" s="78"/>
      <c r="D182" s="78"/>
    </row>
    <row r="183" spans="1:4" x14ac:dyDescent="0.3">
      <c r="B183" s="57"/>
      <c r="C183" s="78"/>
      <c r="D183" s="78"/>
    </row>
    <row r="185" spans="1:4" x14ac:dyDescent="0.3">
      <c r="B185" s="18" t="s">
        <v>608</v>
      </c>
    </row>
    <row r="186" spans="1:4" x14ac:dyDescent="0.3">
      <c r="B186" s="21" t="s">
        <v>609</v>
      </c>
    </row>
    <row r="187" spans="1:4" x14ac:dyDescent="0.3">
      <c r="B187" s="54" t="s">
        <v>610</v>
      </c>
    </row>
    <row r="188" spans="1:4" x14ac:dyDescent="0.3">
      <c r="B188" s="59" t="s">
        <v>611</v>
      </c>
    </row>
    <row r="189" spans="1:4" x14ac:dyDescent="0.3">
      <c r="B189" s="18" t="s">
        <v>613</v>
      </c>
    </row>
    <row r="190" spans="1:4" x14ac:dyDescent="0.3">
      <c r="B190" s="60" t="s">
        <v>365</v>
      </c>
    </row>
    <row r="191" spans="1:4" x14ac:dyDescent="0.3">
      <c r="B191" s="63" t="s">
        <v>614</v>
      </c>
    </row>
    <row r="192" spans="1:4" x14ac:dyDescent="0.3">
      <c r="B192" s="64" t="s">
        <v>615</v>
      </c>
    </row>
    <row r="193" spans="2:4" x14ac:dyDescent="0.3">
      <c r="B193" s="67" t="s">
        <v>616</v>
      </c>
      <c r="C193" s="78"/>
      <c r="D193" s="78"/>
    </row>
    <row r="194" spans="2:4" x14ac:dyDescent="0.3">
      <c r="B194" s="57"/>
      <c r="C194" s="78"/>
      <c r="D194" s="78"/>
    </row>
    <row r="195" spans="2:4" x14ac:dyDescent="0.3">
      <c r="B195" s="57"/>
      <c r="C195" s="78"/>
      <c r="D195" s="78"/>
    </row>
    <row r="196" spans="2:4" x14ac:dyDescent="0.3">
      <c r="B196" s="57"/>
      <c r="C196" s="78"/>
      <c r="D196" s="78"/>
    </row>
    <row r="197" spans="2:4" x14ac:dyDescent="0.3">
      <c r="B197" s="57"/>
      <c r="C197" s="78"/>
      <c r="D197" s="78"/>
    </row>
    <row r="198" spans="2:4" x14ac:dyDescent="0.3">
      <c r="B198" s="57"/>
      <c r="C198" s="78"/>
      <c r="D198" s="78"/>
    </row>
    <row r="199" spans="2:4" x14ac:dyDescent="0.3">
      <c r="B199" s="57"/>
      <c r="C199" s="78"/>
      <c r="D199" s="78"/>
    </row>
    <row r="200" spans="2:4" x14ac:dyDescent="0.3">
      <c r="B200" s="57"/>
      <c r="C200" s="78"/>
      <c r="D200" s="78"/>
    </row>
    <row r="201" spans="2:4" x14ac:dyDescent="0.3">
      <c r="B201" s="57"/>
      <c r="C201" s="78"/>
      <c r="D201" s="78"/>
    </row>
    <row r="202" spans="2:4" x14ac:dyDescent="0.3">
      <c r="B202" s="57"/>
    </row>
    <row r="203" spans="2:4" x14ac:dyDescent="0.3">
      <c r="B203" s="68"/>
    </row>
  </sheetData>
  <conditionalFormatting sqref="I2:I174">
    <cfRule type="notContainsText" dxfId="48" priority="3" operator="notContains" text="no">
      <formula>ISERROR(SEARCH("no",I2))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37F0-21D2-4A84-BAA4-9A9BA9986B88}">
  <sheetPr codeName="Sheet9"/>
  <dimension ref="A1:O194"/>
  <sheetViews>
    <sheetView workbookViewId="0">
      <pane ySplit="1" topLeftCell="A17" activePane="bottomLeft" state="frozen"/>
      <selection pane="bottomLeft" activeCell="F27" sqref="F27"/>
    </sheetView>
  </sheetViews>
  <sheetFormatPr defaultRowHeight="14.4" x14ac:dyDescent="0.3"/>
  <cols>
    <col min="1" max="1" width="11.33203125" customWidth="1"/>
    <col min="2" max="3" width="17.6640625" customWidth="1"/>
    <col min="6" max="6" width="11.77734375" customWidth="1"/>
    <col min="9" max="9" width="17.6640625" customWidth="1"/>
    <col min="10" max="10" width="12.109375" customWidth="1"/>
    <col min="11" max="11" width="13" customWidth="1"/>
  </cols>
  <sheetData>
    <row r="1" spans="1:15" s="107" customFormat="1" ht="40.799999999999997" customHeight="1" x14ac:dyDescent="0.3">
      <c r="A1" s="103" t="s">
        <v>0</v>
      </c>
      <c r="B1" s="102" t="s">
        <v>2</v>
      </c>
      <c r="C1" s="102" t="s">
        <v>718</v>
      </c>
      <c r="D1" s="104" t="s">
        <v>539</v>
      </c>
      <c r="E1" s="104" t="s">
        <v>715</v>
      </c>
      <c r="F1" s="105" t="s">
        <v>586</v>
      </c>
      <c r="G1" s="106" t="s">
        <v>587</v>
      </c>
      <c r="H1" s="106" t="s">
        <v>586</v>
      </c>
      <c r="I1" s="106" t="s">
        <v>640</v>
      </c>
      <c r="J1" s="106" t="s">
        <v>586</v>
      </c>
      <c r="K1" s="106" t="s">
        <v>643</v>
      </c>
      <c r="L1" s="105" t="s">
        <v>586</v>
      </c>
      <c r="M1" s="105" t="s">
        <v>767</v>
      </c>
      <c r="N1" s="105" t="s">
        <v>586</v>
      </c>
      <c r="O1" s="105" t="s">
        <v>768</v>
      </c>
    </row>
    <row r="2" spans="1:15" x14ac:dyDescent="0.3">
      <c r="A2" s="4" t="str">
        <f>METADATA!A2</f>
        <v>G0010</v>
      </c>
      <c r="B2" s="92" t="s">
        <v>7</v>
      </c>
      <c r="C2" s="92" t="str">
        <f>VLOOKUP(A2,METADATA!A:G,7,)</f>
        <v>MM office</v>
      </c>
      <c r="D2">
        <f>IFERROR(VALUE(COUNTIF(F2:AK2,"=DONE")),0)</f>
        <v>1</v>
      </c>
      <c r="E2">
        <f>COUNTIFS(F2:K2,"&gt;05/31/2024")</f>
        <v>1</v>
      </c>
      <c r="F2" s="99">
        <v>45522</v>
      </c>
      <c r="G2" t="str">
        <f>IF(F2="","NOT DONE","DONE")</f>
        <v>DONE</v>
      </c>
      <c r="I2" t="str">
        <f>IF(H2="","NOT DONE","DONE")</f>
        <v>NOT DONE</v>
      </c>
      <c r="K2" t="str">
        <f>IF(J2="","NOT DONE","DONE")</f>
        <v>NOT DONE</v>
      </c>
    </row>
    <row r="3" spans="1:15" x14ac:dyDescent="0.3">
      <c r="A3" s="4" t="str">
        <f>METADATA!A3</f>
        <v>Q0011</v>
      </c>
      <c r="B3" s="92" t="s">
        <v>11</v>
      </c>
      <c r="C3" s="92" t="str">
        <f>VLOOKUP(A3,METADATA!A:G,7,)</f>
        <v>Admin office</v>
      </c>
      <c r="D3">
        <f t="shared" ref="D3:D66" si="0">IFERROR(VALUE(COUNTIF(F3:AK3,"=DONE")),0)</f>
        <v>1</v>
      </c>
      <c r="E3">
        <f t="shared" ref="E3:E66" si="1">COUNTIFS(F3:K3,"&gt;05/31/2024")</f>
        <v>1</v>
      </c>
      <c r="F3" s="99">
        <v>45600</v>
      </c>
      <c r="G3" t="str">
        <f t="shared" ref="G3:G66" si="2">IF(F3="","NOT DONE","DONE")</f>
        <v>DONE</v>
      </c>
      <c r="I3" t="str">
        <f t="shared" ref="I3:I66" si="3">IF(H3="","NOT DONE","DONE")</f>
        <v>NOT DONE</v>
      </c>
      <c r="K3" t="str">
        <f t="shared" ref="K3:K66" si="4">IF(J3="","NOT DONE","DONE")</f>
        <v>NOT DONE</v>
      </c>
    </row>
    <row r="4" spans="1:15" x14ac:dyDescent="0.3">
      <c r="A4" s="4" t="str">
        <f>METADATA!A4</f>
        <v>Q0041</v>
      </c>
      <c r="B4" s="92" t="s">
        <v>15</v>
      </c>
      <c r="C4" s="92" t="str">
        <f>VLOOKUP(A4,METADATA!A:G,7,)</f>
        <v>AMH</v>
      </c>
      <c r="D4">
        <f t="shared" si="0"/>
        <v>1</v>
      </c>
      <c r="E4">
        <f t="shared" si="1"/>
        <v>1</v>
      </c>
      <c r="F4" s="99">
        <v>45522</v>
      </c>
      <c r="G4" t="str">
        <f t="shared" si="2"/>
        <v>DONE</v>
      </c>
      <c r="I4" t="str">
        <f t="shared" si="3"/>
        <v>NOT DONE</v>
      </c>
      <c r="K4" t="str">
        <f t="shared" si="4"/>
        <v>NOT DONE</v>
      </c>
    </row>
    <row r="5" spans="1:15" x14ac:dyDescent="0.3">
      <c r="A5" s="4" t="str">
        <f>METADATA!A5</f>
        <v>Q0042</v>
      </c>
      <c r="B5" s="92" t="s">
        <v>19</v>
      </c>
      <c r="C5" s="92" t="str">
        <f>VLOOKUP(A5,METADATA!A:G,7,)</f>
        <v>CM2</v>
      </c>
      <c r="D5">
        <f t="shared" si="0"/>
        <v>1</v>
      </c>
      <c r="E5">
        <f t="shared" si="1"/>
        <v>1</v>
      </c>
      <c r="F5" s="99">
        <v>45522</v>
      </c>
      <c r="G5" t="str">
        <f t="shared" si="2"/>
        <v>DONE</v>
      </c>
      <c r="I5" t="str">
        <f t="shared" si="3"/>
        <v>NOT DONE</v>
      </c>
      <c r="K5" t="str">
        <f t="shared" si="4"/>
        <v>NOT DONE</v>
      </c>
    </row>
    <row r="6" spans="1:15" x14ac:dyDescent="0.3">
      <c r="A6" s="4" t="str">
        <f>METADATA!A6</f>
        <v>Q0048</v>
      </c>
      <c r="B6" s="92" t="s">
        <v>23</v>
      </c>
      <c r="C6" s="92" t="str">
        <f>VLOOKUP(A6,METADATA!A:G,7,)</f>
        <v>CM4</v>
      </c>
      <c r="D6">
        <f t="shared" si="0"/>
        <v>1</v>
      </c>
      <c r="E6">
        <f t="shared" si="1"/>
        <v>1</v>
      </c>
      <c r="F6" s="99">
        <v>45522</v>
      </c>
      <c r="G6" t="str">
        <f t="shared" si="2"/>
        <v>DONE</v>
      </c>
      <c r="I6" t="str">
        <f t="shared" si="3"/>
        <v>NOT DONE</v>
      </c>
      <c r="K6" t="str">
        <f t="shared" si="4"/>
        <v>NOT DONE</v>
      </c>
    </row>
    <row r="7" spans="1:15" x14ac:dyDescent="0.3">
      <c r="A7" s="4" t="str">
        <f>METADATA!A7</f>
        <v>Q0055</v>
      </c>
      <c r="B7" s="92" t="s">
        <v>26</v>
      </c>
      <c r="C7" s="92" t="str">
        <f>VLOOKUP(A7,METADATA!A:G,7,)</f>
        <v>QDF office</v>
      </c>
      <c r="D7">
        <f t="shared" si="0"/>
        <v>1</v>
      </c>
      <c r="E7">
        <f t="shared" si="1"/>
        <v>1</v>
      </c>
      <c r="F7" s="99">
        <v>45522</v>
      </c>
      <c r="G7" t="str">
        <f t="shared" si="2"/>
        <v>DONE</v>
      </c>
      <c r="I7" t="str">
        <f t="shared" si="3"/>
        <v>NOT DONE</v>
      </c>
      <c r="K7" t="str">
        <f t="shared" si="4"/>
        <v>NOT DONE</v>
      </c>
    </row>
    <row r="8" spans="1:15" x14ac:dyDescent="0.3">
      <c r="A8" s="4" t="str">
        <f>METADATA!A8</f>
        <v>Q0058</v>
      </c>
      <c r="B8" s="92" t="s">
        <v>30</v>
      </c>
      <c r="C8" s="92" t="str">
        <f>VLOOKUP(A8,METADATA!A:G,7,)</f>
        <v>Technical support office</v>
      </c>
      <c r="D8">
        <f t="shared" si="0"/>
        <v>1</v>
      </c>
      <c r="E8">
        <f t="shared" si="1"/>
        <v>1</v>
      </c>
      <c r="F8" s="99">
        <v>45522</v>
      </c>
      <c r="G8" t="str">
        <f t="shared" si="2"/>
        <v>DONE</v>
      </c>
      <c r="I8" t="str">
        <f t="shared" si="3"/>
        <v>NOT DONE</v>
      </c>
      <c r="K8" t="str">
        <f t="shared" si="4"/>
        <v>NOT DONE</v>
      </c>
    </row>
    <row r="9" spans="1:15" x14ac:dyDescent="0.3">
      <c r="A9" s="4" t="str">
        <f>METADATA!A9</f>
        <v>Q0065</v>
      </c>
      <c r="B9" s="92" t="s">
        <v>34</v>
      </c>
      <c r="C9" s="92"/>
      <c r="D9">
        <f t="shared" si="0"/>
        <v>0</v>
      </c>
      <c r="E9">
        <f t="shared" si="1"/>
        <v>0</v>
      </c>
      <c r="F9" s="99" t="s">
        <v>634</v>
      </c>
      <c r="G9" t="str">
        <f t="shared" si="2"/>
        <v>NOT DONE</v>
      </c>
      <c r="I9" t="str">
        <f t="shared" si="3"/>
        <v>NOT DONE</v>
      </c>
      <c r="K9" t="str">
        <f t="shared" si="4"/>
        <v>NOT DONE</v>
      </c>
    </row>
    <row r="10" spans="1:15" x14ac:dyDescent="0.3">
      <c r="A10" s="4" t="str">
        <f>METADATA!A10</f>
        <v>Q0068</v>
      </c>
      <c r="B10" s="92" t="s">
        <v>38</v>
      </c>
      <c r="C10" s="92" t="str">
        <f>VLOOKUP(A10,METADATA!A:G,7,)</f>
        <v>AMH</v>
      </c>
      <c r="D10">
        <f t="shared" si="0"/>
        <v>2</v>
      </c>
      <c r="E10">
        <f t="shared" si="1"/>
        <v>2</v>
      </c>
      <c r="F10" s="99">
        <v>45522</v>
      </c>
      <c r="G10" t="str">
        <f t="shared" si="2"/>
        <v>DONE</v>
      </c>
      <c r="I10" t="str">
        <f t="shared" si="3"/>
        <v>NOT DONE</v>
      </c>
      <c r="J10" s="81">
        <v>45613</v>
      </c>
      <c r="K10" t="str">
        <f t="shared" si="4"/>
        <v>DONE</v>
      </c>
    </row>
    <row r="11" spans="1:15" x14ac:dyDescent="0.3">
      <c r="A11" s="4" t="str">
        <f>METADATA!A11</f>
        <v>Q0070</v>
      </c>
      <c r="B11" s="92" t="s">
        <v>41</v>
      </c>
      <c r="C11" s="92"/>
      <c r="D11">
        <f t="shared" si="0"/>
        <v>0</v>
      </c>
      <c r="E11">
        <f t="shared" si="1"/>
        <v>0</v>
      </c>
      <c r="F11" s="99" t="s">
        <v>634</v>
      </c>
      <c r="G11" t="str">
        <f t="shared" si="2"/>
        <v>NOT DONE</v>
      </c>
      <c r="I11" t="str">
        <f t="shared" si="3"/>
        <v>NOT DONE</v>
      </c>
      <c r="K11" t="str">
        <f t="shared" si="4"/>
        <v>NOT DONE</v>
      </c>
    </row>
    <row r="12" spans="1:15" x14ac:dyDescent="0.3">
      <c r="A12" s="4" t="str">
        <f>METADATA!A12</f>
        <v>Q0077</v>
      </c>
      <c r="B12" s="92" t="s">
        <v>44</v>
      </c>
      <c r="C12" s="92" t="str">
        <f>VLOOKUP(A12,METADATA!A:G,7,)</f>
        <v>Technical support office</v>
      </c>
      <c r="D12">
        <f t="shared" si="0"/>
        <v>1</v>
      </c>
      <c r="E12">
        <f t="shared" si="1"/>
        <v>1</v>
      </c>
      <c r="F12" s="99">
        <v>45600</v>
      </c>
      <c r="G12" t="str">
        <f t="shared" si="2"/>
        <v>DONE</v>
      </c>
      <c r="I12" t="str">
        <f t="shared" si="3"/>
        <v>NOT DONE</v>
      </c>
      <c r="K12" t="str">
        <f t="shared" si="4"/>
        <v>NOT DONE</v>
      </c>
    </row>
    <row r="13" spans="1:15" x14ac:dyDescent="0.3">
      <c r="A13" s="4" t="str">
        <f>METADATA!A13</f>
        <v>Q0082</v>
      </c>
      <c r="B13" s="92" t="s">
        <v>47</v>
      </c>
      <c r="C13" s="92" t="str">
        <f>VLOOKUP(A13,METADATA!A:G,7,)</f>
        <v>Admin office</v>
      </c>
      <c r="D13">
        <f t="shared" si="0"/>
        <v>1</v>
      </c>
      <c r="E13">
        <f t="shared" si="1"/>
        <v>1</v>
      </c>
      <c r="F13" s="99">
        <v>45522</v>
      </c>
      <c r="G13" t="str">
        <f t="shared" si="2"/>
        <v>DONE</v>
      </c>
      <c r="I13" t="str">
        <f t="shared" si="3"/>
        <v>NOT DONE</v>
      </c>
      <c r="K13" t="str">
        <f t="shared" si="4"/>
        <v>NOT DONE</v>
      </c>
    </row>
    <row r="14" spans="1:15" x14ac:dyDescent="0.3">
      <c r="A14" s="4" t="str">
        <f>METADATA!A14</f>
        <v>Q0090</v>
      </c>
      <c r="B14" s="92" t="s">
        <v>50</v>
      </c>
      <c r="C14" s="92" t="str">
        <f>VLOOKUP(A14,METADATA!A:G,7,)</f>
        <v>CM1</v>
      </c>
      <c r="D14">
        <f t="shared" si="0"/>
        <v>1</v>
      </c>
      <c r="E14">
        <f t="shared" si="1"/>
        <v>1</v>
      </c>
      <c r="F14" s="99">
        <v>45536</v>
      </c>
      <c r="G14" t="str">
        <f t="shared" si="2"/>
        <v>DONE</v>
      </c>
      <c r="I14" t="str">
        <f t="shared" si="3"/>
        <v>NOT DONE</v>
      </c>
      <c r="K14" t="str">
        <f t="shared" si="4"/>
        <v>NOT DONE</v>
      </c>
    </row>
    <row r="15" spans="1:15" x14ac:dyDescent="0.3">
      <c r="A15" s="4" t="str">
        <f>METADATA!A15</f>
        <v>Q0095</v>
      </c>
      <c r="B15" s="92" t="s">
        <v>53</v>
      </c>
      <c r="C15" s="92" t="str">
        <f>VLOOKUP(A15,METADATA!A:G,7,)</f>
        <v>Technical support office</v>
      </c>
      <c r="D15">
        <f t="shared" si="0"/>
        <v>1</v>
      </c>
      <c r="E15">
        <f t="shared" si="1"/>
        <v>1</v>
      </c>
      <c r="F15" s="99" t="s">
        <v>634</v>
      </c>
      <c r="G15" t="str">
        <f t="shared" si="2"/>
        <v>NOT DONE</v>
      </c>
      <c r="I15" t="str">
        <f t="shared" si="3"/>
        <v>NOT DONE</v>
      </c>
      <c r="J15" s="81">
        <v>45613</v>
      </c>
      <c r="K15" t="str">
        <f t="shared" si="4"/>
        <v>DONE</v>
      </c>
    </row>
    <row r="16" spans="1:15" x14ac:dyDescent="0.3">
      <c r="A16" s="4" t="str">
        <f>METADATA!A16</f>
        <v>Q0098</v>
      </c>
      <c r="B16" s="92" t="s">
        <v>56</v>
      </c>
      <c r="C16" s="92"/>
      <c r="D16">
        <f t="shared" si="0"/>
        <v>0</v>
      </c>
      <c r="E16">
        <f t="shared" si="1"/>
        <v>0</v>
      </c>
      <c r="F16" s="99" t="s">
        <v>634</v>
      </c>
      <c r="G16" t="str">
        <f t="shared" si="2"/>
        <v>NOT DONE</v>
      </c>
      <c r="I16" t="str">
        <f t="shared" si="3"/>
        <v>NOT DONE</v>
      </c>
      <c r="K16" t="str">
        <f t="shared" si="4"/>
        <v>NOT DONE</v>
      </c>
    </row>
    <row r="17" spans="1:11" x14ac:dyDescent="0.3">
      <c r="A17" s="4" t="e">
        <f>METADATA!#REF!</f>
        <v>#REF!</v>
      </c>
      <c r="B17" s="92" t="s">
        <v>58</v>
      </c>
      <c r="C17" s="92"/>
      <c r="D17">
        <f t="shared" si="0"/>
        <v>0</v>
      </c>
      <c r="E17">
        <f t="shared" si="1"/>
        <v>0</v>
      </c>
      <c r="F17" s="99" t="s">
        <v>634</v>
      </c>
      <c r="G17" t="str">
        <f t="shared" si="2"/>
        <v>NOT DONE</v>
      </c>
      <c r="I17" t="str">
        <f t="shared" si="3"/>
        <v>NOT DONE</v>
      </c>
      <c r="K17" t="str">
        <f t="shared" si="4"/>
        <v>NOT DONE</v>
      </c>
    </row>
    <row r="18" spans="1:11" x14ac:dyDescent="0.3">
      <c r="A18" s="4" t="str">
        <f>METADATA!A17</f>
        <v>Q0128</v>
      </c>
      <c r="B18" s="92" t="s">
        <v>61</v>
      </c>
      <c r="C18" s="92" t="str">
        <f>VLOOKUP(A18,METADATA!A:G,7,)</f>
        <v>PM2</v>
      </c>
      <c r="D18">
        <f t="shared" si="0"/>
        <v>1</v>
      </c>
      <c r="E18">
        <f t="shared" si="1"/>
        <v>1</v>
      </c>
      <c r="F18" s="99">
        <v>45844</v>
      </c>
      <c r="G18" t="str">
        <f t="shared" si="2"/>
        <v>DONE</v>
      </c>
      <c r="I18" t="str">
        <f t="shared" si="3"/>
        <v>NOT DONE</v>
      </c>
      <c r="K18" t="str">
        <f t="shared" si="4"/>
        <v>NOT DONE</v>
      </c>
    </row>
    <row r="19" spans="1:11" x14ac:dyDescent="0.3">
      <c r="A19" s="4" t="str">
        <f>METADATA!A18</f>
        <v>Q0130</v>
      </c>
      <c r="B19" s="92" t="s">
        <v>64</v>
      </c>
      <c r="C19" s="92" t="str">
        <f>VLOOKUP(A19,METADATA!A:G,7,)</f>
        <v>PM4</v>
      </c>
      <c r="D19">
        <f t="shared" si="0"/>
        <v>2</v>
      </c>
      <c r="E19">
        <f t="shared" si="1"/>
        <v>2</v>
      </c>
      <c r="F19" s="99">
        <v>45566</v>
      </c>
      <c r="G19" t="str">
        <f t="shared" si="2"/>
        <v>DONE</v>
      </c>
      <c r="I19" t="str">
        <f t="shared" si="3"/>
        <v>NOT DONE</v>
      </c>
      <c r="J19" s="81">
        <v>45613</v>
      </c>
      <c r="K19" t="str">
        <f t="shared" si="4"/>
        <v>DONE</v>
      </c>
    </row>
    <row r="20" spans="1:11" x14ac:dyDescent="0.3">
      <c r="A20" s="4" t="str">
        <f>METADATA!A19</f>
        <v>Q0132</v>
      </c>
      <c r="B20" s="92" t="s">
        <v>67</v>
      </c>
      <c r="C20" s="92" t="str">
        <f>VLOOKUP(A20,METADATA!A:G,7,)</f>
        <v>CM2</v>
      </c>
      <c r="D20">
        <f t="shared" si="0"/>
        <v>1</v>
      </c>
      <c r="E20">
        <f t="shared" si="1"/>
        <v>1</v>
      </c>
      <c r="F20" s="99">
        <v>45569</v>
      </c>
      <c r="G20" t="str">
        <f t="shared" si="2"/>
        <v>DONE</v>
      </c>
      <c r="I20" t="str">
        <f t="shared" si="3"/>
        <v>NOT DONE</v>
      </c>
      <c r="K20" t="str">
        <f t="shared" si="4"/>
        <v>NOT DONE</v>
      </c>
    </row>
    <row r="21" spans="1:11" x14ac:dyDescent="0.3">
      <c r="A21" s="4" t="str">
        <f>METADATA!A20</f>
        <v>Q0134</v>
      </c>
      <c r="B21" s="92" t="s">
        <v>70</v>
      </c>
      <c r="C21" s="92" t="str">
        <f>VLOOKUP(A21,METADATA!A:G,7,)</f>
        <v>PM2</v>
      </c>
      <c r="D21">
        <f t="shared" si="0"/>
        <v>1</v>
      </c>
      <c r="E21">
        <f t="shared" si="1"/>
        <v>1</v>
      </c>
      <c r="F21" s="99">
        <v>45844</v>
      </c>
      <c r="G21" t="str">
        <f t="shared" si="2"/>
        <v>DONE</v>
      </c>
      <c r="I21" t="str">
        <f t="shared" si="3"/>
        <v>NOT DONE</v>
      </c>
      <c r="K21" t="str">
        <f t="shared" si="4"/>
        <v>NOT DONE</v>
      </c>
    </row>
    <row r="22" spans="1:11" x14ac:dyDescent="0.3">
      <c r="A22" s="4" t="str">
        <f>METADATA!A21</f>
        <v>Q0138</v>
      </c>
      <c r="B22" s="92" t="s">
        <v>73</v>
      </c>
      <c r="C22" s="92" t="str">
        <f>VLOOKUP(A22,METADATA!A:G,7,)</f>
        <v>CM2</v>
      </c>
      <c r="D22">
        <f t="shared" si="0"/>
        <v>1</v>
      </c>
      <c r="E22">
        <f t="shared" si="1"/>
        <v>1</v>
      </c>
      <c r="F22" s="99">
        <v>45839</v>
      </c>
      <c r="G22" t="str">
        <f t="shared" si="2"/>
        <v>DONE</v>
      </c>
      <c r="I22" t="str">
        <f t="shared" si="3"/>
        <v>NOT DONE</v>
      </c>
      <c r="K22" t="str">
        <f t="shared" si="4"/>
        <v>NOT DONE</v>
      </c>
    </row>
    <row r="23" spans="1:11" x14ac:dyDescent="0.3">
      <c r="A23" s="4" t="str">
        <f>METADATA!A22</f>
        <v>Q0139</v>
      </c>
      <c r="B23" s="92" t="s">
        <v>77</v>
      </c>
      <c r="C23" s="92"/>
      <c r="D23">
        <f t="shared" si="0"/>
        <v>0</v>
      </c>
      <c r="E23">
        <f t="shared" si="1"/>
        <v>0</v>
      </c>
      <c r="F23" s="99" t="s">
        <v>634</v>
      </c>
      <c r="G23" t="str">
        <f t="shared" si="2"/>
        <v>NOT DONE</v>
      </c>
      <c r="I23" t="str">
        <f t="shared" si="3"/>
        <v>NOT DONE</v>
      </c>
      <c r="K23" t="str">
        <f t="shared" si="4"/>
        <v>NOT DONE</v>
      </c>
    </row>
    <row r="24" spans="1:11" x14ac:dyDescent="0.3">
      <c r="A24" s="4" t="str">
        <f>METADATA!A23</f>
        <v>Q0149</v>
      </c>
      <c r="B24" s="92" t="s">
        <v>82</v>
      </c>
      <c r="C24" s="92" t="str">
        <f>VLOOKUP(A24,METADATA!A:G,7,)</f>
        <v>DFWH</v>
      </c>
      <c r="D24">
        <f t="shared" si="0"/>
        <v>1</v>
      </c>
      <c r="E24">
        <f t="shared" si="1"/>
        <v>1</v>
      </c>
      <c r="F24" s="99">
        <v>45848</v>
      </c>
      <c r="G24" t="str">
        <f t="shared" si="2"/>
        <v>DONE</v>
      </c>
      <c r="I24" t="str">
        <f t="shared" si="3"/>
        <v>NOT DONE</v>
      </c>
      <c r="K24" t="str">
        <f t="shared" si="4"/>
        <v>NOT DONE</v>
      </c>
    </row>
    <row r="25" spans="1:11" x14ac:dyDescent="0.3">
      <c r="A25" s="4" t="str">
        <f>METADATA!A24</f>
        <v>Q0150</v>
      </c>
      <c r="B25" s="92" t="s">
        <v>85</v>
      </c>
      <c r="C25" s="92" t="str">
        <f>VLOOKUP(A25,METADATA!A:G,7,)</f>
        <v>CM3</v>
      </c>
      <c r="D25">
        <f t="shared" si="0"/>
        <v>1</v>
      </c>
      <c r="E25">
        <f t="shared" si="1"/>
        <v>1</v>
      </c>
      <c r="F25" s="99">
        <v>45840</v>
      </c>
      <c r="G25" t="str">
        <f t="shared" si="2"/>
        <v>DONE</v>
      </c>
      <c r="I25" t="str">
        <f t="shared" si="3"/>
        <v>NOT DONE</v>
      </c>
      <c r="K25" t="str">
        <f t="shared" si="4"/>
        <v>NOT DONE</v>
      </c>
    </row>
    <row r="26" spans="1:11" x14ac:dyDescent="0.3">
      <c r="A26" s="4" t="str">
        <f>METADATA!A26</f>
        <v>Q0157</v>
      </c>
      <c r="B26" s="92" t="s">
        <v>203</v>
      </c>
      <c r="C26" s="92" t="str">
        <f>VLOOKUP(A26,METADATA!A:G,7,)</f>
        <v>AMH</v>
      </c>
      <c r="D26">
        <f>IFERROR(VALUE(COUNTIF(F26:AK26,"=DONE")),0)</f>
        <v>1</v>
      </c>
      <c r="E26">
        <f>COUNTIFS(F26:K26,"&gt;05/31/2024")</f>
        <v>1</v>
      </c>
      <c r="F26" s="99">
        <v>45843</v>
      </c>
      <c r="G26" t="str">
        <f>IF(F26="","NOT DONE","DONE")</f>
        <v>DONE</v>
      </c>
      <c r="I26" t="str">
        <f>IF(H26="","NOT DONE","DONE")</f>
        <v>NOT DONE</v>
      </c>
      <c r="K26" t="str">
        <f>IF(J26="","NOT DONE","DONE")</f>
        <v>NOT DONE</v>
      </c>
    </row>
    <row r="27" spans="1:11" x14ac:dyDescent="0.3">
      <c r="A27" s="228" t="str">
        <f>METADATA!A25</f>
        <v>Q0158</v>
      </c>
      <c r="B27" s="92" t="s">
        <v>88</v>
      </c>
      <c r="C27" s="92" t="str">
        <f>VLOOKUP(A27,METADATA!A:G,7,)</f>
        <v>CM4</v>
      </c>
      <c r="D27">
        <f t="shared" si="0"/>
        <v>1</v>
      </c>
      <c r="E27">
        <f t="shared" si="1"/>
        <v>1</v>
      </c>
      <c r="F27" s="99">
        <v>45850</v>
      </c>
      <c r="G27" t="str">
        <f t="shared" si="2"/>
        <v>DONE</v>
      </c>
      <c r="I27" t="str">
        <f t="shared" si="3"/>
        <v>NOT DONE</v>
      </c>
      <c r="K27" t="str">
        <f t="shared" si="4"/>
        <v>NOT DONE</v>
      </c>
    </row>
    <row r="28" spans="1:11" x14ac:dyDescent="0.3">
      <c r="A28" s="4" t="str">
        <f>METADATA!A27</f>
        <v>Q0159</v>
      </c>
      <c r="B28" s="92" t="s">
        <v>91</v>
      </c>
      <c r="C28" s="92" t="str">
        <f>VLOOKUP(A28,METADATA!A:G,7,)</f>
        <v>Admin office</v>
      </c>
      <c r="D28">
        <f t="shared" si="0"/>
        <v>1</v>
      </c>
      <c r="E28">
        <f t="shared" si="1"/>
        <v>1</v>
      </c>
      <c r="F28" s="99">
        <v>45522</v>
      </c>
      <c r="G28" t="str">
        <f t="shared" si="2"/>
        <v>DONE</v>
      </c>
      <c r="I28" t="str">
        <f t="shared" si="3"/>
        <v>NOT DONE</v>
      </c>
      <c r="K28" t="str">
        <f t="shared" si="4"/>
        <v>NOT DONE</v>
      </c>
    </row>
    <row r="29" spans="1:11" x14ac:dyDescent="0.3">
      <c r="A29" s="4" t="str">
        <f>METADATA!A28</f>
        <v>Q0165</v>
      </c>
      <c r="B29" s="92" t="s">
        <v>94</v>
      </c>
      <c r="C29" s="92" t="str">
        <f>VLOOKUP(A29,METADATA!A:G,7,)</f>
        <v>Resigned</v>
      </c>
      <c r="D29">
        <f t="shared" si="0"/>
        <v>1</v>
      </c>
      <c r="E29">
        <f t="shared" si="1"/>
        <v>1</v>
      </c>
      <c r="F29" s="99">
        <v>45564</v>
      </c>
      <c r="G29" t="str">
        <f t="shared" si="2"/>
        <v>DONE</v>
      </c>
      <c r="I29" t="str">
        <f t="shared" si="3"/>
        <v>NOT DONE</v>
      </c>
      <c r="K29" t="str">
        <f t="shared" si="4"/>
        <v>NOT DONE</v>
      </c>
    </row>
    <row r="30" spans="1:11" x14ac:dyDescent="0.3">
      <c r="A30" s="4" t="str">
        <f>METADATA!A29</f>
        <v>Q0170</v>
      </c>
      <c r="B30" s="92" t="s">
        <v>97</v>
      </c>
      <c r="C30" s="92" t="str">
        <f>VLOOKUP(A30,METADATA!A:G,7,)</f>
        <v>CM2</v>
      </c>
      <c r="D30">
        <f t="shared" si="0"/>
        <v>1</v>
      </c>
      <c r="E30">
        <f t="shared" si="1"/>
        <v>1</v>
      </c>
      <c r="F30" s="99">
        <v>45569</v>
      </c>
      <c r="G30" t="str">
        <f t="shared" si="2"/>
        <v>DONE</v>
      </c>
      <c r="I30" t="str">
        <f t="shared" si="3"/>
        <v>NOT DONE</v>
      </c>
      <c r="K30" t="str">
        <f t="shared" si="4"/>
        <v>NOT DONE</v>
      </c>
    </row>
    <row r="31" spans="1:11" x14ac:dyDescent="0.3">
      <c r="A31" s="4" t="str">
        <f>METADATA!A30</f>
        <v>Q0185</v>
      </c>
      <c r="B31" s="92" t="s">
        <v>100</v>
      </c>
      <c r="C31" s="92" t="str">
        <f>VLOOKUP(A31,METADATA!A:G,7,)</f>
        <v>Admin office</v>
      </c>
      <c r="D31">
        <f t="shared" si="0"/>
        <v>1</v>
      </c>
      <c r="E31">
        <f t="shared" si="1"/>
        <v>1</v>
      </c>
      <c r="F31" s="99">
        <v>45522</v>
      </c>
      <c r="G31" t="str">
        <f t="shared" si="2"/>
        <v>DONE</v>
      </c>
      <c r="I31" t="str">
        <f t="shared" si="3"/>
        <v>NOT DONE</v>
      </c>
      <c r="K31" t="str">
        <f t="shared" si="4"/>
        <v>NOT DONE</v>
      </c>
    </row>
    <row r="32" spans="1:11" x14ac:dyDescent="0.3">
      <c r="A32" s="4" t="str">
        <f>METADATA!A31</f>
        <v>Q0187</v>
      </c>
      <c r="B32" s="92" t="s">
        <v>103</v>
      </c>
      <c r="C32" s="92" t="str">
        <f>VLOOKUP(A32,METADATA!A:G,7,)</f>
        <v>CM4</v>
      </c>
      <c r="D32">
        <f t="shared" si="0"/>
        <v>1</v>
      </c>
      <c r="E32">
        <f t="shared" si="1"/>
        <v>1</v>
      </c>
      <c r="F32" s="99">
        <v>45850</v>
      </c>
      <c r="G32" t="str">
        <f t="shared" si="2"/>
        <v>DONE</v>
      </c>
      <c r="I32" t="str">
        <f t="shared" si="3"/>
        <v>NOT DONE</v>
      </c>
      <c r="K32" t="str">
        <f t="shared" si="4"/>
        <v>NOT DONE</v>
      </c>
    </row>
    <row r="33" spans="1:11" x14ac:dyDescent="0.3">
      <c r="A33" s="4" t="str">
        <f>METADATA!A32</f>
        <v>Q0188</v>
      </c>
      <c r="B33" s="92" t="s">
        <v>106</v>
      </c>
      <c r="C33" s="92"/>
      <c r="D33">
        <f t="shared" si="0"/>
        <v>0</v>
      </c>
      <c r="E33">
        <f t="shared" si="1"/>
        <v>0</v>
      </c>
      <c r="F33" s="99" t="s">
        <v>634</v>
      </c>
      <c r="G33" t="str">
        <f t="shared" si="2"/>
        <v>NOT DONE</v>
      </c>
      <c r="I33" t="str">
        <f t="shared" si="3"/>
        <v>NOT DONE</v>
      </c>
      <c r="K33" t="str">
        <f t="shared" si="4"/>
        <v>NOT DONE</v>
      </c>
    </row>
    <row r="34" spans="1:11" x14ac:dyDescent="0.3">
      <c r="A34" s="4" t="str">
        <f>METADATA!A33</f>
        <v>Q0194</v>
      </c>
      <c r="B34" s="92" t="s">
        <v>109</v>
      </c>
      <c r="C34" s="92"/>
      <c r="D34">
        <f t="shared" si="0"/>
        <v>0</v>
      </c>
      <c r="E34">
        <f t="shared" si="1"/>
        <v>0</v>
      </c>
      <c r="F34" s="99" t="s">
        <v>634</v>
      </c>
      <c r="G34" t="str">
        <f t="shared" si="2"/>
        <v>NOT DONE</v>
      </c>
      <c r="I34" t="str">
        <f t="shared" si="3"/>
        <v>NOT DONE</v>
      </c>
      <c r="K34" t="str">
        <f t="shared" si="4"/>
        <v>NOT DONE</v>
      </c>
    </row>
    <row r="35" spans="1:11" x14ac:dyDescent="0.3">
      <c r="A35" s="4" t="str">
        <f>METADATA!A34</f>
        <v>Q0206</v>
      </c>
      <c r="B35" s="92" t="s">
        <v>112</v>
      </c>
      <c r="C35" s="92" t="str">
        <f>VLOOKUP(A35,METADATA!A:G,7,)</f>
        <v>Pantry</v>
      </c>
      <c r="D35">
        <f t="shared" si="0"/>
        <v>1</v>
      </c>
      <c r="E35">
        <f t="shared" si="1"/>
        <v>1</v>
      </c>
      <c r="F35" s="99">
        <v>45844</v>
      </c>
      <c r="G35" t="str">
        <f t="shared" si="2"/>
        <v>DONE</v>
      </c>
      <c r="I35" t="str">
        <f t="shared" si="3"/>
        <v>NOT DONE</v>
      </c>
      <c r="K35" t="str">
        <f t="shared" si="4"/>
        <v>NOT DONE</v>
      </c>
    </row>
    <row r="36" spans="1:11" x14ac:dyDescent="0.3">
      <c r="A36" s="4" t="str">
        <f>METADATA!A35</f>
        <v>Q0207</v>
      </c>
      <c r="B36" s="92" t="s">
        <v>115</v>
      </c>
      <c r="C36" s="92" t="str">
        <f>VLOOKUP(A36,METADATA!A:G,7,)</f>
        <v>PM2</v>
      </c>
      <c r="D36">
        <f t="shared" si="0"/>
        <v>1</v>
      </c>
      <c r="E36">
        <f t="shared" si="1"/>
        <v>1</v>
      </c>
      <c r="F36" s="99">
        <v>45524</v>
      </c>
      <c r="G36" t="str">
        <f t="shared" si="2"/>
        <v>DONE</v>
      </c>
      <c r="I36" t="str">
        <f t="shared" si="3"/>
        <v>NOT DONE</v>
      </c>
      <c r="K36" t="str">
        <f t="shared" si="4"/>
        <v>NOT DONE</v>
      </c>
    </row>
    <row r="37" spans="1:11" x14ac:dyDescent="0.3">
      <c r="A37" s="4" t="str">
        <f>METADATA!A36</f>
        <v>Q0208</v>
      </c>
      <c r="B37" s="92" t="s">
        <v>118</v>
      </c>
      <c r="C37" s="92" t="str">
        <f>VLOOKUP(A37,METADATA!A:G,7,)</f>
        <v>PM3</v>
      </c>
      <c r="D37">
        <f t="shared" si="0"/>
        <v>2</v>
      </c>
      <c r="E37">
        <f t="shared" si="1"/>
        <v>2</v>
      </c>
      <c r="F37" s="99">
        <v>45844</v>
      </c>
      <c r="G37" t="str">
        <f t="shared" si="2"/>
        <v>DONE</v>
      </c>
      <c r="I37" t="str">
        <f t="shared" si="3"/>
        <v>NOT DONE</v>
      </c>
      <c r="J37" s="81">
        <v>45613</v>
      </c>
      <c r="K37" t="str">
        <f t="shared" si="4"/>
        <v>DONE</v>
      </c>
    </row>
    <row r="38" spans="1:11" x14ac:dyDescent="0.3">
      <c r="A38" s="4" t="str">
        <f>METADATA!A37</f>
        <v>Q0216</v>
      </c>
      <c r="B38" s="92" t="s">
        <v>121</v>
      </c>
      <c r="C38" s="92" t="str">
        <f>VLOOKUP(A38,METADATA!A:G,7,)</f>
        <v>Store room</v>
      </c>
      <c r="D38">
        <f t="shared" si="0"/>
        <v>1</v>
      </c>
      <c r="E38">
        <f t="shared" si="1"/>
        <v>1</v>
      </c>
      <c r="F38" s="99" t="s">
        <v>634</v>
      </c>
      <c r="G38" t="str">
        <f t="shared" si="2"/>
        <v>NOT DONE</v>
      </c>
      <c r="I38" t="str">
        <f t="shared" si="3"/>
        <v>NOT DONE</v>
      </c>
      <c r="J38" s="81">
        <v>45613</v>
      </c>
      <c r="K38" t="str">
        <f t="shared" si="4"/>
        <v>DONE</v>
      </c>
    </row>
    <row r="39" spans="1:11" x14ac:dyDescent="0.3">
      <c r="A39" s="4" t="str">
        <f>METADATA!A38</f>
        <v>Q0219</v>
      </c>
      <c r="B39" s="92" t="s">
        <v>124</v>
      </c>
      <c r="C39" s="92" t="str">
        <f>VLOOKUP(A39,METADATA!A:G,7,)</f>
        <v>CM2</v>
      </c>
      <c r="D39">
        <f t="shared" si="0"/>
        <v>1</v>
      </c>
      <c r="E39">
        <f t="shared" si="1"/>
        <v>1</v>
      </c>
      <c r="F39" s="99">
        <v>45839</v>
      </c>
      <c r="G39" t="str">
        <f t="shared" si="2"/>
        <v>DONE</v>
      </c>
      <c r="I39" t="str">
        <f t="shared" si="3"/>
        <v>NOT DONE</v>
      </c>
      <c r="K39" t="str">
        <f t="shared" si="4"/>
        <v>NOT DONE</v>
      </c>
    </row>
    <row r="40" spans="1:11" x14ac:dyDescent="0.3">
      <c r="A40" s="4" t="str">
        <f>METADATA!A39</f>
        <v>Q0229</v>
      </c>
      <c r="B40" s="92" t="s">
        <v>127</v>
      </c>
      <c r="C40" s="92" t="str">
        <f>VLOOKUP(A40,METADATA!A:G,7,)</f>
        <v>Resigned</v>
      </c>
      <c r="D40">
        <f t="shared" si="0"/>
        <v>2</v>
      </c>
      <c r="E40">
        <f t="shared" si="1"/>
        <v>2</v>
      </c>
      <c r="F40" s="99">
        <v>45524</v>
      </c>
      <c r="G40" t="str">
        <f t="shared" si="2"/>
        <v>DONE</v>
      </c>
      <c r="I40" t="str">
        <f t="shared" si="3"/>
        <v>NOT DONE</v>
      </c>
      <c r="J40" s="81">
        <v>45613</v>
      </c>
      <c r="K40" t="str">
        <f t="shared" si="4"/>
        <v>DONE</v>
      </c>
    </row>
    <row r="41" spans="1:11" x14ac:dyDescent="0.3">
      <c r="A41" s="4" t="str">
        <f>METADATA!A40</f>
        <v>Q0234</v>
      </c>
      <c r="B41" s="92" t="s">
        <v>130</v>
      </c>
      <c r="C41" s="92" t="str">
        <f>VLOOKUP(A41,METADATA!A:G,7,)</f>
        <v>CM1</v>
      </c>
      <c r="D41">
        <f t="shared" si="0"/>
        <v>1</v>
      </c>
      <c r="E41">
        <f t="shared" si="1"/>
        <v>1</v>
      </c>
      <c r="F41" s="99">
        <v>45536</v>
      </c>
      <c r="G41" t="str">
        <f t="shared" si="2"/>
        <v>DONE</v>
      </c>
      <c r="I41" t="str">
        <f t="shared" si="3"/>
        <v>NOT DONE</v>
      </c>
      <c r="K41" t="str">
        <f t="shared" si="4"/>
        <v>NOT DONE</v>
      </c>
    </row>
    <row r="42" spans="1:11" x14ac:dyDescent="0.3">
      <c r="A42" s="4" t="str">
        <f>METADATA!A41</f>
        <v>Q0235</v>
      </c>
      <c r="B42" s="92" t="s">
        <v>133</v>
      </c>
      <c r="C42" s="92" t="str">
        <f>VLOOKUP(A42,METADATA!A:G,7,)</f>
        <v>CM1</v>
      </c>
      <c r="D42">
        <f t="shared" si="0"/>
        <v>1</v>
      </c>
      <c r="E42">
        <f t="shared" si="1"/>
        <v>1</v>
      </c>
      <c r="F42" s="99">
        <v>45536</v>
      </c>
      <c r="G42" t="str">
        <f t="shared" si="2"/>
        <v>DONE</v>
      </c>
      <c r="I42" t="str">
        <f t="shared" si="3"/>
        <v>NOT DONE</v>
      </c>
      <c r="K42" t="str">
        <f t="shared" si="4"/>
        <v>NOT DONE</v>
      </c>
    </row>
    <row r="43" spans="1:11" x14ac:dyDescent="0.3">
      <c r="A43" s="4" t="str">
        <f>METADATA!A42</f>
        <v>Q0237</v>
      </c>
      <c r="B43" s="92" t="s">
        <v>136</v>
      </c>
      <c r="C43" s="92" t="str">
        <f>VLOOKUP(A43,METADATA!A:G,7,)</f>
        <v>Admin office</v>
      </c>
      <c r="D43">
        <f t="shared" si="0"/>
        <v>1</v>
      </c>
      <c r="E43">
        <f t="shared" si="1"/>
        <v>1</v>
      </c>
      <c r="F43" s="99">
        <v>45522</v>
      </c>
      <c r="G43" t="str">
        <f t="shared" si="2"/>
        <v>DONE</v>
      </c>
      <c r="I43" t="str">
        <f t="shared" si="3"/>
        <v>NOT DONE</v>
      </c>
      <c r="K43" t="str">
        <f t="shared" si="4"/>
        <v>NOT DONE</v>
      </c>
    </row>
    <row r="44" spans="1:11" x14ac:dyDescent="0.3">
      <c r="A44" s="4" t="str">
        <f>METADATA!A43</f>
        <v>Q0265</v>
      </c>
      <c r="B44" s="92" t="s">
        <v>139</v>
      </c>
      <c r="C44" s="92" t="str">
        <f>VLOOKUP(A44,METADATA!A:G,7,)</f>
        <v>Resigned</v>
      </c>
      <c r="D44">
        <f t="shared" si="0"/>
        <v>2</v>
      </c>
      <c r="E44">
        <f t="shared" si="1"/>
        <v>2</v>
      </c>
      <c r="F44" s="99">
        <v>45529</v>
      </c>
      <c r="G44" t="str">
        <f t="shared" si="2"/>
        <v>DONE</v>
      </c>
      <c r="I44" t="str">
        <f t="shared" si="3"/>
        <v>NOT DONE</v>
      </c>
      <c r="J44" s="81">
        <v>45613</v>
      </c>
      <c r="K44" t="str">
        <f t="shared" si="4"/>
        <v>DONE</v>
      </c>
    </row>
    <row r="45" spans="1:11" x14ac:dyDescent="0.3">
      <c r="A45" s="4" t="str">
        <f>METADATA!A44</f>
        <v>Q0266</v>
      </c>
      <c r="B45" s="92" t="s">
        <v>142</v>
      </c>
      <c r="C45" s="92" t="str">
        <f>VLOOKUP(A45,METADATA!A:G,7,)</f>
        <v>ULD Stands</v>
      </c>
      <c r="D45">
        <f t="shared" si="0"/>
        <v>1</v>
      </c>
      <c r="E45">
        <f t="shared" si="1"/>
        <v>1</v>
      </c>
      <c r="F45" s="99">
        <v>45840</v>
      </c>
      <c r="G45" t="str">
        <f t="shared" si="2"/>
        <v>DONE</v>
      </c>
      <c r="I45" t="str">
        <f t="shared" si="3"/>
        <v>NOT DONE</v>
      </c>
      <c r="K45" t="str">
        <f t="shared" si="4"/>
        <v>NOT DONE</v>
      </c>
    </row>
    <row r="46" spans="1:11" x14ac:dyDescent="0.3">
      <c r="A46" s="4" t="str">
        <f>METADATA!A45</f>
        <v>Q0270</v>
      </c>
      <c r="B46" s="92" t="s">
        <v>146</v>
      </c>
      <c r="C46" s="92" t="str">
        <f>VLOOKUP(A46,METADATA!A:G,7,)</f>
        <v>Pantry</v>
      </c>
      <c r="D46">
        <f t="shared" si="0"/>
        <v>1</v>
      </c>
      <c r="E46">
        <f t="shared" si="1"/>
        <v>1</v>
      </c>
      <c r="F46" s="99">
        <v>45844</v>
      </c>
      <c r="G46" t="str">
        <f t="shared" si="2"/>
        <v>DONE</v>
      </c>
      <c r="I46" t="str">
        <f t="shared" si="3"/>
        <v>NOT DONE</v>
      </c>
      <c r="K46" t="str">
        <f t="shared" si="4"/>
        <v>NOT DONE</v>
      </c>
    </row>
    <row r="47" spans="1:11" x14ac:dyDescent="0.3">
      <c r="A47" s="4" t="str">
        <f>METADATA!A46</f>
        <v>Q0274</v>
      </c>
      <c r="B47" s="92" t="s">
        <v>149</v>
      </c>
      <c r="C47" s="92" t="str">
        <f>VLOOKUP(A47,METADATA!A:G,7,)</f>
        <v>DFWH</v>
      </c>
      <c r="D47">
        <f t="shared" si="0"/>
        <v>1</v>
      </c>
      <c r="E47">
        <f t="shared" si="1"/>
        <v>1</v>
      </c>
      <c r="F47" s="99">
        <v>45848</v>
      </c>
      <c r="G47" t="str">
        <f t="shared" si="2"/>
        <v>DONE</v>
      </c>
      <c r="I47" t="str">
        <f t="shared" si="3"/>
        <v>NOT DONE</v>
      </c>
      <c r="K47" t="str">
        <f t="shared" si="4"/>
        <v>NOT DONE</v>
      </c>
    </row>
    <row r="48" spans="1:11" x14ac:dyDescent="0.3">
      <c r="A48" s="4" t="str">
        <f>METADATA!A47</f>
        <v>Q0275</v>
      </c>
      <c r="B48" s="92" t="s">
        <v>152</v>
      </c>
      <c r="C48" s="92" t="str">
        <f>VLOOKUP(A48,METADATA!A:G,7,)</f>
        <v>DFWH</v>
      </c>
      <c r="D48">
        <f t="shared" si="0"/>
        <v>1</v>
      </c>
      <c r="E48">
        <f t="shared" si="1"/>
        <v>1</v>
      </c>
      <c r="F48" s="99">
        <v>45848</v>
      </c>
      <c r="G48" t="str">
        <f t="shared" si="2"/>
        <v>DONE</v>
      </c>
      <c r="I48" t="str">
        <f t="shared" si="3"/>
        <v>NOT DONE</v>
      </c>
      <c r="K48" t="str">
        <f t="shared" si="4"/>
        <v>NOT DONE</v>
      </c>
    </row>
    <row r="49" spans="1:11" x14ac:dyDescent="0.3">
      <c r="A49" s="4" t="str">
        <f>METADATA!A48</f>
        <v>Q0279</v>
      </c>
      <c r="B49" s="92" t="s">
        <v>155</v>
      </c>
      <c r="C49" s="92" t="str">
        <f>VLOOKUP(A49,METADATA!A:G,7,)</f>
        <v>AMH</v>
      </c>
      <c r="D49">
        <f t="shared" si="0"/>
        <v>1</v>
      </c>
      <c r="E49">
        <f t="shared" si="1"/>
        <v>1</v>
      </c>
      <c r="F49" s="99">
        <v>45843</v>
      </c>
      <c r="G49" t="str">
        <f t="shared" si="2"/>
        <v>DONE</v>
      </c>
      <c r="I49" t="str">
        <f t="shared" si="3"/>
        <v>NOT DONE</v>
      </c>
      <c r="K49" t="str">
        <f t="shared" si="4"/>
        <v>NOT DONE</v>
      </c>
    </row>
    <row r="50" spans="1:11" x14ac:dyDescent="0.3">
      <c r="A50" s="4" t="str">
        <f>METADATA!A49</f>
        <v>Q0281</v>
      </c>
      <c r="B50" s="92" t="s">
        <v>158</v>
      </c>
      <c r="C50" s="92" t="str">
        <f>VLOOKUP(A50,METADATA!A:G,7,)</f>
        <v>DFWH</v>
      </c>
      <c r="D50">
        <f t="shared" si="0"/>
        <v>1</v>
      </c>
      <c r="E50">
        <f t="shared" si="1"/>
        <v>1</v>
      </c>
      <c r="F50" s="99">
        <v>45848</v>
      </c>
      <c r="G50" t="str">
        <f t="shared" si="2"/>
        <v>DONE</v>
      </c>
      <c r="I50" t="str">
        <f t="shared" si="3"/>
        <v>NOT DONE</v>
      </c>
      <c r="K50" t="str">
        <f t="shared" si="4"/>
        <v>NOT DONE</v>
      </c>
    </row>
    <row r="51" spans="1:11" x14ac:dyDescent="0.3">
      <c r="A51" s="4" t="str">
        <f>METADATA!A50</f>
        <v>Q0282</v>
      </c>
      <c r="B51" s="92" t="s">
        <v>161</v>
      </c>
      <c r="C51" s="92" t="str">
        <f>VLOOKUP(A51,METADATA!A:G,7,)</f>
        <v>AMH</v>
      </c>
      <c r="D51">
        <f t="shared" si="0"/>
        <v>1</v>
      </c>
      <c r="E51">
        <f t="shared" si="1"/>
        <v>1</v>
      </c>
      <c r="F51" s="99">
        <v>45843</v>
      </c>
      <c r="G51" t="str">
        <f t="shared" si="2"/>
        <v>DONE</v>
      </c>
      <c r="I51" t="str">
        <f t="shared" si="3"/>
        <v>NOT DONE</v>
      </c>
      <c r="K51" t="str">
        <f t="shared" si="4"/>
        <v>NOT DONE</v>
      </c>
    </row>
    <row r="52" spans="1:11" x14ac:dyDescent="0.3">
      <c r="A52" s="4" t="str">
        <f>METADATA!A51</f>
        <v>Q0296</v>
      </c>
      <c r="B52" s="92" t="s">
        <v>164</v>
      </c>
      <c r="C52" s="92" t="str">
        <f>VLOOKUP(A52,METADATA!A:G,7,)</f>
        <v>ULD Stands</v>
      </c>
      <c r="D52">
        <f t="shared" si="0"/>
        <v>2</v>
      </c>
      <c r="E52">
        <f t="shared" si="1"/>
        <v>2</v>
      </c>
      <c r="F52" s="99">
        <v>45840</v>
      </c>
      <c r="G52" t="str">
        <f t="shared" si="2"/>
        <v>DONE</v>
      </c>
      <c r="I52" t="str">
        <f t="shared" si="3"/>
        <v>NOT DONE</v>
      </c>
      <c r="J52" s="81">
        <v>45613</v>
      </c>
      <c r="K52" t="str">
        <f t="shared" si="4"/>
        <v>DONE</v>
      </c>
    </row>
    <row r="53" spans="1:11" x14ac:dyDescent="0.3">
      <c r="A53" s="4" t="str">
        <f>METADATA!A52</f>
        <v>Q0301</v>
      </c>
      <c r="B53" s="92" t="s">
        <v>167</v>
      </c>
      <c r="C53" s="92" t="str">
        <f>VLOOKUP(A53,METADATA!A:G,7,)</f>
        <v>DFWH</v>
      </c>
      <c r="D53">
        <f t="shared" si="0"/>
        <v>1</v>
      </c>
      <c r="E53">
        <f t="shared" si="1"/>
        <v>1</v>
      </c>
      <c r="F53" s="99">
        <v>45848</v>
      </c>
      <c r="G53" t="str">
        <f t="shared" si="2"/>
        <v>DONE</v>
      </c>
      <c r="I53" t="str">
        <f t="shared" si="3"/>
        <v>NOT DONE</v>
      </c>
      <c r="K53" t="str">
        <f t="shared" si="4"/>
        <v>NOT DONE</v>
      </c>
    </row>
    <row r="54" spans="1:11" x14ac:dyDescent="0.3">
      <c r="A54" s="4" t="str">
        <f>METADATA!A53</f>
        <v>Q0312</v>
      </c>
      <c r="B54" s="92" t="s">
        <v>170</v>
      </c>
      <c r="C54" s="92"/>
      <c r="D54">
        <f t="shared" si="0"/>
        <v>1</v>
      </c>
      <c r="E54">
        <f t="shared" si="1"/>
        <v>1</v>
      </c>
      <c r="F54" s="99">
        <v>45840</v>
      </c>
      <c r="G54" t="str">
        <f t="shared" si="2"/>
        <v>DONE</v>
      </c>
      <c r="I54" t="str">
        <f t="shared" si="3"/>
        <v>NOT DONE</v>
      </c>
      <c r="K54" t="str">
        <f t="shared" si="4"/>
        <v>NOT DONE</v>
      </c>
    </row>
    <row r="55" spans="1:11" x14ac:dyDescent="0.3">
      <c r="A55" s="4" t="str">
        <f>METADATA!A54</f>
        <v>Q0314</v>
      </c>
      <c r="B55" s="92" t="s">
        <v>173</v>
      </c>
      <c r="C55" s="92" t="str">
        <f>VLOOKUP(A55,METADATA!A:G,7,)</f>
        <v>Technical support office</v>
      </c>
      <c r="D55">
        <f t="shared" si="0"/>
        <v>1</v>
      </c>
      <c r="E55">
        <f t="shared" si="1"/>
        <v>1</v>
      </c>
      <c r="F55" s="99">
        <v>45522</v>
      </c>
      <c r="G55" t="str">
        <f t="shared" si="2"/>
        <v>DONE</v>
      </c>
      <c r="I55" t="str">
        <f t="shared" si="3"/>
        <v>NOT DONE</v>
      </c>
      <c r="K55" t="str">
        <f t="shared" si="4"/>
        <v>NOT DONE</v>
      </c>
    </row>
    <row r="56" spans="1:11" x14ac:dyDescent="0.3">
      <c r="A56" s="4" t="str">
        <f>METADATA!A55</f>
        <v>Q0328</v>
      </c>
      <c r="B56" s="92" t="s">
        <v>176</v>
      </c>
      <c r="C56" s="92"/>
      <c r="D56">
        <f t="shared" si="0"/>
        <v>0</v>
      </c>
      <c r="E56">
        <f t="shared" si="1"/>
        <v>0</v>
      </c>
      <c r="F56" s="99" t="s">
        <v>634</v>
      </c>
      <c r="G56" t="str">
        <f t="shared" si="2"/>
        <v>NOT DONE</v>
      </c>
      <c r="I56" t="str">
        <f t="shared" si="3"/>
        <v>NOT DONE</v>
      </c>
      <c r="K56" t="str">
        <f t="shared" si="4"/>
        <v>NOT DONE</v>
      </c>
    </row>
    <row r="57" spans="1:11" x14ac:dyDescent="0.3">
      <c r="A57" s="4" t="str">
        <f>METADATA!A56</f>
        <v>Q0329</v>
      </c>
      <c r="B57" s="92" t="s">
        <v>179</v>
      </c>
      <c r="C57" s="92" t="str">
        <f>VLOOKUP(A57,METADATA!A:G,7,)</f>
        <v>QDF office</v>
      </c>
      <c r="D57">
        <f t="shared" si="0"/>
        <v>1</v>
      </c>
      <c r="E57">
        <f t="shared" si="1"/>
        <v>1</v>
      </c>
      <c r="F57" s="99">
        <v>45538</v>
      </c>
      <c r="G57" t="str">
        <f t="shared" si="2"/>
        <v>DONE</v>
      </c>
      <c r="I57" t="str">
        <f t="shared" si="3"/>
        <v>NOT DONE</v>
      </c>
      <c r="K57" t="str">
        <f t="shared" si="4"/>
        <v>NOT DONE</v>
      </c>
    </row>
    <row r="58" spans="1:11" x14ac:dyDescent="0.3">
      <c r="A58" s="4" t="str">
        <f>METADATA!A57</f>
        <v>Q0334</v>
      </c>
      <c r="B58" s="92" t="s">
        <v>182</v>
      </c>
      <c r="C58" s="92" t="str">
        <f>VLOOKUP(A58,METADATA!A:G,7,)</f>
        <v>PM4</v>
      </c>
      <c r="D58">
        <f t="shared" si="0"/>
        <v>1</v>
      </c>
      <c r="E58">
        <f t="shared" si="1"/>
        <v>1</v>
      </c>
      <c r="F58" s="99">
        <v>45529</v>
      </c>
      <c r="G58" t="str">
        <f t="shared" si="2"/>
        <v>DONE</v>
      </c>
      <c r="I58" t="str">
        <f t="shared" si="3"/>
        <v>NOT DONE</v>
      </c>
      <c r="K58" t="str">
        <f t="shared" si="4"/>
        <v>NOT DONE</v>
      </c>
    </row>
    <row r="59" spans="1:11" x14ac:dyDescent="0.3">
      <c r="A59" s="4" t="str">
        <f>METADATA!A58</f>
        <v>Q0341</v>
      </c>
      <c r="B59" s="92" t="s">
        <v>185</v>
      </c>
      <c r="C59" s="92" t="str">
        <f>VLOOKUP(A59,METADATA!A:G,7,)</f>
        <v>CM1</v>
      </c>
      <c r="D59">
        <f t="shared" si="0"/>
        <v>2</v>
      </c>
      <c r="E59">
        <f t="shared" si="1"/>
        <v>2</v>
      </c>
      <c r="F59" s="99">
        <v>45536</v>
      </c>
      <c r="G59" t="str">
        <f t="shared" si="2"/>
        <v>DONE</v>
      </c>
      <c r="I59" t="str">
        <f t="shared" si="3"/>
        <v>NOT DONE</v>
      </c>
      <c r="J59" s="81">
        <v>45613</v>
      </c>
      <c r="K59" t="str">
        <f t="shared" si="4"/>
        <v>DONE</v>
      </c>
    </row>
    <row r="60" spans="1:11" x14ac:dyDescent="0.3">
      <c r="A60" s="4" t="str">
        <f>METADATA!A59</f>
        <v>Q0364</v>
      </c>
      <c r="B60" s="92" t="s">
        <v>188</v>
      </c>
      <c r="C60" s="92" t="str">
        <f>VLOOKUP(A60,METADATA!A:G,7,)</f>
        <v>CM1</v>
      </c>
      <c r="D60">
        <f t="shared" si="0"/>
        <v>1</v>
      </c>
      <c r="E60">
        <f t="shared" si="1"/>
        <v>1</v>
      </c>
      <c r="F60" s="99">
        <v>45566</v>
      </c>
      <c r="G60" t="str">
        <f t="shared" si="2"/>
        <v>DONE</v>
      </c>
      <c r="I60" t="str">
        <f t="shared" si="3"/>
        <v>NOT DONE</v>
      </c>
      <c r="K60" t="str">
        <f t="shared" si="4"/>
        <v>NOT DONE</v>
      </c>
    </row>
    <row r="61" spans="1:11" x14ac:dyDescent="0.3">
      <c r="A61" s="4" t="str">
        <f>METADATA!A60</f>
        <v>Q0365</v>
      </c>
      <c r="B61" s="92" t="s">
        <v>191</v>
      </c>
      <c r="C61" s="92" t="str">
        <f>VLOOKUP(A61,METADATA!A:G,7,)</f>
        <v>CM3</v>
      </c>
      <c r="D61">
        <f t="shared" si="0"/>
        <v>1</v>
      </c>
      <c r="E61">
        <f t="shared" si="1"/>
        <v>1</v>
      </c>
      <c r="F61" s="99">
        <v>45840</v>
      </c>
      <c r="G61" t="str">
        <f t="shared" si="2"/>
        <v>DONE</v>
      </c>
      <c r="I61" t="str">
        <f t="shared" si="3"/>
        <v>NOT DONE</v>
      </c>
      <c r="K61" t="str">
        <f t="shared" si="4"/>
        <v>NOT DONE</v>
      </c>
    </row>
    <row r="62" spans="1:11" x14ac:dyDescent="0.3">
      <c r="A62" s="4" t="str">
        <f>METADATA!A61</f>
        <v>Q0370</v>
      </c>
      <c r="B62" s="92" t="s">
        <v>194</v>
      </c>
      <c r="C62" s="92"/>
      <c r="D62">
        <f t="shared" si="0"/>
        <v>0</v>
      </c>
      <c r="E62">
        <f t="shared" si="1"/>
        <v>0</v>
      </c>
      <c r="F62" s="99" t="s">
        <v>634</v>
      </c>
      <c r="G62" t="str">
        <f t="shared" si="2"/>
        <v>NOT DONE</v>
      </c>
      <c r="I62" t="str">
        <f t="shared" si="3"/>
        <v>NOT DONE</v>
      </c>
      <c r="K62" t="str">
        <f t="shared" si="4"/>
        <v>NOT DONE</v>
      </c>
    </row>
    <row r="63" spans="1:11" x14ac:dyDescent="0.3">
      <c r="A63" s="4" t="str">
        <f>METADATA!A62</f>
        <v>Q0372</v>
      </c>
      <c r="B63" s="92" t="s">
        <v>197</v>
      </c>
      <c r="C63" s="92" t="str">
        <f>VLOOKUP(A63,METADATA!A:G,7,)</f>
        <v>Resigned</v>
      </c>
      <c r="D63">
        <f t="shared" si="0"/>
        <v>1</v>
      </c>
      <c r="E63">
        <f t="shared" si="1"/>
        <v>1</v>
      </c>
      <c r="F63" s="99">
        <v>45569</v>
      </c>
      <c r="G63" t="str">
        <f t="shared" si="2"/>
        <v>DONE</v>
      </c>
      <c r="I63" t="str">
        <f t="shared" si="3"/>
        <v>NOT DONE</v>
      </c>
      <c r="K63" t="str">
        <f t="shared" si="4"/>
        <v>NOT DONE</v>
      </c>
    </row>
    <row r="64" spans="1:11" x14ac:dyDescent="0.3">
      <c r="A64" s="4" t="str">
        <f>METADATA!A63</f>
        <v>Q0376</v>
      </c>
      <c r="B64" s="92" t="s">
        <v>200</v>
      </c>
      <c r="C64" s="92" t="str">
        <f>VLOOKUP(A64,METADATA!A:G,7,)</f>
        <v>PM2</v>
      </c>
      <c r="D64">
        <f t="shared" si="0"/>
        <v>1</v>
      </c>
      <c r="E64">
        <f t="shared" si="1"/>
        <v>1</v>
      </c>
      <c r="F64" s="99">
        <v>45524</v>
      </c>
      <c r="G64" t="str">
        <f t="shared" si="2"/>
        <v>DONE</v>
      </c>
      <c r="I64" t="str">
        <f>IF(H64="","NOT DONE","DONE")</f>
        <v>NOT DONE</v>
      </c>
      <c r="K64" t="str">
        <f t="shared" si="4"/>
        <v>NOT DONE</v>
      </c>
    </row>
    <row r="65" spans="1:11" x14ac:dyDescent="0.3">
      <c r="A65" s="4" t="str">
        <f>METADATA!A64</f>
        <v>Q0385</v>
      </c>
      <c r="B65" s="92" t="s">
        <v>206</v>
      </c>
      <c r="C65" s="92" t="str">
        <f>VLOOKUP(A65,METADATA!A:G,7,)</f>
        <v>CM4</v>
      </c>
      <c r="D65">
        <f t="shared" si="0"/>
        <v>1</v>
      </c>
      <c r="E65">
        <f t="shared" si="1"/>
        <v>1</v>
      </c>
      <c r="F65" s="99">
        <v>45850</v>
      </c>
      <c r="G65" t="str">
        <f t="shared" si="2"/>
        <v>DONE</v>
      </c>
      <c r="I65" t="str">
        <f t="shared" si="3"/>
        <v>NOT DONE</v>
      </c>
      <c r="K65" t="str">
        <f t="shared" si="4"/>
        <v>NOT DONE</v>
      </c>
    </row>
    <row r="66" spans="1:11" x14ac:dyDescent="0.3">
      <c r="A66" s="4" t="str">
        <f>METADATA!A65</f>
        <v>Q0393</v>
      </c>
      <c r="B66" s="92" t="s">
        <v>209</v>
      </c>
      <c r="C66" s="92"/>
      <c r="D66">
        <f t="shared" si="0"/>
        <v>0</v>
      </c>
      <c r="E66">
        <f t="shared" si="1"/>
        <v>0</v>
      </c>
      <c r="F66" s="99" t="s">
        <v>634</v>
      </c>
      <c r="G66" t="str">
        <f t="shared" si="2"/>
        <v>NOT DONE</v>
      </c>
      <c r="I66" t="str">
        <f t="shared" si="3"/>
        <v>NOT DONE</v>
      </c>
      <c r="K66" t="str">
        <f t="shared" si="4"/>
        <v>NOT DONE</v>
      </c>
    </row>
    <row r="67" spans="1:11" x14ac:dyDescent="0.3">
      <c r="A67" s="4" t="str">
        <f>METADATA!A66</f>
        <v>Q0396</v>
      </c>
      <c r="B67" s="92" t="s">
        <v>212</v>
      </c>
      <c r="C67" s="92" t="str">
        <f>VLOOKUP(A67,METADATA!A:G,7,)</f>
        <v>Admin office</v>
      </c>
      <c r="D67">
        <f t="shared" ref="D67:D132" si="5">IFERROR(VALUE(COUNTIF(F67:AK67,"=DONE")),0)</f>
        <v>1</v>
      </c>
      <c r="E67">
        <f t="shared" ref="E67:E131" si="6">COUNTIFS(F67:K67,"&gt;05/31/2024")</f>
        <v>1</v>
      </c>
      <c r="F67" s="99">
        <v>45522</v>
      </c>
      <c r="G67" t="str">
        <f t="shared" ref="G67:G132" si="7">IF(F67="","NOT DONE","DONE")</f>
        <v>DONE</v>
      </c>
      <c r="I67" t="str">
        <f t="shared" ref="I67:I131" si="8">IF(H67="","NOT DONE","DONE")</f>
        <v>NOT DONE</v>
      </c>
      <c r="K67" t="str">
        <f t="shared" ref="K67:K131" si="9">IF(J67="","NOT DONE","DONE")</f>
        <v>NOT DONE</v>
      </c>
    </row>
    <row r="68" spans="1:11" x14ac:dyDescent="0.3">
      <c r="A68" s="4" t="str">
        <f>METADATA!A67</f>
        <v>Q0403</v>
      </c>
      <c r="B68" s="92" t="s">
        <v>215</v>
      </c>
      <c r="C68" s="92" t="str">
        <f>VLOOKUP(A68,METADATA!A:G,7,)</f>
        <v>AMH</v>
      </c>
      <c r="D68">
        <f t="shared" si="5"/>
        <v>1</v>
      </c>
      <c r="E68">
        <f t="shared" si="6"/>
        <v>1</v>
      </c>
      <c r="F68" s="99">
        <v>45843</v>
      </c>
      <c r="G68" t="str">
        <f t="shared" si="7"/>
        <v>DONE</v>
      </c>
      <c r="I68" t="str">
        <f t="shared" si="8"/>
        <v>NOT DONE</v>
      </c>
      <c r="K68" t="str">
        <f t="shared" si="9"/>
        <v>NOT DONE</v>
      </c>
    </row>
    <row r="69" spans="1:11" x14ac:dyDescent="0.3">
      <c r="A69" s="4" t="str">
        <f>METADATA!A68</f>
        <v>Q0418</v>
      </c>
      <c r="B69" s="92" t="s">
        <v>218</v>
      </c>
      <c r="C69" s="92"/>
      <c r="D69">
        <f t="shared" si="5"/>
        <v>0</v>
      </c>
      <c r="E69">
        <f t="shared" si="6"/>
        <v>0</v>
      </c>
      <c r="F69" s="99" t="s">
        <v>634</v>
      </c>
      <c r="G69" t="str">
        <f t="shared" si="7"/>
        <v>NOT DONE</v>
      </c>
      <c r="I69" t="str">
        <f t="shared" si="8"/>
        <v>NOT DONE</v>
      </c>
      <c r="K69" t="str">
        <f t="shared" si="9"/>
        <v>NOT DONE</v>
      </c>
    </row>
    <row r="70" spans="1:11" x14ac:dyDescent="0.3">
      <c r="A70" s="4" t="str">
        <f>METADATA!A69</f>
        <v>Q0424</v>
      </c>
      <c r="B70" s="92" t="s">
        <v>221</v>
      </c>
      <c r="C70" s="92"/>
      <c r="D70">
        <f t="shared" si="5"/>
        <v>0</v>
      </c>
      <c r="E70">
        <f t="shared" si="6"/>
        <v>0</v>
      </c>
      <c r="F70" s="99" t="s">
        <v>634</v>
      </c>
      <c r="G70" t="str">
        <f t="shared" si="7"/>
        <v>NOT DONE</v>
      </c>
      <c r="I70" t="str">
        <f t="shared" si="8"/>
        <v>NOT DONE</v>
      </c>
      <c r="K70" t="str">
        <f t="shared" si="9"/>
        <v>NOT DONE</v>
      </c>
    </row>
    <row r="71" spans="1:11" x14ac:dyDescent="0.3">
      <c r="A71" s="4" t="str">
        <f>METADATA!A70</f>
        <v>Q0426</v>
      </c>
      <c r="B71" s="92" t="s">
        <v>224</v>
      </c>
      <c r="C71" s="92"/>
      <c r="D71">
        <f t="shared" si="5"/>
        <v>0</v>
      </c>
      <c r="E71">
        <f t="shared" si="6"/>
        <v>0</v>
      </c>
      <c r="F71" s="99" t="s">
        <v>634</v>
      </c>
      <c r="G71" t="str">
        <f t="shared" si="7"/>
        <v>NOT DONE</v>
      </c>
      <c r="I71" t="str">
        <f t="shared" si="8"/>
        <v>NOT DONE</v>
      </c>
      <c r="K71" t="str">
        <f t="shared" si="9"/>
        <v>NOT DONE</v>
      </c>
    </row>
    <row r="72" spans="1:11" x14ac:dyDescent="0.3">
      <c r="A72" s="4" t="str">
        <f>METADATA!A71</f>
        <v>Q0428</v>
      </c>
      <c r="B72" s="92" t="s">
        <v>227</v>
      </c>
      <c r="C72" s="92" t="str">
        <f>VLOOKUP(A72,METADATA!A:G,7,)</f>
        <v>PM3</v>
      </c>
      <c r="D72">
        <f t="shared" si="5"/>
        <v>1</v>
      </c>
      <c r="E72">
        <f t="shared" si="6"/>
        <v>1</v>
      </c>
      <c r="F72" s="99">
        <v>45844</v>
      </c>
      <c r="G72" t="str">
        <f t="shared" si="7"/>
        <v>DONE</v>
      </c>
      <c r="I72" t="str">
        <f t="shared" si="8"/>
        <v>NOT DONE</v>
      </c>
      <c r="K72" t="str">
        <f t="shared" si="9"/>
        <v>NOT DONE</v>
      </c>
    </row>
    <row r="73" spans="1:11" x14ac:dyDescent="0.3">
      <c r="A73" s="4" t="str">
        <f>METADATA!A72</f>
        <v>Q0429</v>
      </c>
      <c r="B73" s="92" t="s">
        <v>230</v>
      </c>
      <c r="C73" s="92" t="str">
        <f>VLOOKUP(A73,METADATA!A:G,7,)</f>
        <v>DFWH</v>
      </c>
      <c r="D73">
        <f t="shared" si="5"/>
        <v>1</v>
      </c>
      <c r="E73">
        <f t="shared" si="6"/>
        <v>1</v>
      </c>
      <c r="F73" s="99">
        <v>45538</v>
      </c>
      <c r="G73" t="str">
        <f t="shared" si="7"/>
        <v>DONE</v>
      </c>
      <c r="I73" t="str">
        <f t="shared" si="8"/>
        <v>NOT DONE</v>
      </c>
      <c r="K73" t="str">
        <f t="shared" si="9"/>
        <v>NOT DONE</v>
      </c>
    </row>
    <row r="74" spans="1:11" x14ac:dyDescent="0.3">
      <c r="A74" s="4" t="str">
        <f>METADATA!A73</f>
        <v>Q0430</v>
      </c>
      <c r="B74" s="92" t="s">
        <v>233</v>
      </c>
      <c r="C74" s="92" t="str">
        <f>VLOOKUP(A74,METADATA!A:G,7,)</f>
        <v>CBF-AVI</v>
      </c>
      <c r="D74">
        <f t="shared" si="5"/>
        <v>1</v>
      </c>
      <c r="E74">
        <f t="shared" si="6"/>
        <v>1</v>
      </c>
      <c r="F74" s="99">
        <v>45848</v>
      </c>
      <c r="G74" t="str">
        <f t="shared" si="7"/>
        <v>DONE</v>
      </c>
      <c r="I74" t="str">
        <f t="shared" si="8"/>
        <v>NOT DONE</v>
      </c>
      <c r="K74" t="str">
        <f t="shared" si="9"/>
        <v>NOT DONE</v>
      </c>
    </row>
    <row r="75" spans="1:11" x14ac:dyDescent="0.3">
      <c r="A75" s="4" t="str">
        <f>METADATA!A171</f>
        <v>Q0431</v>
      </c>
      <c r="B75" s="92" t="s">
        <v>529</v>
      </c>
      <c r="C75" s="92" t="str">
        <f>VLOOKUP(A75,METADATA!A:G,7,)</f>
        <v>CM3</v>
      </c>
      <c r="D75">
        <f>IFERROR(VALUE(COUNTIF(F75:AK75,"=DONE")),0)</f>
        <v>1</v>
      </c>
      <c r="E75">
        <f>COUNTIFS(F75:K75,"&gt;05/31/2024")</f>
        <v>1</v>
      </c>
      <c r="F75" s="99">
        <v>45840</v>
      </c>
      <c r="G75" t="str">
        <f>IF(F75="","NOT DONE","DONE")</f>
        <v>DONE</v>
      </c>
      <c r="I75" t="str">
        <f>IF(H75="","NOT DONE","DONE")</f>
        <v>NOT DONE</v>
      </c>
      <c r="K75" t="str">
        <f>IF(J75="","NOT DONE","DONE")</f>
        <v>NOT DONE</v>
      </c>
    </row>
    <row r="76" spans="1:11" x14ac:dyDescent="0.3">
      <c r="A76" s="4" t="str">
        <f>METADATA!A74</f>
        <v>Q0432</v>
      </c>
      <c r="B76" s="92" t="s">
        <v>237</v>
      </c>
      <c r="C76" s="92" t="str">
        <f>VLOOKUP(A76,METADATA!A:G,7,)</f>
        <v>CM2</v>
      </c>
      <c r="D76">
        <f t="shared" si="5"/>
        <v>1</v>
      </c>
      <c r="E76">
        <f t="shared" si="6"/>
        <v>1</v>
      </c>
      <c r="F76" s="99">
        <v>45839</v>
      </c>
      <c r="G76" t="str">
        <f t="shared" si="7"/>
        <v>DONE</v>
      </c>
      <c r="I76" t="str">
        <f t="shared" si="8"/>
        <v>NOT DONE</v>
      </c>
      <c r="K76" t="str">
        <f t="shared" si="9"/>
        <v>NOT DONE</v>
      </c>
    </row>
    <row r="77" spans="1:11" x14ac:dyDescent="0.3">
      <c r="A77" s="4" t="str">
        <f>METADATA!A75</f>
        <v>Q0433</v>
      </c>
      <c r="B77" s="92" t="s">
        <v>240</v>
      </c>
      <c r="C77" s="92" t="str">
        <f>VLOOKUP(A77,METADATA!A:G,7,)</f>
        <v>QNL</v>
      </c>
      <c r="D77">
        <f>IFERROR(VALUE(COUNTIF(F77:AK77,"=DONE")),0)</f>
        <v>1</v>
      </c>
      <c r="E77">
        <f t="shared" si="6"/>
        <v>1</v>
      </c>
      <c r="F77" s="99">
        <v>45538</v>
      </c>
      <c r="G77" t="str">
        <f>IF(F77="","NOT DONE","DONE")</f>
        <v>DONE</v>
      </c>
      <c r="I77" t="str">
        <f t="shared" si="8"/>
        <v>NOT DONE</v>
      </c>
      <c r="K77" t="str">
        <f t="shared" si="9"/>
        <v>NOT DONE</v>
      </c>
    </row>
    <row r="78" spans="1:11" x14ac:dyDescent="0.3">
      <c r="A78" s="4" t="str">
        <f>METADATA!A76</f>
        <v>Q0434</v>
      </c>
      <c r="B78" s="92" t="s">
        <v>243</v>
      </c>
      <c r="C78" s="92" t="str">
        <f>VLOOKUP(A78,METADATA!A:G,7,)</f>
        <v>CM1</v>
      </c>
      <c r="D78">
        <f t="shared" si="5"/>
        <v>1</v>
      </c>
      <c r="E78">
        <f t="shared" si="6"/>
        <v>1</v>
      </c>
      <c r="F78" s="99">
        <v>45536</v>
      </c>
      <c r="G78" t="str">
        <f t="shared" si="7"/>
        <v>DONE</v>
      </c>
      <c r="I78" t="str">
        <f t="shared" si="8"/>
        <v>NOT DONE</v>
      </c>
      <c r="K78" t="str">
        <f t="shared" si="9"/>
        <v>NOT DONE</v>
      </c>
    </row>
    <row r="79" spans="1:11" x14ac:dyDescent="0.3">
      <c r="A79" s="4" t="str">
        <f>METADATA!A77</f>
        <v>Q0436</v>
      </c>
      <c r="B79" s="92" t="s">
        <v>246</v>
      </c>
      <c r="C79" s="92" t="str">
        <f>VLOOKUP(A79,METADATA!A:G,7,)</f>
        <v>PM1</v>
      </c>
      <c r="D79">
        <f t="shared" si="5"/>
        <v>1</v>
      </c>
      <c r="E79">
        <f t="shared" si="6"/>
        <v>1</v>
      </c>
      <c r="F79" s="99">
        <v>45529</v>
      </c>
      <c r="G79" t="str">
        <f t="shared" si="7"/>
        <v>DONE</v>
      </c>
      <c r="I79" t="str">
        <f t="shared" si="8"/>
        <v>NOT DONE</v>
      </c>
      <c r="K79" t="str">
        <f t="shared" si="9"/>
        <v>NOT DONE</v>
      </c>
    </row>
    <row r="80" spans="1:11" x14ac:dyDescent="0.3">
      <c r="A80" s="4" t="str">
        <f>METADATA!A78</f>
        <v>Q0437</v>
      </c>
      <c r="B80" s="92" t="s">
        <v>249</v>
      </c>
      <c r="C80" s="92"/>
      <c r="D80">
        <f t="shared" si="5"/>
        <v>0</v>
      </c>
      <c r="E80">
        <f t="shared" si="6"/>
        <v>0</v>
      </c>
      <c r="F80" s="99" t="s">
        <v>634</v>
      </c>
      <c r="G80" t="str">
        <f t="shared" si="7"/>
        <v>NOT DONE</v>
      </c>
      <c r="I80" t="str">
        <f t="shared" si="8"/>
        <v>NOT DONE</v>
      </c>
      <c r="K80" t="str">
        <f t="shared" si="9"/>
        <v>NOT DONE</v>
      </c>
    </row>
    <row r="81" spans="1:11" x14ac:dyDescent="0.3">
      <c r="A81" s="4" t="str">
        <f>METADATA!A79</f>
        <v>Q0440</v>
      </c>
      <c r="B81" s="92" t="s">
        <v>252</v>
      </c>
      <c r="C81" s="92" t="str">
        <f>VLOOKUP(A81,METADATA!A:G,7,)</f>
        <v>Admin office</v>
      </c>
      <c r="D81">
        <f t="shared" si="5"/>
        <v>1</v>
      </c>
      <c r="E81">
        <f t="shared" si="6"/>
        <v>1</v>
      </c>
      <c r="F81" s="99">
        <v>45522</v>
      </c>
      <c r="G81" t="str">
        <f t="shared" si="7"/>
        <v>DONE</v>
      </c>
      <c r="I81" t="str">
        <f t="shared" si="8"/>
        <v>NOT DONE</v>
      </c>
      <c r="K81" t="str">
        <f t="shared" si="9"/>
        <v>NOT DONE</v>
      </c>
    </row>
    <row r="82" spans="1:11" x14ac:dyDescent="0.3">
      <c r="A82" s="4" t="str">
        <f>METADATA!A80</f>
        <v>Q0444</v>
      </c>
      <c r="B82" s="92" t="s">
        <v>255</v>
      </c>
      <c r="C82" s="92" t="str">
        <f>VLOOKUP(A82,METADATA!A:G,7,)</f>
        <v>CM3</v>
      </c>
      <c r="D82">
        <f t="shared" si="5"/>
        <v>1</v>
      </c>
      <c r="E82">
        <f t="shared" si="6"/>
        <v>1</v>
      </c>
      <c r="F82" s="99">
        <v>45566</v>
      </c>
      <c r="G82" t="str">
        <f t="shared" si="7"/>
        <v>DONE</v>
      </c>
      <c r="I82" t="str">
        <f t="shared" si="8"/>
        <v>NOT DONE</v>
      </c>
      <c r="K82" t="str">
        <f t="shared" si="9"/>
        <v>NOT DONE</v>
      </c>
    </row>
    <row r="83" spans="1:11" x14ac:dyDescent="0.3">
      <c r="A83" s="4" t="str">
        <f>METADATA!A81</f>
        <v>Q0445</v>
      </c>
      <c r="B83" s="92" t="s">
        <v>258</v>
      </c>
      <c r="C83" s="92" t="str">
        <f>VLOOKUP(A83,METADATA!A:G,7,)</f>
        <v>CM3</v>
      </c>
      <c r="D83">
        <f t="shared" si="5"/>
        <v>1</v>
      </c>
      <c r="E83">
        <f t="shared" si="6"/>
        <v>1</v>
      </c>
      <c r="F83" s="99">
        <v>45840</v>
      </c>
      <c r="G83" t="str">
        <f t="shared" si="7"/>
        <v>DONE</v>
      </c>
      <c r="I83" t="str">
        <f t="shared" si="8"/>
        <v>NOT DONE</v>
      </c>
      <c r="K83" t="str">
        <f t="shared" si="9"/>
        <v>NOT DONE</v>
      </c>
    </row>
    <row r="84" spans="1:11" x14ac:dyDescent="0.3">
      <c r="A84" s="4" t="str">
        <f>METADATA!A82</f>
        <v>Q0446</v>
      </c>
      <c r="B84" s="92" t="s">
        <v>261</v>
      </c>
      <c r="C84" s="92" t="str">
        <f>VLOOKUP(A84,METADATA!A:G,7,)</f>
        <v>CBF-AVI</v>
      </c>
      <c r="D84">
        <f t="shared" si="5"/>
        <v>1</v>
      </c>
      <c r="E84">
        <f t="shared" si="6"/>
        <v>1</v>
      </c>
      <c r="F84" s="99">
        <v>45848</v>
      </c>
      <c r="G84" t="str">
        <f t="shared" si="7"/>
        <v>DONE</v>
      </c>
      <c r="I84" t="str">
        <f t="shared" si="8"/>
        <v>NOT DONE</v>
      </c>
      <c r="K84" t="str">
        <f t="shared" si="9"/>
        <v>NOT DONE</v>
      </c>
    </row>
    <row r="85" spans="1:11" x14ac:dyDescent="0.3">
      <c r="A85" s="4" t="str">
        <f>METADATA!A83</f>
        <v>Q0455</v>
      </c>
      <c r="B85" s="92" t="s">
        <v>264</v>
      </c>
      <c r="C85" s="92"/>
      <c r="D85">
        <f t="shared" si="5"/>
        <v>0</v>
      </c>
      <c r="E85">
        <f t="shared" si="6"/>
        <v>0</v>
      </c>
      <c r="F85" s="99" t="s">
        <v>634</v>
      </c>
      <c r="G85" t="str">
        <f t="shared" si="7"/>
        <v>NOT DONE</v>
      </c>
      <c r="I85" t="str">
        <f t="shared" si="8"/>
        <v>NOT DONE</v>
      </c>
      <c r="K85" t="str">
        <f t="shared" si="9"/>
        <v>NOT DONE</v>
      </c>
    </row>
    <row r="86" spans="1:11" x14ac:dyDescent="0.3">
      <c r="A86" s="4" t="str">
        <f>METADATA!A84</f>
        <v>Q0459</v>
      </c>
      <c r="B86" s="92" t="s">
        <v>268</v>
      </c>
      <c r="C86" s="92" t="str">
        <f>VLOOKUP(A86,METADATA!A:G,7,)</f>
        <v>AMH</v>
      </c>
      <c r="D86">
        <f t="shared" si="5"/>
        <v>1</v>
      </c>
      <c r="E86">
        <f t="shared" si="6"/>
        <v>1</v>
      </c>
      <c r="F86" s="99">
        <v>45843</v>
      </c>
      <c r="G86" t="str">
        <f t="shared" si="7"/>
        <v>DONE</v>
      </c>
      <c r="I86" t="str">
        <f t="shared" si="8"/>
        <v>NOT DONE</v>
      </c>
      <c r="K86" t="str">
        <f t="shared" si="9"/>
        <v>NOT DONE</v>
      </c>
    </row>
    <row r="87" spans="1:11" x14ac:dyDescent="0.3">
      <c r="A87" s="4" t="str">
        <f>METADATA!A85</f>
        <v>Q0462</v>
      </c>
      <c r="B87" s="92" t="s">
        <v>271</v>
      </c>
      <c r="C87" s="92" t="str">
        <f>VLOOKUP(A87,METADATA!A:G,7,)</f>
        <v>Admin office</v>
      </c>
      <c r="D87">
        <f t="shared" si="5"/>
        <v>1</v>
      </c>
      <c r="E87">
        <f t="shared" si="6"/>
        <v>1</v>
      </c>
      <c r="F87" s="99">
        <v>45522</v>
      </c>
      <c r="G87" t="str">
        <f t="shared" si="7"/>
        <v>DONE</v>
      </c>
      <c r="I87" t="str">
        <f t="shared" si="8"/>
        <v>NOT DONE</v>
      </c>
      <c r="K87" t="str">
        <f t="shared" si="9"/>
        <v>NOT DONE</v>
      </c>
    </row>
    <row r="88" spans="1:11" x14ac:dyDescent="0.3">
      <c r="A88" s="4" t="str">
        <f>METADATA!A86</f>
        <v>Q0463</v>
      </c>
      <c r="B88" s="92" t="s">
        <v>274</v>
      </c>
      <c r="C88" s="92" t="str">
        <f>VLOOKUP(A88,METADATA!A:G,7,)</f>
        <v>Admin office</v>
      </c>
      <c r="D88">
        <f t="shared" si="5"/>
        <v>1</v>
      </c>
      <c r="E88">
        <f t="shared" si="6"/>
        <v>1</v>
      </c>
      <c r="F88" s="99">
        <v>45522</v>
      </c>
      <c r="G88" t="str">
        <f t="shared" si="7"/>
        <v>DONE</v>
      </c>
      <c r="I88" t="str">
        <f t="shared" si="8"/>
        <v>NOT DONE</v>
      </c>
      <c r="K88" t="str">
        <f t="shared" si="9"/>
        <v>NOT DONE</v>
      </c>
    </row>
    <row r="89" spans="1:11" x14ac:dyDescent="0.3">
      <c r="A89" s="4" t="str">
        <f>METADATA!A87</f>
        <v>Q0468</v>
      </c>
      <c r="B89" s="92" t="s">
        <v>277</v>
      </c>
      <c r="C89" s="92"/>
      <c r="D89">
        <f t="shared" si="5"/>
        <v>0</v>
      </c>
      <c r="E89">
        <f t="shared" si="6"/>
        <v>0</v>
      </c>
      <c r="F89" s="99" t="s">
        <v>634</v>
      </c>
      <c r="G89" t="str">
        <f t="shared" si="7"/>
        <v>NOT DONE</v>
      </c>
      <c r="I89" t="str">
        <f t="shared" si="8"/>
        <v>NOT DONE</v>
      </c>
      <c r="K89" t="str">
        <f t="shared" si="9"/>
        <v>NOT DONE</v>
      </c>
    </row>
    <row r="90" spans="1:11" x14ac:dyDescent="0.3">
      <c r="A90" s="4" t="str">
        <f>METADATA!A88</f>
        <v>Q0471</v>
      </c>
      <c r="B90" s="92" t="s">
        <v>280</v>
      </c>
      <c r="C90" s="92" t="str">
        <f>VLOOKUP(A90,METADATA!A:G,7,)</f>
        <v>Resigned</v>
      </c>
      <c r="D90">
        <f t="shared" si="5"/>
        <v>2</v>
      </c>
      <c r="E90">
        <f t="shared" si="6"/>
        <v>2</v>
      </c>
      <c r="F90" s="99">
        <v>45535</v>
      </c>
      <c r="G90" t="str">
        <f t="shared" si="7"/>
        <v>DONE</v>
      </c>
      <c r="I90" t="str">
        <f t="shared" si="8"/>
        <v>NOT DONE</v>
      </c>
      <c r="J90" s="81">
        <v>45613</v>
      </c>
      <c r="K90" t="str">
        <f t="shared" si="9"/>
        <v>DONE</v>
      </c>
    </row>
    <row r="91" spans="1:11" x14ac:dyDescent="0.3">
      <c r="A91" s="4" t="str">
        <f>METADATA!A89</f>
        <v>Q0474</v>
      </c>
      <c r="B91" s="92" t="s">
        <v>283</v>
      </c>
      <c r="C91" s="92" t="str">
        <f>VLOOKUP(A91,METADATA!A:G,7,)</f>
        <v>CM4</v>
      </c>
      <c r="D91">
        <f t="shared" si="5"/>
        <v>1</v>
      </c>
      <c r="E91">
        <f t="shared" si="6"/>
        <v>1</v>
      </c>
      <c r="F91" s="99">
        <v>45850</v>
      </c>
      <c r="G91" t="str">
        <f t="shared" si="7"/>
        <v>DONE</v>
      </c>
      <c r="I91" t="str">
        <f t="shared" si="8"/>
        <v>NOT DONE</v>
      </c>
      <c r="K91" t="str">
        <f t="shared" si="9"/>
        <v>NOT DONE</v>
      </c>
    </row>
    <row r="92" spans="1:11" x14ac:dyDescent="0.3">
      <c r="A92" s="4" t="str">
        <f>METADATA!A90</f>
        <v>Q0477</v>
      </c>
      <c r="B92" s="92" t="s">
        <v>286</v>
      </c>
      <c r="C92" s="92" t="str">
        <f>VLOOKUP(A92,METADATA!A:G,7,)</f>
        <v>CM2</v>
      </c>
      <c r="D92">
        <f t="shared" si="5"/>
        <v>1</v>
      </c>
      <c r="E92">
        <f t="shared" si="6"/>
        <v>1</v>
      </c>
      <c r="F92" s="99">
        <v>45839</v>
      </c>
      <c r="G92" t="str">
        <f t="shared" si="7"/>
        <v>DONE</v>
      </c>
      <c r="I92" t="str">
        <f t="shared" si="8"/>
        <v>NOT DONE</v>
      </c>
      <c r="K92" t="str">
        <f t="shared" si="9"/>
        <v>NOT DONE</v>
      </c>
    </row>
    <row r="93" spans="1:11" x14ac:dyDescent="0.3">
      <c r="A93" s="4" t="str">
        <f>METADATA!A91</f>
        <v>Q0478</v>
      </c>
      <c r="B93" s="92" t="s">
        <v>289</v>
      </c>
      <c r="C93" s="92" t="str">
        <f>VLOOKUP(A93,METADATA!A:G,7,)</f>
        <v>AMH</v>
      </c>
      <c r="D93">
        <f t="shared" si="5"/>
        <v>1</v>
      </c>
      <c r="E93">
        <f t="shared" si="6"/>
        <v>1</v>
      </c>
      <c r="F93" s="99">
        <v>45843</v>
      </c>
      <c r="G93" t="str">
        <f t="shared" si="7"/>
        <v>DONE</v>
      </c>
      <c r="I93" t="str">
        <f t="shared" si="8"/>
        <v>NOT DONE</v>
      </c>
      <c r="K93" t="str">
        <f t="shared" si="9"/>
        <v>NOT DONE</v>
      </c>
    </row>
    <row r="94" spans="1:11" x14ac:dyDescent="0.3">
      <c r="A94" s="4" t="str">
        <f>METADATA!A92</f>
        <v>Q0480</v>
      </c>
      <c r="B94" s="92" t="s">
        <v>292</v>
      </c>
      <c r="C94" s="92" t="str">
        <f>VLOOKUP(A94,METADATA!A:G,7,)</f>
        <v>CM4</v>
      </c>
      <c r="D94">
        <f t="shared" si="5"/>
        <v>1</v>
      </c>
      <c r="E94">
        <f t="shared" si="6"/>
        <v>1</v>
      </c>
      <c r="F94" s="99">
        <v>45850</v>
      </c>
      <c r="G94" t="str">
        <f t="shared" si="7"/>
        <v>DONE</v>
      </c>
      <c r="I94" t="str">
        <f t="shared" si="8"/>
        <v>NOT DONE</v>
      </c>
      <c r="K94" t="str">
        <f t="shared" si="9"/>
        <v>NOT DONE</v>
      </c>
    </row>
    <row r="95" spans="1:11" x14ac:dyDescent="0.3">
      <c r="A95" s="4" t="str">
        <f>METADATA!A93</f>
        <v>Q0482</v>
      </c>
      <c r="B95" s="92" t="s">
        <v>295</v>
      </c>
      <c r="C95" s="92" t="str">
        <f>VLOOKUP(A95,METADATA!A:G,7,)</f>
        <v>AMH</v>
      </c>
      <c r="D95">
        <f t="shared" si="5"/>
        <v>1</v>
      </c>
      <c r="E95">
        <f t="shared" si="6"/>
        <v>1</v>
      </c>
      <c r="F95" s="99">
        <v>45843</v>
      </c>
      <c r="G95" t="str">
        <f t="shared" si="7"/>
        <v>DONE</v>
      </c>
      <c r="I95" t="str">
        <f t="shared" si="8"/>
        <v>NOT DONE</v>
      </c>
      <c r="K95" t="str">
        <f t="shared" si="9"/>
        <v>NOT DONE</v>
      </c>
    </row>
    <row r="96" spans="1:11" x14ac:dyDescent="0.3">
      <c r="A96" s="4" t="str">
        <f>METADATA!A94</f>
        <v>Q0483</v>
      </c>
      <c r="B96" s="92" t="s">
        <v>298</v>
      </c>
      <c r="C96" s="92" t="str">
        <f>VLOOKUP(A96,METADATA!A:G,7,)</f>
        <v>Admin office</v>
      </c>
      <c r="D96">
        <f t="shared" si="5"/>
        <v>1</v>
      </c>
      <c r="E96">
        <f t="shared" si="6"/>
        <v>1</v>
      </c>
      <c r="F96" s="99">
        <v>45522</v>
      </c>
      <c r="G96" t="str">
        <f t="shared" si="7"/>
        <v>DONE</v>
      </c>
      <c r="I96" t="str">
        <f t="shared" si="8"/>
        <v>NOT DONE</v>
      </c>
      <c r="K96" t="str">
        <f t="shared" si="9"/>
        <v>NOT DONE</v>
      </c>
    </row>
    <row r="97" spans="1:11" x14ac:dyDescent="0.3">
      <c r="A97" s="4" t="str">
        <f>METADATA!A95</f>
        <v>Q0484</v>
      </c>
      <c r="B97" s="92" t="s">
        <v>301</v>
      </c>
      <c r="C97" s="92"/>
      <c r="D97">
        <f t="shared" si="5"/>
        <v>0</v>
      </c>
      <c r="E97">
        <f t="shared" si="6"/>
        <v>0</v>
      </c>
      <c r="F97" s="99" t="s">
        <v>634</v>
      </c>
      <c r="G97" t="str">
        <f t="shared" si="7"/>
        <v>NOT DONE</v>
      </c>
      <c r="I97" t="str">
        <f t="shared" si="8"/>
        <v>NOT DONE</v>
      </c>
      <c r="K97" t="str">
        <f t="shared" si="9"/>
        <v>NOT DONE</v>
      </c>
    </row>
    <row r="98" spans="1:11" x14ac:dyDescent="0.3">
      <c r="A98" s="4" t="str">
        <f>METADATA!A96</f>
        <v>Q0487</v>
      </c>
      <c r="B98" s="92" t="s">
        <v>304</v>
      </c>
      <c r="C98" s="92" t="str">
        <f>VLOOKUP(A98,METADATA!A:G,7,)</f>
        <v>ULD Stands</v>
      </c>
      <c r="D98">
        <f t="shared" si="5"/>
        <v>1</v>
      </c>
      <c r="E98">
        <f t="shared" si="6"/>
        <v>1</v>
      </c>
      <c r="F98" s="99">
        <v>45840</v>
      </c>
      <c r="G98" t="str">
        <f t="shared" si="7"/>
        <v>DONE</v>
      </c>
      <c r="I98" t="str">
        <f t="shared" si="8"/>
        <v>NOT DONE</v>
      </c>
      <c r="K98" t="str">
        <f t="shared" si="9"/>
        <v>NOT DONE</v>
      </c>
    </row>
    <row r="99" spans="1:11" x14ac:dyDescent="0.3">
      <c r="A99" s="4" t="str">
        <f>METADATA!A97</f>
        <v>Q0488</v>
      </c>
      <c r="B99" s="92" t="s">
        <v>307</v>
      </c>
      <c r="C99" s="92"/>
      <c r="D99">
        <f t="shared" si="5"/>
        <v>0</v>
      </c>
      <c r="E99">
        <f t="shared" si="6"/>
        <v>0</v>
      </c>
      <c r="F99" s="99" t="s">
        <v>634</v>
      </c>
      <c r="G99" t="str">
        <f t="shared" si="7"/>
        <v>NOT DONE</v>
      </c>
      <c r="I99" t="str">
        <f t="shared" si="8"/>
        <v>NOT DONE</v>
      </c>
      <c r="K99" t="str">
        <f t="shared" si="9"/>
        <v>NOT DONE</v>
      </c>
    </row>
    <row r="100" spans="1:11" x14ac:dyDescent="0.3">
      <c r="A100" s="4" t="str">
        <f>METADATA!A98</f>
        <v>Q0489</v>
      </c>
      <c r="B100" s="92" t="s">
        <v>310</v>
      </c>
      <c r="C100" s="92" t="str">
        <f>VLOOKUP(A100,METADATA!A:G,7,)</f>
        <v>CM1</v>
      </c>
      <c r="D100">
        <f t="shared" si="5"/>
        <v>1</v>
      </c>
      <c r="E100">
        <f t="shared" si="6"/>
        <v>1</v>
      </c>
      <c r="F100" s="99">
        <v>45538</v>
      </c>
      <c r="G100" t="str">
        <f t="shared" si="7"/>
        <v>DONE</v>
      </c>
      <c r="I100" t="str">
        <f t="shared" si="8"/>
        <v>NOT DONE</v>
      </c>
      <c r="K100" t="str">
        <f t="shared" si="9"/>
        <v>NOT DONE</v>
      </c>
    </row>
    <row r="101" spans="1:11" x14ac:dyDescent="0.3">
      <c r="A101" s="4" t="str">
        <f>METADATA!A99</f>
        <v>Q0491</v>
      </c>
      <c r="B101" s="92" t="s">
        <v>313</v>
      </c>
      <c r="C101" s="92" t="str">
        <f>VLOOKUP(A101,METADATA!A:G,7,)</f>
        <v>Admin office</v>
      </c>
      <c r="D101">
        <f t="shared" si="5"/>
        <v>1</v>
      </c>
      <c r="E101">
        <f t="shared" si="6"/>
        <v>1</v>
      </c>
      <c r="F101" s="99">
        <v>45522</v>
      </c>
      <c r="G101" t="str">
        <f t="shared" si="7"/>
        <v>DONE</v>
      </c>
      <c r="I101" t="str">
        <f t="shared" si="8"/>
        <v>NOT DONE</v>
      </c>
      <c r="K101" t="str">
        <f t="shared" si="9"/>
        <v>NOT DONE</v>
      </c>
    </row>
    <row r="102" spans="1:11" x14ac:dyDescent="0.3">
      <c r="A102" s="4" t="str">
        <f>METADATA!A100</f>
        <v>Q0492</v>
      </c>
      <c r="B102" s="92" t="s">
        <v>316</v>
      </c>
      <c r="C102" s="92" t="str">
        <f>VLOOKUP(A102,METADATA!A:G,7,)</f>
        <v>CM3</v>
      </c>
      <c r="D102">
        <f t="shared" si="5"/>
        <v>1</v>
      </c>
      <c r="E102">
        <f t="shared" si="6"/>
        <v>1</v>
      </c>
      <c r="F102" s="99">
        <v>45840</v>
      </c>
      <c r="G102" t="str">
        <f t="shared" si="7"/>
        <v>DONE</v>
      </c>
      <c r="I102" t="str">
        <f t="shared" si="8"/>
        <v>NOT DONE</v>
      </c>
      <c r="K102" t="str">
        <f t="shared" si="9"/>
        <v>NOT DONE</v>
      </c>
    </row>
    <row r="103" spans="1:11" x14ac:dyDescent="0.3">
      <c r="A103" s="4" t="str">
        <f>METADATA!A101</f>
        <v>Q0493</v>
      </c>
      <c r="B103" s="92" t="s">
        <v>319</v>
      </c>
      <c r="C103" s="92" t="str">
        <f>VLOOKUP(A103,METADATA!A:G,7,)</f>
        <v>PM5</v>
      </c>
      <c r="D103">
        <f t="shared" si="5"/>
        <v>2</v>
      </c>
      <c r="E103">
        <f t="shared" si="6"/>
        <v>2</v>
      </c>
      <c r="F103" s="99">
        <v>45530</v>
      </c>
      <c r="G103" t="str">
        <f t="shared" si="7"/>
        <v>DONE</v>
      </c>
      <c r="I103" t="str">
        <f t="shared" si="8"/>
        <v>NOT DONE</v>
      </c>
      <c r="J103" s="81">
        <v>45613</v>
      </c>
      <c r="K103" t="str">
        <f t="shared" si="9"/>
        <v>DONE</v>
      </c>
    </row>
    <row r="104" spans="1:11" x14ac:dyDescent="0.3">
      <c r="A104" s="4" t="str">
        <f>METADATA!A102</f>
        <v>Q0494</v>
      </c>
      <c r="B104" s="92" t="s">
        <v>322</v>
      </c>
      <c r="C104" s="92" t="str">
        <f>VLOOKUP(A104,METADATA!A:G,7,)</f>
        <v>CM1</v>
      </c>
      <c r="D104">
        <f t="shared" si="5"/>
        <v>1</v>
      </c>
      <c r="E104">
        <f t="shared" si="6"/>
        <v>1</v>
      </c>
      <c r="F104" s="99">
        <v>45536</v>
      </c>
      <c r="G104" t="str">
        <f t="shared" si="7"/>
        <v>DONE</v>
      </c>
      <c r="I104" t="str">
        <f t="shared" si="8"/>
        <v>NOT DONE</v>
      </c>
      <c r="K104" t="str">
        <f t="shared" si="9"/>
        <v>NOT DONE</v>
      </c>
    </row>
    <row r="105" spans="1:11" x14ac:dyDescent="0.3">
      <c r="A105" s="4" t="str">
        <f>METADATA!A103</f>
        <v>Q0496</v>
      </c>
      <c r="B105" s="92" t="s">
        <v>325</v>
      </c>
      <c r="C105" s="92" t="str">
        <f>VLOOKUP(A105,METADATA!A:G,7,)</f>
        <v>CM2</v>
      </c>
      <c r="D105">
        <f t="shared" si="5"/>
        <v>2</v>
      </c>
      <c r="E105">
        <f t="shared" si="6"/>
        <v>2</v>
      </c>
      <c r="F105" s="99">
        <v>45839</v>
      </c>
      <c r="G105" t="str">
        <f t="shared" si="7"/>
        <v>DONE</v>
      </c>
      <c r="I105" t="str">
        <f t="shared" si="8"/>
        <v>NOT DONE</v>
      </c>
      <c r="J105" s="81">
        <v>45613</v>
      </c>
      <c r="K105" t="str">
        <f t="shared" si="9"/>
        <v>DONE</v>
      </c>
    </row>
    <row r="106" spans="1:11" x14ac:dyDescent="0.3">
      <c r="A106" s="4" t="str">
        <f>METADATA!A104</f>
        <v>Q0499</v>
      </c>
      <c r="B106" s="92" t="s">
        <v>328</v>
      </c>
      <c r="C106" s="92" t="str">
        <f>VLOOKUP(A106,METADATA!A:G,7,)</f>
        <v>DFWH</v>
      </c>
      <c r="D106">
        <f t="shared" si="5"/>
        <v>1</v>
      </c>
      <c r="E106">
        <f t="shared" si="6"/>
        <v>1</v>
      </c>
      <c r="F106" s="99">
        <v>45848</v>
      </c>
      <c r="G106" t="str">
        <f t="shared" si="7"/>
        <v>DONE</v>
      </c>
      <c r="I106" t="str">
        <f t="shared" si="8"/>
        <v>NOT DONE</v>
      </c>
      <c r="K106" t="str">
        <f t="shared" si="9"/>
        <v>NOT DONE</v>
      </c>
    </row>
    <row r="107" spans="1:11" x14ac:dyDescent="0.3">
      <c r="A107" s="4" t="str">
        <f>METADATA!A105</f>
        <v>Q0501</v>
      </c>
      <c r="B107" s="92" t="s">
        <v>331</v>
      </c>
      <c r="C107" s="92" t="str">
        <f>VLOOKUP(A107,METADATA!A:G,7,)</f>
        <v>Admin office</v>
      </c>
      <c r="D107">
        <f t="shared" si="5"/>
        <v>1</v>
      </c>
      <c r="E107">
        <f t="shared" si="6"/>
        <v>1</v>
      </c>
      <c r="F107" s="99">
        <v>45522</v>
      </c>
      <c r="G107" t="str">
        <f t="shared" si="7"/>
        <v>DONE</v>
      </c>
      <c r="I107" t="str">
        <f t="shared" si="8"/>
        <v>NOT DONE</v>
      </c>
      <c r="K107" t="str">
        <f t="shared" si="9"/>
        <v>NOT DONE</v>
      </c>
    </row>
    <row r="108" spans="1:11" x14ac:dyDescent="0.3">
      <c r="A108" s="4" t="str">
        <f>METADATA!A106</f>
        <v>Q0502</v>
      </c>
      <c r="B108" s="92" t="s">
        <v>334</v>
      </c>
      <c r="C108" s="92" t="str">
        <f>VLOOKUP(A108,METADATA!A:G,7,)</f>
        <v>CM2</v>
      </c>
      <c r="D108">
        <f t="shared" si="5"/>
        <v>1</v>
      </c>
      <c r="E108">
        <f t="shared" si="6"/>
        <v>1</v>
      </c>
      <c r="F108" s="99">
        <v>45839</v>
      </c>
      <c r="G108" t="str">
        <f t="shared" si="7"/>
        <v>DONE</v>
      </c>
      <c r="I108" t="str">
        <f t="shared" si="8"/>
        <v>NOT DONE</v>
      </c>
      <c r="K108" t="str">
        <f t="shared" si="9"/>
        <v>NOT DONE</v>
      </c>
    </row>
    <row r="109" spans="1:11" x14ac:dyDescent="0.3">
      <c r="A109" s="4" t="str">
        <f>METADATA!A107</f>
        <v>Q0503</v>
      </c>
      <c r="B109" s="92" t="s">
        <v>337</v>
      </c>
      <c r="C109" s="92" t="str">
        <f>VLOOKUP(A109,METADATA!A:G,7,)</f>
        <v>DFWH</v>
      </c>
      <c r="D109">
        <f t="shared" si="5"/>
        <v>1</v>
      </c>
      <c r="E109">
        <f t="shared" si="6"/>
        <v>1</v>
      </c>
      <c r="F109" s="99">
        <v>45848</v>
      </c>
      <c r="G109" t="str">
        <f t="shared" si="7"/>
        <v>DONE</v>
      </c>
      <c r="I109" t="str">
        <f t="shared" si="8"/>
        <v>NOT DONE</v>
      </c>
      <c r="K109" t="str">
        <f t="shared" si="9"/>
        <v>NOT DONE</v>
      </c>
    </row>
    <row r="110" spans="1:11" x14ac:dyDescent="0.3">
      <c r="A110" s="4" t="str">
        <f>METADATA!A108</f>
        <v>Q0505</v>
      </c>
      <c r="B110" s="92" t="s">
        <v>340</v>
      </c>
      <c r="C110" s="92" t="str">
        <f>VLOOKUP(A110,METADATA!A:G,7,)</f>
        <v>AMH</v>
      </c>
      <c r="D110">
        <f t="shared" si="5"/>
        <v>1</v>
      </c>
      <c r="E110">
        <f t="shared" si="6"/>
        <v>1</v>
      </c>
      <c r="F110" s="99">
        <v>45843</v>
      </c>
      <c r="G110" t="str">
        <f t="shared" si="7"/>
        <v>DONE</v>
      </c>
      <c r="I110" t="str">
        <f t="shared" si="8"/>
        <v>NOT DONE</v>
      </c>
      <c r="J110" s="80"/>
      <c r="K110" t="str">
        <f t="shared" si="9"/>
        <v>NOT DONE</v>
      </c>
    </row>
    <row r="111" spans="1:11" x14ac:dyDescent="0.3">
      <c r="A111" s="4" t="str">
        <f>METADATA!A109</f>
        <v>Q0506</v>
      </c>
      <c r="B111" s="92" t="s">
        <v>343</v>
      </c>
      <c r="C111" s="92"/>
      <c r="D111">
        <f t="shared" si="5"/>
        <v>1</v>
      </c>
      <c r="E111">
        <f t="shared" si="6"/>
        <v>1</v>
      </c>
      <c r="F111" s="99">
        <v>45850</v>
      </c>
      <c r="G111" t="str">
        <f t="shared" si="7"/>
        <v>DONE</v>
      </c>
      <c r="I111" t="str">
        <f t="shared" si="8"/>
        <v>NOT DONE</v>
      </c>
      <c r="K111" t="str">
        <f t="shared" si="9"/>
        <v>NOT DONE</v>
      </c>
    </row>
    <row r="112" spans="1:11" x14ac:dyDescent="0.3">
      <c r="A112" s="4" t="str">
        <f>METADATA!A110</f>
        <v>Q0510</v>
      </c>
      <c r="B112" s="92" t="s">
        <v>346</v>
      </c>
      <c r="C112" s="92" t="str">
        <f>VLOOKUP(A112,METADATA!A:G,7,)</f>
        <v>AMH</v>
      </c>
      <c r="D112">
        <f t="shared" si="5"/>
        <v>1</v>
      </c>
      <c r="E112">
        <f t="shared" si="6"/>
        <v>1</v>
      </c>
      <c r="F112" s="99">
        <v>45843</v>
      </c>
      <c r="G112" t="str">
        <f t="shared" si="7"/>
        <v>DONE</v>
      </c>
      <c r="I112" t="str">
        <f t="shared" si="8"/>
        <v>NOT DONE</v>
      </c>
      <c r="K112" t="str">
        <f t="shared" si="9"/>
        <v>NOT DONE</v>
      </c>
    </row>
    <row r="113" spans="1:11" x14ac:dyDescent="0.3">
      <c r="A113" s="4" t="str">
        <f>METADATA!A111</f>
        <v>Q0512</v>
      </c>
      <c r="B113" s="92" t="s">
        <v>349</v>
      </c>
      <c r="C113" s="92" t="str">
        <f>VLOOKUP(A113,METADATA!A:G,7,)</f>
        <v>Admin office</v>
      </c>
      <c r="D113">
        <f t="shared" si="5"/>
        <v>1</v>
      </c>
      <c r="E113">
        <f t="shared" si="6"/>
        <v>1</v>
      </c>
      <c r="F113" s="99">
        <v>45600</v>
      </c>
      <c r="G113" t="str">
        <f t="shared" si="7"/>
        <v>DONE</v>
      </c>
      <c r="I113" t="str">
        <f t="shared" si="8"/>
        <v>NOT DONE</v>
      </c>
      <c r="K113" t="str">
        <f t="shared" si="9"/>
        <v>NOT DONE</v>
      </c>
    </row>
    <row r="114" spans="1:11" x14ac:dyDescent="0.3">
      <c r="A114" s="4" t="str">
        <f>METADATA!A112</f>
        <v>Q0513</v>
      </c>
      <c r="B114" s="92" t="s">
        <v>352</v>
      </c>
      <c r="C114" s="92"/>
      <c r="D114">
        <f t="shared" si="5"/>
        <v>0</v>
      </c>
      <c r="E114">
        <f t="shared" si="6"/>
        <v>0</v>
      </c>
      <c r="F114" s="99" t="s">
        <v>634</v>
      </c>
      <c r="G114" t="str">
        <f t="shared" si="7"/>
        <v>NOT DONE</v>
      </c>
      <c r="I114" t="str">
        <f t="shared" si="8"/>
        <v>NOT DONE</v>
      </c>
      <c r="K114" t="str">
        <f t="shared" si="9"/>
        <v>NOT DONE</v>
      </c>
    </row>
    <row r="115" spans="1:11" x14ac:dyDescent="0.3">
      <c r="A115" s="4" t="str">
        <f>METADATA!A113</f>
        <v>Q0514</v>
      </c>
      <c r="B115" s="92" t="s">
        <v>355</v>
      </c>
      <c r="C115" s="92" t="str">
        <f>VLOOKUP(A115,METADATA!A:G,7,)</f>
        <v>Technical support office</v>
      </c>
      <c r="D115">
        <f t="shared" si="5"/>
        <v>1</v>
      </c>
      <c r="E115">
        <f t="shared" si="6"/>
        <v>1</v>
      </c>
      <c r="F115" s="99">
        <v>45522</v>
      </c>
      <c r="G115" t="str">
        <f t="shared" si="7"/>
        <v>DONE</v>
      </c>
      <c r="I115" t="str">
        <f t="shared" si="8"/>
        <v>NOT DONE</v>
      </c>
      <c r="K115" t="str">
        <f t="shared" si="9"/>
        <v>NOT DONE</v>
      </c>
    </row>
    <row r="116" spans="1:11" x14ac:dyDescent="0.3">
      <c r="A116" s="4" t="str">
        <f>METADATA!A114</f>
        <v>Q0515</v>
      </c>
      <c r="B116" s="92" t="s">
        <v>358</v>
      </c>
      <c r="C116" s="92"/>
      <c r="D116">
        <f t="shared" si="5"/>
        <v>0</v>
      </c>
      <c r="E116">
        <f t="shared" si="6"/>
        <v>0</v>
      </c>
      <c r="F116" s="99" t="s">
        <v>634</v>
      </c>
      <c r="G116" t="str">
        <f t="shared" si="7"/>
        <v>NOT DONE</v>
      </c>
      <c r="I116" t="str">
        <f t="shared" si="8"/>
        <v>NOT DONE</v>
      </c>
      <c r="K116" t="str">
        <f t="shared" si="9"/>
        <v>NOT DONE</v>
      </c>
    </row>
    <row r="117" spans="1:11" x14ac:dyDescent="0.3">
      <c r="A117" s="4" t="str">
        <f>METADATA!A115</f>
        <v>Q0517</v>
      </c>
      <c r="B117" s="92" t="s">
        <v>361</v>
      </c>
      <c r="C117" s="92" t="str">
        <f>VLOOKUP(A117,METADATA!A:G,7,)</f>
        <v>PM3</v>
      </c>
      <c r="D117">
        <f t="shared" si="5"/>
        <v>1</v>
      </c>
      <c r="E117">
        <f t="shared" si="6"/>
        <v>1</v>
      </c>
      <c r="F117" s="99" t="s">
        <v>634</v>
      </c>
      <c r="G117" t="str">
        <f t="shared" si="7"/>
        <v>NOT DONE</v>
      </c>
      <c r="I117" t="str">
        <f t="shared" si="8"/>
        <v>NOT DONE</v>
      </c>
      <c r="J117" s="81">
        <v>45613</v>
      </c>
      <c r="K117" t="str">
        <f t="shared" si="9"/>
        <v>DONE</v>
      </c>
    </row>
    <row r="118" spans="1:11" x14ac:dyDescent="0.3">
      <c r="A118" s="4" t="str">
        <f>METADATA!A116</f>
        <v>Q0518</v>
      </c>
      <c r="B118" s="92" t="s">
        <v>364</v>
      </c>
      <c r="C118" s="92"/>
      <c r="D118">
        <f t="shared" si="5"/>
        <v>0</v>
      </c>
      <c r="E118">
        <f t="shared" si="6"/>
        <v>0</v>
      </c>
      <c r="F118" s="99" t="s">
        <v>634</v>
      </c>
      <c r="G118" t="str">
        <f t="shared" si="7"/>
        <v>NOT DONE</v>
      </c>
      <c r="I118" t="str">
        <f t="shared" si="8"/>
        <v>NOT DONE</v>
      </c>
      <c r="K118" t="str">
        <f t="shared" si="9"/>
        <v>NOT DONE</v>
      </c>
    </row>
    <row r="119" spans="1:11" x14ac:dyDescent="0.3">
      <c r="A119" s="4" t="str">
        <f>METADATA!A117</f>
        <v>Q0519</v>
      </c>
      <c r="B119" s="92" t="s">
        <v>368</v>
      </c>
      <c r="C119" s="92" t="str">
        <f>VLOOKUP(A119,METADATA!A:G,7,)</f>
        <v>ULD Stands</v>
      </c>
      <c r="D119">
        <f t="shared" si="5"/>
        <v>1</v>
      </c>
      <c r="E119">
        <f t="shared" si="6"/>
        <v>1</v>
      </c>
      <c r="F119" s="99">
        <v>45840</v>
      </c>
      <c r="G119" t="str">
        <f t="shared" si="7"/>
        <v>DONE</v>
      </c>
      <c r="I119" t="str">
        <f t="shared" si="8"/>
        <v>NOT DONE</v>
      </c>
      <c r="K119" t="str">
        <f t="shared" si="9"/>
        <v>NOT DONE</v>
      </c>
    </row>
    <row r="120" spans="1:11" x14ac:dyDescent="0.3">
      <c r="A120" s="4" t="str">
        <f>METADATA!A118</f>
        <v>Q0521</v>
      </c>
      <c r="B120" s="92" t="s">
        <v>371</v>
      </c>
      <c r="C120" s="92"/>
      <c r="D120">
        <f t="shared" si="5"/>
        <v>0</v>
      </c>
      <c r="E120">
        <f t="shared" si="6"/>
        <v>0</v>
      </c>
      <c r="F120" s="99" t="s">
        <v>634</v>
      </c>
      <c r="G120" t="str">
        <f t="shared" si="7"/>
        <v>NOT DONE</v>
      </c>
      <c r="I120" t="str">
        <f t="shared" si="8"/>
        <v>NOT DONE</v>
      </c>
      <c r="K120" t="str">
        <f t="shared" si="9"/>
        <v>NOT DONE</v>
      </c>
    </row>
    <row r="121" spans="1:11" x14ac:dyDescent="0.3">
      <c r="A121" s="4" t="str">
        <f>METADATA!A119</f>
        <v>Q0522</v>
      </c>
      <c r="B121" s="92" t="s">
        <v>374</v>
      </c>
      <c r="C121" s="92"/>
      <c r="D121">
        <f t="shared" si="5"/>
        <v>0</v>
      </c>
      <c r="E121">
        <f t="shared" si="6"/>
        <v>0</v>
      </c>
      <c r="F121" s="99" t="s">
        <v>634</v>
      </c>
      <c r="G121" t="str">
        <f t="shared" si="7"/>
        <v>NOT DONE</v>
      </c>
      <c r="I121" t="str">
        <f t="shared" si="8"/>
        <v>NOT DONE</v>
      </c>
      <c r="K121" t="str">
        <f t="shared" si="9"/>
        <v>NOT DONE</v>
      </c>
    </row>
    <row r="122" spans="1:11" x14ac:dyDescent="0.3">
      <c r="A122" s="4" t="str">
        <f>METADATA!A120</f>
        <v>Q0523</v>
      </c>
      <c r="B122" s="92" t="s">
        <v>377</v>
      </c>
      <c r="C122" s="92"/>
      <c r="D122">
        <f t="shared" si="5"/>
        <v>1</v>
      </c>
      <c r="E122">
        <f t="shared" si="6"/>
        <v>1</v>
      </c>
      <c r="F122" s="99">
        <v>45844</v>
      </c>
      <c r="G122" t="str">
        <f t="shared" si="7"/>
        <v>DONE</v>
      </c>
      <c r="I122" t="str">
        <f t="shared" si="8"/>
        <v>NOT DONE</v>
      </c>
      <c r="K122" t="str">
        <f t="shared" si="9"/>
        <v>NOT DONE</v>
      </c>
    </row>
    <row r="123" spans="1:11" x14ac:dyDescent="0.3">
      <c r="A123" s="4" t="str">
        <f>METADATA!A121</f>
        <v>Q0524</v>
      </c>
      <c r="B123" s="92" t="s">
        <v>380</v>
      </c>
      <c r="C123" s="92" t="str">
        <f>VLOOKUP(A123,METADATA!A:G,7,)</f>
        <v>PM4</v>
      </c>
      <c r="D123">
        <f t="shared" si="5"/>
        <v>1</v>
      </c>
      <c r="E123">
        <f t="shared" si="6"/>
        <v>1</v>
      </c>
      <c r="F123" s="99">
        <v>45839</v>
      </c>
      <c r="G123" t="str">
        <f t="shared" si="7"/>
        <v>DONE</v>
      </c>
      <c r="I123" t="str">
        <f t="shared" si="8"/>
        <v>NOT DONE</v>
      </c>
      <c r="K123" t="str">
        <f t="shared" si="9"/>
        <v>NOT DONE</v>
      </c>
    </row>
    <row r="124" spans="1:11" x14ac:dyDescent="0.3">
      <c r="A124" s="4" t="str">
        <f>METADATA!A122</f>
        <v>Q0525</v>
      </c>
      <c r="B124" s="92" t="s">
        <v>383</v>
      </c>
      <c r="C124" s="92" t="str">
        <f>VLOOKUP(A124,METADATA!A:G,7,)</f>
        <v>CBF-AVI</v>
      </c>
      <c r="D124">
        <f t="shared" si="5"/>
        <v>1</v>
      </c>
      <c r="E124">
        <f t="shared" si="6"/>
        <v>1</v>
      </c>
      <c r="F124" s="99">
        <v>45848</v>
      </c>
      <c r="G124" t="str">
        <f t="shared" si="7"/>
        <v>DONE</v>
      </c>
      <c r="I124" t="str">
        <f t="shared" si="8"/>
        <v>NOT DONE</v>
      </c>
      <c r="K124" t="str">
        <f t="shared" si="9"/>
        <v>NOT DONE</v>
      </c>
    </row>
    <row r="125" spans="1:11" x14ac:dyDescent="0.3">
      <c r="A125" s="4" t="str">
        <f>METADATA!A123</f>
        <v>Q0527</v>
      </c>
      <c r="B125" s="92" t="s">
        <v>386</v>
      </c>
      <c r="C125" s="92" t="str">
        <f>VLOOKUP(A125,METADATA!A:G,7,)</f>
        <v>PM6</v>
      </c>
      <c r="D125">
        <f t="shared" si="5"/>
        <v>1</v>
      </c>
      <c r="E125">
        <f t="shared" si="6"/>
        <v>1</v>
      </c>
      <c r="F125" s="99">
        <v>45844</v>
      </c>
      <c r="G125" t="str">
        <f t="shared" si="7"/>
        <v>DONE</v>
      </c>
      <c r="I125" t="str">
        <f t="shared" si="8"/>
        <v>NOT DONE</v>
      </c>
      <c r="K125" t="str">
        <f t="shared" si="9"/>
        <v>NOT DONE</v>
      </c>
    </row>
    <row r="126" spans="1:11" x14ac:dyDescent="0.3">
      <c r="A126" s="4" t="str">
        <f>METADATA!A124</f>
        <v>Q0529</v>
      </c>
      <c r="B126" s="92" t="s">
        <v>389</v>
      </c>
      <c r="C126" s="92"/>
      <c r="D126">
        <f t="shared" si="5"/>
        <v>0</v>
      </c>
      <c r="E126">
        <f t="shared" si="6"/>
        <v>0</v>
      </c>
      <c r="F126" s="99" t="s">
        <v>634</v>
      </c>
      <c r="G126" t="str">
        <f t="shared" si="7"/>
        <v>NOT DONE</v>
      </c>
      <c r="I126" t="str">
        <f t="shared" si="8"/>
        <v>NOT DONE</v>
      </c>
      <c r="K126" t="str">
        <f t="shared" si="9"/>
        <v>NOT DONE</v>
      </c>
    </row>
    <row r="127" spans="1:11" x14ac:dyDescent="0.3">
      <c r="A127" s="4" t="str">
        <f>METADATA!A125</f>
        <v>Q0530</v>
      </c>
      <c r="B127" s="92" t="s">
        <v>392</v>
      </c>
      <c r="C127" s="92" t="str">
        <f>VLOOKUP(A127,METADATA!A:G,7,)</f>
        <v>DFWH</v>
      </c>
      <c r="D127">
        <f t="shared" si="5"/>
        <v>1</v>
      </c>
      <c r="E127">
        <f t="shared" si="6"/>
        <v>1</v>
      </c>
      <c r="F127" s="99">
        <v>45848</v>
      </c>
      <c r="G127" t="str">
        <f t="shared" si="7"/>
        <v>DONE</v>
      </c>
      <c r="I127" t="str">
        <f t="shared" si="8"/>
        <v>NOT DONE</v>
      </c>
      <c r="K127" t="str">
        <f t="shared" si="9"/>
        <v>NOT DONE</v>
      </c>
    </row>
    <row r="128" spans="1:11" x14ac:dyDescent="0.3">
      <c r="A128" s="4" t="str">
        <f>METADATA!A126</f>
        <v>Q0531</v>
      </c>
      <c r="B128" s="92" t="s">
        <v>395</v>
      </c>
      <c r="C128" s="92" t="str">
        <f>VLOOKUP(A128,METADATA!A:G,7,)</f>
        <v>PM1</v>
      </c>
      <c r="D128">
        <f t="shared" si="5"/>
        <v>1</v>
      </c>
      <c r="E128">
        <f t="shared" si="6"/>
        <v>1</v>
      </c>
      <c r="F128" s="99">
        <v>45839</v>
      </c>
      <c r="G128" t="str">
        <f t="shared" si="7"/>
        <v>DONE</v>
      </c>
      <c r="I128" t="str">
        <f t="shared" si="8"/>
        <v>NOT DONE</v>
      </c>
      <c r="K128" t="str">
        <f t="shared" si="9"/>
        <v>NOT DONE</v>
      </c>
    </row>
    <row r="129" spans="1:11" x14ac:dyDescent="0.3">
      <c r="A129" s="4" t="str">
        <f>METADATA!A127</f>
        <v>Q0532</v>
      </c>
      <c r="B129" s="92" t="s">
        <v>398</v>
      </c>
      <c r="C129" s="92" t="str">
        <f>VLOOKUP(A129,METADATA!A:G,7,)</f>
        <v>Resigned</v>
      </c>
      <c r="D129">
        <f t="shared" si="5"/>
        <v>1</v>
      </c>
      <c r="E129">
        <f t="shared" si="6"/>
        <v>1</v>
      </c>
      <c r="F129" s="99">
        <v>45566</v>
      </c>
      <c r="G129" t="str">
        <f t="shared" si="7"/>
        <v>DONE</v>
      </c>
      <c r="I129" t="str">
        <f t="shared" si="8"/>
        <v>NOT DONE</v>
      </c>
      <c r="K129" t="str">
        <f t="shared" si="9"/>
        <v>NOT DONE</v>
      </c>
    </row>
    <row r="130" spans="1:11" x14ac:dyDescent="0.3">
      <c r="A130" s="4" t="str">
        <f>METADATA!A128</f>
        <v>Q0533</v>
      </c>
      <c r="B130" s="92" t="s">
        <v>401</v>
      </c>
      <c r="C130" s="92"/>
      <c r="D130">
        <f t="shared" si="5"/>
        <v>0</v>
      </c>
      <c r="E130">
        <f t="shared" si="6"/>
        <v>0</v>
      </c>
      <c r="F130" s="99" t="s">
        <v>634</v>
      </c>
      <c r="G130" t="str">
        <f t="shared" si="7"/>
        <v>NOT DONE</v>
      </c>
      <c r="I130" t="str">
        <f t="shared" si="8"/>
        <v>NOT DONE</v>
      </c>
      <c r="K130" t="str">
        <f t="shared" si="9"/>
        <v>NOT DONE</v>
      </c>
    </row>
    <row r="131" spans="1:11" x14ac:dyDescent="0.3">
      <c r="A131" s="4" t="str">
        <f>METADATA!A129</f>
        <v>Q0534</v>
      </c>
      <c r="B131" s="92" t="s">
        <v>404</v>
      </c>
      <c r="C131" s="92" t="str">
        <f>VLOOKUP(A131,METADATA!A:G,7,)</f>
        <v>QDF office</v>
      </c>
      <c r="D131">
        <f t="shared" si="5"/>
        <v>1</v>
      </c>
      <c r="E131">
        <f t="shared" si="6"/>
        <v>1</v>
      </c>
      <c r="F131" s="99">
        <v>45522</v>
      </c>
      <c r="G131" t="str">
        <f t="shared" si="7"/>
        <v>DONE</v>
      </c>
      <c r="I131" t="str">
        <f t="shared" si="8"/>
        <v>NOT DONE</v>
      </c>
      <c r="K131" t="str">
        <f t="shared" si="9"/>
        <v>NOT DONE</v>
      </c>
    </row>
    <row r="132" spans="1:11" x14ac:dyDescent="0.3">
      <c r="A132" s="4" t="str">
        <f>METADATA!A130</f>
        <v>Q0536</v>
      </c>
      <c r="B132" s="92" t="s">
        <v>407</v>
      </c>
      <c r="C132" s="92"/>
      <c r="D132">
        <f t="shared" si="5"/>
        <v>0</v>
      </c>
      <c r="E132">
        <f t="shared" ref="E132:E194" si="10">COUNTIFS(F132:K132,"&gt;05/31/2024")</f>
        <v>0</v>
      </c>
      <c r="F132" s="99" t="s">
        <v>634</v>
      </c>
      <c r="G132" t="str">
        <f t="shared" si="7"/>
        <v>NOT DONE</v>
      </c>
      <c r="I132" t="str">
        <f t="shared" ref="I132:I194" si="11">IF(H132="","NOT DONE","DONE")</f>
        <v>NOT DONE</v>
      </c>
      <c r="K132" t="str">
        <f t="shared" ref="K132:K194" si="12">IF(J132="","NOT DONE","DONE")</f>
        <v>NOT DONE</v>
      </c>
    </row>
    <row r="133" spans="1:11" x14ac:dyDescent="0.3">
      <c r="A133" s="4" t="str">
        <f>METADATA!A131</f>
        <v>Q0538</v>
      </c>
      <c r="B133" s="92" t="s">
        <v>410</v>
      </c>
      <c r="C133" s="92" t="str">
        <f>VLOOKUP(A133,METADATA!A:G,7,)</f>
        <v>Technical support office</v>
      </c>
      <c r="D133">
        <f t="shared" ref="D133:D194" si="13">IFERROR(VALUE(COUNTIF(F133:AK133,"=DONE")),0)</f>
        <v>1</v>
      </c>
      <c r="E133">
        <f t="shared" si="10"/>
        <v>1</v>
      </c>
      <c r="F133" s="99">
        <v>45522</v>
      </c>
      <c r="G133" t="str">
        <f t="shared" ref="G133:G194" si="14">IF(F133="","NOT DONE","DONE")</f>
        <v>DONE</v>
      </c>
      <c r="I133" t="str">
        <f t="shared" si="11"/>
        <v>NOT DONE</v>
      </c>
      <c r="K133" t="str">
        <f t="shared" si="12"/>
        <v>NOT DONE</v>
      </c>
    </row>
    <row r="134" spans="1:11" x14ac:dyDescent="0.3">
      <c r="A134" s="4" t="str">
        <f>METADATA!A132</f>
        <v>Q0540</v>
      </c>
      <c r="B134" s="92" t="s">
        <v>413</v>
      </c>
      <c r="C134" s="92" t="str">
        <f>VLOOKUP(A134,METADATA!A:G,7,)</f>
        <v>CM1</v>
      </c>
      <c r="D134">
        <f t="shared" si="13"/>
        <v>1</v>
      </c>
      <c r="E134">
        <f t="shared" si="10"/>
        <v>1</v>
      </c>
      <c r="F134" s="99">
        <v>45536</v>
      </c>
      <c r="G134" t="str">
        <f t="shared" si="14"/>
        <v>DONE</v>
      </c>
      <c r="I134" t="str">
        <f t="shared" si="11"/>
        <v>NOT DONE</v>
      </c>
      <c r="K134" t="str">
        <f t="shared" si="12"/>
        <v>NOT DONE</v>
      </c>
    </row>
    <row r="135" spans="1:11" x14ac:dyDescent="0.3">
      <c r="A135" s="4" t="str">
        <f>METADATA!A133</f>
        <v>Q0541</v>
      </c>
      <c r="B135" s="92" t="s">
        <v>416</v>
      </c>
      <c r="C135" s="92" t="str">
        <f>VLOOKUP(A135,METADATA!A:G,7,)</f>
        <v>Resigned</v>
      </c>
      <c r="D135">
        <f t="shared" si="13"/>
        <v>1</v>
      </c>
      <c r="E135">
        <f t="shared" si="10"/>
        <v>1</v>
      </c>
      <c r="F135" s="99">
        <v>45536</v>
      </c>
      <c r="G135" t="str">
        <f t="shared" si="14"/>
        <v>DONE</v>
      </c>
      <c r="I135" t="str">
        <f t="shared" si="11"/>
        <v>NOT DONE</v>
      </c>
      <c r="K135" t="str">
        <f t="shared" si="12"/>
        <v>NOT DONE</v>
      </c>
    </row>
    <row r="136" spans="1:11" x14ac:dyDescent="0.3">
      <c r="A136" s="4" t="str">
        <f>METADATA!A134</f>
        <v>Q0542</v>
      </c>
      <c r="B136" s="92" t="s">
        <v>419</v>
      </c>
      <c r="C136" s="92"/>
      <c r="D136">
        <f t="shared" si="13"/>
        <v>1</v>
      </c>
      <c r="E136">
        <f t="shared" si="10"/>
        <v>1</v>
      </c>
      <c r="F136" s="99">
        <v>45848</v>
      </c>
      <c r="G136" t="str">
        <f t="shared" si="14"/>
        <v>DONE</v>
      </c>
      <c r="I136" t="str">
        <f t="shared" si="11"/>
        <v>NOT DONE</v>
      </c>
      <c r="K136" t="str">
        <f t="shared" si="12"/>
        <v>NOT DONE</v>
      </c>
    </row>
    <row r="137" spans="1:11" x14ac:dyDescent="0.3">
      <c r="A137" s="4" t="str">
        <f>METADATA!A135</f>
        <v>Q0543</v>
      </c>
      <c r="B137" s="92" t="s">
        <v>422</v>
      </c>
      <c r="C137" s="92" t="str">
        <f>VLOOKUP(A137,METADATA!A:G,7,)</f>
        <v>CM3</v>
      </c>
      <c r="D137">
        <f t="shared" si="13"/>
        <v>1</v>
      </c>
      <c r="E137">
        <f t="shared" si="10"/>
        <v>1</v>
      </c>
      <c r="F137" s="99">
        <v>45840</v>
      </c>
      <c r="G137" t="str">
        <f t="shared" si="14"/>
        <v>DONE</v>
      </c>
      <c r="I137" t="str">
        <f t="shared" si="11"/>
        <v>NOT DONE</v>
      </c>
      <c r="K137" t="str">
        <f t="shared" si="12"/>
        <v>NOT DONE</v>
      </c>
    </row>
    <row r="138" spans="1:11" x14ac:dyDescent="0.3">
      <c r="A138" s="4" t="str">
        <f>METADATA!A136</f>
        <v>Q0544</v>
      </c>
      <c r="B138" s="92" t="s">
        <v>425</v>
      </c>
      <c r="C138" s="92" t="str">
        <f>VLOOKUP(A138,METADATA!A:G,7,)</f>
        <v>AMH</v>
      </c>
      <c r="D138">
        <f t="shared" si="13"/>
        <v>1</v>
      </c>
      <c r="E138">
        <f t="shared" si="10"/>
        <v>1</v>
      </c>
      <c r="F138" s="99">
        <v>45843</v>
      </c>
      <c r="G138" t="str">
        <f t="shared" si="14"/>
        <v>DONE</v>
      </c>
      <c r="I138" t="str">
        <f t="shared" si="11"/>
        <v>NOT DONE</v>
      </c>
      <c r="K138" t="str">
        <f t="shared" si="12"/>
        <v>NOT DONE</v>
      </c>
    </row>
    <row r="139" spans="1:11" x14ac:dyDescent="0.3">
      <c r="A139" s="4" t="str">
        <f>METADATA!A137</f>
        <v>Q0545</v>
      </c>
      <c r="B139" s="92" t="s">
        <v>428</v>
      </c>
      <c r="C139" s="92" t="str">
        <f>VLOOKUP(A139,METADATA!A:G,7,)</f>
        <v>PM1</v>
      </c>
      <c r="D139">
        <f t="shared" si="13"/>
        <v>1</v>
      </c>
      <c r="E139">
        <f t="shared" si="10"/>
        <v>1</v>
      </c>
      <c r="F139" s="99">
        <v>45839</v>
      </c>
      <c r="G139" t="str">
        <f t="shared" si="14"/>
        <v>DONE</v>
      </c>
      <c r="I139" t="str">
        <f t="shared" si="11"/>
        <v>NOT DONE</v>
      </c>
      <c r="K139" t="str">
        <f t="shared" si="12"/>
        <v>NOT DONE</v>
      </c>
    </row>
    <row r="140" spans="1:11" x14ac:dyDescent="0.3">
      <c r="A140" s="4" t="str">
        <f>METADATA!A138</f>
        <v>Q0546</v>
      </c>
      <c r="B140" s="92" t="s">
        <v>431</v>
      </c>
      <c r="C140" s="92" t="str">
        <f>VLOOKUP(A140,METADATA!A:G,7,)</f>
        <v>PM5</v>
      </c>
      <c r="D140">
        <f t="shared" si="13"/>
        <v>2</v>
      </c>
      <c r="E140">
        <f t="shared" si="10"/>
        <v>2</v>
      </c>
      <c r="F140" s="99">
        <v>45566</v>
      </c>
      <c r="G140" t="str">
        <f t="shared" si="14"/>
        <v>DONE</v>
      </c>
      <c r="I140" t="str">
        <f t="shared" si="11"/>
        <v>NOT DONE</v>
      </c>
      <c r="J140" s="81">
        <v>45613</v>
      </c>
      <c r="K140" t="str">
        <f t="shared" si="12"/>
        <v>DONE</v>
      </c>
    </row>
    <row r="141" spans="1:11" x14ac:dyDescent="0.3">
      <c r="A141" s="4" t="str">
        <f>METADATA!A139</f>
        <v>Q0547</v>
      </c>
      <c r="B141" s="92" t="s">
        <v>434</v>
      </c>
      <c r="C141" s="92" t="str">
        <f>VLOOKUP(A141,METADATA!A:G,7,)</f>
        <v>PM5</v>
      </c>
      <c r="D141">
        <f t="shared" si="13"/>
        <v>2</v>
      </c>
      <c r="E141">
        <f t="shared" si="10"/>
        <v>2</v>
      </c>
      <c r="F141" s="99">
        <v>45839</v>
      </c>
      <c r="G141" t="str">
        <f t="shared" si="14"/>
        <v>DONE</v>
      </c>
      <c r="I141" t="str">
        <f t="shared" si="11"/>
        <v>NOT DONE</v>
      </c>
      <c r="J141" s="81">
        <v>45613</v>
      </c>
      <c r="K141" t="str">
        <f t="shared" si="12"/>
        <v>DONE</v>
      </c>
    </row>
    <row r="142" spans="1:11" x14ac:dyDescent="0.3">
      <c r="A142" s="4" t="str">
        <f>METADATA!A140</f>
        <v>Q0548</v>
      </c>
      <c r="B142" s="92" t="s">
        <v>437</v>
      </c>
      <c r="C142" s="92" t="str">
        <f>VLOOKUP(A142,METADATA!A:G,7,)</f>
        <v>AMH</v>
      </c>
      <c r="D142">
        <f t="shared" si="13"/>
        <v>1</v>
      </c>
      <c r="E142">
        <f t="shared" si="10"/>
        <v>1</v>
      </c>
      <c r="F142" s="99">
        <v>45843</v>
      </c>
      <c r="G142" t="str">
        <f t="shared" si="14"/>
        <v>DONE</v>
      </c>
      <c r="I142" t="str">
        <f t="shared" si="11"/>
        <v>NOT DONE</v>
      </c>
      <c r="K142" t="str">
        <f t="shared" si="12"/>
        <v>NOT DONE</v>
      </c>
    </row>
    <row r="143" spans="1:11" x14ac:dyDescent="0.3">
      <c r="A143" s="4" t="str">
        <f>METADATA!A141</f>
        <v>Q0549</v>
      </c>
      <c r="B143" s="92" t="s">
        <v>440</v>
      </c>
      <c r="C143" s="92" t="str">
        <f>VLOOKUP(A143,METADATA!A:G,7,)</f>
        <v>ULD Stands</v>
      </c>
      <c r="D143">
        <f t="shared" si="13"/>
        <v>1</v>
      </c>
      <c r="E143">
        <f t="shared" si="10"/>
        <v>1</v>
      </c>
      <c r="F143" s="99">
        <v>45566</v>
      </c>
      <c r="G143" t="str">
        <f t="shared" si="14"/>
        <v>DONE</v>
      </c>
      <c r="I143" t="str">
        <f t="shared" si="11"/>
        <v>NOT DONE</v>
      </c>
      <c r="K143" t="str">
        <f t="shared" si="12"/>
        <v>NOT DONE</v>
      </c>
    </row>
    <row r="144" spans="1:11" x14ac:dyDescent="0.3">
      <c r="A144" s="4" t="str">
        <f>METADATA!A142</f>
        <v>Q0550</v>
      </c>
      <c r="B144" s="92" t="s">
        <v>443</v>
      </c>
      <c r="C144" s="92"/>
      <c r="D144">
        <f t="shared" si="13"/>
        <v>0</v>
      </c>
      <c r="E144">
        <f t="shared" si="10"/>
        <v>0</v>
      </c>
      <c r="F144" s="99" t="s">
        <v>634</v>
      </c>
      <c r="G144" t="str">
        <f t="shared" si="14"/>
        <v>NOT DONE</v>
      </c>
      <c r="I144" t="str">
        <f t="shared" si="11"/>
        <v>NOT DONE</v>
      </c>
      <c r="K144" t="str">
        <f t="shared" si="12"/>
        <v>NOT DONE</v>
      </c>
    </row>
    <row r="145" spans="1:11" x14ac:dyDescent="0.3">
      <c r="A145" s="4" t="str">
        <f>METADATA!A143</f>
        <v>Q0551</v>
      </c>
      <c r="B145" s="92" t="s">
        <v>446</v>
      </c>
      <c r="C145" s="92" t="str">
        <f>VLOOKUP(A145,METADATA!A:G,7,)</f>
        <v>PM4</v>
      </c>
      <c r="D145">
        <f t="shared" si="13"/>
        <v>2</v>
      </c>
      <c r="E145">
        <f t="shared" si="10"/>
        <v>2</v>
      </c>
      <c r="F145" s="99">
        <v>45839</v>
      </c>
      <c r="G145" t="str">
        <f t="shared" si="14"/>
        <v>DONE</v>
      </c>
      <c r="I145" t="str">
        <f t="shared" si="11"/>
        <v>NOT DONE</v>
      </c>
      <c r="J145" s="81">
        <v>45613</v>
      </c>
      <c r="K145" t="str">
        <f t="shared" si="12"/>
        <v>DONE</v>
      </c>
    </row>
    <row r="146" spans="1:11" x14ac:dyDescent="0.3">
      <c r="A146" s="4" t="str">
        <f>METADATA!A144</f>
        <v>Q0553</v>
      </c>
      <c r="B146" s="92" t="s">
        <v>449</v>
      </c>
      <c r="C146" s="92" t="str">
        <f>VLOOKUP(A146,METADATA!A:G,7,)</f>
        <v>CM4</v>
      </c>
      <c r="D146">
        <f t="shared" si="13"/>
        <v>1</v>
      </c>
      <c r="E146">
        <f t="shared" si="10"/>
        <v>1</v>
      </c>
      <c r="F146" s="99">
        <v>45850</v>
      </c>
      <c r="G146" t="str">
        <f t="shared" si="14"/>
        <v>DONE</v>
      </c>
      <c r="I146" t="str">
        <f t="shared" si="11"/>
        <v>NOT DONE</v>
      </c>
      <c r="K146" t="str">
        <f t="shared" si="12"/>
        <v>NOT DONE</v>
      </c>
    </row>
    <row r="147" spans="1:11" x14ac:dyDescent="0.3">
      <c r="A147" s="4" t="str">
        <f>METADATA!A145</f>
        <v>Q0554</v>
      </c>
      <c r="B147" s="92" t="s">
        <v>452</v>
      </c>
      <c r="C147" s="92"/>
      <c r="D147">
        <f t="shared" si="13"/>
        <v>0</v>
      </c>
      <c r="E147">
        <f t="shared" si="10"/>
        <v>0</v>
      </c>
      <c r="F147" s="99" t="s">
        <v>634</v>
      </c>
      <c r="G147" t="str">
        <f t="shared" si="14"/>
        <v>NOT DONE</v>
      </c>
      <c r="I147" t="str">
        <f t="shared" si="11"/>
        <v>NOT DONE</v>
      </c>
      <c r="K147" t="str">
        <f t="shared" si="12"/>
        <v>NOT DONE</v>
      </c>
    </row>
    <row r="148" spans="1:11" x14ac:dyDescent="0.3">
      <c r="A148" s="4" t="str">
        <f>METADATA!A146</f>
        <v>Q0555</v>
      </c>
      <c r="B148" s="92" t="s">
        <v>455</v>
      </c>
      <c r="C148" s="92" t="str">
        <f>VLOOKUP(A148,METADATA!A:G,7,)</f>
        <v>QNL</v>
      </c>
      <c r="D148">
        <f t="shared" si="13"/>
        <v>1</v>
      </c>
      <c r="E148">
        <f t="shared" si="10"/>
        <v>1</v>
      </c>
      <c r="F148" s="99">
        <v>45524</v>
      </c>
      <c r="G148" t="str">
        <f t="shared" si="14"/>
        <v>DONE</v>
      </c>
      <c r="I148" t="str">
        <f t="shared" si="11"/>
        <v>NOT DONE</v>
      </c>
      <c r="K148" t="str">
        <f t="shared" si="12"/>
        <v>NOT DONE</v>
      </c>
    </row>
    <row r="149" spans="1:11" x14ac:dyDescent="0.3">
      <c r="A149" s="4" t="str">
        <f>METADATA!A147</f>
        <v>Q0556</v>
      </c>
      <c r="B149" s="92" t="s">
        <v>458</v>
      </c>
      <c r="C149" s="92"/>
      <c r="D149">
        <f t="shared" si="13"/>
        <v>0</v>
      </c>
      <c r="E149">
        <f t="shared" si="10"/>
        <v>0</v>
      </c>
      <c r="F149" s="99" t="s">
        <v>634</v>
      </c>
      <c r="G149" t="str">
        <f t="shared" si="14"/>
        <v>NOT DONE</v>
      </c>
      <c r="I149" t="str">
        <f t="shared" si="11"/>
        <v>NOT DONE</v>
      </c>
      <c r="K149" t="str">
        <f t="shared" si="12"/>
        <v>NOT DONE</v>
      </c>
    </row>
    <row r="150" spans="1:11" x14ac:dyDescent="0.3">
      <c r="A150" s="4" t="str">
        <f>METADATA!A148</f>
        <v>Q0557</v>
      </c>
      <c r="B150" s="92" t="s">
        <v>461</v>
      </c>
      <c r="C150" s="92"/>
      <c r="D150">
        <f t="shared" si="13"/>
        <v>0</v>
      </c>
      <c r="E150">
        <f t="shared" si="10"/>
        <v>0</v>
      </c>
      <c r="F150" s="99" t="s">
        <v>634</v>
      </c>
      <c r="G150" t="str">
        <f t="shared" si="14"/>
        <v>NOT DONE</v>
      </c>
      <c r="I150" t="str">
        <f t="shared" si="11"/>
        <v>NOT DONE</v>
      </c>
      <c r="K150" t="str">
        <f t="shared" si="12"/>
        <v>NOT DONE</v>
      </c>
    </row>
    <row r="151" spans="1:11" x14ac:dyDescent="0.3">
      <c r="A151" s="4" t="str">
        <f>METADATA!A149</f>
        <v>Q0559</v>
      </c>
      <c r="B151" s="92" t="s">
        <v>464</v>
      </c>
      <c r="C151" s="92" t="str">
        <f>VLOOKUP(A151,METADATA!A:G,7,)</f>
        <v>ULD Stands</v>
      </c>
      <c r="D151">
        <f t="shared" si="13"/>
        <v>1</v>
      </c>
      <c r="E151">
        <f t="shared" si="10"/>
        <v>1</v>
      </c>
      <c r="F151" s="99">
        <v>45840</v>
      </c>
      <c r="G151" t="str">
        <f t="shared" si="14"/>
        <v>DONE</v>
      </c>
      <c r="I151" t="str">
        <f t="shared" si="11"/>
        <v>NOT DONE</v>
      </c>
      <c r="K151" t="str">
        <f t="shared" si="12"/>
        <v>NOT DONE</v>
      </c>
    </row>
    <row r="152" spans="1:11" x14ac:dyDescent="0.3">
      <c r="A152" s="4" t="str">
        <f>METADATA!A150</f>
        <v>Q0560</v>
      </c>
      <c r="B152" s="92" t="s">
        <v>467</v>
      </c>
      <c r="C152" s="92" t="str">
        <f>VLOOKUP(A152,METADATA!A:G,7,)</f>
        <v>ULD Stands</v>
      </c>
      <c r="D152">
        <f t="shared" si="13"/>
        <v>2</v>
      </c>
      <c r="E152">
        <f t="shared" si="10"/>
        <v>2</v>
      </c>
      <c r="F152" s="99">
        <v>45530</v>
      </c>
      <c r="G152" t="str">
        <f t="shared" si="14"/>
        <v>DONE</v>
      </c>
      <c r="I152" t="str">
        <f t="shared" si="11"/>
        <v>NOT DONE</v>
      </c>
      <c r="J152" s="81">
        <v>45613</v>
      </c>
      <c r="K152" t="str">
        <f t="shared" si="12"/>
        <v>DONE</v>
      </c>
    </row>
    <row r="153" spans="1:11" x14ac:dyDescent="0.3">
      <c r="A153" s="4" t="str">
        <f>METADATA!A151</f>
        <v>Q0561</v>
      </c>
      <c r="B153" s="92" t="s">
        <v>470</v>
      </c>
      <c r="C153" s="92" t="str">
        <f>VLOOKUP(A153,METADATA!A:G,7,)</f>
        <v>PM1</v>
      </c>
      <c r="D153">
        <f t="shared" si="13"/>
        <v>2</v>
      </c>
      <c r="E153">
        <f t="shared" si="10"/>
        <v>2</v>
      </c>
      <c r="F153" s="99">
        <v>45529</v>
      </c>
      <c r="G153" t="str">
        <f t="shared" si="14"/>
        <v>DONE</v>
      </c>
      <c r="I153" t="str">
        <f t="shared" si="11"/>
        <v>NOT DONE</v>
      </c>
      <c r="J153" s="81">
        <v>45613</v>
      </c>
      <c r="K153" t="str">
        <f t="shared" si="12"/>
        <v>DONE</v>
      </c>
    </row>
    <row r="154" spans="1:11" x14ac:dyDescent="0.3">
      <c r="A154" s="4" t="str">
        <f>METADATA!A152</f>
        <v>Q0562</v>
      </c>
      <c r="B154" s="92" t="s">
        <v>473</v>
      </c>
      <c r="C154" s="92" t="str">
        <f>VLOOKUP(A154,METADATA!A:G,7,)</f>
        <v>CM1</v>
      </c>
      <c r="D154">
        <f t="shared" si="13"/>
        <v>1</v>
      </c>
      <c r="E154">
        <f t="shared" si="10"/>
        <v>1</v>
      </c>
      <c r="F154" s="99">
        <v>45529</v>
      </c>
      <c r="G154" t="str">
        <f t="shared" si="14"/>
        <v>DONE</v>
      </c>
      <c r="I154" t="str">
        <f t="shared" si="11"/>
        <v>NOT DONE</v>
      </c>
      <c r="K154" t="str">
        <f t="shared" si="12"/>
        <v>NOT DONE</v>
      </c>
    </row>
    <row r="155" spans="1:11" x14ac:dyDescent="0.3">
      <c r="A155" s="4" t="str">
        <f>METADATA!A153</f>
        <v>Q0566</v>
      </c>
      <c r="B155" s="92" t="s">
        <v>476</v>
      </c>
      <c r="C155" s="92"/>
      <c r="D155">
        <f t="shared" si="13"/>
        <v>0</v>
      </c>
      <c r="E155">
        <f t="shared" si="10"/>
        <v>0</v>
      </c>
      <c r="F155" s="99" t="s">
        <v>634</v>
      </c>
      <c r="G155" t="str">
        <f t="shared" si="14"/>
        <v>NOT DONE</v>
      </c>
      <c r="I155" t="str">
        <f t="shared" si="11"/>
        <v>NOT DONE</v>
      </c>
      <c r="K155" t="str">
        <f t="shared" si="12"/>
        <v>NOT DONE</v>
      </c>
    </row>
    <row r="156" spans="1:11" x14ac:dyDescent="0.3">
      <c r="A156" s="4" t="str">
        <f>METADATA!A154</f>
        <v>Q0567</v>
      </c>
      <c r="B156" s="92" t="s">
        <v>479</v>
      </c>
      <c r="C156" s="92"/>
      <c r="D156">
        <f t="shared" si="13"/>
        <v>0</v>
      </c>
      <c r="E156">
        <f t="shared" si="10"/>
        <v>0</v>
      </c>
      <c r="F156" s="99" t="s">
        <v>634</v>
      </c>
      <c r="G156" t="str">
        <f t="shared" si="14"/>
        <v>NOT DONE</v>
      </c>
      <c r="I156" t="str">
        <f t="shared" si="11"/>
        <v>NOT DONE</v>
      </c>
      <c r="K156" t="str">
        <f t="shared" si="12"/>
        <v>NOT DONE</v>
      </c>
    </row>
    <row r="157" spans="1:11" x14ac:dyDescent="0.3">
      <c r="A157" s="4" t="str">
        <f>METADATA!A155</f>
        <v>Q0568</v>
      </c>
      <c r="B157" s="92" t="s">
        <v>482</v>
      </c>
      <c r="C157" s="92" t="str">
        <f>VLOOKUP(A157,METADATA!A:G,7,)</f>
        <v>PM4</v>
      </c>
      <c r="D157">
        <f t="shared" si="13"/>
        <v>2</v>
      </c>
      <c r="E157">
        <f t="shared" si="10"/>
        <v>2</v>
      </c>
      <c r="F157" s="99">
        <v>45844</v>
      </c>
      <c r="G157" t="str">
        <f t="shared" si="14"/>
        <v>DONE</v>
      </c>
      <c r="I157" t="str">
        <f t="shared" si="11"/>
        <v>NOT DONE</v>
      </c>
      <c r="J157" s="81">
        <v>45613</v>
      </c>
      <c r="K157" t="str">
        <f t="shared" si="12"/>
        <v>DONE</v>
      </c>
    </row>
    <row r="158" spans="1:11" x14ac:dyDescent="0.3">
      <c r="A158" s="4" t="str">
        <f>METADATA!A156</f>
        <v>Q0569</v>
      </c>
      <c r="B158" s="92" t="s">
        <v>485</v>
      </c>
      <c r="C158" s="92" t="str">
        <f>VLOOKUP(A158,METADATA!A:G,7,)</f>
        <v>PM1</v>
      </c>
      <c r="D158">
        <f t="shared" si="13"/>
        <v>1</v>
      </c>
      <c r="E158">
        <f t="shared" si="10"/>
        <v>1</v>
      </c>
      <c r="F158" s="99">
        <v>45839</v>
      </c>
      <c r="G158" t="str">
        <f t="shared" si="14"/>
        <v>DONE</v>
      </c>
      <c r="I158" t="str">
        <f t="shared" si="11"/>
        <v>NOT DONE</v>
      </c>
      <c r="K158" t="str">
        <f t="shared" si="12"/>
        <v>NOT DONE</v>
      </c>
    </row>
    <row r="159" spans="1:11" x14ac:dyDescent="0.3">
      <c r="A159" s="4" t="str">
        <f>METADATA!A157</f>
        <v>Q0570</v>
      </c>
      <c r="B159" s="92" t="s">
        <v>488</v>
      </c>
      <c r="C159" s="92"/>
      <c r="D159">
        <f t="shared" si="13"/>
        <v>0</v>
      </c>
      <c r="E159">
        <f t="shared" si="10"/>
        <v>0</v>
      </c>
      <c r="F159" s="99" t="s">
        <v>634</v>
      </c>
      <c r="G159" t="str">
        <f t="shared" si="14"/>
        <v>NOT DONE</v>
      </c>
      <c r="I159" t="str">
        <f t="shared" si="11"/>
        <v>NOT DONE</v>
      </c>
      <c r="K159" t="str">
        <f t="shared" si="12"/>
        <v>NOT DONE</v>
      </c>
    </row>
    <row r="160" spans="1:11" x14ac:dyDescent="0.3">
      <c r="A160" s="4" t="str">
        <f>METADATA!A158</f>
        <v>Q0571</v>
      </c>
      <c r="B160" s="92" t="s">
        <v>494</v>
      </c>
      <c r="C160" s="92" t="str">
        <f>VLOOKUP(A160,METADATA!A:G,7,)</f>
        <v>CM4</v>
      </c>
      <c r="D160">
        <f t="shared" si="13"/>
        <v>1</v>
      </c>
      <c r="E160">
        <f t="shared" si="10"/>
        <v>1</v>
      </c>
      <c r="F160" s="99">
        <v>45850</v>
      </c>
      <c r="G160" t="str">
        <f t="shared" si="14"/>
        <v>DONE</v>
      </c>
      <c r="I160" t="str">
        <f t="shared" si="11"/>
        <v>NOT DONE</v>
      </c>
      <c r="K160" t="str">
        <f t="shared" si="12"/>
        <v>NOT DONE</v>
      </c>
    </row>
    <row r="161" spans="1:11" x14ac:dyDescent="0.3">
      <c r="A161" s="4" t="str">
        <f>METADATA!A159</f>
        <v>Q0572</v>
      </c>
      <c r="B161" s="92" t="s">
        <v>491</v>
      </c>
      <c r="C161" s="92" t="str">
        <f>VLOOKUP(A161,METADATA!A:G,7,)</f>
        <v>PM4</v>
      </c>
      <c r="D161">
        <f t="shared" si="13"/>
        <v>1</v>
      </c>
      <c r="E161">
        <f t="shared" si="10"/>
        <v>1</v>
      </c>
      <c r="F161" s="99">
        <v>45839</v>
      </c>
      <c r="G161" t="str">
        <f t="shared" si="14"/>
        <v>DONE</v>
      </c>
      <c r="I161" t="str">
        <f t="shared" si="11"/>
        <v>NOT DONE</v>
      </c>
      <c r="K161" t="str">
        <f t="shared" si="12"/>
        <v>NOT DONE</v>
      </c>
    </row>
    <row r="162" spans="1:11" x14ac:dyDescent="0.3">
      <c r="A162" s="4" t="str">
        <f>METADATA!A160</f>
        <v>Q0573</v>
      </c>
      <c r="B162" s="92" t="s">
        <v>497</v>
      </c>
      <c r="C162" s="92" t="str">
        <f>VLOOKUP(A162,METADATA!A:G,7,)</f>
        <v>Technical support office</v>
      </c>
      <c r="D162">
        <f t="shared" si="13"/>
        <v>2</v>
      </c>
      <c r="E162">
        <f t="shared" si="10"/>
        <v>2</v>
      </c>
      <c r="F162" s="99">
        <v>45522</v>
      </c>
      <c r="G162" t="str">
        <f t="shared" si="14"/>
        <v>DONE</v>
      </c>
      <c r="I162" t="str">
        <f t="shared" si="11"/>
        <v>NOT DONE</v>
      </c>
      <c r="J162" s="81">
        <v>45613</v>
      </c>
      <c r="K162" t="str">
        <f t="shared" si="12"/>
        <v>DONE</v>
      </c>
    </row>
    <row r="163" spans="1:11" x14ac:dyDescent="0.3">
      <c r="A163" s="4" t="str">
        <f>METADATA!A161</f>
        <v>Q0574</v>
      </c>
      <c r="B163" s="92" t="s">
        <v>500</v>
      </c>
      <c r="C163" s="92" t="str">
        <f>VLOOKUP(A163,METADATA!A:G,7,)</f>
        <v>PM1</v>
      </c>
      <c r="D163">
        <f t="shared" si="13"/>
        <v>1</v>
      </c>
      <c r="E163">
        <f t="shared" si="10"/>
        <v>1</v>
      </c>
      <c r="F163" s="99">
        <v>45529</v>
      </c>
      <c r="G163" t="str">
        <f t="shared" si="14"/>
        <v>DONE</v>
      </c>
      <c r="I163" t="str">
        <f t="shared" si="11"/>
        <v>NOT DONE</v>
      </c>
      <c r="K163" t="str">
        <f t="shared" si="12"/>
        <v>NOT DONE</v>
      </c>
    </row>
    <row r="164" spans="1:11" x14ac:dyDescent="0.3">
      <c r="A164" s="4" t="str">
        <f>METADATA!A162</f>
        <v>Q0575</v>
      </c>
      <c r="B164" s="92" t="s">
        <v>503</v>
      </c>
      <c r="C164" s="92" t="str">
        <f>VLOOKUP(A164,METADATA!A:G,7,)</f>
        <v>DFWH</v>
      </c>
      <c r="D164">
        <f t="shared" si="13"/>
        <v>1</v>
      </c>
      <c r="E164">
        <f t="shared" si="10"/>
        <v>1</v>
      </c>
      <c r="F164" s="99">
        <v>45848</v>
      </c>
      <c r="G164" t="str">
        <f t="shared" si="14"/>
        <v>DONE</v>
      </c>
      <c r="I164" t="str">
        <f t="shared" si="11"/>
        <v>NOT DONE</v>
      </c>
      <c r="K164" t="str">
        <f t="shared" si="12"/>
        <v>NOT DONE</v>
      </c>
    </row>
    <row r="165" spans="1:11" x14ac:dyDescent="0.3">
      <c r="A165" s="4" t="str">
        <f>METADATA!A163</f>
        <v>Q0576</v>
      </c>
      <c r="B165" s="92" t="s">
        <v>506</v>
      </c>
      <c r="C165" s="92" t="str">
        <f>VLOOKUP(A165,METADATA!A:G,7,)</f>
        <v>CBF-AVI</v>
      </c>
      <c r="D165">
        <f t="shared" si="13"/>
        <v>1</v>
      </c>
      <c r="E165">
        <f t="shared" si="10"/>
        <v>1</v>
      </c>
      <c r="F165" s="99">
        <v>45848</v>
      </c>
      <c r="G165" t="str">
        <f t="shared" si="14"/>
        <v>DONE</v>
      </c>
      <c r="I165" t="str">
        <f t="shared" si="11"/>
        <v>NOT DONE</v>
      </c>
      <c r="K165" t="str">
        <f t="shared" si="12"/>
        <v>NOT DONE</v>
      </c>
    </row>
    <row r="166" spans="1:11" x14ac:dyDescent="0.3">
      <c r="A166" s="4" t="str">
        <f>METADATA!A164</f>
        <v>Q0577</v>
      </c>
      <c r="B166" s="92" t="s">
        <v>509</v>
      </c>
      <c r="C166" s="92" t="str">
        <f>VLOOKUP(A166,METADATA!A:G,7,)</f>
        <v>PM5</v>
      </c>
      <c r="D166">
        <f t="shared" si="13"/>
        <v>1</v>
      </c>
      <c r="E166">
        <f t="shared" si="10"/>
        <v>1</v>
      </c>
      <c r="F166" s="99">
        <v>45839</v>
      </c>
      <c r="G166" t="str">
        <f t="shared" si="14"/>
        <v>DONE</v>
      </c>
      <c r="I166" t="str">
        <f t="shared" si="11"/>
        <v>NOT DONE</v>
      </c>
      <c r="K166" t="str">
        <f t="shared" si="12"/>
        <v>NOT DONE</v>
      </c>
    </row>
    <row r="167" spans="1:11" x14ac:dyDescent="0.3">
      <c r="A167" s="4" t="str">
        <f>METADATA!A165</f>
        <v>Q0578</v>
      </c>
      <c r="B167" s="92" t="s">
        <v>512</v>
      </c>
      <c r="C167" s="92" t="str">
        <f>VLOOKUP(A167,METADATA!A:G,7,)</f>
        <v>Resigned</v>
      </c>
      <c r="D167">
        <f t="shared" si="13"/>
        <v>1</v>
      </c>
      <c r="E167">
        <f t="shared" si="10"/>
        <v>1</v>
      </c>
      <c r="F167" s="99">
        <v>45530</v>
      </c>
      <c r="G167" t="str">
        <f t="shared" si="14"/>
        <v>DONE</v>
      </c>
      <c r="I167" t="str">
        <f t="shared" si="11"/>
        <v>NOT DONE</v>
      </c>
      <c r="K167" t="str">
        <f t="shared" si="12"/>
        <v>NOT DONE</v>
      </c>
    </row>
    <row r="168" spans="1:11" x14ac:dyDescent="0.3">
      <c r="A168" s="4" t="str">
        <f>METADATA!A166</f>
        <v>Q0579</v>
      </c>
      <c r="B168" s="92" t="s">
        <v>515</v>
      </c>
      <c r="C168" s="92" t="str">
        <f>VLOOKUP(A168,METADATA!A:G,7,)</f>
        <v>AMH</v>
      </c>
      <c r="D168">
        <f t="shared" si="13"/>
        <v>1</v>
      </c>
      <c r="E168">
        <f t="shared" si="10"/>
        <v>1</v>
      </c>
      <c r="F168" s="99">
        <v>45843</v>
      </c>
      <c r="G168" t="str">
        <f t="shared" si="14"/>
        <v>DONE</v>
      </c>
      <c r="I168" t="str">
        <f t="shared" si="11"/>
        <v>NOT DONE</v>
      </c>
      <c r="K168" t="str">
        <f t="shared" si="12"/>
        <v>NOT DONE</v>
      </c>
    </row>
    <row r="169" spans="1:11" x14ac:dyDescent="0.3">
      <c r="A169" s="4" t="str">
        <f>METADATA!A167</f>
        <v>Q0580</v>
      </c>
      <c r="B169" s="92" t="s">
        <v>518</v>
      </c>
      <c r="C169" s="92"/>
      <c r="D169">
        <f t="shared" si="13"/>
        <v>1</v>
      </c>
      <c r="E169">
        <f t="shared" si="10"/>
        <v>1</v>
      </c>
      <c r="F169" s="99">
        <v>45839</v>
      </c>
      <c r="G169" t="str">
        <f t="shared" si="14"/>
        <v>DONE</v>
      </c>
      <c r="I169" t="str">
        <f t="shared" si="11"/>
        <v>NOT DONE</v>
      </c>
      <c r="K169" t="str">
        <f t="shared" si="12"/>
        <v>NOT DONE</v>
      </c>
    </row>
    <row r="170" spans="1:11" x14ac:dyDescent="0.3">
      <c r="A170" s="4" t="str">
        <f>METADATA!A168</f>
        <v>Q0581</v>
      </c>
      <c r="B170" s="92" t="s">
        <v>521</v>
      </c>
      <c r="C170" s="92" t="str">
        <f>VLOOKUP(A170,METADATA!A:G,7,)</f>
        <v>PM5</v>
      </c>
      <c r="D170">
        <f t="shared" si="13"/>
        <v>2</v>
      </c>
      <c r="E170">
        <f t="shared" si="10"/>
        <v>2</v>
      </c>
      <c r="F170" s="99">
        <v>45530</v>
      </c>
      <c r="G170" t="str">
        <f t="shared" si="14"/>
        <v>DONE</v>
      </c>
      <c r="I170" t="str">
        <f t="shared" si="11"/>
        <v>NOT DONE</v>
      </c>
      <c r="J170" s="81">
        <v>45613</v>
      </c>
      <c r="K170" t="str">
        <f t="shared" si="12"/>
        <v>DONE</v>
      </c>
    </row>
    <row r="171" spans="1:11" x14ac:dyDescent="0.3">
      <c r="A171" s="4" t="str">
        <f>METADATA!A169</f>
        <v>Q0582</v>
      </c>
      <c r="B171" s="92" t="s">
        <v>524</v>
      </c>
      <c r="C171" s="92" t="str">
        <f>VLOOKUP(A171,METADATA!A:G,7,)</f>
        <v>CBF-AVI</v>
      </c>
      <c r="D171">
        <f t="shared" si="13"/>
        <v>1</v>
      </c>
      <c r="E171">
        <f t="shared" si="10"/>
        <v>1</v>
      </c>
      <c r="F171" s="99">
        <v>45538</v>
      </c>
      <c r="G171" t="str">
        <f t="shared" si="14"/>
        <v>DONE</v>
      </c>
      <c r="I171" t="str">
        <f t="shared" si="11"/>
        <v>NOT DONE</v>
      </c>
      <c r="K171" t="str">
        <f t="shared" si="12"/>
        <v>NOT DONE</v>
      </c>
    </row>
    <row r="172" spans="1:11" x14ac:dyDescent="0.3">
      <c r="A172" s="4" t="str">
        <f>METADATA!A170</f>
        <v>Q0583</v>
      </c>
      <c r="B172" s="92" t="s">
        <v>527</v>
      </c>
      <c r="C172" s="92" t="str">
        <f>VLOOKUP(A172,METADATA!A:G,7,)</f>
        <v>AMH</v>
      </c>
      <c r="D172">
        <f t="shared" si="13"/>
        <v>1</v>
      </c>
      <c r="E172">
        <f t="shared" si="10"/>
        <v>1</v>
      </c>
      <c r="F172" s="99">
        <v>45843</v>
      </c>
      <c r="G172" t="str">
        <f t="shared" si="14"/>
        <v>DONE</v>
      </c>
      <c r="I172" t="str">
        <f t="shared" si="11"/>
        <v>NOT DONE</v>
      </c>
      <c r="K172" t="str">
        <f t="shared" si="12"/>
        <v>NOT DONE</v>
      </c>
    </row>
    <row r="173" spans="1:11" x14ac:dyDescent="0.3">
      <c r="A173" s="4" t="str">
        <f>METADATA!A172</f>
        <v>Q0584</v>
      </c>
      <c r="B173" s="92" t="s">
        <v>599</v>
      </c>
      <c r="C173" s="92" t="str">
        <f>VLOOKUP(A173,METADATA!A:G,7,)</f>
        <v>Technical support office</v>
      </c>
      <c r="D173">
        <f t="shared" si="13"/>
        <v>0</v>
      </c>
      <c r="E173">
        <f t="shared" si="10"/>
        <v>0</v>
      </c>
      <c r="F173" s="99" t="s">
        <v>634</v>
      </c>
      <c r="G173" t="str">
        <f t="shared" si="14"/>
        <v>NOT DONE</v>
      </c>
      <c r="I173" t="str">
        <f t="shared" si="11"/>
        <v>NOT DONE</v>
      </c>
      <c r="K173" t="str">
        <f t="shared" si="12"/>
        <v>NOT DONE</v>
      </c>
    </row>
    <row r="174" spans="1:11" x14ac:dyDescent="0.3">
      <c r="A174" s="4" t="str">
        <f>METADATA!A173</f>
        <v>Q0585</v>
      </c>
      <c r="B174" s="92" t="s">
        <v>602</v>
      </c>
      <c r="C174" s="92" t="str">
        <f>VLOOKUP(A174,METADATA!A:G,7,)</f>
        <v>AMH</v>
      </c>
      <c r="D174">
        <f t="shared" si="13"/>
        <v>1</v>
      </c>
      <c r="E174">
        <f t="shared" si="10"/>
        <v>1</v>
      </c>
      <c r="F174" s="99">
        <v>45843</v>
      </c>
      <c r="G174" t="str">
        <f t="shared" si="14"/>
        <v>DONE</v>
      </c>
      <c r="I174" t="str">
        <f t="shared" si="11"/>
        <v>NOT DONE</v>
      </c>
      <c r="K174" t="str">
        <f t="shared" si="12"/>
        <v>NOT DONE</v>
      </c>
    </row>
    <row r="175" spans="1:11" x14ac:dyDescent="0.3">
      <c r="A175" s="4" t="s">
        <v>719</v>
      </c>
      <c r="B175" t="s">
        <v>603</v>
      </c>
      <c r="C175" s="92" t="str">
        <f>VLOOKUP(A175,METADATA!A:G,7,)</f>
        <v>Out of Country</v>
      </c>
      <c r="D175">
        <f t="shared" si="13"/>
        <v>0</v>
      </c>
      <c r="E175">
        <f t="shared" si="10"/>
        <v>0</v>
      </c>
      <c r="G175" t="str">
        <f t="shared" si="14"/>
        <v>NOT DONE</v>
      </c>
      <c r="I175" t="str">
        <f t="shared" si="11"/>
        <v>NOT DONE</v>
      </c>
      <c r="K175" t="str">
        <f t="shared" si="12"/>
        <v>NOT DONE</v>
      </c>
    </row>
    <row r="176" spans="1:11" x14ac:dyDescent="0.3">
      <c r="A176" s="4" t="s">
        <v>720</v>
      </c>
      <c r="B176" t="s">
        <v>606</v>
      </c>
      <c r="C176" s="92" t="str">
        <f>VLOOKUP(A176,METADATA!A:G,7,)</f>
        <v>QNL</v>
      </c>
      <c r="D176">
        <f t="shared" si="13"/>
        <v>0</v>
      </c>
      <c r="E176">
        <f t="shared" si="10"/>
        <v>0</v>
      </c>
      <c r="G176" t="str">
        <f t="shared" si="14"/>
        <v>NOT DONE</v>
      </c>
      <c r="I176" t="str">
        <f t="shared" si="11"/>
        <v>NOT DONE</v>
      </c>
      <c r="K176" t="str">
        <f t="shared" si="12"/>
        <v>NOT DONE</v>
      </c>
    </row>
    <row r="177" spans="1:11" x14ac:dyDescent="0.3">
      <c r="A177" s="4" t="s">
        <v>721</v>
      </c>
      <c r="B177" t="s">
        <v>604</v>
      </c>
      <c r="C177" s="92" t="str">
        <f>VLOOKUP(A177,METADATA!A:G,7,)</f>
        <v>QNL</v>
      </c>
      <c r="D177">
        <f t="shared" si="13"/>
        <v>0</v>
      </c>
      <c r="E177">
        <f t="shared" si="10"/>
        <v>0</v>
      </c>
      <c r="G177" t="str">
        <f t="shared" si="14"/>
        <v>NOT DONE</v>
      </c>
      <c r="I177" t="str">
        <f t="shared" si="11"/>
        <v>NOT DONE</v>
      </c>
      <c r="K177" t="str">
        <f t="shared" si="12"/>
        <v>NOT DONE</v>
      </c>
    </row>
    <row r="178" spans="1:11" x14ac:dyDescent="0.3">
      <c r="A178" s="4" t="s">
        <v>722</v>
      </c>
      <c r="B178" t="s">
        <v>605</v>
      </c>
      <c r="C178" s="92" t="str">
        <f>VLOOKUP(A178,METADATA!A:G,7,)</f>
        <v>PM2</v>
      </c>
      <c r="D178">
        <f t="shared" si="13"/>
        <v>1</v>
      </c>
      <c r="E178">
        <f t="shared" si="10"/>
        <v>1</v>
      </c>
      <c r="F178" s="99">
        <v>45844</v>
      </c>
      <c r="G178" t="str">
        <f t="shared" si="14"/>
        <v>DONE</v>
      </c>
      <c r="I178" t="str">
        <f t="shared" si="11"/>
        <v>NOT DONE</v>
      </c>
      <c r="K178" t="str">
        <f t="shared" si="12"/>
        <v>NOT DONE</v>
      </c>
    </row>
    <row r="179" spans="1:11" x14ac:dyDescent="0.3">
      <c r="A179" s="4" t="s">
        <v>728</v>
      </c>
      <c r="B179" t="s">
        <v>724</v>
      </c>
      <c r="C179" s="92" t="str">
        <f>VLOOKUP(A179,METADATA!A:G,7,)</f>
        <v>PM3</v>
      </c>
      <c r="D179">
        <f t="shared" si="13"/>
        <v>1</v>
      </c>
      <c r="E179">
        <f t="shared" si="10"/>
        <v>1</v>
      </c>
      <c r="F179" s="99">
        <v>45844</v>
      </c>
      <c r="G179" t="str">
        <f t="shared" si="14"/>
        <v>DONE</v>
      </c>
      <c r="I179" t="str">
        <f t="shared" si="11"/>
        <v>NOT DONE</v>
      </c>
      <c r="K179" t="str">
        <f t="shared" si="12"/>
        <v>NOT DONE</v>
      </c>
    </row>
    <row r="180" spans="1:11" x14ac:dyDescent="0.3">
      <c r="A180" s="4" t="s">
        <v>745</v>
      </c>
      <c r="B180" t="s">
        <v>746</v>
      </c>
      <c r="C180" s="92" t="str">
        <f>VLOOKUP(A180,METADATA!A:G,7,)</f>
        <v>PM2</v>
      </c>
      <c r="D180">
        <f t="shared" si="13"/>
        <v>0</v>
      </c>
      <c r="E180">
        <f t="shared" si="10"/>
        <v>0</v>
      </c>
      <c r="G180" t="str">
        <f t="shared" si="14"/>
        <v>NOT DONE</v>
      </c>
      <c r="I180" t="str">
        <f t="shared" si="11"/>
        <v>NOT DONE</v>
      </c>
      <c r="K180" t="str">
        <f t="shared" si="12"/>
        <v>NOT DONE</v>
      </c>
    </row>
    <row r="181" spans="1:11" x14ac:dyDescent="0.3">
      <c r="A181" s="4" t="s">
        <v>732</v>
      </c>
      <c r="B181" t="s">
        <v>726</v>
      </c>
      <c r="C181" s="92" t="str">
        <f>VLOOKUP(A181,METADATA!A:G,7,)</f>
        <v>PM1</v>
      </c>
      <c r="D181">
        <f t="shared" si="13"/>
        <v>1</v>
      </c>
      <c r="E181">
        <f t="shared" si="10"/>
        <v>1</v>
      </c>
      <c r="F181" s="99">
        <v>45839</v>
      </c>
      <c r="G181" t="str">
        <f t="shared" si="14"/>
        <v>DONE</v>
      </c>
      <c r="I181" t="str">
        <f t="shared" si="11"/>
        <v>NOT DONE</v>
      </c>
      <c r="K181" t="str">
        <f t="shared" si="12"/>
        <v>NOT DONE</v>
      </c>
    </row>
    <row r="182" spans="1:11" x14ac:dyDescent="0.3">
      <c r="A182" s="4" t="s">
        <v>734</v>
      </c>
      <c r="B182" t="s">
        <v>725</v>
      </c>
      <c r="C182" s="92" t="str">
        <f>VLOOKUP(A182,METADATA!A:G,7,)</f>
        <v>PM5</v>
      </c>
      <c r="D182">
        <f t="shared" si="13"/>
        <v>1</v>
      </c>
      <c r="E182">
        <f t="shared" si="10"/>
        <v>1</v>
      </c>
      <c r="F182" s="99">
        <v>45839</v>
      </c>
      <c r="G182" t="str">
        <f t="shared" si="14"/>
        <v>DONE</v>
      </c>
      <c r="I182" t="str">
        <f t="shared" si="11"/>
        <v>NOT DONE</v>
      </c>
      <c r="K182" t="str">
        <f t="shared" si="12"/>
        <v>NOT DONE</v>
      </c>
    </row>
    <row r="183" spans="1:11" x14ac:dyDescent="0.3">
      <c r="A183" s="4" t="s">
        <v>735</v>
      </c>
      <c r="B183" t="str">
        <f>VLOOKUP(A183,METADATA!A:G,4,)</f>
        <v>Sumesh Soman</v>
      </c>
      <c r="C183" s="92" t="str">
        <f>VLOOKUP(A183,METADATA!A:G,7,)</f>
        <v>Technical support office</v>
      </c>
      <c r="D183">
        <f t="shared" si="13"/>
        <v>0</v>
      </c>
      <c r="E183">
        <f t="shared" si="10"/>
        <v>0</v>
      </c>
      <c r="G183" t="str">
        <f t="shared" si="14"/>
        <v>NOT DONE</v>
      </c>
      <c r="I183" t="str">
        <f t="shared" si="11"/>
        <v>NOT DONE</v>
      </c>
      <c r="K183" t="str">
        <f t="shared" si="12"/>
        <v>NOT DONE</v>
      </c>
    </row>
    <row r="184" spans="1:11" x14ac:dyDescent="0.3">
      <c r="A184" s="4" t="s">
        <v>736</v>
      </c>
      <c r="B184" t="str">
        <f>VLOOKUP(A184,METADATA!A:G,4,)</f>
        <v>Muhammed Ashiq Mohamed Mumtaz</v>
      </c>
      <c r="C184" s="92">
        <f>VLOOKUP(A184,METADATA!A:G,7,)</f>
        <v>0</v>
      </c>
      <c r="D184">
        <f t="shared" si="13"/>
        <v>0</v>
      </c>
      <c r="E184">
        <f t="shared" si="10"/>
        <v>0</v>
      </c>
      <c r="G184" t="str">
        <f t="shared" si="14"/>
        <v>NOT DONE</v>
      </c>
      <c r="I184" t="str">
        <f t="shared" si="11"/>
        <v>NOT DONE</v>
      </c>
      <c r="K184" t="str">
        <f t="shared" si="12"/>
        <v>NOT DONE</v>
      </c>
    </row>
    <row r="185" spans="1:11" x14ac:dyDescent="0.3">
      <c r="A185" s="4" t="s">
        <v>737</v>
      </c>
      <c r="B185" t="str">
        <f>VLOOKUP(A185,METADATA!A:G,4,)</f>
        <v>Arvin Clyde D.Crisme</v>
      </c>
      <c r="C185" s="92" t="str">
        <f>VLOOKUP(A185,METADATA!A:G,7,)</f>
        <v>PM5</v>
      </c>
      <c r="D185">
        <f t="shared" si="13"/>
        <v>1</v>
      </c>
      <c r="E185">
        <f t="shared" si="10"/>
        <v>1</v>
      </c>
      <c r="F185" s="99">
        <v>45839</v>
      </c>
      <c r="G185" t="str">
        <f t="shared" si="14"/>
        <v>DONE</v>
      </c>
      <c r="I185" t="str">
        <f t="shared" si="11"/>
        <v>NOT DONE</v>
      </c>
      <c r="K185" t="str">
        <f t="shared" si="12"/>
        <v>NOT DONE</v>
      </c>
    </row>
    <row r="186" spans="1:11" x14ac:dyDescent="0.3">
      <c r="A186" s="4" t="s">
        <v>738</v>
      </c>
      <c r="B186">
        <f>VLOOKUP(A186,METADATA!A:G,4,)</f>
        <v>0</v>
      </c>
      <c r="C186" s="92">
        <f>VLOOKUP(A186,METADATA!A:G,7,)</f>
        <v>0</v>
      </c>
      <c r="D186">
        <f t="shared" si="13"/>
        <v>0</v>
      </c>
      <c r="E186">
        <f t="shared" si="10"/>
        <v>0</v>
      </c>
      <c r="G186" t="str">
        <f t="shared" si="14"/>
        <v>NOT DONE</v>
      </c>
      <c r="I186" t="str">
        <f t="shared" si="11"/>
        <v>NOT DONE</v>
      </c>
      <c r="K186" t="str">
        <f t="shared" si="12"/>
        <v>NOT DONE</v>
      </c>
    </row>
    <row r="187" spans="1:11" x14ac:dyDescent="0.3">
      <c r="A187" s="4" t="s">
        <v>739</v>
      </c>
      <c r="B187" t="str">
        <f>VLOOKUP(A187,METADATA!A:G,4,)</f>
        <v>Ifras Mohammed</v>
      </c>
      <c r="C187" s="92" t="str">
        <f>VLOOKUP(A187,METADATA!A:G,7,)</f>
        <v>ULD Stands</v>
      </c>
      <c r="D187">
        <f t="shared" si="13"/>
        <v>1</v>
      </c>
      <c r="E187">
        <f t="shared" si="10"/>
        <v>1</v>
      </c>
      <c r="F187" s="99">
        <v>45840</v>
      </c>
      <c r="G187" t="str">
        <f t="shared" si="14"/>
        <v>DONE</v>
      </c>
      <c r="I187" t="str">
        <f t="shared" si="11"/>
        <v>NOT DONE</v>
      </c>
      <c r="K187" t="str">
        <f t="shared" si="12"/>
        <v>NOT DONE</v>
      </c>
    </row>
    <row r="188" spans="1:11" x14ac:dyDescent="0.3">
      <c r="A188" s="4" t="s">
        <v>740</v>
      </c>
      <c r="B188" t="str">
        <f>VLOOKUP(A188,METADATA!A:G,4,)</f>
        <v>Alby Manchandiyil Antony</v>
      </c>
      <c r="C188" s="92" t="str">
        <f>VLOOKUP(A188,METADATA!A:G,7,)</f>
        <v>PM3</v>
      </c>
      <c r="D188">
        <f t="shared" si="13"/>
        <v>1</v>
      </c>
      <c r="E188">
        <f t="shared" si="10"/>
        <v>1</v>
      </c>
      <c r="F188" s="99">
        <v>45844</v>
      </c>
      <c r="G188" t="str">
        <f t="shared" si="14"/>
        <v>DONE</v>
      </c>
      <c r="I188" t="str">
        <f t="shared" si="11"/>
        <v>NOT DONE</v>
      </c>
      <c r="K188" t="str">
        <f t="shared" si="12"/>
        <v>NOT DONE</v>
      </c>
    </row>
    <row r="189" spans="1:11" x14ac:dyDescent="0.3">
      <c r="A189" s="4" t="s">
        <v>741</v>
      </c>
      <c r="B189" t="str">
        <f>VLOOKUP(A189,METADATA!A:G,4,)</f>
        <v xml:space="preserve">Ifran Ansari </v>
      </c>
      <c r="C189" s="92" t="str">
        <f>VLOOKUP(A189,METADATA!A:G,7,)</f>
        <v>PM4</v>
      </c>
      <c r="D189">
        <f t="shared" si="13"/>
        <v>1</v>
      </c>
      <c r="E189">
        <f t="shared" si="10"/>
        <v>1</v>
      </c>
      <c r="F189" s="99">
        <v>45839</v>
      </c>
      <c r="G189" t="str">
        <f t="shared" si="14"/>
        <v>DONE</v>
      </c>
      <c r="I189" t="str">
        <f t="shared" si="11"/>
        <v>NOT DONE</v>
      </c>
      <c r="K189" t="str">
        <f t="shared" si="12"/>
        <v>NOT DONE</v>
      </c>
    </row>
    <row r="190" spans="1:11" x14ac:dyDescent="0.3">
      <c r="A190" s="4" t="s">
        <v>742</v>
      </c>
      <c r="B190" t="str">
        <f>VLOOKUP(A190,METADATA!A:G,4,)</f>
        <v>Piratheepan Thiyagarasa</v>
      </c>
      <c r="C190" s="92" t="str">
        <f>VLOOKUP(A190,METADATA!A:G,7,)</f>
        <v>Admin</v>
      </c>
      <c r="D190">
        <f t="shared" si="13"/>
        <v>0</v>
      </c>
      <c r="E190">
        <f t="shared" si="10"/>
        <v>0</v>
      </c>
      <c r="G190" t="str">
        <f t="shared" si="14"/>
        <v>NOT DONE</v>
      </c>
      <c r="I190" t="str">
        <f t="shared" si="11"/>
        <v>NOT DONE</v>
      </c>
      <c r="K190" t="str">
        <f t="shared" si="12"/>
        <v>NOT DONE</v>
      </c>
    </row>
    <row r="191" spans="1:11" x14ac:dyDescent="0.3">
      <c r="A191" s="4" t="s">
        <v>743</v>
      </c>
      <c r="B191" t="str">
        <f>VLOOKUP(A191,METADATA!A:G,4,)</f>
        <v>Moustafa Hassan Ibrahim Elsayyad</v>
      </c>
      <c r="C191" s="92" t="str">
        <f>VLOOKUP(A191,METADATA!A:G,7,)</f>
        <v>Outside Maintenance</v>
      </c>
      <c r="D191">
        <f t="shared" si="13"/>
        <v>0</v>
      </c>
      <c r="E191">
        <f t="shared" si="10"/>
        <v>0</v>
      </c>
      <c r="G191" t="str">
        <f t="shared" si="14"/>
        <v>NOT DONE</v>
      </c>
      <c r="I191" t="str">
        <f t="shared" si="11"/>
        <v>NOT DONE</v>
      </c>
      <c r="K191" t="str">
        <f t="shared" si="12"/>
        <v>NOT DONE</v>
      </c>
    </row>
    <row r="192" spans="1:11" x14ac:dyDescent="0.3">
      <c r="A192" s="4" t="s">
        <v>773</v>
      </c>
      <c r="B192" t="str">
        <f>VLOOKUP(A192,METADATA!A:G,4,)</f>
        <v xml:space="preserve">Harsha Shetty </v>
      </c>
      <c r="C192" s="92" t="str">
        <f>VLOOKUP(A192,METADATA!A:G,7,)</f>
        <v>PM5</v>
      </c>
      <c r="D192">
        <f t="shared" si="13"/>
        <v>1</v>
      </c>
      <c r="E192">
        <f t="shared" si="10"/>
        <v>1</v>
      </c>
      <c r="F192" s="99">
        <v>45839</v>
      </c>
      <c r="G192" t="str">
        <f t="shared" si="14"/>
        <v>DONE</v>
      </c>
      <c r="I192" t="str">
        <f t="shared" si="11"/>
        <v>NOT DONE</v>
      </c>
      <c r="K192" t="str">
        <f t="shared" si="12"/>
        <v>NOT DONE</v>
      </c>
    </row>
    <row r="193" spans="1:11" x14ac:dyDescent="0.3">
      <c r="A193" s="4" t="s">
        <v>774</v>
      </c>
      <c r="B193" t="str">
        <f>VLOOKUP(A193,METADATA!A:G,4,)</f>
        <v>Kevin Carl Enriquez Serrano</v>
      </c>
      <c r="C193" s="92" t="str">
        <f>VLOOKUP(A193,METADATA!A:G,7,)</f>
        <v>PM4</v>
      </c>
      <c r="D193">
        <f t="shared" si="13"/>
        <v>0</v>
      </c>
      <c r="E193">
        <f t="shared" si="10"/>
        <v>0</v>
      </c>
      <c r="G193" t="str">
        <f t="shared" si="14"/>
        <v>NOT DONE</v>
      </c>
      <c r="I193" t="str">
        <f t="shared" si="11"/>
        <v>NOT DONE</v>
      </c>
      <c r="K193" t="str">
        <f t="shared" si="12"/>
        <v>NOT DONE</v>
      </c>
    </row>
    <row r="194" spans="1:11" x14ac:dyDescent="0.3">
      <c r="A194" s="4" t="s">
        <v>781</v>
      </c>
      <c r="B194" t="str">
        <f>VLOOKUP(A194,METADATA!A:G,4,)</f>
        <v>Romie Ross Tamayo Eleosida</v>
      </c>
      <c r="C194" s="92">
        <f>VLOOKUP(A194,METADATA!A:G,7,)</f>
        <v>0</v>
      </c>
      <c r="D194">
        <f t="shared" si="13"/>
        <v>0</v>
      </c>
      <c r="E194">
        <f t="shared" si="10"/>
        <v>0</v>
      </c>
      <c r="G194" t="str">
        <f t="shared" si="14"/>
        <v>NOT DONE</v>
      </c>
      <c r="I194" t="str">
        <f t="shared" si="11"/>
        <v>NOT DONE</v>
      </c>
      <c r="K194" t="str">
        <f t="shared" si="12"/>
        <v>NOT DONE</v>
      </c>
    </row>
  </sheetData>
  <phoneticPr fontId="11" type="noConversion"/>
  <conditionalFormatting sqref="G2:L9 G10:I10 K10:L10 G11:L14 G15:I15 K15:L15 G16:L18 G19:I19 K19:L19 G20:L37 G38:I38 K38:L38 G39:L39 G40:I40 K40:L40 G41:L43 G44:I44 K44:L44 G45:L51 G52:I52 K52:L52 G53:L58 G59:I59 K59:L59 G60:L109 G110:I110 K110:L110 G111:L152 G153:I153 K153:L153 G154:L161 G162:I162 K162:L162 G163:L174 G175:G194 I175:I194 K175:K194">
    <cfRule type="containsText" dxfId="1" priority="2" operator="containsText" text="NOT DONE">
      <formula>NOT(ISERROR(SEARCH("NOT DONE",G2)))</formula>
    </cfRule>
  </conditionalFormatting>
  <conditionalFormatting sqref="I26">
    <cfRule type="containsText" dxfId="0" priority="1" operator="containsText" text="NOT DONE">
      <formula>NOT(ISERROR(SEARCH("NOT DONE",I26)))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4718-DA75-4683-90E1-C7E061361E76}">
  <sheetPr codeName="Sheet10"/>
  <dimension ref="A1:CU366"/>
  <sheetViews>
    <sheetView zoomScaleNormal="100" workbookViewId="0">
      <pane xSplit="7" ySplit="9" topLeftCell="H125" activePane="bottomRight" state="frozen"/>
      <selection pane="topRight" activeCell="H1" sqref="H1"/>
      <selection pane="bottomLeft" activeCell="A10" sqref="A10"/>
      <selection pane="bottomRight" activeCell="E4" sqref="E3:E4"/>
    </sheetView>
  </sheetViews>
  <sheetFormatPr defaultRowHeight="14.4" x14ac:dyDescent="0.3"/>
  <cols>
    <col min="2" max="2" width="36.33203125" style="98" customWidth="1"/>
    <col min="3" max="3" width="14.6640625" style="98" customWidth="1"/>
    <col min="4" max="4" width="11.21875" style="45" customWidth="1"/>
    <col min="5" max="5" width="10.88671875" customWidth="1"/>
    <col min="6" max="6" width="11.109375" hidden="1" customWidth="1"/>
    <col min="7" max="7" width="10.77734375" style="45" hidden="1" customWidth="1"/>
    <col min="8" max="8" width="10.109375" hidden="1" customWidth="1"/>
    <col min="9" max="9" width="8.88671875" style="45" hidden="1" customWidth="1"/>
    <col min="10" max="10" width="11.21875" hidden="1" customWidth="1"/>
    <col min="11" max="11" width="12.88671875" style="45" hidden="1" customWidth="1"/>
    <col min="12" max="12" width="11.88671875" hidden="1" customWidth="1"/>
    <col min="13" max="13" width="8.88671875" hidden="1" customWidth="1"/>
    <col min="14" max="14" width="11.33203125" hidden="1" customWidth="1"/>
    <col min="15" max="15" width="8.88671875" hidden="1" customWidth="1"/>
    <col min="16" max="16" width="9.33203125" hidden="1" customWidth="1"/>
    <col min="17" max="17" width="8.88671875" hidden="1" customWidth="1"/>
    <col min="18" max="18" width="9.6640625" hidden="1" customWidth="1"/>
    <col min="19" max="19" width="8.88671875" hidden="1" customWidth="1"/>
    <col min="20" max="20" width="10.21875" hidden="1" customWidth="1"/>
    <col min="21" max="21" width="8.88671875" hidden="1" customWidth="1"/>
    <col min="22" max="22" width="11.5546875" customWidth="1"/>
    <col min="23" max="23" width="8.77734375" customWidth="1"/>
    <col min="24" max="24" width="9.5546875" customWidth="1"/>
    <col min="25" max="25" width="8.88671875" customWidth="1"/>
    <col min="26" max="26" width="9.109375" customWidth="1"/>
    <col min="27" max="29" width="8.88671875" customWidth="1"/>
    <col min="30" max="30" width="9.33203125" customWidth="1"/>
    <col min="31" max="31" width="8.88671875" customWidth="1"/>
    <col min="32" max="32" width="11.44140625" customWidth="1"/>
    <col min="33" max="35" width="8.88671875" customWidth="1"/>
    <col min="36" max="36" width="13" customWidth="1"/>
    <col min="37" max="37" width="12.21875" customWidth="1"/>
    <col min="38" max="38" width="12.5546875" customWidth="1"/>
    <col min="39" max="39" width="8.88671875" customWidth="1"/>
    <col min="40" max="40" width="11.33203125" customWidth="1"/>
    <col min="41" max="41" width="8.88671875" customWidth="1"/>
    <col min="42" max="42" width="9.21875" customWidth="1"/>
    <col min="43" max="43" width="8.88671875" customWidth="1"/>
    <col min="44" max="44" width="10.5546875" customWidth="1"/>
    <col min="45" max="45" width="8.88671875" customWidth="1"/>
    <col min="46" max="46" width="10.21875" customWidth="1"/>
    <col min="47" max="49" width="8.88671875" customWidth="1"/>
    <col min="50" max="50" width="10.44140625" customWidth="1"/>
    <col min="51" max="51" width="8.88671875" customWidth="1"/>
    <col min="52" max="52" width="10.33203125" customWidth="1"/>
    <col min="53" max="57" width="8.88671875" customWidth="1"/>
    <col min="58" max="58" width="10.6640625" customWidth="1"/>
    <col min="59" max="61" width="8.88671875" customWidth="1"/>
    <col min="62" max="62" width="11.21875" customWidth="1"/>
    <col min="63" max="67" width="8.88671875" customWidth="1"/>
    <col min="68" max="68" width="11.33203125" customWidth="1"/>
    <col min="69" max="69" width="8.88671875" customWidth="1"/>
    <col min="70" max="70" width="10.109375" customWidth="1"/>
    <col min="71" max="71" width="8.88671875" customWidth="1"/>
    <col min="72" max="72" width="12.109375" customWidth="1"/>
    <col min="73" max="77" width="8.88671875" customWidth="1"/>
    <col min="78" max="78" width="10.88671875" customWidth="1"/>
    <col min="79" max="81" width="8.88671875" customWidth="1"/>
    <col min="82" max="82" width="11.44140625" customWidth="1"/>
    <col min="83" max="83" width="8.88671875" customWidth="1"/>
    <col min="84" max="84" width="11.44140625" customWidth="1"/>
    <col min="85" max="85" width="13.109375" customWidth="1"/>
    <col min="86" max="86" width="9.44140625" bestFit="1" customWidth="1"/>
    <col min="88" max="88" width="9.21875" bestFit="1" customWidth="1"/>
    <col min="94" max="94" width="10.33203125" bestFit="1" customWidth="1"/>
    <col min="97" max="97" width="10.21875" customWidth="1"/>
    <col min="98" max="98" width="9.33203125" bestFit="1" customWidth="1"/>
  </cols>
  <sheetData>
    <row r="1" spans="1:99" ht="72" x14ac:dyDescent="0.3">
      <c r="A1" s="1" t="s">
        <v>0</v>
      </c>
      <c r="B1" s="116" t="s">
        <v>2</v>
      </c>
      <c r="C1" s="116" t="s">
        <v>642</v>
      </c>
      <c r="D1" s="193" t="s">
        <v>595</v>
      </c>
      <c r="E1" s="194" t="s">
        <v>593</v>
      </c>
      <c r="F1" s="194" t="s">
        <v>547</v>
      </c>
      <c r="G1" s="195" t="s">
        <v>540</v>
      </c>
      <c r="H1" s="194" t="s">
        <v>547</v>
      </c>
      <c r="I1" s="195" t="s">
        <v>541</v>
      </c>
      <c r="J1" s="194" t="s">
        <v>547</v>
      </c>
      <c r="K1" s="195" t="s">
        <v>705</v>
      </c>
      <c r="L1" s="194" t="s">
        <v>547</v>
      </c>
      <c r="M1" s="194" t="s">
        <v>543</v>
      </c>
      <c r="N1" s="194" t="s">
        <v>547</v>
      </c>
      <c r="O1" s="194" t="s">
        <v>707</v>
      </c>
      <c r="P1" s="194" t="s">
        <v>547</v>
      </c>
      <c r="Q1" s="194" t="s">
        <v>545</v>
      </c>
      <c r="R1" s="194" t="s">
        <v>547</v>
      </c>
      <c r="S1" s="194" t="s">
        <v>546</v>
      </c>
      <c r="T1" s="194" t="s">
        <v>547</v>
      </c>
      <c r="U1" s="194" t="s">
        <v>709</v>
      </c>
      <c r="V1" s="194" t="s">
        <v>547</v>
      </c>
      <c r="W1" s="194" t="s">
        <v>710</v>
      </c>
      <c r="X1" s="194" t="s">
        <v>547</v>
      </c>
      <c r="Y1" s="194" t="s">
        <v>550</v>
      </c>
      <c r="Z1" s="194" t="s">
        <v>547</v>
      </c>
      <c r="AA1" s="194" t="s">
        <v>551</v>
      </c>
      <c r="AB1" s="194" t="s">
        <v>547</v>
      </c>
      <c r="AC1" s="194" t="s">
        <v>711</v>
      </c>
      <c r="AD1" s="194" t="s">
        <v>547</v>
      </c>
      <c r="AE1" s="194" t="s">
        <v>712</v>
      </c>
      <c r="AF1" s="194" t="s">
        <v>547</v>
      </c>
      <c r="AG1" s="194" t="s">
        <v>713</v>
      </c>
      <c r="AH1" s="194" t="s">
        <v>547</v>
      </c>
      <c r="AI1" s="194" t="s">
        <v>555</v>
      </c>
      <c r="AJ1" s="194" t="s">
        <v>547</v>
      </c>
      <c r="AK1" s="194" t="s">
        <v>750</v>
      </c>
      <c r="AL1" s="194" t="s">
        <v>547</v>
      </c>
      <c r="AM1" s="194" t="s">
        <v>556</v>
      </c>
      <c r="AN1" s="196" t="s">
        <v>547</v>
      </c>
      <c r="AO1" s="194" t="s">
        <v>557</v>
      </c>
      <c r="AP1" s="194" t="s">
        <v>547</v>
      </c>
      <c r="AQ1" s="194" t="s">
        <v>558</v>
      </c>
      <c r="AR1" s="194" t="s">
        <v>547</v>
      </c>
      <c r="AS1" s="194" t="s">
        <v>559</v>
      </c>
      <c r="AT1" s="194" t="s">
        <v>547</v>
      </c>
      <c r="AU1" s="194" t="s">
        <v>560</v>
      </c>
      <c r="AV1" s="194" t="s">
        <v>547</v>
      </c>
      <c r="AW1" s="194" t="s">
        <v>561</v>
      </c>
      <c r="AX1" s="194" t="s">
        <v>547</v>
      </c>
      <c r="AY1" s="194" t="s">
        <v>562</v>
      </c>
      <c r="AZ1" s="194" t="s">
        <v>547</v>
      </c>
      <c r="BA1" s="194" t="s">
        <v>563</v>
      </c>
      <c r="BB1" s="194" t="s">
        <v>547</v>
      </c>
      <c r="BC1" s="194" t="s">
        <v>564</v>
      </c>
      <c r="BD1" s="194" t="s">
        <v>547</v>
      </c>
      <c r="BE1" s="194" t="s">
        <v>565</v>
      </c>
      <c r="BF1" s="194" t="s">
        <v>547</v>
      </c>
      <c r="BG1" s="194" t="s">
        <v>566</v>
      </c>
      <c r="BH1" s="194" t="s">
        <v>547</v>
      </c>
      <c r="BI1" s="194" t="s">
        <v>567</v>
      </c>
      <c r="BJ1" s="194" t="s">
        <v>547</v>
      </c>
      <c r="BK1" s="194" t="s">
        <v>568</v>
      </c>
      <c r="BL1" s="194" t="s">
        <v>547</v>
      </c>
      <c r="BM1" s="194" t="s">
        <v>569</v>
      </c>
      <c r="BN1" s="194" t="s">
        <v>547</v>
      </c>
      <c r="BO1" s="194" t="s">
        <v>570</v>
      </c>
      <c r="BP1" s="194" t="s">
        <v>547</v>
      </c>
      <c r="BQ1" s="194" t="s">
        <v>571</v>
      </c>
      <c r="BR1" s="194" t="s">
        <v>547</v>
      </c>
      <c r="BS1" s="194" t="s">
        <v>572</v>
      </c>
      <c r="BT1" s="194" t="s">
        <v>547</v>
      </c>
      <c r="BU1" s="194" t="s">
        <v>573</v>
      </c>
      <c r="BV1" s="194" t="s">
        <v>547</v>
      </c>
      <c r="BW1" s="194" t="s">
        <v>574</v>
      </c>
      <c r="BX1" s="194" t="s">
        <v>547</v>
      </c>
      <c r="BY1" s="194" t="s">
        <v>575</v>
      </c>
      <c r="BZ1" s="194" t="s">
        <v>547</v>
      </c>
      <c r="CA1" s="194" t="s">
        <v>576</v>
      </c>
      <c r="CB1" s="194" t="s">
        <v>547</v>
      </c>
      <c r="CC1" s="194" t="s">
        <v>577</v>
      </c>
      <c r="CD1" s="194" t="s">
        <v>547</v>
      </c>
      <c r="CE1" s="194" t="s">
        <v>578</v>
      </c>
      <c r="CF1" s="194" t="s">
        <v>547</v>
      </c>
      <c r="CG1" s="194" t="s">
        <v>579</v>
      </c>
      <c r="CH1" s="194" t="s">
        <v>547</v>
      </c>
      <c r="CI1" s="194" t="s">
        <v>580</v>
      </c>
      <c r="CJ1" s="194" t="s">
        <v>547</v>
      </c>
      <c r="CK1" s="194" t="s">
        <v>581</v>
      </c>
      <c r="CL1" s="194" t="s">
        <v>547</v>
      </c>
      <c r="CM1" s="194" t="s">
        <v>582</v>
      </c>
      <c r="CN1" s="194" t="s">
        <v>547</v>
      </c>
      <c r="CO1" s="194" t="s">
        <v>714</v>
      </c>
      <c r="CP1" s="194" t="s">
        <v>547</v>
      </c>
      <c r="CQ1" s="194" t="s">
        <v>584</v>
      </c>
      <c r="CR1" s="194" t="s">
        <v>547</v>
      </c>
      <c r="CS1" s="194" t="s">
        <v>585</v>
      </c>
      <c r="CT1" s="194" t="s">
        <v>547</v>
      </c>
      <c r="CU1" s="194" t="s">
        <v>795</v>
      </c>
    </row>
    <row r="2" spans="1:99" x14ac:dyDescent="0.3">
      <c r="A2" s="4" t="s">
        <v>5</v>
      </c>
      <c r="B2" s="11" t="s">
        <v>7</v>
      </c>
      <c r="C2" s="11" t="s">
        <v>617</v>
      </c>
      <c r="D2" s="227" t="s">
        <v>634</v>
      </c>
      <c r="E2" s="4">
        <v>0</v>
      </c>
      <c r="F2" s="101"/>
      <c r="H2" s="101"/>
      <c r="J2" s="135"/>
      <c r="L2" s="101"/>
      <c r="M2" s="45"/>
      <c r="N2" s="101"/>
      <c r="O2" s="45"/>
      <c r="P2" s="101"/>
      <c r="Q2" s="45"/>
      <c r="R2" s="101"/>
      <c r="S2" s="45"/>
      <c r="T2" s="101"/>
      <c r="U2" s="45"/>
      <c r="V2" s="101"/>
      <c r="W2" s="45"/>
      <c r="X2" s="101"/>
      <c r="Y2" s="45"/>
      <c r="Z2" s="101"/>
      <c r="AA2" s="45"/>
      <c r="AC2" s="45"/>
      <c r="AD2" s="101"/>
      <c r="AE2" s="45"/>
      <c r="AF2" s="101"/>
      <c r="AG2" s="45"/>
      <c r="BA2" s="45"/>
      <c r="BT2" s="101"/>
    </row>
    <row r="3" spans="1:99" x14ac:dyDescent="0.3">
      <c r="A3" s="4" t="s">
        <v>9</v>
      </c>
      <c r="B3" s="11" t="s">
        <v>11</v>
      </c>
      <c r="C3" s="11" t="s">
        <v>618</v>
      </c>
      <c r="D3" s="227" t="s">
        <v>634</v>
      </c>
      <c r="E3" s="4">
        <v>0</v>
      </c>
      <c r="F3" s="101"/>
      <c r="H3" s="101"/>
      <c r="J3" s="135"/>
      <c r="L3" s="101"/>
      <c r="M3" s="45"/>
      <c r="N3" s="101"/>
      <c r="O3" s="45"/>
      <c r="P3" s="101"/>
      <c r="Q3" s="45"/>
      <c r="R3" s="101"/>
      <c r="S3" s="45"/>
      <c r="T3" s="101"/>
      <c r="U3" s="45"/>
      <c r="V3" s="101"/>
      <c r="W3" s="45"/>
      <c r="X3" s="101"/>
      <c r="Y3" s="45"/>
      <c r="Z3" s="101"/>
      <c r="AA3" s="45"/>
      <c r="AC3" s="45"/>
      <c r="AD3" s="101"/>
      <c r="AE3" s="45"/>
      <c r="AF3" s="101"/>
      <c r="AG3" s="45"/>
      <c r="BA3" s="45"/>
      <c r="BT3" s="101"/>
    </row>
    <row r="4" spans="1:99" x14ac:dyDescent="0.3">
      <c r="A4" s="4" t="s">
        <v>13</v>
      </c>
      <c r="B4" s="11" t="s">
        <v>15</v>
      </c>
      <c r="C4" s="11" t="s">
        <v>16</v>
      </c>
      <c r="D4" s="227" t="s">
        <v>634</v>
      </c>
      <c r="E4" s="4">
        <v>0</v>
      </c>
      <c r="F4" s="101"/>
      <c r="H4" s="101"/>
      <c r="J4" s="135"/>
      <c r="L4" s="101"/>
      <c r="M4" s="45"/>
      <c r="N4" s="101"/>
      <c r="O4" s="45"/>
      <c r="P4" s="101"/>
      <c r="Q4" s="45"/>
      <c r="R4" s="101"/>
      <c r="S4" s="45"/>
      <c r="T4" s="101"/>
      <c r="U4" s="45"/>
      <c r="V4" s="101"/>
      <c r="W4" s="45"/>
      <c r="X4" s="101"/>
      <c r="Y4" s="45"/>
      <c r="Z4" s="101"/>
      <c r="AA4" s="45"/>
      <c r="AC4" s="45"/>
      <c r="AD4" s="101"/>
      <c r="AE4" s="45"/>
      <c r="AF4" s="101"/>
      <c r="AG4" s="45"/>
      <c r="BA4" s="45"/>
      <c r="BR4" s="101"/>
      <c r="BT4" s="101"/>
      <c r="BV4" s="101"/>
      <c r="BX4" s="101"/>
      <c r="BZ4" s="101"/>
      <c r="CB4" s="101"/>
      <c r="CD4" s="101"/>
      <c r="CF4" s="101"/>
    </row>
    <row r="5" spans="1:99" x14ac:dyDescent="0.3">
      <c r="A5" s="4" t="s">
        <v>17</v>
      </c>
      <c r="B5" s="11" t="s">
        <v>19</v>
      </c>
      <c r="C5" s="11" t="s">
        <v>619</v>
      </c>
      <c r="D5" s="227" t="s">
        <v>634</v>
      </c>
      <c r="E5" s="4">
        <v>0</v>
      </c>
      <c r="F5" s="101"/>
      <c r="H5" s="101"/>
      <c r="J5" s="135"/>
      <c r="L5" s="101"/>
      <c r="M5" s="45"/>
      <c r="N5" s="101"/>
      <c r="O5" s="45"/>
      <c r="P5" s="101"/>
      <c r="Q5" s="45"/>
      <c r="R5" s="101"/>
      <c r="S5" s="45"/>
      <c r="T5" s="101"/>
      <c r="U5" s="45"/>
      <c r="V5" s="101"/>
      <c r="W5" s="45"/>
      <c r="X5" s="101"/>
      <c r="Y5" s="45"/>
      <c r="Z5" s="101"/>
      <c r="AA5" s="45"/>
      <c r="AC5" s="45"/>
      <c r="AD5" s="101"/>
      <c r="AE5" s="45"/>
      <c r="AF5" s="101"/>
      <c r="AG5" s="45"/>
      <c r="BA5" s="45"/>
      <c r="BR5" s="101"/>
      <c r="BT5" s="101"/>
      <c r="BV5" s="101"/>
      <c r="BX5" s="101"/>
      <c r="BZ5" s="101"/>
      <c r="CB5" s="101"/>
      <c r="CD5" s="101"/>
      <c r="CF5" s="101"/>
    </row>
    <row r="6" spans="1:99" x14ac:dyDescent="0.3">
      <c r="A6" s="4" t="s">
        <v>21</v>
      </c>
      <c r="B6" s="11" t="s">
        <v>23</v>
      </c>
      <c r="C6" s="11" t="s">
        <v>620</v>
      </c>
      <c r="D6" s="227" t="s">
        <v>634</v>
      </c>
      <c r="E6" s="4">
        <v>0</v>
      </c>
      <c r="F6" s="101"/>
      <c r="H6" s="101"/>
      <c r="J6" s="135"/>
      <c r="L6" s="101"/>
      <c r="M6" s="45"/>
      <c r="N6" s="101"/>
      <c r="O6" s="45"/>
      <c r="P6" s="101"/>
      <c r="Q6" s="45"/>
      <c r="R6" s="101"/>
      <c r="S6" s="45"/>
      <c r="T6" s="101"/>
      <c r="U6" s="45"/>
      <c r="V6" s="101"/>
      <c r="W6" s="45"/>
      <c r="X6" s="101"/>
      <c r="Y6" s="45"/>
      <c r="Z6" s="101"/>
      <c r="AA6" s="45"/>
      <c r="AC6" s="45"/>
      <c r="AD6" s="101"/>
      <c r="AE6" s="45"/>
      <c r="AF6" s="101"/>
      <c r="AG6" s="45"/>
      <c r="BA6" s="45"/>
      <c r="BR6" s="101"/>
      <c r="BT6" s="101"/>
      <c r="BV6" s="101"/>
      <c r="BX6" s="101"/>
      <c r="BZ6" s="101"/>
      <c r="CB6" s="101"/>
      <c r="CD6" s="101"/>
      <c r="CF6" s="101"/>
    </row>
    <row r="7" spans="1:99" x14ac:dyDescent="0.3">
      <c r="A7" s="4" t="s">
        <v>24</v>
      </c>
      <c r="B7" s="11" t="s">
        <v>26</v>
      </c>
      <c r="C7" s="11" t="s">
        <v>621</v>
      </c>
      <c r="D7" s="227" t="s">
        <v>634</v>
      </c>
      <c r="E7" s="4">
        <v>0</v>
      </c>
      <c r="F7" s="101"/>
      <c r="H7" s="101"/>
      <c r="J7" s="135"/>
      <c r="L7" s="101"/>
      <c r="M7" s="45"/>
      <c r="N7" s="101"/>
      <c r="O7" s="45"/>
      <c r="P7" s="101"/>
      <c r="Q7" s="45"/>
      <c r="R7" s="101"/>
      <c r="S7" s="45"/>
      <c r="T7" s="101"/>
      <c r="U7" s="45"/>
      <c r="V7" s="101"/>
      <c r="W7" s="45"/>
      <c r="X7" s="101"/>
      <c r="Y7" s="45"/>
      <c r="Z7" s="101"/>
      <c r="AA7" s="45"/>
      <c r="AC7" s="45"/>
      <c r="AD7" s="101"/>
      <c r="AE7" s="45"/>
      <c r="AF7" s="101"/>
      <c r="AG7" s="45"/>
      <c r="BA7" s="45"/>
      <c r="BF7" s="101"/>
      <c r="BP7" s="101"/>
      <c r="BR7" s="101"/>
      <c r="BT7" s="101"/>
      <c r="BV7" s="101"/>
      <c r="BX7" s="101"/>
      <c r="BZ7" s="101"/>
      <c r="CB7" s="101"/>
      <c r="CD7" s="101"/>
      <c r="CF7" s="101"/>
      <c r="CP7" s="99"/>
    </row>
    <row r="8" spans="1:99" x14ac:dyDescent="0.3">
      <c r="A8" s="4" t="s">
        <v>28</v>
      </c>
      <c r="B8" s="11" t="s">
        <v>30</v>
      </c>
      <c r="C8" s="11" t="s">
        <v>622</v>
      </c>
      <c r="D8" s="227" t="s">
        <v>634</v>
      </c>
      <c r="E8" s="4">
        <v>0</v>
      </c>
      <c r="F8" s="101"/>
      <c r="H8" s="101"/>
      <c r="J8" s="135"/>
      <c r="L8" s="101"/>
      <c r="M8" s="45"/>
      <c r="N8" s="101"/>
      <c r="O8" s="45"/>
      <c r="P8" s="101"/>
      <c r="Q8" s="45"/>
      <c r="R8" s="101"/>
      <c r="S8" s="45"/>
      <c r="T8" s="101"/>
      <c r="U8" s="45"/>
      <c r="V8" s="101"/>
      <c r="W8" s="45"/>
      <c r="X8" s="101"/>
      <c r="Y8" s="45"/>
      <c r="Z8" s="101"/>
      <c r="AA8" s="45"/>
      <c r="AC8" s="45"/>
      <c r="AD8" s="101"/>
      <c r="AE8" s="45"/>
      <c r="AF8" s="101"/>
      <c r="AG8" s="45"/>
      <c r="BA8" s="45"/>
      <c r="BF8" s="101"/>
      <c r="BP8" s="101"/>
      <c r="BR8" s="101"/>
      <c r="BT8" s="101"/>
      <c r="BV8" s="101"/>
      <c r="BX8" s="101"/>
      <c r="BZ8" s="101"/>
      <c r="CB8" s="101"/>
      <c r="CD8" s="101"/>
      <c r="CF8" s="101"/>
      <c r="CP8" s="99"/>
    </row>
    <row r="9" spans="1:99" x14ac:dyDescent="0.3">
      <c r="A9" s="4" t="s">
        <v>32</v>
      </c>
      <c r="B9" s="11" t="s">
        <v>34</v>
      </c>
      <c r="C9" s="11" t="s">
        <v>35</v>
      </c>
      <c r="D9" s="227" t="s">
        <v>634</v>
      </c>
      <c r="E9" s="4">
        <v>0</v>
      </c>
      <c r="F9" s="101"/>
      <c r="H9" s="101"/>
      <c r="J9" s="135"/>
      <c r="L9" s="101"/>
      <c r="M9" s="45"/>
      <c r="N9" s="101"/>
      <c r="O9" s="45"/>
      <c r="P9" s="101"/>
      <c r="Q9" s="45"/>
      <c r="R9" s="101"/>
      <c r="S9" s="45"/>
      <c r="T9" s="101"/>
      <c r="U9" s="45"/>
      <c r="V9" s="101"/>
      <c r="W9" s="45"/>
      <c r="X9" s="101"/>
      <c r="Y9" s="45"/>
      <c r="Z9" s="101"/>
      <c r="AA9" s="45"/>
      <c r="AC9" s="45"/>
      <c r="AD9" s="101"/>
      <c r="AE9" s="45"/>
      <c r="AF9" s="101"/>
      <c r="AG9" s="45"/>
      <c r="AJ9" s="140"/>
      <c r="BA9" s="45"/>
      <c r="BF9" s="101"/>
      <c r="BP9" s="101"/>
      <c r="BR9" s="101"/>
      <c r="BT9" s="101"/>
      <c r="BV9" s="101"/>
      <c r="BX9" s="101"/>
      <c r="BZ9" s="101"/>
      <c r="CB9" s="101"/>
      <c r="CD9" s="101"/>
      <c r="CF9" s="101"/>
      <c r="CP9" s="99"/>
    </row>
    <row r="10" spans="1:99" x14ac:dyDescent="0.3">
      <c r="A10" s="4" t="s">
        <v>36</v>
      </c>
      <c r="B10" s="11" t="s">
        <v>38</v>
      </c>
      <c r="C10" s="11" t="s">
        <v>16</v>
      </c>
      <c r="D10" s="227" t="s">
        <v>634</v>
      </c>
      <c r="E10" s="4">
        <v>0</v>
      </c>
      <c r="F10" s="101"/>
      <c r="H10" s="101"/>
      <c r="J10" s="135"/>
      <c r="L10" s="101"/>
      <c r="M10" s="45"/>
      <c r="N10" s="101"/>
      <c r="O10" s="45"/>
      <c r="P10" s="101"/>
      <c r="Q10" s="45"/>
      <c r="R10" s="101"/>
      <c r="S10" s="45"/>
      <c r="T10" s="101"/>
      <c r="U10" s="45"/>
      <c r="V10" s="101"/>
      <c r="W10" s="45"/>
      <c r="X10" s="101"/>
      <c r="Y10" s="45"/>
      <c r="Z10" s="101"/>
      <c r="AA10" s="45"/>
      <c r="AC10" s="45"/>
      <c r="AD10" s="101"/>
      <c r="AE10" s="45"/>
      <c r="AF10" s="101"/>
      <c r="AG10" s="45"/>
      <c r="AJ10" s="140"/>
      <c r="BA10" s="45"/>
      <c r="BF10" s="101"/>
      <c r="BP10" s="101"/>
      <c r="BR10" s="101"/>
      <c r="BT10" s="101"/>
      <c r="BV10" s="101"/>
      <c r="BX10" s="101"/>
      <c r="BZ10" s="101"/>
      <c r="CB10" s="101"/>
      <c r="CD10" s="101"/>
      <c r="CF10" s="101"/>
      <c r="CP10" s="99"/>
      <c r="CT10" s="99"/>
    </row>
    <row r="11" spans="1:99" x14ac:dyDescent="0.3">
      <c r="A11" s="4" t="s">
        <v>39</v>
      </c>
      <c r="B11" s="11" t="s">
        <v>41</v>
      </c>
      <c r="C11" s="11" t="s">
        <v>622</v>
      </c>
      <c r="D11" s="227" t="s">
        <v>634</v>
      </c>
      <c r="E11" s="4">
        <v>0</v>
      </c>
      <c r="F11" s="101"/>
      <c r="H11" s="101"/>
      <c r="J11" s="135"/>
      <c r="L11" s="101"/>
      <c r="M11" s="45"/>
      <c r="N11" s="101"/>
      <c r="O11" s="45"/>
      <c r="P11" s="101"/>
      <c r="Q11" s="45"/>
      <c r="R11" s="101"/>
      <c r="S11" s="45"/>
      <c r="T11" s="101"/>
      <c r="U11" s="45"/>
      <c r="V11" s="101"/>
      <c r="W11" s="45"/>
      <c r="X11" s="101"/>
      <c r="Y11" s="45"/>
      <c r="Z11" s="101"/>
      <c r="AA11" s="45"/>
      <c r="AC11" s="45"/>
      <c r="AD11" s="101"/>
      <c r="AE11" s="45"/>
      <c r="AF11" s="101"/>
      <c r="AG11" s="45"/>
      <c r="AJ11" s="140"/>
      <c r="BA11" s="45"/>
      <c r="BF11" s="101"/>
      <c r="BP11" s="101"/>
      <c r="BR11" s="101"/>
      <c r="BT11" s="101"/>
      <c r="BV11" s="101"/>
      <c r="BX11" s="101"/>
      <c r="BZ11" s="101"/>
      <c r="CB11" s="101"/>
      <c r="CD11" s="101"/>
      <c r="CF11" s="101"/>
      <c r="CP11" s="99"/>
      <c r="CT11" s="99"/>
    </row>
    <row r="12" spans="1:99" x14ac:dyDescent="0.3">
      <c r="A12" s="4" t="s">
        <v>42</v>
      </c>
      <c r="B12" s="11" t="s">
        <v>44</v>
      </c>
      <c r="C12" s="11" t="s">
        <v>622</v>
      </c>
      <c r="D12" s="227" t="s">
        <v>634</v>
      </c>
      <c r="E12" s="4">
        <v>0</v>
      </c>
      <c r="F12" s="101"/>
      <c r="H12" s="101"/>
      <c r="J12" s="135"/>
      <c r="L12" s="101"/>
      <c r="M12" s="45"/>
      <c r="N12" s="101"/>
      <c r="O12" s="45"/>
      <c r="P12" s="101"/>
      <c r="Q12" s="45"/>
      <c r="R12" s="101"/>
      <c r="S12" s="45"/>
      <c r="T12" s="101"/>
      <c r="U12" s="45"/>
      <c r="V12" s="101"/>
      <c r="W12" s="45"/>
      <c r="X12" s="101"/>
      <c r="Y12" s="45"/>
      <c r="Z12" s="101"/>
      <c r="AA12" s="45"/>
      <c r="AC12" s="45"/>
      <c r="AD12" s="101"/>
      <c r="AE12" s="45"/>
      <c r="AF12" s="101"/>
      <c r="AG12" s="45"/>
      <c r="AJ12" s="140"/>
      <c r="BA12" s="45"/>
      <c r="BF12" s="101"/>
      <c r="BP12" s="101"/>
      <c r="BR12" s="101"/>
      <c r="BT12" s="101"/>
      <c r="BV12" s="101"/>
      <c r="BX12" s="101"/>
      <c r="BZ12" s="101"/>
      <c r="CB12" s="101"/>
      <c r="CD12" s="101"/>
      <c r="CF12" s="101"/>
      <c r="CP12" s="99"/>
      <c r="CT12" s="99"/>
    </row>
    <row r="13" spans="1:99" x14ac:dyDescent="0.3">
      <c r="A13" s="4" t="s">
        <v>45</v>
      </c>
      <c r="B13" s="11" t="s">
        <v>47</v>
      </c>
      <c r="C13" s="11" t="s">
        <v>618</v>
      </c>
      <c r="D13" s="227" t="s">
        <v>634</v>
      </c>
      <c r="E13" s="4">
        <v>0</v>
      </c>
      <c r="F13" s="101"/>
      <c r="H13" s="101"/>
      <c r="J13" s="135"/>
      <c r="L13" s="101"/>
      <c r="M13" s="45"/>
      <c r="N13" s="101"/>
      <c r="O13" s="45"/>
      <c r="P13" s="101"/>
      <c r="Q13" s="45"/>
      <c r="R13" s="101"/>
      <c r="S13" s="45"/>
      <c r="T13" s="101"/>
      <c r="U13" s="45"/>
      <c r="V13" s="101"/>
      <c r="W13" s="45"/>
      <c r="X13" s="101"/>
      <c r="Y13" s="45"/>
      <c r="Z13" s="101"/>
      <c r="AA13" s="45"/>
      <c r="AC13" s="45"/>
      <c r="AD13" s="101"/>
      <c r="AE13" s="45"/>
      <c r="AF13" s="101"/>
      <c r="AG13" s="45"/>
      <c r="AJ13" s="140"/>
      <c r="BA13" s="45"/>
      <c r="BF13" s="101"/>
      <c r="BP13" s="101"/>
      <c r="BR13" s="101"/>
      <c r="BT13" s="101"/>
      <c r="BV13" s="101"/>
      <c r="BX13" s="101"/>
      <c r="BZ13" s="101"/>
      <c r="CB13" s="101"/>
      <c r="CD13" s="101"/>
      <c r="CF13" s="101"/>
      <c r="CP13" s="99"/>
      <c r="CT13" s="99"/>
    </row>
    <row r="14" spans="1:99" x14ac:dyDescent="0.3">
      <c r="A14" s="4" t="s">
        <v>48</v>
      </c>
      <c r="B14" s="11" t="s">
        <v>50</v>
      </c>
      <c r="C14" s="11" t="s">
        <v>623</v>
      </c>
      <c r="D14" s="227" t="s">
        <v>634</v>
      </c>
      <c r="E14" s="4">
        <v>0</v>
      </c>
      <c r="F14" s="101"/>
      <c r="H14" s="101"/>
      <c r="J14" s="135"/>
      <c r="L14" s="101"/>
      <c r="M14" s="45"/>
      <c r="N14" s="101"/>
      <c r="O14" s="45"/>
      <c r="P14" s="101"/>
      <c r="Q14" s="45"/>
      <c r="R14" s="101"/>
      <c r="S14" s="45"/>
      <c r="T14" s="101"/>
      <c r="U14" s="45"/>
      <c r="V14" s="101"/>
      <c r="W14" s="45"/>
      <c r="X14" s="101"/>
      <c r="Y14" s="45"/>
      <c r="Z14" s="101"/>
      <c r="AA14" s="45"/>
      <c r="AC14" s="45"/>
      <c r="AD14" s="101"/>
      <c r="AE14" s="45"/>
      <c r="AF14" s="101"/>
      <c r="AG14" s="45"/>
      <c r="AJ14" s="140"/>
      <c r="BA14" s="45"/>
      <c r="BF14" s="101"/>
      <c r="BP14" s="101"/>
      <c r="BR14" s="101"/>
      <c r="BT14" s="101"/>
      <c r="BV14" s="101"/>
      <c r="BX14" s="101"/>
      <c r="BZ14" s="101"/>
      <c r="CB14" s="101"/>
      <c r="CD14" s="101"/>
      <c r="CF14" s="101"/>
      <c r="CP14" s="99"/>
      <c r="CT14" s="99"/>
    </row>
    <row r="15" spans="1:99" x14ac:dyDescent="0.3">
      <c r="A15" s="4" t="s">
        <v>51</v>
      </c>
      <c r="B15" s="11" t="s">
        <v>53</v>
      </c>
      <c r="C15" s="11" t="s">
        <v>622</v>
      </c>
      <c r="D15" s="227" t="s">
        <v>634</v>
      </c>
      <c r="E15" s="4">
        <v>0</v>
      </c>
      <c r="F15" s="101"/>
      <c r="H15" s="101"/>
      <c r="J15" s="135"/>
      <c r="L15" s="101"/>
      <c r="M15" s="45"/>
      <c r="N15" s="101"/>
      <c r="O15" s="45"/>
      <c r="P15" s="101"/>
      <c r="Q15" s="45"/>
      <c r="R15" s="101"/>
      <c r="S15" s="45"/>
      <c r="T15" s="101"/>
      <c r="U15" s="45"/>
      <c r="V15" s="101"/>
      <c r="W15" s="45"/>
      <c r="X15" s="101"/>
      <c r="Y15" s="45"/>
      <c r="Z15" s="101"/>
      <c r="AA15" s="45"/>
      <c r="AC15" s="45"/>
      <c r="AD15" s="101"/>
      <c r="AE15" s="45"/>
      <c r="AF15" s="101"/>
      <c r="AG15" s="45"/>
      <c r="AJ15" s="140"/>
      <c r="BA15" s="45"/>
      <c r="BF15" s="101"/>
      <c r="BP15" s="101"/>
      <c r="BR15" s="101"/>
      <c r="BT15" s="101"/>
      <c r="BV15" s="101"/>
      <c r="BX15" s="101"/>
      <c r="BZ15" s="101"/>
      <c r="CB15" s="101"/>
      <c r="CD15" s="101"/>
      <c r="CF15" s="101"/>
      <c r="CP15" s="99"/>
      <c r="CT15" s="99"/>
    </row>
    <row r="16" spans="1:99" x14ac:dyDescent="0.3">
      <c r="A16" s="4" t="s">
        <v>54</v>
      </c>
      <c r="B16" s="11" t="s">
        <v>56</v>
      </c>
      <c r="C16" s="11" t="s">
        <v>717</v>
      </c>
      <c r="D16" s="227">
        <v>0.7122857142857143</v>
      </c>
      <c r="E16" s="4">
        <v>14</v>
      </c>
      <c r="F16" s="101">
        <v>45231</v>
      </c>
      <c r="G16" s="45">
        <v>0.80600000000000005</v>
      </c>
      <c r="H16" s="101">
        <v>45231</v>
      </c>
      <c r="I16" s="45">
        <v>0.74</v>
      </c>
      <c r="J16" s="135"/>
      <c r="K16" s="45">
        <v>0.5</v>
      </c>
      <c r="L16" s="101"/>
      <c r="M16" s="45">
        <v>0.67500000000000004</v>
      </c>
      <c r="N16" s="101"/>
      <c r="O16" s="45">
        <v>0.73299999999999998</v>
      </c>
      <c r="P16" s="101"/>
      <c r="Q16" s="45">
        <v>0.752</v>
      </c>
      <c r="R16" s="101"/>
      <c r="S16" s="45">
        <v>0.70499999999999996</v>
      </c>
      <c r="T16" s="101"/>
      <c r="U16" s="45">
        <v>0.94699999999999995</v>
      </c>
      <c r="V16" s="101"/>
      <c r="W16" s="45">
        <v>0.79800000000000004</v>
      </c>
      <c r="X16" s="101"/>
      <c r="Y16" s="45">
        <v>0.71699999999999997</v>
      </c>
      <c r="Z16" s="101"/>
      <c r="AA16" s="45">
        <v>0.8</v>
      </c>
      <c r="AC16" s="45">
        <v>0.85699999999999998</v>
      </c>
      <c r="AD16" s="101"/>
      <c r="AE16" s="45">
        <v>0.5</v>
      </c>
      <c r="AF16" s="101"/>
      <c r="AG16" s="45">
        <v>0.442</v>
      </c>
      <c r="AJ16" s="140"/>
      <c r="BA16" s="45"/>
      <c r="BF16" s="101"/>
      <c r="BP16" s="101"/>
      <c r="BR16" s="101"/>
      <c r="BT16" s="101"/>
      <c r="BV16" s="101"/>
      <c r="BX16" s="101"/>
      <c r="BZ16" s="101"/>
      <c r="CB16" s="101"/>
      <c r="CD16" s="101"/>
      <c r="CF16" s="101"/>
      <c r="CP16" s="99"/>
      <c r="CT16" s="99"/>
    </row>
    <row r="17" spans="1:98" x14ac:dyDescent="0.3">
      <c r="A17" s="4" t="e">
        <v>#REF!</v>
      </c>
      <c r="B17" s="11" t="s">
        <v>58</v>
      </c>
      <c r="C17" s="11" t="e">
        <v>#REF!</v>
      </c>
      <c r="D17" s="227" t="s">
        <v>634</v>
      </c>
      <c r="E17" s="4">
        <v>0</v>
      </c>
      <c r="F17" s="101"/>
      <c r="H17" s="101"/>
      <c r="J17" s="135"/>
      <c r="L17" s="101"/>
      <c r="M17" s="45"/>
      <c r="N17" s="101"/>
      <c r="O17" s="45"/>
      <c r="P17" s="101"/>
      <c r="Q17" s="45"/>
      <c r="R17" s="101"/>
      <c r="S17" s="45"/>
      <c r="T17" s="101"/>
      <c r="U17" s="45"/>
      <c r="V17" s="101"/>
      <c r="W17" s="45"/>
      <c r="X17" s="101"/>
      <c r="Y17" s="45"/>
      <c r="Z17" s="101"/>
      <c r="AA17" s="45"/>
      <c r="AC17" s="45"/>
      <c r="AD17" s="101"/>
      <c r="AE17" s="45"/>
      <c r="AF17" s="101"/>
      <c r="AG17" s="45"/>
      <c r="AJ17" s="140"/>
      <c r="BA17" s="45"/>
      <c r="BF17" s="101"/>
      <c r="BP17" s="101"/>
      <c r="BR17" s="101"/>
      <c r="BT17" s="101"/>
      <c r="BV17" s="101"/>
      <c r="BX17" s="101"/>
      <c r="BZ17" s="101"/>
      <c r="CB17" s="101"/>
      <c r="CD17" s="101"/>
      <c r="CF17" s="101"/>
      <c r="CP17" s="99"/>
      <c r="CT17" s="99"/>
    </row>
    <row r="18" spans="1:98" x14ac:dyDescent="0.3">
      <c r="A18" s="4" t="s">
        <v>59</v>
      </c>
      <c r="B18" s="11" t="s">
        <v>61</v>
      </c>
      <c r="C18" s="11" t="s">
        <v>624</v>
      </c>
      <c r="D18" s="227">
        <v>0.53880000000000006</v>
      </c>
      <c r="E18" s="4">
        <v>7</v>
      </c>
      <c r="F18" s="101">
        <v>45472</v>
      </c>
      <c r="G18" s="45">
        <v>0.44340000000000002</v>
      </c>
      <c r="H18" s="101">
        <v>45231</v>
      </c>
      <c r="I18" s="45">
        <v>0.38</v>
      </c>
      <c r="J18" s="135">
        <v>45836</v>
      </c>
      <c r="K18" s="45">
        <v>0.46899999999999997</v>
      </c>
      <c r="L18" s="101">
        <v>45571</v>
      </c>
      <c r="M18" s="45">
        <v>0.48110000000000003</v>
      </c>
      <c r="N18" s="101"/>
      <c r="O18" s="45">
        <v>0.65</v>
      </c>
      <c r="P18" s="101"/>
      <c r="Q18" s="45"/>
      <c r="R18" s="101"/>
      <c r="S18" s="45"/>
      <c r="T18" s="101"/>
      <c r="U18" s="45"/>
      <c r="V18" s="101"/>
      <c r="W18" s="45">
        <v>0.65429999999999999</v>
      </c>
      <c r="X18" s="101"/>
      <c r="Y18" s="45"/>
      <c r="Z18" s="101">
        <v>45419</v>
      </c>
      <c r="AA18" s="45">
        <v>0.69379999999999997</v>
      </c>
      <c r="AC18" s="45"/>
      <c r="AD18" s="101"/>
      <c r="AE18" s="45"/>
      <c r="AF18" s="101"/>
      <c r="AG18" s="45"/>
      <c r="AJ18" s="140"/>
      <c r="BA18" s="45"/>
      <c r="BF18" s="101"/>
      <c r="BP18" s="101"/>
      <c r="BR18" s="101"/>
      <c r="BT18" s="101"/>
      <c r="BV18" s="101"/>
      <c r="BX18" s="101"/>
      <c r="BZ18" s="101"/>
      <c r="CB18" s="101"/>
      <c r="CD18" s="101"/>
      <c r="CF18" s="101"/>
      <c r="CP18" s="99"/>
      <c r="CT18" s="99"/>
    </row>
    <row r="19" spans="1:98" x14ac:dyDescent="0.3">
      <c r="A19" s="4" t="s">
        <v>62</v>
      </c>
      <c r="B19" s="11" t="s">
        <v>64</v>
      </c>
      <c r="C19" s="11" t="s">
        <v>625</v>
      </c>
      <c r="D19" s="227">
        <v>0.35</v>
      </c>
      <c r="E19" s="4">
        <v>1</v>
      </c>
      <c r="F19" s="101"/>
      <c r="H19" s="101"/>
      <c r="J19" s="135"/>
      <c r="K19" s="45">
        <v>0.35</v>
      </c>
      <c r="L19" s="101"/>
      <c r="M19" s="45"/>
      <c r="N19" s="101"/>
      <c r="O19" s="45"/>
      <c r="P19" s="101"/>
      <c r="Q19" s="45"/>
      <c r="R19" s="101"/>
      <c r="S19" s="45"/>
      <c r="T19" s="101"/>
      <c r="U19" s="45"/>
      <c r="V19" s="101"/>
      <c r="W19" s="45"/>
      <c r="X19" s="101"/>
      <c r="Y19" s="45"/>
      <c r="Z19" s="101"/>
      <c r="AA19" s="45"/>
      <c r="AC19" s="45"/>
      <c r="AD19" s="101"/>
      <c r="AE19" s="45"/>
      <c r="AF19" s="101"/>
      <c r="AG19" s="45"/>
      <c r="AJ19" s="140"/>
      <c r="BA19" s="45"/>
      <c r="BF19" s="101"/>
      <c r="BP19" s="101"/>
      <c r="BR19" s="101"/>
      <c r="BT19" s="101"/>
      <c r="BV19" s="101"/>
      <c r="BX19" s="101"/>
      <c r="BZ19" s="101"/>
      <c r="CB19" s="101"/>
      <c r="CD19" s="101"/>
      <c r="CF19" s="101"/>
      <c r="CP19" s="99"/>
      <c r="CT19" s="99"/>
    </row>
    <row r="20" spans="1:98" ht="13.8" customHeight="1" x14ac:dyDescent="0.3">
      <c r="A20" s="4" t="s">
        <v>65</v>
      </c>
      <c r="B20" s="11" t="s">
        <v>67</v>
      </c>
      <c r="C20" s="11" t="s">
        <v>619</v>
      </c>
      <c r="D20" s="227">
        <v>0.89933333333333332</v>
      </c>
      <c r="E20" s="4">
        <v>15</v>
      </c>
      <c r="F20" s="99">
        <v>45869</v>
      </c>
      <c r="G20" s="45">
        <v>0.90300000000000002</v>
      </c>
      <c r="H20" s="101">
        <v>45231</v>
      </c>
      <c r="I20" s="45">
        <v>0.91</v>
      </c>
      <c r="J20" s="135"/>
      <c r="K20" s="45">
        <v>0.67900000000000005</v>
      </c>
      <c r="L20" s="101"/>
      <c r="M20" s="45">
        <v>0.91200000000000003</v>
      </c>
      <c r="N20" s="101"/>
      <c r="O20" s="45">
        <v>0.96599999999999997</v>
      </c>
      <c r="P20" s="101"/>
      <c r="Q20" s="45">
        <v>0.85299999999999998</v>
      </c>
      <c r="R20" s="101"/>
      <c r="S20" s="45">
        <v>0.93700000000000006</v>
      </c>
      <c r="T20" s="101"/>
      <c r="U20" s="45">
        <v>0.96399999999999997</v>
      </c>
      <c r="V20" s="101"/>
      <c r="W20" s="45">
        <v>0.94799999999999995</v>
      </c>
      <c r="X20" s="101"/>
      <c r="Y20" s="45">
        <v>0.95</v>
      </c>
      <c r="Z20" s="101"/>
      <c r="AA20" s="45">
        <v>0.91500000000000004</v>
      </c>
      <c r="AC20" s="45">
        <v>0.85699999999999998</v>
      </c>
      <c r="AD20" s="101"/>
      <c r="AE20" s="45">
        <v>0.76400000000000001</v>
      </c>
      <c r="AF20" s="101"/>
      <c r="AG20" s="45">
        <v>0.98599999999999999</v>
      </c>
      <c r="AJ20" s="140"/>
      <c r="AL20" s="140">
        <v>45781</v>
      </c>
      <c r="AM20" s="132">
        <v>0.94599999999999995</v>
      </c>
      <c r="BA20" s="45"/>
      <c r="BF20" s="101"/>
      <c r="BP20" s="101"/>
      <c r="BR20" s="101"/>
      <c r="BT20" s="101"/>
      <c r="BV20" s="101"/>
      <c r="BX20" s="101"/>
      <c r="BZ20" s="101"/>
      <c r="CB20" s="101"/>
      <c r="CD20" s="101"/>
      <c r="CF20" s="101"/>
      <c r="CP20" s="99"/>
      <c r="CT20" s="99"/>
    </row>
    <row r="21" spans="1:98" x14ac:dyDescent="0.3">
      <c r="A21" s="4" t="s">
        <v>68</v>
      </c>
      <c r="B21" s="11" t="s">
        <v>70</v>
      </c>
      <c r="C21" s="11" t="s">
        <v>624</v>
      </c>
      <c r="D21" s="227">
        <v>0.90712000000000015</v>
      </c>
      <c r="E21" s="4">
        <v>10</v>
      </c>
      <c r="F21" s="99">
        <v>45886</v>
      </c>
      <c r="G21" s="45">
        <v>0.90300000000000002</v>
      </c>
      <c r="H21" s="101">
        <v>45231</v>
      </c>
      <c r="I21" s="45">
        <v>0.85</v>
      </c>
      <c r="J21" s="135">
        <v>45837</v>
      </c>
      <c r="K21" s="45">
        <v>0.878</v>
      </c>
      <c r="L21" s="101"/>
      <c r="M21" s="45"/>
      <c r="N21" s="101">
        <v>45802</v>
      </c>
      <c r="O21" s="45">
        <v>0.9375</v>
      </c>
      <c r="P21" s="101"/>
      <c r="Q21" s="45"/>
      <c r="R21" s="101">
        <v>45773</v>
      </c>
      <c r="S21" s="45">
        <v>0.86670000000000003</v>
      </c>
      <c r="T21" s="101">
        <v>45731</v>
      </c>
      <c r="U21" s="45">
        <v>0.97370000000000001</v>
      </c>
      <c r="V21" s="99">
        <v>45869</v>
      </c>
      <c r="W21" s="45">
        <v>0.88890000000000002</v>
      </c>
      <c r="X21" s="99">
        <v>45787</v>
      </c>
      <c r="Y21" s="45">
        <v>0.94440000000000002</v>
      </c>
      <c r="Z21" s="101"/>
      <c r="AA21" s="45">
        <v>0.92300000000000004</v>
      </c>
      <c r="AC21" s="45"/>
      <c r="AD21" s="101"/>
      <c r="AE21" s="45"/>
      <c r="AF21" s="101">
        <v>45894</v>
      </c>
      <c r="AG21" s="45">
        <v>0.90600000000000003</v>
      </c>
      <c r="AJ21" s="140"/>
      <c r="BA21" s="45"/>
      <c r="BF21" s="101"/>
      <c r="BP21" s="101"/>
      <c r="BR21" s="101"/>
      <c r="BT21" s="101"/>
      <c r="BV21" s="101"/>
      <c r="BX21" s="101"/>
      <c r="BZ21" s="101"/>
      <c r="CB21" s="101"/>
      <c r="CD21" s="101"/>
      <c r="CF21" s="101"/>
      <c r="CP21" s="99"/>
      <c r="CT21" s="99"/>
    </row>
    <row r="22" spans="1:98" x14ac:dyDescent="0.3">
      <c r="A22" s="4" t="s">
        <v>71</v>
      </c>
      <c r="B22" s="11" t="s">
        <v>73</v>
      </c>
      <c r="C22" s="11" t="s">
        <v>619</v>
      </c>
      <c r="D22" s="227" t="s">
        <v>634</v>
      </c>
      <c r="E22" s="4">
        <v>0</v>
      </c>
      <c r="F22" s="101"/>
      <c r="H22" s="101"/>
      <c r="J22" s="135"/>
      <c r="L22" s="101"/>
      <c r="M22" s="45"/>
      <c r="N22" s="101"/>
      <c r="O22" s="45"/>
      <c r="P22" s="101"/>
      <c r="Q22" s="45"/>
      <c r="R22" s="101"/>
      <c r="S22" s="45"/>
      <c r="T22" s="101"/>
      <c r="U22" s="45"/>
      <c r="V22" s="101"/>
      <c r="W22" s="45"/>
      <c r="X22" s="101"/>
      <c r="Y22" s="45"/>
      <c r="Z22" s="101"/>
      <c r="AA22" s="45"/>
      <c r="AC22" s="45"/>
      <c r="AD22" s="101"/>
      <c r="AE22" s="45"/>
      <c r="AF22" s="101"/>
      <c r="AG22" s="45"/>
      <c r="AJ22" s="140"/>
      <c r="BA22" s="45"/>
      <c r="BF22" s="101"/>
      <c r="BP22" s="101"/>
      <c r="BR22" s="101"/>
      <c r="BT22" s="101"/>
      <c r="BV22" s="101"/>
      <c r="BX22" s="101"/>
      <c r="BZ22" s="101"/>
      <c r="CB22" s="101"/>
      <c r="CD22" s="101"/>
      <c r="CF22" s="101"/>
      <c r="CP22" s="99"/>
      <c r="CT22" s="99"/>
    </row>
    <row r="23" spans="1:98" x14ac:dyDescent="0.3">
      <c r="A23" s="4" t="s">
        <v>74</v>
      </c>
      <c r="B23" s="11" t="s">
        <v>77</v>
      </c>
      <c r="C23" s="11" t="s">
        <v>78</v>
      </c>
      <c r="D23" s="227" t="s">
        <v>634</v>
      </c>
      <c r="E23" s="4">
        <v>0</v>
      </c>
      <c r="F23" s="101"/>
      <c r="H23" s="101"/>
      <c r="J23" s="135"/>
      <c r="L23" s="101"/>
      <c r="M23" s="45"/>
      <c r="N23" s="101"/>
      <c r="O23" s="45"/>
      <c r="P23" s="101"/>
      <c r="Q23" s="45"/>
      <c r="R23" s="101"/>
      <c r="S23" s="45"/>
      <c r="T23" s="101"/>
      <c r="U23" s="45"/>
      <c r="V23" s="101"/>
      <c r="W23" s="45"/>
      <c r="X23" s="101"/>
      <c r="Y23" s="45"/>
      <c r="Z23" s="101"/>
      <c r="AA23" s="45"/>
      <c r="AC23" s="45"/>
      <c r="AD23" s="101"/>
      <c r="AE23" s="45"/>
      <c r="AF23" s="101"/>
      <c r="AG23" s="45"/>
      <c r="AJ23" s="140"/>
      <c r="BA23" s="45"/>
      <c r="BF23" s="101"/>
      <c r="BP23" s="101"/>
      <c r="BR23" s="101"/>
      <c r="BT23" s="101"/>
      <c r="BV23" s="101"/>
      <c r="BX23" s="101"/>
      <c r="BZ23" s="101"/>
      <c r="CB23" s="101"/>
      <c r="CD23" s="101"/>
      <c r="CF23" s="101"/>
      <c r="CP23" s="99"/>
      <c r="CT23" s="99"/>
    </row>
    <row r="24" spans="1:98" x14ac:dyDescent="0.3">
      <c r="A24" s="4" t="s">
        <v>80</v>
      </c>
      <c r="B24" s="11" t="s">
        <v>82</v>
      </c>
      <c r="C24" s="11" t="s">
        <v>27</v>
      </c>
      <c r="D24" s="227">
        <v>0.84499999999999997</v>
      </c>
      <c r="E24" s="4">
        <v>2</v>
      </c>
      <c r="F24" s="101"/>
      <c r="H24" s="101"/>
      <c r="J24" s="135"/>
      <c r="L24" s="101"/>
      <c r="M24" s="45"/>
      <c r="N24" s="101"/>
      <c r="O24" s="45"/>
      <c r="P24" s="101"/>
      <c r="Q24" s="45"/>
      <c r="R24" s="101"/>
      <c r="S24" s="45"/>
      <c r="T24" s="101"/>
      <c r="U24" s="45"/>
      <c r="V24" s="101"/>
      <c r="W24" s="45"/>
      <c r="X24" s="101"/>
      <c r="Y24" s="45"/>
      <c r="Z24" s="101"/>
      <c r="AA24" s="45"/>
      <c r="AC24" s="45"/>
      <c r="AD24" s="101"/>
      <c r="AE24" s="45"/>
      <c r="AF24" s="101"/>
      <c r="AG24" s="45"/>
      <c r="AJ24" s="140"/>
      <c r="AX24" s="99">
        <v>45868</v>
      </c>
      <c r="AY24" s="132">
        <v>0.8</v>
      </c>
      <c r="BA24" s="45"/>
      <c r="BF24" s="101"/>
      <c r="BP24" s="101">
        <v>45320</v>
      </c>
      <c r="BQ24" s="132">
        <v>0.89</v>
      </c>
      <c r="BR24" s="101"/>
      <c r="BT24" s="101"/>
      <c r="BV24" s="101"/>
      <c r="BX24" s="101"/>
      <c r="BZ24" s="101"/>
      <c r="CB24" s="101"/>
      <c r="CD24" s="101"/>
      <c r="CF24" s="101"/>
      <c r="CP24" s="99"/>
      <c r="CT24" s="99"/>
    </row>
    <row r="25" spans="1:98" x14ac:dyDescent="0.3">
      <c r="A25" s="4" t="s">
        <v>83</v>
      </c>
      <c r="B25" s="11" t="s">
        <v>85</v>
      </c>
      <c r="C25" s="11" t="s">
        <v>35</v>
      </c>
      <c r="D25" s="227" t="s">
        <v>634</v>
      </c>
      <c r="E25" s="4">
        <v>0</v>
      </c>
      <c r="F25" s="101"/>
      <c r="H25" s="101"/>
      <c r="J25" s="135"/>
      <c r="L25" s="101"/>
      <c r="M25" s="45"/>
      <c r="N25" s="101"/>
      <c r="O25" s="45"/>
      <c r="P25" s="101"/>
      <c r="Q25" s="45"/>
      <c r="R25" s="101"/>
      <c r="S25" s="45"/>
      <c r="T25" s="101"/>
      <c r="U25" s="45"/>
      <c r="V25" s="101"/>
      <c r="W25" s="45"/>
      <c r="X25" s="101"/>
      <c r="Y25" s="45"/>
      <c r="Z25" s="101"/>
      <c r="AA25" s="45"/>
      <c r="AC25" s="45"/>
      <c r="AD25" s="101"/>
      <c r="AE25" s="45"/>
      <c r="AF25" s="101"/>
      <c r="AG25" s="45"/>
      <c r="AJ25" s="140"/>
      <c r="AL25" s="140"/>
      <c r="AY25" s="132"/>
      <c r="BA25" s="45"/>
      <c r="BF25" s="101"/>
      <c r="BP25" s="101"/>
      <c r="BR25" s="101"/>
      <c r="BT25" s="101"/>
      <c r="BV25" s="101"/>
      <c r="BX25" s="101"/>
      <c r="BZ25" s="101"/>
      <c r="CB25" s="101"/>
      <c r="CD25" s="101"/>
      <c r="CF25" s="101"/>
      <c r="CP25" s="99"/>
      <c r="CT25" s="99"/>
    </row>
    <row r="26" spans="1:98" x14ac:dyDescent="0.3">
      <c r="A26" s="4" t="s">
        <v>201</v>
      </c>
      <c r="B26" s="11" t="s">
        <v>203</v>
      </c>
      <c r="C26" s="11" t="s">
        <v>16</v>
      </c>
      <c r="D26" s="227">
        <v>0.88805000000000001</v>
      </c>
      <c r="E26" s="4">
        <v>2</v>
      </c>
      <c r="F26" s="101"/>
      <c r="H26" s="101"/>
      <c r="J26" s="135"/>
      <c r="L26" s="101"/>
      <c r="M26" s="45"/>
      <c r="N26" s="101"/>
      <c r="O26" s="45"/>
      <c r="P26" s="101"/>
      <c r="Q26" s="45"/>
      <c r="R26" s="101"/>
      <c r="S26" s="45"/>
      <c r="T26" s="101"/>
      <c r="U26" s="45"/>
      <c r="V26" s="101"/>
      <c r="W26" s="45"/>
      <c r="X26" s="101"/>
      <c r="Y26" s="45"/>
      <c r="Z26" s="101"/>
      <c r="AA26" s="45"/>
      <c r="AC26" s="45"/>
      <c r="AD26" s="101"/>
      <c r="AE26" s="45"/>
      <c r="AF26" s="101"/>
      <c r="AG26" s="45"/>
      <c r="AJ26" s="140"/>
      <c r="AK26" s="45"/>
      <c r="AL26" s="140"/>
      <c r="AY26" s="132"/>
      <c r="BA26" s="45"/>
      <c r="BF26" s="101"/>
      <c r="BP26" s="101"/>
      <c r="BR26" s="101"/>
      <c r="BT26" s="101">
        <v>45582</v>
      </c>
      <c r="BU26" s="136">
        <v>0.94</v>
      </c>
      <c r="BV26" s="101"/>
      <c r="BX26" s="101">
        <v>45820</v>
      </c>
      <c r="BY26" s="132">
        <v>0.83609999999999995</v>
      </c>
      <c r="BZ26" s="101"/>
      <c r="CB26" s="101"/>
      <c r="CD26" s="101"/>
      <c r="CF26" s="101"/>
      <c r="CP26" s="99"/>
      <c r="CT26" s="99"/>
    </row>
    <row r="27" spans="1:98" x14ac:dyDescent="0.3">
      <c r="A27" s="4" t="s">
        <v>86</v>
      </c>
      <c r="B27" s="11" t="s">
        <v>88</v>
      </c>
      <c r="C27" s="11" t="s">
        <v>620</v>
      </c>
      <c r="D27" s="227">
        <v>0.89504000000000006</v>
      </c>
      <c r="E27" s="4">
        <v>15</v>
      </c>
      <c r="F27" s="99">
        <v>45869</v>
      </c>
      <c r="G27" s="45">
        <v>0.9677</v>
      </c>
      <c r="H27" s="101">
        <v>45231</v>
      </c>
      <c r="I27" s="45">
        <v>0.92</v>
      </c>
      <c r="J27" s="135"/>
      <c r="K27" s="45">
        <v>0.754</v>
      </c>
      <c r="L27" s="101"/>
      <c r="M27" s="45">
        <v>0.97499999999999998</v>
      </c>
      <c r="N27" s="101"/>
      <c r="O27" s="45">
        <v>0.93300000000000005</v>
      </c>
      <c r="P27" s="101"/>
      <c r="Q27" s="45">
        <v>0.90500000000000003</v>
      </c>
      <c r="R27" s="101"/>
      <c r="S27" s="45"/>
      <c r="T27" s="101"/>
      <c r="U27" s="45">
        <v>0.84899999999999998</v>
      </c>
      <c r="V27" s="101"/>
      <c r="W27" s="45">
        <v>0.96399999999999997</v>
      </c>
      <c r="X27" s="101"/>
      <c r="Y27" s="45">
        <v>0.89</v>
      </c>
      <c r="Z27" s="101"/>
      <c r="AA27" s="45">
        <v>0.91</v>
      </c>
      <c r="AC27" s="45">
        <v>0.89200000000000002</v>
      </c>
      <c r="AD27" s="101"/>
      <c r="AE27" s="45">
        <v>0.68600000000000005</v>
      </c>
      <c r="AF27" s="101"/>
      <c r="AG27" s="45">
        <v>0.95899999999999996</v>
      </c>
      <c r="AJ27" s="140">
        <v>45797</v>
      </c>
      <c r="AK27" s="132">
        <v>0.875</v>
      </c>
      <c r="AL27" s="140">
        <v>45792</v>
      </c>
      <c r="AM27" s="132">
        <v>0.94589999999999996</v>
      </c>
      <c r="AY27" s="132"/>
      <c r="BA27" s="45"/>
      <c r="BF27" s="101"/>
      <c r="BP27" s="101"/>
      <c r="BR27" s="101"/>
      <c r="BT27" s="101"/>
      <c r="BV27" s="101"/>
      <c r="BX27" s="101"/>
      <c r="BZ27" s="101"/>
      <c r="CB27" s="101"/>
      <c r="CD27" s="101"/>
      <c r="CF27" s="101"/>
      <c r="CP27" s="99"/>
      <c r="CT27" s="99"/>
    </row>
    <row r="28" spans="1:98" x14ac:dyDescent="0.3">
      <c r="A28" s="4" t="s">
        <v>89</v>
      </c>
      <c r="B28" s="11" t="s">
        <v>91</v>
      </c>
      <c r="C28" s="11" t="s">
        <v>618</v>
      </c>
      <c r="D28" s="227" t="s">
        <v>634</v>
      </c>
      <c r="E28" s="4">
        <v>0</v>
      </c>
      <c r="F28" s="101"/>
      <c r="H28" s="101"/>
      <c r="J28" s="135"/>
      <c r="L28" s="101"/>
      <c r="M28" s="45"/>
      <c r="N28" s="101"/>
      <c r="O28" s="45"/>
      <c r="P28" s="101"/>
      <c r="Q28" s="45"/>
      <c r="R28" s="101"/>
      <c r="S28" s="45"/>
      <c r="T28" s="101"/>
      <c r="U28" s="45"/>
      <c r="V28" s="101"/>
      <c r="W28" s="45"/>
      <c r="X28" s="101"/>
      <c r="Y28" s="45"/>
      <c r="Z28" s="101"/>
      <c r="AA28" s="45"/>
      <c r="AC28" s="45"/>
      <c r="AD28" s="101"/>
      <c r="AE28" s="45"/>
      <c r="AF28" s="101"/>
      <c r="AG28" s="45"/>
      <c r="AJ28" s="140"/>
      <c r="AL28" s="140"/>
      <c r="AY28" s="132"/>
      <c r="BA28" s="45"/>
      <c r="BF28" s="101"/>
      <c r="BP28" s="101"/>
      <c r="BR28" s="101"/>
      <c r="BT28" s="101"/>
      <c r="BV28" s="101"/>
      <c r="BX28" s="101"/>
      <c r="BZ28" s="101"/>
      <c r="CB28" s="101"/>
      <c r="CD28" s="101"/>
      <c r="CF28" s="101"/>
      <c r="CP28" s="99"/>
      <c r="CT28" s="99"/>
    </row>
    <row r="29" spans="1:98" x14ac:dyDescent="0.3">
      <c r="A29" s="4" t="s">
        <v>92</v>
      </c>
      <c r="B29" s="11" t="s">
        <v>94</v>
      </c>
      <c r="C29" s="11" t="s">
        <v>717</v>
      </c>
      <c r="D29" s="227" t="s">
        <v>634</v>
      </c>
      <c r="E29" s="4">
        <v>0</v>
      </c>
      <c r="F29" s="101"/>
      <c r="H29" s="101"/>
      <c r="J29" s="135"/>
      <c r="L29" s="101"/>
      <c r="M29" s="45"/>
      <c r="N29" s="101"/>
      <c r="O29" s="45"/>
      <c r="P29" s="101"/>
      <c r="Q29" s="45"/>
      <c r="R29" s="101"/>
      <c r="S29" s="45"/>
      <c r="T29" s="101"/>
      <c r="U29" s="45"/>
      <c r="V29" s="101"/>
      <c r="W29" s="45"/>
      <c r="X29" s="101"/>
      <c r="Y29" s="45"/>
      <c r="Z29" s="101"/>
      <c r="AA29" s="45"/>
      <c r="AC29" s="45"/>
      <c r="AD29" s="101"/>
      <c r="AE29" s="45"/>
      <c r="AF29" s="101"/>
      <c r="AG29" s="45"/>
      <c r="AJ29" s="140"/>
      <c r="AL29" s="140"/>
      <c r="AY29" s="132"/>
      <c r="BA29" s="45"/>
      <c r="BF29" s="101"/>
      <c r="BP29" s="101"/>
      <c r="BR29" s="101"/>
      <c r="BT29" s="101"/>
      <c r="BV29" s="101"/>
      <c r="BX29" s="101"/>
      <c r="BZ29" s="101"/>
      <c r="CB29" s="101"/>
      <c r="CD29" s="101"/>
      <c r="CF29" s="101"/>
      <c r="CP29" s="99"/>
      <c r="CT29" s="99"/>
    </row>
    <row r="30" spans="1:98" x14ac:dyDescent="0.3">
      <c r="A30" s="4" t="s">
        <v>95</v>
      </c>
      <c r="B30" s="11" t="s">
        <v>97</v>
      </c>
      <c r="C30" s="11" t="s">
        <v>619</v>
      </c>
      <c r="D30" s="227">
        <v>0.86911428571428573</v>
      </c>
      <c r="E30" s="4">
        <v>14</v>
      </c>
      <c r="F30" s="101">
        <v>45231</v>
      </c>
      <c r="G30" s="45">
        <v>0.90300000000000002</v>
      </c>
      <c r="H30" s="101">
        <v>45231</v>
      </c>
      <c r="I30" s="45">
        <v>0.84</v>
      </c>
      <c r="J30" s="135"/>
      <c r="K30" s="45">
        <v>0.77300000000000002</v>
      </c>
      <c r="L30" s="101"/>
      <c r="M30" s="45">
        <v>0.95</v>
      </c>
      <c r="N30" s="101"/>
      <c r="O30" s="45">
        <v>0.9556</v>
      </c>
      <c r="P30" s="101"/>
      <c r="Q30" s="45">
        <v>0.82</v>
      </c>
      <c r="R30" s="101">
        <v>45599</v>
      </c>
      <c r="S30" s="45">
        <v>0.96799999999999997</v>
      </c>
      <c r="T30" s="101"/>
      <c r="U30" s="45">
        <v>0.877</v>
      </c>
      <c r="V30" s="101"/>
      <c r="W30" s="45"/>
      <c r="X30" s="101"/>
      <c r="Y30" s="45">
        <v>0.93</v>
      </c>
      <c r="Z30" s="101"/>
      <c r="AA30" s="45">
        <v>0.89700000000000002</v>
      </c>
      <c r="AC30" s="45">
        <v>0.60699999999999998</v>
      </c>
      <c r="AD30" s="101"/>
      <c r="AE30" s="45">
        <v>0.71499999999999997</v>
      </c>
      <c r="AF30" s="101"/>
      <c r="AG30" s="45">
        <v>0.98599999999999999</v>
      </c>
      <c r="AJ30" s="140"/>
      <c r="AL30" s="140">
        <v>45781</v>
      </c>
      <c r="AM30" s="132">
        <v>0.94599999999999995</v>
      </c>
      <c r="AY30" s="132"/>
      <c r="BA30" s="45"/>
      <c r="BF30" s="101"/>
      <c r="BP30" s="101"/>
      <c r="BR30" s="101"/>
      <c r="BT30" s="101"/>
      <c r="BV30" s="101"/>
      <c r="BX30" s="101"/>
      <c r="BZ30" s="101"/>
      <c r="CB30" s="101"/>
      <c r="CD30" s="101"/>
      <c r="CF30" s="101"/>
      <c r="CP30" s="99"/>
      <c r="CT30" s="99"/>
    </row>
    <row r="31" spans="1:98" x14ac:dyDescent="0.3">
      <c r="A31" s="4" t="s">
        <v>98</v>
      </c>
      <c r="B31" s="11" t="s">
        <v>100</v>
      </c>
      <c r="C31" s="11" t="s">
        <v>618</v>
      </c>
      <c r="D31" s="227" t="s">
        <v>634</v>
      </c>
      <c r="E31" s="4">
        <v>0</v>
      </c>
      <c r="F31" s="101"/>
      <c r="H31" s="101"/>
      <c r="J31" s="135"/>
      <c r="L31" s="101"/>
      <c r="M31" s="45"/>
      <c r="N31" s="101"/>
      <c r="O31" s="45"/>
      <c r="P31" s="101"/>
      <c r="Q31" s="45"/>
      <c r="R31" s="101"/>
      <c r="S31" s="45"/>
      <c r="T31" s="101"/>
      <c r="U31" s="45"/>
      <c r="V31" s="101"/>
      <c r="W31" s="45"/>
      <c r="X31" s="101"/>
      <c r="Y31" s="45"/>
      <c r="Z31" s="101"/>
      <c r="AA31" s="45"/>
      <c r="AC31" s="45"/>
      <c r="AD31" s="101"/>
      <c r="AE31" s="45"/>
      <c r="AF31" s="101"/>
      <c r="AG31" s="45"/>
      <c r="AJ31" s="140"/>
      <c r="AL31" s="140"/>
      <c r="AY31" s="132"/>
      <c r="BA31" s="45"/>
      <c r="BF31" s="101"/>
      <c r="BP31" s="101"/>
      <c r="BR31" s="101"/>
      <c r="BT31" s="101"/>
      <c r="BV31" s="101"/>
      <c r="BX31" s="101"/>
      <c r="BZ31" s="101"/>
      <c r="CB31" s="101"/>
      <c r="CD31" s="101"/>
      <c r="CF31" s="101"/>
      <c r="CP31" s="99"/>
      <c r="CT31" s="99"/>
    </row>
    <row r="32" spans="1:98" x14ac:dyDescent="0.3">
      <c r="A32" s="4" t="s">
        <v>101</v>
      </c>
      <c r="B32" s="11" t="s">
        <v>103</v>
      </c>
      <c r="C32" s="11" t="s">
        <v>620</v>
      </c>
      <c r="D32" s="227" t="s">
        <v>634</v>
      </c>
      <c r="E32" s="4">
        <v>0</v>
      </c>
      <c r="F32" s="101"/>
      <c r="H32" s="101"/>
      <c r="J32" s="135"/>
      <c r="L32" s="101"/>
      <c r="M32" s="45"/>
      <c r="N32" s="101"/>
      <c r="O32" s="45"/>
      <c r="P32" s="101"/>
      <c r="Q32" s="45"/>
      <c r="R32" s="101"/>
      <c r="S32" s="45"/>
      <c r="T32" s="101"/>
      <c r="U32" s="45"/>
      <c r="V32" s="101"/>
      <c r="W32" s="45"/>
      <c r="X32" s="101"/>
      <c r="Y32" s="45"/>
      <c r="Z32" s="101"/>
      <c r="AA32" s="45"/>
      <c r="AC32" s="45"/>
      <c r="AD32" s="101"/>
      <c r="AE32" s="45"/>
      <c r="AF32" s="101"/>
      <c r="AG32" s="45"/>
      <c r="AJ32" s="140"/>
      <c r="AL32" s="140"/>
      <c r="AY32" s="132"/>
      <c r="BA32" s="45"/>
      <c r="BF32" s="101"/>
      <c r="BP32" s="101"/>
      <c r="BR32" s="101"/>
      <c r="BT32" s="101"/>
      <c r="BV32" s="101"/>
      <c r="BX32" s="101"/>
      <c r="BZ32" s="101"/>
      <c r="CB32" s="101"/>
      <c r="CD32" s="101"/>
      <c r="CF32" s="101"/>
      <c r="CP32" s="99"/>
      <c r="CT32" s="99"/>
    </row>
    <row r="33" spans="1:98" x14ac:dyDescent="0.3">
      <c r="A33" s="4" t="s">
        <v>104</v>
      </c>
      <c r="B33" s="11" t="s">
        <v>106</v>
      </c>
      <c r="C33" s="11" t="s">
        <v>618</v>
      </c>
      <c r="D33" s="227" t="s">
        <v>634</v>
      </c>
      <c r="E33" s="4">
        <v>0</v>
      </c>
      <c r="F33" s="101"/>
      <c r="H33" s="101"/>
      <c r="J33" s="135"/>
      <c r="L33" s="101"/>
      <c r="M33" s="45"/>
      <c r="N33" s="101"/>
      <c r="O33" s="45"/>
      <c r="P33" s="101"/>
      <c r="Q33" s="45"/>
      <c r="R33" s="101"/>
      <c r="S33" s="45"/>
      <c r="T33" s="101"/>
      <c r="U33" s="45"/>
      <c r="V33" s="101"/>
      <c r="W33" s="45"/>
      <c r="X33" s="101"/>
      <c r="Y33" s="45"/>
      <c r="Z33" s="101"/>
      <c r="AA33" s="45"/>
      <c r="AC33" s="45"/>
      <c r="AD33" s="101"/>
      <c r="AE33" s="45"/>
      <c r="AF33" s="101"/>
      <c r="AG33" s="45"/>
      <c r="AJ33" s="140"/>
      <c r="AL33" s="140"/>
      <c r="AY33" s="132"/>
      <c r="BA33" s="45"/>
      <c r="BF33" s="101"/>
      <c r="BP33" s="101"/>
      <c r="BR33" s="101"/>
      <c r="BT33" s="101"/>
      <c r="BV33" s="101"/>
      <c r="BX33" s="101"/>
      <c r="BZ33" s="101"/>
      <c r="CB33" s="101"/>
      <c r="CD33" s="101"/>
      <c r="CF33" s="101"/>
      <c r="CP33" s="99"/>
      <c r="CT33" s="99"/>
    </row>
    <row r="34" spans="1:98" x14ac:dyDescent="0.3">
      <c r="A34" s="4" t="s">
        <v>107</v>
      </c>
      <c r="B34" s="11" t="s">
        <v>109</v>
      </c>
      <c r="C34" s="11" t="s">
        <v>626</v>
      </c>
      <c r="D34" s="227" t="s">
        <v>634</v>
      </c>
      <c r="E34" s="4">
        <v>0</v>
      </c>
      <c r="F34" s="101"/>
      <c r="H34" s="101"/>
      <c r="J34" s="135"/>
      <c r="L34" s="101"/>
      <c r="M34" s="45"/>
      <c r="N34" s="101"/>
      <c r="O34" s="45"/>
      <c r="P34" s="101"/>
      <c r="Q34" s="45"/>
      <c r="R34" s="101"/>
      <c r="S34" s="45"/>
      <c r="T34" s="101"/>
      <c r="U34" s="45"/>
      <c r="V34" s="101"/>
      <c r="W34" s="45"/>
      <c r="X34" s="101"/>
      <c r="Y34" s="45"/>
      <c r="Z34" s="101"/>
      <c r="AA34" s="45"/>
      <c r="AC34" s="45"/>
      <c r="AD34" s="101"/>
      <c r="AE34" s="45"/>
      <c r="AF34" s="101"/>
      <c r="AG34" s="45"/>
      <c r="AJ34" s="140"/>
      <c r="AL34" s="140"/>
      <c r="AY34" s="132"/>
      <c r="BA34" s="45"/>
      <c r="BF34" s="101"/>
      <c r="BP34" s="101"/>
      <c r="BR34" s="101"/>
      <c r="BT34" s="101"/>
      <c r="BV34" s="101"/>
      <c r="BX34" s="101"/>
      <c r="BZ34" s="101"/>
      <c r="CB34" s="101"/>
      <c r="CD34" s="101"/>
      <c r="CF34" s="101"/>
      <c r="CP34" s="99"/>
      <c r="CT34" s="99"/>
    </row>
    <row r="35" spans="1:98" x14ac:dyDescent="0.3">
      <c r="A35" s="4" t="s">
        <v>110</v>
      </c>
      <c r="B35" s="11" t="s">
        <v>112</v>
      </c>
      <c r="C35" s="11" t="s">
        <v>626</v>
      </c>
      <c r="D35" s="227" t="s">
        <v>634</v>
      </c>
      <c r="E35" s="4">
        <v>0</v>
      </c>
      <c r="F35" s="101"/>
      <c r="H35" s="101"/>
      <c r="J35" s="135"/>
      <c r="L35" s="101"/>
      <c r="M35" s="45"/>
      <c r="N35" s="101"/>
      <c r="O35" s="45"/>
      <c r="P35" s="101"/>
      <c r="Q35" s="45"/>
      <c r="R35" s="101"/>
      <c r="S35" s="45"/>
      <c r="T35" s="101"/>
      <c r="U35" s="45"/>
      <c r="V35" s="101"/>
      <c r="W35" s="45"/>
      <c r="X35" s="101"/>
      <c r="Y35" s="45"/>
      <c r="Z35" s="101"/>
      <c r="AA35" s="45"/>
      <c r="AC35" s="45"/>
      <c r="AD35" s="101"/>
      <c r="AE35" s="45"/>
      <c r="AF35" s="101"/>
      <c r="AG35" s="45"/>
      <c r="AJ35" s="140"/>
      <c r="AL35" s="140"/>
      <c r="AY35" s="132"/>
      <c r="BA35" s="45"/>
      <c r="BF35" s="101"/>
      <c r="BP35" s="101"/>
      <c r="BR35" s="101"/>
      <c r="BT35" s="101"/>
      <c r="BV35" s="101"/>
      <c r="BX35" s="101"/>
      <c r="BZ35" s="101"/>
      <c r="CB35" s="101"/>
      <c r="CD35" s="101"/>
      <c r="CF35" s="101"/>
      <c r="CP35" s="99"/>
      <c r="CT35" s="99"/>
    </row>
    <row r="36" spans="1:98" x14ac:dyDescent="0.3">
      <c r="A36" s="4" t="s">
        <v>113</v>
      </c>
      <c r="B36" s="11" t="s">
        <v>115</v>
      </c>
      <c r="C36" s="11" t="s">
        <v>624</v>
      </c>
      <c r="D36" s="227" t="s">
        <v>634</v>
      </c>
      <c r="E36" s="4">
        <v>0</v>
      </c>
      <c r="F36" s="101"/>
      <c r="H36" s="101"/>
      <c r="J36" s="135"/>
      <c r="L36" s="101"/>
      <c r="M36" s="45"/>
      <c r="N36" s="101"/>
      <c r="O36" s="45"/>
      <c r="P36" s="101"/>
      <c r="Q36" s="45"/>
      <c r="R36" s="101"/>
      <c r="S36" s="45"/>
      <c r="T36" s="101"/>
      <c r="U36" s="45"/>
      <c r="V36" s="101"/>
      <c r="W36" s="45"/>
      <c r="X36" s="101"/>
      <c r="Y36" s="45"/>
      <c r="Z36" s="101"/>
      <c r="AA36" s="45"/>
      <c r="AC36" s="45"/>
      <c r="AD36" s="101"/>
      <c r="AE36" s="45"/>
      <c r="AF36" s="101"/>
      <c r="AG36" s="45"/>
      <c r="AJ36" s="140"/>
      <c r="AL36" s="140"/>
      <c r="AY36" s="132"/>
      <c r="BA36" s="45"/>
      <c r="BF36" s="101"/>
      <c r="BP36" s="101"/>
      <c r="BR36" s="101"/>
      <c r="BT36" s="101"/>
      <c r="BV36" s="101"/>
      <c r="BX36" s="101"/>
      <c r="BZ36" s="101"/>
      <c r="CB36" s="101"/>
      <c r="CD36" s="101"/>
      <c r="CF36" s="101"/>
      <c r="CP36" s="99"/>
      <c r="CT36" s="99"/>
    </row>
    <row r="37" spans="1:98" x14ac:dyDescent="0.3">
      <c r="A37" s="4" t="s">
        <v>116</v>
      </c>
      <c r="B37" s="11" t="s">
        <v>118</v>
      </c>
      <c r="C37" s="11" t="s">
        <v>627</v>
      </c>
      <c r="D37" s="227" t="s">
        <v>634</v>
      </c>
      <c r="E37" s="4">
        <v>0</v>
      </c>
      <c r="F37" s="101"/>
      <c r="H37" s="101"/>
      <c r="J37" s="135"/>
      <c r="L37" s="101"/>
      <c r="M37" s="45"/>
      <c r="N37" s="101"/>
      <c r="O37" s="45"/>
      <c r="P37" s="101"/>
      <c r="Q37" s="45"/>
      <c r="R37" s="101"/>
      <c r="S37" s="45"/>
      <c r="T37" s="101"/>
      <c r="U37" s="45"/>
      <c r="V37" s="101"/>
      <c r="W37" s="45"/>
      <c r="X37" s="101"/>
      <c r="Y37" s="45"/>
      <c r="Z37" s="101"/>
      <c r="AA37" s="45"/>
      <c r="AC37" s="45"/>
      <c r="AD37" s="101"/>
      <c r="AE37" s="45"/>
      <c r="AF37" s="101"/>
      <c r="AG37" s="45"/>
      <c r="AJ37" s="140"/>
      <c r="AL37" s="140"/>
      <c r="AY37" s="132"/>
      <c r="BA37" s="45"/>
      <c r="BF37" s="101"/>
      <c r="BP37" s="101"/>
      <c r="BR37" s="101"/>
      <c r="BT37" s="101"/>
      <c r="BV37" s="101"/>
      <c r="BX37" s="101"/>
      <c r="BZ37" s="101"/>
      <c r="CB37" s="101"/>
      <c r="CD37" s="101"/>
      <c r="CF37" s="101"/>
      <c r="CP37" s="99"/>
      <c r="CT37" s="99"/>
    </row>
    <row r="38" spans="1:98" x14ac:dyDescent="0.3">
      <c r="A38" s="4" t="s">
        <v>119</v>
      </c>
      <c r="B38" s="11" t="s">
        <v>121</v>
      </c>
      <c r="C38" s="11" t="s">
        <v>628</v>
      </c>
      <c r="D38" s="227" t="s">
        <v>634</v>
      </c>
      <c r="E38" s="4">
        <v>0</v>
      </c>
      <c r="F38" s="101"/>
      <c r="H38" s="101"/>
      <c r="J38" s="135"/>
      <c r="L38" s="101"/>
      <c r="M38" s="45"/>
      <c r="N38" s="101"/>
      <c r="O38" s="45"/>
      <c r="P38" s="101"/>
      <c r="Q38" s="45"/>
      <c r="R38" s="101"/>
      <c r="S38" s="45"/>
      <c r="T38" s="101"/>
      <c r="U38" s="45"/>
      <c r="V38" s="101"/>
      <c r="W38" s="45"/>
      <c r="X38" s="101"/>
      <c r="Y38" s="45"/>
      <c r="Z38" s="101"/>
      <c r="AA38" s="45"/>
      <c r="AC38" s="45"/>
      <c r="AD38" s="101"/>
      <c r="AE38" s="45"/>
      <c r="AF38" s="101"/>
      <c r="AG38" s="45"/>
      <c r="AJ38" s="140"/>
      <c r="AL38" s="140"/>
      <c r="AY38" s="132"/>
      <c r="BA38" s="45"/>
      <c r="BF38" s="101"/>
      <c r="BP38" s="101"/>
      <c r="BR38" s="101"/>
      <c r="BT38" s="101"/>
      <c r="BV38" s="101"/>
      <c r="BX38" s="101"/>
      <c r="BZ38" s="101"/>
      <c r="CB38" s="101"/>
      <c r="CD38" s="101"/>
      <c r="CF38" s="101"/>
      <c r="CP38" s="99"/>
      <c r="CT38" s="99"/>
    </row>
    <row r="39" spans="1:98" x14ac:dyDescent="0.3">
      <c r="A39" s="4" t="s">
        <v>122</v>
      </c>
      <c r="B39" s="11" t="s">
        <v>124</v>
      </c>
      <c r="C39" s="11" t="s">
        <v>619</v>
      </c>
      <c r="D39" s="227">
        <v>0.88228666666666677</v>
      </c>
      <c r="E39" s="4">
        <v>15</v>
      </c>
      <c r="F39" s="99">
        <v>45869</v>
      </c>
      <c r="G39" s="45">
        <v>0.90300000000000002</v>
      </c>
      <c r="H39" s="101">
        <v>45231</v>
      </c>
      <c r="I39" s="45">
        <v>0.8</v>
      </c>
      <c r="J39" s="135"/>
      <c r="K39" s="45">
        <v>0.754</v>
      </c>
      <c r="L39" s="101"/>
      <c r="M39" s="45">
        <v>0.84899999999999998</v>
      </c>
      <c r="N39" s="101"/>
      <c r="O39" s="45">
        <v>0.88300000000000001</v>
      </c>
      <c r="P39" s="101"/>
      <c r="Q39" s="45">
        <v>0.88700000000000001</v>
      </c>
      <c r="R39" s="101"/>
      <c r="S39" s="45">
        <v>0.92100000000000004</v>
      </c>
      <c r="T39" s="101"/>
      <c r="U39" s="45">
        <v>1</v>
      </c>
      <c r="V39" s="101"/>
      <c r="W39" s="45">
        <v>0.88100000000000001</v>
      </c>
      <c r="X39" s="101"/>
      <c r="Y39" s="45">
        <v>0.93</v>
      </c>
      <c r="Z39" s="101"/>
      <c r="AA39" s="45">
        <v>0.93500000000000005</v>
      </c>
      <c r="AC39" s="45">
        <v>0.96399999999999997</v>
      </c>
      <c r="AD39" s="101">
        <v>45662</v>
      </c>
      <c r="AE39" s="45">
        <v>0.75929999999999997</v>
      </c>
      <c r="AF39" s="101"/>
      <c r="AG39" s="45">
        <v>0.82199999999999995</v>
      </c>
      <c r="AJ39" s="140"/>
      <c r="AL39" s="140">
        <v>45781</v>
      </c>
      <c r="AM39" s="132">
        <v>0.94599999999999995</v>
      </c>
      <c r="AY39" s="132"/>
      <c r="BA39" s="45"/>
      <c r="BF39" s="101"/>
      <c r="BP39" s="101"/>
      <c r="BR39" s="101"/>
      <c r="BT39" s="101"/>
      <c r="BV39" s="101"/>
      <c r="BX39" s="101"/>
      <c r="BZ39" s="101"/>
      <c r="CB39" s="101"/>
      <c r="CD39" s="101"/>
      <c r="CF39" s="101"/>
      <c r="CP39" s="99"/>
      <c r="CT39" s="99"/>
    </row>
    <row r="40" spans="1:98" x14ac:dyDescent="0.3">
      <c r="A40" s="4" t="s">
        <v>125</v>
      </c>
      <c r="B40" s="11" t="s">
        <v>127</v>
      </c>
      <c r="C40" s="11" t="s">
        <v>717</v>
      </c>
      <c r="D40" s="227">
        <v>0.73412222222222223</v>
      </c>
      <c r="E40" s="4">
        <v>9</v>
      </c>
      <c r="F40" s="101">
        <v>45231</v>
      </c>
      <c r="G40" s="45">
        <v>0.91900000000000004</v>
      </c>
      <c r="H40" s="101">
        <v>45231</v>
      </c>
      <c r="I40" s="45">
        <v>0.44</v>
      </c>
      <c r="J40" s="135"/>
      <c r="K40" s="45">
        <v>0.65300000000000002</v>
      </c>
      <c r="L40" s="101"/>
      <c r="M40" s="45">
        <v>0.77500000000000002</v>
      </c>
      <c r="N40" s="101"/>
      <c r="O40" s="45">
        <v>0.71599999999999997</v>
      </c>
      <c r="P40" s="101"/>
      <c r="Q40" s="45"/>
      <c r="R40" s="99">
        <v>45612</v>
      </c>
      <c r="S40" s="45">
        <v>0.79059999999999997</v>
      </c>
      <c r="T40" s="101"/>
      <c r="U40" s="45">
        <v>0.7</v>
      </c>
      <c r="V40" s="101">
        <v>45542</v>
      </c>
      <c r="W40" s="45">
        <v>0.69140000000000001</v>
      </c>
      <c r="X40" s="101"/>
      <c r="Y40" s="45"/>
      <c r="Z40" s="101">
        <v>45417</v>
      </c>
      <c r="AA40" s="45">
        <v>0.92210000000000003</v>
      </c>
      <c r="AC40" s="45"/>
      <c r="AD40" s="101"/>
      <c r="AE40" s="45"/>
      <c r="AF40" s="101"/>
      <c r="AG40" s="45"/>
      <c r="AJ40" s="140"/>
      <c r="AL40" s="140"/>
      <c r="AY40" s="132"/>
      <c r="BA40" s="45"/>
      <c r="BF40" s="101"/>
      <c r="BP40" s="101"/>
      <c r="BR40" s="101"/>
      <c r="BT40" s="101"/>
      <c r="BV40" s="101"/>
      <c r="BX40" s="101"/>
      <c r="BZ40" s="101"/>
      <c r="CB40" s="101"/>
      <c r="CD40" s="101"/>
      <c r="CF40" s="101"/>
      <c r="CP40" s="99"/>
      <c r="CT40" s="99"/>
    </row>
    <row r="41" spans="1:98" x14ac:dyDescent="0.3">
      <c r="A41" s="4" t="s">
        <v>128</v>
      </c>
      <c r="B41" s="11" t="s">
        <v>130</v>
      </c>
      <c r="C41" s="11" t="s">
        <v>623</v>
      </c>
      <c r="D41" s="227">
        <v>0.92876666666666674</v>
      </c>
      <c r="E41" s="4">
        <v>15</v>
      </c>
      <c r="F41" s="99">
        <v>45874</v>
      </c>
      <c r="G41" s="45">
        <v>0.9355</v>
      </c>
      <c r="H41" s="101">
        <v>45231</v>
      </c>
      <c r="I41" s="45">
        <v>0.91</v>
      </c>
      <c r="J41" s="135"/>
      <c r="K41" s="45">
        <v>0.92400000000000004</v>
      </c>
      <c r="L41" s="101"/>
      <c r="M41" s="45">
        <v>1</v>
      </c>
      <c r="N41" s="101"/>
      <c r="O41" s="45">
        <v>0.96599999999999997</v>
      </c>
      <c r="P41" s="101"/>
      <c r="Q41" s="45">
        <v>0.84</v>
      </c>
      <c r="R41" s="101"/>
      <c r="S41" s="45">
        <v>0.93700000000000006</v>
      </c>
      <c r="T41" s="101"/>
      <c r="U41" s="45">
        <v>0.877</v>
      </c>
      <c r="V41" s="101"/>
      <c r="W41" s="45">
        <v>0.96499999999999997</v>
      </c>
      <c r="X41" s="101"/>
      <c r="Y41" s="45">
        <v>0.98</v>
      </c>
      <c r="Z41" s="101"/>
      <c r="AA41" s="45">
        <v>0.91</v>
      </c>
      <c r="AC41" s="45">
        <v>0.71399999999999997</v>
      </c>
      <c r="AD41" s="101"/>
      <c r="AE41" s="45"/>
      <c r="AF41" s="101"/>
      <c r="AG41" s="45">
        <v>0.97299999999999998</v>
      </c>
      <c r="AJ41" s="140">
        <v>45763</v>
      </c>
      <c r="AK41" s="45">
        <v>1</v>
      </c>
      <c r="AL41" s="99">
        <v>45804</v>
      </c>
      <c r="AM41" s="45">
        <v>1</v>
      </c>
      <c r="AY41" s="132"/>
      <c r="BA41" s="45"/>
      <c r="BF41" s="101"/>
      <c r="BP41" s="101"/>
      <c r="BR41" s="101"/>
      <c r="BT41" s="101"/>
      <c r="BV41" s="101"/>
      <c r="BX41" s="101"/>
      <c r="BZ41" s="101"/>
      <c r="CB41" s="101"/>
      <c r="CD41" s="101"/>
      <c r="CF41" s="101"/>
      <c r="CP41" s="99"/>
      <c r="CT41" s="99"/>
    </row>
    <row r="42" spans="1:98" x14ac:dyDescent="0.3">
      <c r="A42" s="4" t="s">
        <v>131</v>
      </c>
      <c r="B42" s="11" t="s">
        <v>133</v>
      </c>
      <c r="C42" s="11" t="s">
        <v>623</v>
      </c>
      <c r="D42" s="227">
        <v>0.93529166666666663</v>
      </c>
      <c r="E42" s="4">
        <v>12</v>
      </c>
      <c r="F42" s="99">
        <v>45874</v>
      </c>
      <c r="G42" s="45">
        <v>0.9355</v>
      </c>
      <c r="H42" s="101">
        <v>45231</v>
      </c>
      <c r="I42" s="45">
        <v>0.96</v>
      </c>
      <c r="J42" s="135"/>
      <c r="L42" s="101"/>
      <c r="M42" s="45">
        <v>0.98699999999999999</v>
      </c>
      <c r="N42" s="101"/>
      <c r="O42" s="45">
        <v>0.96599999999999997</v>
      </c>
      <c r="P42" s="101"/>
      <c r="Q42" s="45">
        <v>0.88</v>
      </c>
      <c r="R42" s="101"/>
      <c r="S42" s="45">
        <v>0.98399999999999999</v>
      </c>
      <c r="T42" s="101"/>
      <c r="U42" s="45">
        <v>0.99099999999999999</v>
      </c>
      <c r="V42" s="101"/>
      <c r="W42" s="45">
        <v>0.98199999999999998</v>
      </c>
      <c r="X42" s="101"/>
      <c r="Y42" s="45">
        <v>0.95199999999999996</v>
      </c>
      <c r="Z42" s="101"/>
      <c r="AA42" s="45">
        <v>0.89700000000000002</v>
      </c>
      <c r="AC42" s="45"/>
      <c r="AD42" s="101"/>
      <c r="AE42" s="45">
        <v>0.81399999999999995</v>
      </c>
      <c r="AF42" s="101"/>
      <c r="AG42" s="45"/>
      <c r="AJ42" s="140">
        <v>45762</v>
      </c>
      <c r="AK42" s="132">
        <v>0.875</v>
      </c>
      <c r="AL42" s="140"/>
      <c r="AY42" s="132"/>
      <c r="BA42" s="45"/>
      <c r="BF42" s="101"/>
      <c r="BP42" s="101"/>
      <c r="BR42" s="101"/>
      <c r="BT42" s="101"/>
      <c r="BV42" s="101"/>
      <c r="BX42" s="101"/>
      <c r="BZ42" s="101"/>
      <c r="CB42" s="101"/>
      <c r="CD42" s="101"/>
      <c r="CF42" s="101"/>
      <c r="CP42" s="99"/>
      <c r="CT42" s="99"/>
    </row>
    <row r="43" spans="1:98" x14ac:dyDescent="0.3">
      <c r="A43" s="4" t="s">
        <v>134</v>
      </c>
      <c r="B43" s="11" t="s">
        <v>136</v>
      </c>
      <c r="C43" s="11" t="s">
        <v>618</v>
      </c>
      <c r="D43" s="227" t="s">
        <v>634</v>
      </c>
      <c r="E43" s="4">
        <v>0</v>
      </c>
      <c r="F43" s="101"/>
      <c r="H43" s="101"/>
      <c r="J43" s="135"/>
      <c r="L43" s="101"/>
      <c r="M43" s="45"/>
      <c r="N43" s="101"/>
      <c r="O43" s="45"/>
      <c r="P43" s="101"/>
      <c r="Q43" s="45"/>
      <c r="R43" s="101"/>
      <c r="S43" s="45"/>
      <c r="T43" s="101"/>
      <c r="U43" s="45"/>
      <c r="V43" s="101"/>
      <c r="W43" s="45"/>
      <c r="X43" s="101"/>
      <c r="Y43" s="45"/>
      <c r="Z43" s="101"/>
      <c r="AA43" s="45"/>
      <c r="AC43" s="45"/>
      <c r="AD43" s="101"/>
      <c r="AE43" s="45"/>
      <c r="AF43" s="101"/>
      <c r="AG43" s="45"/>
      <c r="AJ43" s="140"/>
      <c r="AL43" s="140"/>
      <c r="AY43" s="132"/>
      <c r="BA43" s="45"/>
      <c r="BF43" s="101"/>
      <c r="BP43" s="101"/>
      <c r="BR43" s="101"/>
      <c r="BT43" s="101"/>
      <c r="BV43" s="101"/>
      <c r="BX43" s="101"/>
      <c r="BZ43" s="101"/>
      <c r="CB43" s="101"/>
      <c r="CD43" s="101"/>
      <c r="CF43" s="101"/>
      <c r="CP43" s="99"/>
      <c r="CT43" s="99"/>
    </row>
    <row r="44" spans="1:98" x14ac:dyDescent="0.3">
      <c r="A44" s="4" t="s">
        <v>137</v>
      </c>
      <c r="B44" s="11" t="s">
        <v>139</v>
      </c>
      <c r="C44" s="11" t="s">
        <v>717</v>
      </c>
      <c r="D44" s="227">
        <v>0.86528571428571432</v>
      </c>
      <c r="E44" s="4">
        <v>7</v>
      </c>
      <c r="F44" s="101">
        <v>45231</v>
      </c>
      <c r="G44" s="45">
        <v>0.91900000000000004</v>
      </c>
      <c r="H44" s="101">
        <v>45231</v>
      </c>
      <c r="I44" s="45">
        <v>0.75</v>
      </c>
      <c r="J44" s="135"/>
      <c r="K44" s="45">
        <v>0.754</v>
      </c>
      <c r="L44" s="101">
        <v>45577</v>
      </c>
      <c r="M44" s="45">
        <v>0.92449999999999999</v>
      </c>
      <c r="N44" s="101"/>
      <c r="O44" s="45">
        <v>0.93300000000000005</v>
      </c>
      <c r="P44" s="101"/>
      <c r="Q44" s="45"/>
      <c r="R44" s="101"/>
      <c r="S44" s="45"/>
      <c r="T44" s="101"/>
      <c r="U44" s="45">
        <v>0.9</v>
      </c>
      <c r="V44" s="101">
        <v>45549</v>
      </c>
      <c r="W44" s="45">
        <v>0.87649999999999995</v>
      </c>
      <c r="X44" s="101"/>
      <c r="Y44" s="45"/>
      <c r="Z44" s="101"/>
      <c r="AA44" s="45"/>
      <c r="AC44" s="45"/>
      <c r="AD44" s="101"/>
      <c r="AE44" s="45"/>
      <c r="AF44" s="101"/>
      <c r="AG44" s="45"/>
      <c r="AJ44" s="140"/>
      <c r="AL44" s="140"/>
      <c r="AY44" s="132"/>
      <c r="BA44" s="45"/>
      <c r="BF44" s="101"/>
      <c r="BP44" s="101"/>
      <c r="BR44" s="101"/>
      <c r="BT44" s="101"/>
      <c r="BV44" s="101"/>
      <c r="BX44" s="101"/>
      <c r="BZ44" s="101"/>
      <c r="CB44" s="101"/>
      <c r="CD44" s="101"/>
      <c r="CF44" s="101"/>
      <c r="CP44" s="99"/>
      <c r="CT44" s="99"/>
    </row>
    <row r="45" spans="1:98" x14ac:dyDescent="0.3">
      <c r="A45" s="4" t="s">
        <v>140</v>
      </c>
      <c r="B45" s="11" t="s">
        <v>142</v>
      </c>
      <c r="C45" s="11" t="s">
        <v>143</v>
      </c>
      <c r="D45" s="227">
        <v>0.78885000000000005</v>
      </c>
      <c r="E45" s="4">
        <v>2</v>
      </c>
      <c r="F45" s="101"/>
      <c r="H45" s="101"/>
      <c r="J45" s="135"/>
      <c r="L45" s="101"/>
      <c r="M45" s="45"/>
      <c r="N45" s="101"/>
      <c r="O45" s="45"/>
      <c r="P45" s="101"/>
      <c r="Q45" s="45"/>
      <c r="R45" s="101"/>
      <c r="S45" s="45"/>
      <c r="T45" s="101"/>
      <c r="U45" s="45"/>
      <c r="V45" s="101"/>
      <c r="W45" s="45"/>
      <c r="X45" s="101"/>
      <c r="Y45" s="45"/>
      <c r="Z45" s="101"/>
      <c r="AA45" s="45"/>
      <c r="AC45" s="45"/>
      <c r="AD45" s="101"/>
      <c r="AE45" s="45"/>
      <c r="AF45" s="101"/>
      <c r="AG45" s="45"/>
      <c r="AJ45" s="140">
        <v>45710</v>
      </c>
      <c r="AK45" s="45">
        <v>0.875</v>
      </c>
      <c r="AL45" s="140">
        <v>45743</v>
      </c>
      <c r="AM45" s="132">
        <v>0.70269999999999999</v>
      </c>
      <c r="AY45" s="132"/>
      <c r="BA45" s="45"/>
      <c r="BF45" s="101"/>
      <c r="BP45" s="101"/>
      <c r="BR45" s="101"/>
      <c r="BT45" s="101"/>
      <c r="BV45" s="101"/>
      <c r="BX45" s="101"/>
      <c r="BZ45" s="101"/>
      <c r="CB45" s="101"/>
      <c r="CD45" s="101"/>
      <c r="CF45" s="101"/>
      <c r="CP45" s="99"/>
      <c r="CT45" s="99"/>
    </row>
    <row r="46" spans="1:98" x14ac:dyDescent="0.3">
      <c r="A46" s="4" t="s">
        <v>144</v>
      </c>
      <c r="B46" s="11" t="s">
        <v>146</v>
      </c>
      <c r="C46" s="11" t="s">
        <v>626</v>
      </c>
      <c r="D46" s="227" t="s">
        <v>634</v>
      </c>
      <c r="E46" s="4">
        <v>0</v>
      </c>
      <c r="F46" s="101"/>
      <c r="H46" s="101"/>
      <c r="J46" s="135"/>
      <c r="L46" s="101"/>
      <c r="M46" s="45"/>
      <c r="N46" s="101"/>
      <c r="O46" s="45"/>
      <c r="P46" s="101"/>
      <c r="Q46" s="45"/>
      <c r="R46" s="101"/>
      <c r="S46" s="45"/>
      <c r="T46" s="101"/>
      <c r="U46" s="45"/>
      <c r="V46" s="101"/>
      <c r="W46" s="45"/>
      <c r="X46" s="101"/>
      <c r="Y46" s="45"/>
      <c r="Z46" s="101"/>
      <c r="AA46" s="45"/>
      <c r="AC46" s="45"/>
      <c r="AD46" s="101"/>
      <c r="AE46" s="45"/>
      <c r="AF46" s="101"/>
      <c r="AG46" s="45"/>
      <c r="AJ46" s="140"/>
      <c r="AK46" s="45"/>
      <c r="AL46" s="140"/>
      <c r="AY46" s="132"/>
      <c r="BA46" s="45"/>
      <c r="BF46" s="101"/>
      <c r="BP46" s="101"/>
      <c r="BR46" s="101"/>
      <c r="BT46" s="101"/>
      <c r="BV46" s="101"/>
      <c r="BX46" s="101"/>
      <c r="BZ46" s="101"/>
      <c r="CB46" s="101"/>
      <c r="CD46" s="101"/>
      <c r="CF46" s="101"/>
      <c r="CP46" s="99"/>
      <c r="CT46" s="99"/>
    </row>
    <row r="47" spans="1:98" x14ac:dyDescent="0.3">
      <c r="A47" s="4" t="s">
        <v>147</v>
      </c>
      <c r="B47" s="11" t="s">
        <v>149</v>
      </c>
      <c r="C47" s="11" t="s">
        <v>27</v>
      </c>
      <c r="D47" s="227">
        <v>0.86660000000000004</v>
      </c>
      <c r="E47" s="4">
        <v>1</v>
      </c>
      <c r="F47" s="101"/>
      <c r="H47" s="101"/>
      <c r="J47" s="135"/>
      <c r="L47" s="101"/>
      <c r="M47" s="45"/>
      <c r="N47" s="101"/>
      <c r="O47" s="45"/>
      <c r="P47" s="101"/>
      <c r="Q47" s="45"/>
      <c r="R47" s="101"/>
      <c r="S47" s="45"/>
      <c r="T47" s="101"/>
      <c r="U47" s="45"/>
      <c r="V47" s="101"/>
      <c r="W47" s="45"/>
      <c r="X47" s="101"/>
      <c r="Y47" s="45"/>
      <c r="Z47" s="101"/>
      <c r="AA47" s="45"/>
      <c r="AC47" s="45"/>
      <c r="AD47" s="101"/>
      <c r="AE47" s="45"/>
      <c r="AF47" s="101"/>
      <c r="AG47" s="45"/>
      <c r="AJ47" s="140"/>
      <c r="AK47" s="45"/>
      <c r="AL47" s="140"/>
      <c r="AX47" s="99">
        <v>45875</v>
      </c>
      <c r="AY47" s="132">
        <v>0.86660000000000004</v>
      </c>
      <c r="BA47" s="45"/>
      <c r="BF47" s="101"/>
      <c r="BP47" s="101"/>
      <c r="BR47" s="101"/>
      <c r="BT47" s="101"/>
      <c r="BV47" s="101"/>
      <c r="BX47" s="101"/>
      <c r="BZ47" s="101"/>
      <c r="CB47" s="101"/>
      <c r="CD47" s="101"/>
      <c r="CF47" s="101"/>
      <c r="CP47" s="99"/>
      <c r="CT47" s="99"/>
    </row>
    <row r="48" spans="1:98" x14ac:dyDescent="0.3">
      <c r="A48" s="4" t="s">
        <v>150</v>
      </c>
      <c r="B48" s="11" t="s">
        <v>152</v>
      </c>
      <c r="C48" s="11" t="s">
        <v>27</v>
      </c>
      <c r="D48" s="227">
        <v>0.96660000000000001</v>
      </c>
      <c r="E48" s="4">
        <v>1</v>
      </c>
      <c r="F48" s="101"/>
      <c r="H48" s="101"/>
      <c r="J48" s="135"/>
      <c r="L48" s="101"/>
      <c r="M48" s="45"/>
      <c r="N48" s="101"/>
      <c r="O48" s="45"/>
      <c r="P48" s="101"/>
      <c r="Q48" s="45"/>
      <c r="R48" s="101"/>
      <c r="S48" s="45"/>
      <c r="T48" s="101"/>
      <c r="U48" s="45"/>
      <c r="V48" s="101"/>
      <c r="W48" s="45"/>
      <c r="X48" s="101"/>
      <c r="Y48" s="45"/>
      <c r="Z48" s="101"/>
      <c r="AA48" s="45"/>
      <c r="AC48" s="45"/>
      <c r="AD48" s="101"/>
      <c r="AE48" s="45"/>
      <c r="AF48" s="101"/>
      <c r="AG48" s="45"/>
      <c r="AJ48" s="140"/>
      <c r="AK48" s="45"/>
      <c r="AL48" s="140"/>
      <c r="AX48" s="99">
        <v>45869</v>
      </c>
      <c r="AY48" s="132">
        <v>0.96660000000000001</v>
      </c>
      <c r="BA48" s="45"/>
      <c r="BF48" s="101"/>
      <c r="BP48" s="101"/>
      <c r="BR48" s="101"/>
      <c r="BT48" s="101"/>
      <c r="BV48" s="101"/>
      <c r="BX48" s="101"/>
      <c r="BZ48" s="101"/>
      <c r="CB48" s="101"/>
      <c r="CD48" s="101"/>
      <c r="CF48" s="101"/>
      <c r="CP48" s="99"/>
      <c r="CT48" s="99"/>
    </row>
    <row r="49" spans="1:99" x14ac:dyDescent="0.3">
      <c r="A49" s="4" t="s">
        <v>153</v>
      </c>
      <c r="B49" s="11" t="s">
        <v>155</v>
      </c>
      <c r="C49" s="11" t="s">
        <v>16</v>
      </c>
      <c r="D49" s="227">
        <v>0.94100000000000006</v>
      </c>
      <c r="E49" s="4">
        <v>2</v>
      </c>
      <c r="F49" s="101"/>
      <c r="H49" s="101"/>
      <c r="J49" s="135"/>
      <c r="L49" s="101"/>
      <c r="M49" s="45"/>
      <c r="N49" s="101"/>
      <c r="O49" s="45"/>
      <c r="P49" s="101"/>
      <c r="Q49" s="45"/>
      <c r="R49" s="101"/>
      <c r="S49" s="45"/>
      <c r="T49" s="101"/>
      <c r="U49" s="45"/>
      <c r="V49" s="101"/>
      <c r="W49" s="45"/>
      <c r="X49" s="101"/>
      <c r="Y49" s="45"/>
      <c r="Z49" s="101"/>
      <c r="AA49" s="45"/>
      <c r="AC49" s="45"/>
      <c r="AD49" s="101"/>
      <c r="AE49" s="45"/>
      <c r="AF49" s="101"/>
      <c r="AG49" s="45"/>
      <c r="AJ49" s="140"/>
      <c r="AK49" s="45"/>
      <c r="AL49" s="140"/>
      <c r="AY49" s="132"/>
      <c r="BA49" s="45"/>
      <c r="BF49" s="101"/>
      <c r="BP49" s="101"/>
      <c r="BR49" s="101"/>
      <c r="BT49" s="101">
        <v>45582</v>
      </c>
      <c r="BU49" s="136">
        <v>0.96399999999999997</v>
      </c>
      <c r="BV49" s="101"/>
      <c r="BX49" s="101">
        <v>45778</v>
      </c>
      <c r="BY49" s="132">
        <v>0.91800000000000004</v>
      </c>
      <c r="BZ49" s="101"/>
      <c r="CB49" s="101"/>
      <c r="CD49" s="101"/>
      <c r="CF49" s="101"/>
      <c r="CP49" s="99"/>
      <c r="CT49" s="99"/>
    </row>
    <row r="50" spans="1:99" x14ac:dyDescent="0.3">
      <c r="A50" s="4" t="s">
        <v>156</v>
      </c>
      <c r="B50" s="11" t="s">
        <v>158</v>
      </c>
      <c r="C50" s="11" t="s">
        <v>27</v>
      </c>
      <c r="D50" s="227">
        <v>0.96660000000000001</v>
      </c>
      <c r="E50" s="4">
        <v>1</v>
      </c>
      <c r="F50" s="101"/>
      <c r="H50" s="101"/>
      <c r="J50" s="135"/>
      <c r="L50" s="101"/>
      <c r="M50" s="45"/>
      <c r="N50" s="101"/>
      <c r="O50" s="45"/>
      <c r="P50" s="101"/>
      <c r="Q50" s="45"/>
      <c r="R50" s="101"/>
      <c r="S50" s="45"/>
      <c r="T50" s="101"/>
      <c r="U50" s="45"/>
      <c r="V50" s="101"/>
      <c r="W50" s="45"/>
      <c r="X50" s="101"/>
      <c r="Y50" s="45"/>
      <c r="Z50" s="101"/>
      <c r="AA50" s="45"/>
      <c r="AC50" s="45"/>
      <c r="AD50" s="101"/>
      <c r="AE50" s="45"/>
      <c r="AF50" s="101"/>
      <c r="AG50" s="45"/>
      <c r="AJ50" s="140"/>
      <c r="AK50" s="45"/>
      <c r="AL50" s="140"/>
      <c r="AX50" s="99">
        <v>45869</v>
      </c>
      <c r="AY50" s="132">
        <v>0.96660000000000001</v>
      </c>
      <c r="BA50" s="45"/>
      <c r="BF50" s="101"/>
      <c r="BP50" s="101"/>
      <c r="BR50" s="101"/>
      <c r="BT50" s="101"/>
      <c r="BV50" s="101"/>
      <c r="BX50" s="101"/>
      <c r="BZ50" s="101"/>
      <c r="CB50" s="101"/>
      <c r="CD50" s="101"/>
      <c r="CF50" s="101"/>
      <c r="CP50" s="99"/>
      <c r="CT50" s="99"/>
    </row>
    <row r="51" spans="1:99" ht="13.2" customHeight="1" x14ac:dyDescent="0.3">
      <c r="A51" s="4" t="s">
        <v>159</v>
      </c>
      <c r="B51" s="11" t="s">
        <v>161</v>
      </c>
      <c r="C51" s="11" t="s">
        <v>16</v>
      </c>
      <c r="D51" s="227">
        <v>0.8831</v>
      </c>
      <c r="E51" s="4">
        <v>2</v>
      </c>
      <c r="F51" s="101"/>
      <c r="H51" s="101"/>
      <c r="J51" s="135"/>
      <c r="L51" s="101"/>
      <c r="M51" s="45"/>
      <c r="N51" s="101"/>
      <c r="O51" s="45"/>
      <c r="P51" s="101"/>
      <c r="Q51" s="45"/>
      <c r="R51" s="101"/>
      <c r="S51" s="45"/>
      <c r="T51" s="101"/>
      <c r="U51" s="45"/>
      <c r="V51" s="101"/>
      <c r="W51" s="45"/>
      <c r="X51" s="101"/>
      <c r="Y51" s="45"/>
      <c r="Z51" s="101"/>
      <c r="AA51" s="45"/>
      <c r="AC51" s="45"/>
      <c r="AD51" s="101"/>
      <c r="AE51" s="45"/>
      <c r="AF51" s="101"/>
      <c r="AG51" s="45"/>
      <c r="AJ51" s="140"/>
      <c r="AK51" s="45"/>
      <c r="AL51" s="140"/>
      <c r="AY51" s="132"/>
      <c r="BA51" s="45"/>
      <c r="BF51" s="101"/>
      <c r="BP51" s="101"/>
      <c r="BR51" s="101"/>
      <c r="BT51" s="101">
        <v>45825</v>
      </c>
      <c r="BU51" s="132">
        <v>0.85709999999999997</v>
      </c>
      <c r="BV51" s="101"/>
      <c r="BX51" s="101"/>
      <c r="BZ51" s="101"/>
      <c r="CB51" s="101"/>
      <c r="CD51" s="101"/>
      <c r="CF51" s="101"/>
      <c r="CP51" s="99"/>
      <c r="CT51" s="99">
        <v>45813</v>
      </c>
      <c r="CU51" s="132">
        <v>0.90910000000000002</v>
      </c>
    </row>
    <row r="52" spans="1:99" x14ac:dyDescent="0.3">
      <c r="A52" s="4" t="s">
        <v>162</v>
      </c>
      <c r="B52" s="11" t="s">
        <v>164</v>
      </c>
      <c r="C52" s="11" t="s">
        <v>143</v>
      </c>
      <c r="D52" s="227">
        <v>0.5</v>
      </c>
      <c r="E52" s="4">
        <v>5</v>
      </c>
      <c r="F52" s="101">
        <v>45231</v>
      </c>
      <c r="G52" s="45">
        <v>0.59</v>
      </c>
      <c r="H52" s="101">
        <v>45231</v>
      </c>
      <c r="I52" s="45">
        <v>0.4</v>
      </c>
      <c r="J52" s="135"/>
      <c r="K52" s="45">
        <v>0.52</v>
      </c>
      <c r="L52" s="101"/>
      <c r="M52" s="45">
        <v>0.28000000000000003</v>
      </c>
      <c r="N52" s="101"/>
      <c r="O52" s="45">
        <v>0.71</v>
      </c>
      <c r="P52" s="101"/>
      <c r="Q52" s="45"/>
      <c r="R52" s="101"/>
      <c r="S52" s="45"/>
      <c r="T52" s="101"/>
      <c r="U52" s="45"/>
      <c r="V52" s="101"/>
      <c r="W52" s="45"/>
      <c r="X52" s="101"/>
      <c r="Y52" s="45"/>
      <c r="Z52" s="101"/>
      <c r="AA52" s="45"/>
      <c r="AC52" s="45"/>
      <c r="AD52" s="101"/>
      <c r="AE52" s="45"/>
      <c r="AF52" s="101"/>
      <c r="AG52" s="45"/>
      <c r="AJ52" s="140"/>
      <c r="AK52" s="45"/>
      <c r="AL52" s="140"/>
      <c r="AY52" s="132"/>
      <c r="BA52" s="45"/>
      <c r="BF52" s="101"/>
      <c r="BP52" s="101"/>
      <c r="BR52" s="101"/>
      <c r="BT52" s="101"/>
      <c r="BV52" s="101"/>
      <c r="BX52" s="101"/>
      <c r="BZ52" s="101"/>
      <c r="CB52" s="101"/>
      <c r="CD52" s="101"/>
      <c r="CF52" s="101"/>
      <c r="CP52" s="99"/>
      <c r="CT52" s="99"/>
    </row>
    <row r="53" spans="1:99" x14ac:dyDescent="0.3">
      <c r="A53" s="4" t="s">
        <v>165</v>
      </c>
      <c r="B53" s="11" t="s">
        <v>167</v>
      </c>
      <c r="C53" s="11" t="s">
        <v>27</v>
      </c>
      <c r="D53" s="227">
        <v>0.75523750000000001</v>
      </c>
      <c r="E53" s="4">
        <v>8</v>
      </c>
      <c r="F53" s="101">
        <v>45383</v>
      </c>
      <c r="G53" s="45">
        <v>0.82299999999999995</v>
      </c>
      <c r="H53" s="101">
        <v>45441</v>
      </c>
      <c r="I53" s="45">
        <v>0.8387</v>
      </c>
      <c r="J53" s="135"/>
      <c r="K53" s="45">
        <v>0.73609999999999998</v>
      </c>
      <c r="L53" s="101">
        <v>45389</v>
      </c>
      <c r="M53" s="45">
        <v>0.70299999999999996</v>
      </c>
      <c r="N53" s="101">
        <v>45405</v>
      </c>
      <c r="O53" s="45">
        <v>0.79169999999999996</v>
      </c>
      <c r="P53" s="101"/>
      <c r="Q53" s="45"/>
      <c r="R53" s="101">
        <v>45420</v>
      </c>
      <c r="S53" s="45">
        <v>0.71109999999999995</v>
      </c>
      <c r="T53" s="101"/>
      <c r="U53" s="45"/>
      <c r="V53" s="101">
        <v>45428</v>
      </c>
      <c r="W53" s="45"/>
      <c r="X53" s="101">
        <v>45390</v>
      </c>
      <c r="Y53" s="45">
        <v>0.70830000000000004</v>
      </c>
      <c r="Z53" s="101"/>
      <c r="AA53" s="45"/>
      <c r="AC53" s="45"/>
      <c r="AD53" s="101"/>
      <c r="AE53" s="45"/>
      <c r="AF53" s="101"/>
      <c r="AG53" s="45"/>
      <c r="AJ53" s="140"/>
      <c r="AK53" s="45"/>
      <c r="AL53" s="140"/>
      <c r="AX53" s="99">
        <v>45868</v>
      </c>
      <c r="AY53" s="132">
        <v>0.73</v>
      </c>
      <c r="BA53" s="45"/>
      <c r="BF53" s="101"/>
      <c r="BP53" s="101"/>
      <c r="BR53" s="101"/>
      <c r="BT53" s="101"/>
      <c r="BV53" s="101"/>
      <c r="BX53" s="101"/>
      <c r="BZ53" s="101"/>
      <c r="CB53" s="101"/>
      <c r="CD53" s="101"/>
      <c r="CF53" s="101"/>
      <c r="CP53" s="99"/>
      <c r="CT53" s="99"/>
    </row>
    <row r="54" spans="1:99" x14ac:dyDescent="0.3">
      <c r="A54" s="4" t="s">
        <v>168</v>
      </c>
      <c r="B54" s="11" t="s">
        <v>170</v>
      </c>
      <c r="C54" s="11" t="s">
        <v>79</v>
      </c>
      <c r="D54" s="227">
        <v>0.87136363636363623</v>
      </c>
      <c r="E54" s="4">
        <v>11</v>
      </c>
      <c r="F54" s="101">
        <v>45351</v>
      </c>
      <c r="G54" s="45">
        <v>0.81</v>
      </c>
      <c r="H54" s="101"/>
      <c r="J54" s="135"/>
      <c r="K54" s="45">
        <v>0.88600000000000001</v>
      </c>
      <c r="L54" s="101"/>
      <c r="M54" s="45">
        <v>0.875</v>
      </c>
      <c r="N54" s="101"/>
      <c r="O54" s="45">
        <v>0.96599999999999997</v>
      </c>
      <c r="P54" s="101"/>
      <c r="Q54" s="45">
        <v>0.73</v>
      </c>
      <c r="R54" s="101"/>
      <c r="S54" s="45">
        <v>0.96099999999999997</v>
      </c>
      <c r="T54" s="101"/>
      <c r="U54" s="45">
        <v>0.89400000000000002</v>
      </c>
      <c r="V54" s="101"/>
      <c r="W54" s="45"/>
      <c r="X54" s="101"/>
      <c r="Y54" s="45">
        <v>0.85799999999999998</v>
      </c>
      <c r="Z54" s="101"/>
      <c r="AA54" s="45"/>
      <c r="AC54" s="45">
        <v>0.89200000000000002</v>
      </c>
      <c r="AD54" s="101"/>
      <c r="AE54" s="45">
        <v>0.754</v>
      </c>
      <c r="AF54" s="101"/>
      <c r="AG54" s="45">
        <v>0.95899999999999996</v>
      </c>
      <c r="AJ54" s="140"/>
      <c r="AK54" s="45"/>
      <c r="AL54" s="140"/>
      <c r="AY54" s="132"/>
      <c r="BA54" s="45"/>
      <c r="BF54" s="101"/>
      <c r="BP54" s="101"/>
      <c r="BR54" s="101"/>
      <c r="BT54" s="101"/>
      <c r="BV54" s="101"/>
      <c r="BX54" s="101"/>
      <c r="BZ54" s="101"/>
      <c r="CB54" s="101"/>
      <c r="CD54" s="101"/>
      <c r="CF54" s="101"/>
      <c r="CP54" s="99"/>
      <c r="CT54" s="99"/>
    </row>
    <row r="55" spans="1:99" x14ac:dyDescent="0.3">
      <c r="A55" s="4" t="s">
        <v>171</v>
      </c>
      <c r="B55" s="11" t="s">
        <v>173</v>
      </c>
      <c r="C55" s="11" t="s">
        <v>622</v>
      </c>
      <c r="D55" s="227" t="s">
        <v>634</v>
      </c>
      <c r="E55" s="4">
        <v>0</v>
      </c>
      <c r="F55" s="101"/>
      <c r="H55" s="101"/>
      <c r="J55" s="135"/>
      <c r="L55" s="101"/>
      <c r="M55" s="45"/>
      <c r="N55" s="101"/>
      <c r="O55" s="45"/>
      <c r="P55" s="101"/>
      <c r="Q55" s="45"/>
      <c r="R55" s="101"/>
      <c r="S55" s="45"/>
      <c r="T55" s="101"/>
      <c r="U55" s="45"/>
      <c r="V55" s="101"/>
      <c r="W55" s="45"/>
      <c r="X55" s="101"/>
      <c r="Y55" s="45"/>
      <c r="Z55" s="101"/>
      <c r="AA55" s="45"/>
      <c r="AC55" s="45"/>
      <c r="AD55" s="101"/>
      <c r="AE55" s="45"/>
      <c r="AF55" s="101"/>
      <c r="AG55" s="45"/>
      <c r="AJ55" s="140"/>
      <c r="AK55" s="45"/>
      <c r="AL55" s="140"/>
      <c r="AY55" s="132"/>
      <c r="BA55" s="45"/>
      <c r="BF55" s="101"/>
      <c r="BP55" s="101"/>
      <c r="BR55" s="101"/>
      <c r="BT55" s="101"/>
      <c r="BV55" s="101"/>
      <c r="BX55" s="101"/>
      <c r="BZ55" s="101"/>
      <c r="CB55" s="101"/>
      <c r="CD55" s="101"/>
      <c r="CF55" s="101"/>
      <c r="CP55" s="99"/>
      <c r="CT55" s="99"/>
    </row>
    <row r="56" spans="1:99" x14ac:dyDescent="0.3">
      <c r="A56" s="4" t="s">
        <v>174</v>
      </c>
      <c r="B56" s="11" t="s">
        <v>176</v>
      </c>
      <c r="C56" s="11" t="s">
        <v>617</v>
      </c>
      <c r="D56" s="227" t="s">
        <v>634</v>
      </c>
      <c r="E56" s="4">
        <v>0</v>
      </c>
      <c r="F56" s="101"/>
      <c r="H56" s="101"/>
      <c r="J56" s="135"/>
      <c r="L56" s="101"/>
      <c r="M56" s="45"/>
      <c r="N56" s="101"/>
      <c r="O56" s="45"/>
      <c r="P56" s="101"/>
      <c r="Q56" s="45"/>
      <c r="R56" s="101"/>
      <c r="S56" s="45"/>
      <c r="T56" s="101"/>
      <c r="U56" s="45"/>
      <c r="V56" s="101"/>
      <c r="W56" s="45"/>
      <c r="X56" s="101"/>
      <c r="Y56" s="45"/>
      <c r="Z56" s="101"/>
      <c r="AA56" s="45"/>
      <c r="AC56" s="45"/>
      <c r="AD56" s="101"/>
      <c r="AE56" s="45"/>
      <c r="AF56" s="101"/>
      <c r="AG56" s="45"/>
      <c r="AJ56" s="140"/>
      <c r="AK56" s="45"/>
      <c r="AL56" s="140"/>
      <c r="AY56" s="132"/>
      <c r="BA56" s="45"/>
      <c r="BF56" s="101"/>
      <c r="BP56" s="101"/>
      <c r="BR56" s="101"/>
      <c r="BT56" s="101"/>
      <c r="BV56" s="101"/>
      <c r="BX56" s="101"/>
      <c r="BZ56" s="101"/>
      <c r="CB56" s="101"/>
      <c r="CD56" s="101"/>
      <c r="CF56" s="101"/>
      <c r="CP56" s="99"/>
      <c r="CT56" s="99"/>
    </row>
    <row r="57" spans="1:99" x14ac:dyDescent="0.3">
      <c r="A57" s="4" t="s">
        <v>177</v>
      </c>
      <c r="B57" s="11" t="s">
        <v>179</v>
      </c>
      <c r="C57" s="11" t="s">
        <v>621</v>
      </c>
      <c r="D57" s="227" t="s">
        <v>634</v>
      </c>
      <c r="E57" s="4">
        <v>0</v>
      </c>
      <c r="F57" s="101"/>
      <c r="H57" s="101"/>
      <c r="J57" s="135"/>
      <c r="L57" s="101"/>
      <c r="M57" s="45"/>
      <c r="N57" s="101"/>
      <c r="O57" s="45"/>
      <c r="P57" s="101"/>
      <c r="Q57" s="45"/>
      <c r="R57" s="101"/>
      <c r="S57" s="45"/>
      <c r="T57" s="101"/>
      <c r="U57" s="45"/>
      <c r="W57" s="45"/>
      <c r="X57" s="101"/>
      <c r="Y57" s="45"/>
      <c r="Z57" s="101"/>
      <c r="AA57" s="45"/>
      <c r="AC57" s="45"/>
      <c r="AD57" s="101"/>
      <c r="AE57" s="45"/>
      <c r="AF57" s="101"/>
      <c r="AG57" s="45"/>
      <c r="AJ57" s="140"/>
      <c r="AK57" s="45"/>
      <c r="AL57" s="140"/>
      <c r="AY57" s="132"/>
      <c r="BA57" s="45"/>
      <c r="BF57" s="101"/>
      <c r="BP57" s="101"/>
      <c r="BR57" s="101"/>
      <c r="BT57" s="101"/>
      <c r="BV57" s="101"/>
      <c r="BX57" s="101"/>
      <c r="BZ57" s="101"/>
      <c r="CB57" s="101"/>
      <c r="CD57" s="101"/>
      <c r="CF57" s="101"/>
      <c r="CP57" s="99"/>
      <c r="CT57" s="99"/>
    </row>
    <row r="58" spans="1:99" x14ac:dyDescent="0.3">
      <c r="A58" s="4" t="s">
        <v>180</v>
      </c>
      <c r="B58" s="11" t="s">
        <v>182</v>
      </c>
      <c r="C58" s="11" t="s">
        <v>625</v>
      </c>
      <c r="D58" s="227">
        <v>0.62403750000000002</v>
      </c>
      <c r="E58" s="4">
        <v>8</v>
      </c>
      <c r="F58" s="99">
        <v>45886</v>
      </c>
      <c r="G58" s="45">
        <v>0.69299999999999995</v>
      </c>
      <c r="H58" s="101"/>
      <c r="J58" s="135"/>
      <c r="K58" s="45">
        <v>0.69799999999999995</v>
      </c>
      <c r="L58" s="101"/>
      <c r="M58" s="45">
        <v>0.85</v>
      </c>
      <c r="N58" s="101"/>
      <c r="O58" s="45">
        <v>0.93</v>
      </c>
      <c r="P58" s="101"/>
      <c r="Q58" s="45"/>
      <c r="R58" s="101"/>
      <c r="S58" s="45"/>
      <c r="T58" s="101">
        <v>45710</v>
      </c>
      <c r="U58" s="45">
        <v>0.72370000000000001</v>
      </c>
      <c r="V58" s="101">
        <v>45881</v>
      </c>
      <c r="W58" s="45">
        <v>0.59260000000000002</v>
      </c>
      <c r="X58" s="99">
        <v>45780</v>
      </c>
      <c r="Y58" s="45">
        <v>0.25</v>
      </c>
      <c r="Z58" s="101"/>
      <c r="AA58" s="45"/>
      <c r="AC58" s="45"/>
      <c r="AD58" s="101"/>
      <c r="AE58" s="45"/>
      <c r="AF58" s="99">
        <v>45893</v>
      </c>
      <c r="AG58" s="45">
        <v>0.255</v>
      </c>
      <c r="AJ58" s="140"/>
      <c r="AK58" s="45"/>
      <c r="AL58" s="140"/>
      <c r="AY58" s="132"/>
      <c r="BA58" s="45"/>
      <c r="BF58" s="101"/>
      <c r="BP58" s="101"/>
      <c r="BR58" s="101"/>
      <c r="BT58" s="101"/>
      <c r="BV58" s="101"/>
      <c r="BX58" s="101"/>
      <c r="BZ58" s="101"/>
      <c r="CB58" s="101"/>
      <c r="CD58" s="101"/>
      <c r="CF58" s="101"/>
      <c r="CP58" s="99"/>
      <c r="CT58" s="99"/>
    </row>
    <row r="59" spans="1:99" x14ac:dyDescent="0.3">
      <c r="A59" s="4" t="s">
        <v>183</v>
      </c>
      <c r="B59" s="11" t="s">
        <v>185</v>
      </c>
      <c r="C59" s="11" t="s">
        <v>623</v>
      </c>
      <c r="D59" s="227">
        <v>0.93363333333333343</v>
      </c>
      <c r="E59" s="4">
        <v>15</v>
      </c>
      <c r="F59" s="99">
        <v>45874</v>
      </c>
      <c r="G59" s="45">
        <v>0.874</v>
      </c>
      <c r="H59" s="101">
        <v>45231</v>
      </c>
      <c r="I59" s="45">
        <v>0.94</v>
      </c>
      <c r="J59" s="135"/>
      <c r="K59" s="45">
        <v>0.96199999999999997</v>
      </c>
      <c r="L59" s="101"/>
      <c r="M59" s="45">
        <v>1</v>
      </c>
      <c r="N59" s="101"/>
      <c r="O59" s="45">
        <v>1</v>
      </c>
      <c r="P59" s="101"/>
      <c r="Q59" s="45">
        <v>0.92</v>
      </c>
      <c r="R59" s="101"/>
      <c r="S59" s="45">
        <v>1</v>
      </c>
      <c r="T59" s="101"/>
      <c r="U59" s="45">
        <v>0.94699999999999995</v>
      </c>
      <c r="V59" s="101"/>
      <c r="W59" s="45">
        <v>0.96599999999999997</v>
      </c>
      <c r="X59" s="101"/>
      <c r="Y59" s="45">
        <v>0.95199999999999996</v>
      </c>
      <c r="Z59" s="101"/>
      <c r="AA59" s="45">
        <v>0.93500000000000005</v>
      </c>
      <c r="AC59" s="45">
        <v>0.78500000000000003</v>
      </c>
      <c r="AD59" s="101"/>
      <c r="AE59" s="45">
        <v>0.92500000000000004</v>
      </c>
      <c r="AF59" s="101"/>
      <c r="AG59" s="45">
        <v>0.98599999999999999</v>
      </c>
      <c r="AJ59" s="140">
        <v>45763</v>
      </c>
      <c r="AK59" s="45">
        <v>0.8125</v>
      </c>
      <c r="AL59" s="140"/>
      <c r="AY59" s="132"/>
      <c r="BA59" s="45"/>
      <c r="BF59" s="101"/>
      <c r="BP59" s="101"/>
      <c r="BR59" s="101"/>
      <c r="BT59" s="101"/>
      <c r="BV59" s="101"/>
      <c r="BX59" s="101"/>
      <c r="BZ59" s="101"/>
      <c r="CB59" s="101"/>
      <c r="CD59" s="101"/>
      <c r="CF59" s="101"/>
      <c r="CP59" s="99"/>
      <c r="CT59" s="99"/>
    </row>
    <row r="60" spans="1:99" x14ac:dyDescent="0.3">
      <c r="A60" s="4" t="s">
        <v>186</v>
      </c>
      <c r="B60" s="11" t="s">
        <v>188</v>
      </c>
      <c r="C60" s="11" t="s">
        <v>623</v>
      </c>
      <c r="D60" s="227">
        <v>0.91399999999999992</v>
      </c>
      <c r="E60" s="4">
        <v>14</v>
      </c>
      <c r="F60" s="101">
        <v>45231</v>
      </c>
      <c r="G60" s="45">
        <v>0.96699999999999997</v>
      </c>
      <c r="H60" s="101">
        <v>45231</v>
      </c>
      <c r="I60" s="45">
        <v>0.9</v>
      </c>
      <c r="J60" s="135"/>
      <c r="K60" s="45">
        <v>0.79200000000000004</v>
      </c>
      <c r="L60" s="101"/>
      <c r="M60" s="45">
        <v>0.91200000000000003</v>
      </c>
      <c r="N60" s="101"/>
      <c r="O60" s="45">
        <v>0.96599999999999997</v>
      </c>
      <c r="P60" s="101"/>
      <c r="Q60" s="45">
        <v>0.94</v>
      </c>
      <c r="R60" s="101"/>
      <c r="S60" s="45">
        <v>0.94</v>
      </c>
      <c r="T60" s="101"/>
      <c r="U60" s="45">
        <v>0.91200000000000003</v>
      </c>
      <c r="V60" s="101"/>
      <c r="W60" s="45">
        <v>0.95</v>
      </c>
      <c r="X60" s="101"/>
      <c r="Y60" s="45">
        <v>0.90500000000000003</v>
      </c>
      <c r="Z60" s="101"/>
      <c r="AA60" s="45">
        <v>0.93500000000000005</v>
      </c>
      <c r="AC60" s="45">
        <v>0.85699999999999998</v>
      </c>
      <c r="AD60" s="101"/>
      <c r="AE60" s="45">
        <v>0.90100000000000002</v>
      </c>
      <c r="AF60" s="101"/>
      <c r="AG60" s="45">
        <v>0.91900000000000004</v>
      </c>
      <c r="AJ60" s="140"/>
      <c r="AK60" s="45"/>
      <c r="AL60" s="140"/>
      <c r="AY60" s="132"/>
      <c r="BA60" s="45"/>
      <c r="BF60" s="101"/>
      <c r="BP60" s="101"/>
      <c r="BR60" s="101"/>
      <c r="BT60" s="101"/>
      <c r="BV60" s="101"/>
      <c r="BX60" s="101"/>
      <c r="BZ60" s="101"/>
      <c r="CB60" s="101"/>
      <c r="CD60" s="101"/>
      <c r="CF60" s="101"/>
      <c r="CP60" s="99"/>
      <c r="CT60" s="99"/>
    </row>
    <row r="61" spans="1:99" x14ac:dyDescent="0.3">
      <c r="A61" s="4" t="s">
        <v>189</v>
      </c>
      <c r="B61" s="11" t="s">
        <v>191</v>
      </c>
      <c r="C61" s="11" t="s">
        <v>35</v>
      </c>
      <c r="D61" s="227">
        <v>0.84172499999999995</v>
      </c>
      <c r="E61" s="4">
        <v>16</v>
      </c>
      <c r="F61" s="99">
        <v>45866</v>
      </c>
      <c r="G61" s="45">
        <v>0.93500000000000005</v>
      </c>
      <c r="H61" s="101">
        <v>45231</v>
      </c>
      <c r="I61" s="45">
        <v>0.84</v>
      </c>
      <c r="J61" s="135"/>
      <c r="K61" s="45">
        <v>0.64100000000000001</v>
      </c>
      <c r="L61" s="101"/>
      <c r="M61" s="45">
        <v>0.65</v>
      </c>
      <c r="N61" s="101"/>
      <c r="O61" s="45">
        <v>0.76600000000000001</v>
      </c>
      <c r="P61" s="101"/>
      <c r="Q61" s="45">
        <v>0.76</v>
      </c>
      <c r="R61" s="101">
        <v>45594</v>
      </c>
      <c r="S61" s="45">
        <v>0.64439999999999997</v>
      </c>
      <c r="T61" s="101"/>
      <c r="U61" s="45">
        <v>0.96399999999999997</v>
      </c>
      <c r="V61" s="101"/>
      <c r="W61" s="45">
        <v>0.95</v>
      </c>
      <c r="X61" s="101">
        <v>45893</v>
      </c>
      <c r="Y61" s="45">
        <v>0.97499999999999998</v>
      </c>
      <c r="Z61" s="101"/>
      <c r="AA61" s="45">
        <v>0.96099999999999997</v>
      </c>
      <c r="AC61" s="45">
        <v>0.85699999999999998</v>
      </c>
      <c r="AD61" s="101"/>
      <c r="AE61" s="45">
        <v>0.92400000000000004</v>
      </c>
      <c r="AF61" s="101"/>
      <c r="AG61" s="45">
        <v>0.879</v>
      </c>
      <c r="AJ61" s="99">
        <v>45753</v>
      </c>
      <c r="AK61" s="45">
        <v>0.9375</v>
      </c>
      <c r="AL61" s="140">
        <v>45734</v>
      </c>
      <c r="AM61" s="132">
        <v>0.78369999999999995</v>
      </c>
      <c r="AY61" s="132"/>
      <c r="BA61" s="45"/>
      <c r="BF61" s="101"/>
      <c r="BP61" s="101"/>
      <c r="BR61" s="101"/>
      <c r="BT61" s="101"/>
      <c r="BV61" s="101"/>
      <c r="BX61" s="101"/>
      <c r="BZ61" s="101"/>
      <c r="CB61" s="101"/>
      <c r="CD61" s="101"/>
      <c r="CF61" s="101"/>
      <c r="CP61" s="99"/>
      <c r="CT61" s="99"/>
    </row>
    <row r="62" spans="1:99" x14ac:dyDescent="0.3">
      <c r="A62" s="4" t="s">
        <v>192</v>
      </c>
      <c r="B62" s="11" t="s">
        <v>194</v>
      </c>
      <c r="C62" s="11" t="s">
        <v>78</v>
      </c>
      <c r="D62" s="227" t="s">
        <v>634</v>
      </c>
      <c r="E62" s="4">
        <v>0</v>
      </c>
      <c r="F62" s="101"/>
      <c r="H62" s="101"/>
      <c r="J62" s="135"/>
      <c r="L62" s="101"/>
      <c r="M62" s="45"/>
      <c r="N62" s="101"/>
      <c r="O62" s="45"/>
      <c r="P62" s="101"/>
      <c r="Q62" s="45"/>
      <c r="R62" s="101"/>
      <c r="S62" s="45"/>
      <c r="T62" s="101"/>
      <c r="U62" s="45"/>
      <c r="V62" s="101"/>
      <c r="W62" s="45"/>
      <c r="X62" s="101"/>
      <c r="Y62" s="45"/>
      <c r="Z62" s="101"/>
      <c r="AA62" s="45"/>
      <c r="AC62" s="45"/>
      <c r="AD62" s="101"/>
      <c r="AE62" s="45"/>
      <c r="AF62" s="101"/>
      <c r="AG62" s="45"/>
      <c r="AJ62" s="140"/>
      <c r="AK62" s="45"/>
      <c r="AL62" s="140"/>
      <c r="AY62" s="132"/>
      <c r="BA62" s="45"/>
      <c r="BF62" s="101"/>
      <c r="BP62" s="101"/>
      <c r="BR62" s="101"/>
      <c r="BT62" s="101"/>
      <c r="BV62" s="101"/>
      <c r="BX62" s="101"/>
      <c r="BZ62" s="101"/>
      <c r="CB62" s="101"/>
      <c r="CD62" s="101"/>
      <c r="CF62" s="101"/>
      <c r="CP62" s="99"/>
      <c r="CT62" s="99"/>
    </row>
    <row r="63" spans="1:99" x14ac:dyDescent="0.3">
      <c r="A63" s="4" t="s">
        <v>195</v>
      </c>
      <c r="B63" s="11" t="s">
        <v>197</v>
      </c>
      <c r="C63" s="11" t="s">
        <v>717</v>
      </c>
      <c r="D63" s="227">
        <v>0.89428571428571435</v>
      </c>
      <c r="E63" s="4">
        <v>14</v>
      </c>
      <c r="F63" s="101">
        <v>45231</v>
      </c>
      <c r="G63" s="45">
        <v>0.91900000000000004</v>
      </c>
      <c r="H63" s="101">
        <v>45231</v>
      </c>
      <c r="I63" s="45">
        <v>0.8</v>
      </c>
      <c r="J63" s="135"/>
      <c r="K63" s="45">
        <v>0.92400000000000004</v>
      </c>
      <c r="L63" s="101"/>
      <c r="M63" s="45">
        <v>0.89600000000000002</v>
      </c>
      <c r="N63" s="101"/>
      <c r="O63" s="45">
        <v>0.96599999999999997</v>
      </c>
      <c r="P63" s="101"/>
      <c r="Q63" s="45">
        <v>0.86499999999999999</v>
      </c>
      <c r="R63" s="101"/>
      <c r="S63" s="45">
        <v>0.95299999999999996</v>
      </c>
      <c r="T63" s="101"/>
      <c r="U63" s="45">
        <v>0.96399999999999997</v>
      </c>
      <c r="V63" s="101"/>
      <c r="W63" s="45">
        <v>0.93100000000000005</v>
      </c>
      <c r="X63" s="101"/>
      <c r="Y63" s="45">
        <v>0.74</v>
      </c>
      <c r="Z63" s="101"/>
      <c r="AA63" s="45">
        <v>0.93500000000000005</v>
      </c>
      <c r="AC63" s="45">
        <v>0.85699999999999998</v>
      </c>
      <c r="AD63" s="101"/>
      <c r="AE63" s="45">
        <v>0.78400000000000003</v>
      </c>
      <c r="AF63" s="101"/>
      <c r="AG63" s="45">
        <v>0.98599999999999999</v>
      </c>
      <c r="AJ63" s="140"/>
      <c r="AK63" s="45"/>
      <c r="AL63" s="140"/>
      <c r="AY63" s="132"/>
      <c r="BA63" s="45"/>
      <c r="BF63" s="101"/>
      <c r="BP63" s="101"/>
      <c r="BR63" s="101"/>
      <c r="BT63" s="101"/>
      <c r="BV63" s="101"/>
      <c r="BX63" s="101"/>
      <c r="BZ63" s="101"/>
      <c r="CB63" s="101"/>
      <c r="CD63" s="101"/>
      <c r="CF63" s="101"/>
      <c r="CP63" s="99"/>
      <c r="CT63" s="99"/>
    </row>
    <row r="64" spans="1:99" x14ac:dyDescent="0.3">
      <c r="A64" s="4" t="s">
        <v>198</v>
      </c>
      <c r="B64" s="11" t="s">
        <v>200</v>
      </c>
      <c r="C64" s="11" t="s">
        <v>624</v>
      </c>
      <c r="D64" s="227" t="s">
        <v>634</v>
      </c>
      <c r="E64" s="4">
        <v>0</v>
      </c>
      <c r="F64" s="101"/>
      <c r="H64" s="101"/>
      <c r="J64" s="135"/>
      <c r="L64" s="101"/>
      <c r="M64" s="45"/>
      <c r="N64" s="101"/>
      <c r="O64" s="45"/>
      <c r="P64" s="101"/>
      <c r="Q64" s="45"/>
      <c r="R64" s="101"/>
      <c r="S64" s="45"/>
      <c r="T64" s="101"/>
      <c r="U64" s="45"/>
      <c r="V64" s="101"/>
      <c r="W64" s="45"/>
      <c r="X64" s="101"/>
      <c r="Y64" s="45"/>
      <c r="Z64" s="101"/>
      <c r="AA64" s="45"/>
      <c r="AC64" s="45"/>
      <c r="AD64" s="101"/>
      <c r="AE64" s="45"/>
      <c r="AF64" s="101"/>
      <c r="AG64" s="45"/>
      <c r="AJ64" s="140"/>
      <c r="AK64" s="45"/>
      <c r="AL64" s="140"/>
      <c r="AY64" s="132"/>
      <c r="BA64" s="45"/>
      <c r="BF64" s="101"/>
      <c r="BP64" s="101"/>
      <c r="BR64" s="101"/>
      <c r="BT64" s="101"/>
      <c r="BV64" s="101"/>
      <c r="BX64" s="101"/>
      <c r="BZ64" s="101"/>
      <c r="CB64" s="101"/>
      <c r="CD64" s="101"/>
      <c r="CF64" s="101"/>
      <c r="CP64" s="99"/>
      <c r="CT64" s="99"/>
    </row>
    <row r="65" spans="1:98" x14ac:dyDescent="0.3">
      <c r="A65" s="4" t="s">
        <v>204</v>
      </c>
      <c r="B65" s="11" t="s">
        <v>206</v>
      </c>
      <c r="C65" s="11" t="s">
        <v>620</v>
      </c>
      <c r="D65" s="227">
        <v>0.92691250000000003</v>
      </c>
      <c r="E65" s="4">
        <v>16</v>
      </c>
      <c r="F65" s="99">
        <v>45869</v>
      </c>
      <c r="G65" s="45">
        <v>0.9677</v>
      </c>
      <c r="H65" s="101">
        <v>45231</v>
      </c>
      <c r="I65" s="45">
        <v>0.88</v>
      </c>
      <c r="J65" s="135"/>
      <c r="K65" s="45">
        <v>0.88600000000000001</v>
      </c>
      <c r="L65" s="101"/>
      <c r="M65" s="45">
        <v>0.91200000000000003</v>
      </c>
      <c r="N65" s="101"/>
      <c r="O65" s="45">
        <v>0.96599999999999997</v>
      </c>
      <c r="P65" s="101"/>
      <c r="Q65" s="45">
        <v>0.88200000000000001</v>
      </c>
      <c r="R65" s="101"/>
      <c r="S65" s="45">
        <v>0.92100000000000004</v>
      </c>
      <c r="T65" s="101"/>
      <c r="U65" s="45">
        <v>0.92900000000000005</v>
      </c>
      <c r="V65" s="101"/>
      <c r="W65" s="45">
        <v>0.96399999999999997</v>
      </c>
      <c r="X65" s="101"/>
      <c r="Y65" s="45">
        <v>0.88</v>
      </c>
      <c r="Z65" s="101"/>
      <c r="AA65" s="45">
        <v>0.96099999999999997</v>
      </c>
      <c r="AC65" s="45">
        <v>1</v>
      </c>
      <c r="AD65" s="101"/>
      <c r="AE65" s="45">
        <v>0.76400000000000001</v>
      </c>
      <c r="AF65" s="101"/>
      <c r="AG65" s="45">
        <v>0.97199999999999998</v>
      </c>
      <c r="AJ65" s="99">
        <v>45878</v>
      </c>
      <c r="AK65" s="45">
        <v>1</v>
      </c>
      <c r="AL65" s="140">
        <v>45893</v>
      </c>
      <c r="AM65" s="132">
        <v>0.94589999999999996</v>
      </c>
      <c r="AY65" s="132"/>
      <c r="BA65" s="45"/>
      <c r="BF65" s="101"/>
      <c r="BP65" s="101"/>
      <c r="BR65" s="101"/>
      <c r="BT65" s="101"/>
      <c r="BV65" s="101"/>
      <c r="BX65" s="101"/>
      <c r="BZ65" s="101"/>
      <c r="CB65" s="101"/>
      <c r="CD65" s="101"/>
      <c r="CF65" s="101"/>
      <c r="CP65" s="99"/>
      <c r="CT65" s="99"/>
    </row>
    <row r="66" spans="1:98" x14ac:dyDescent="0.3">
      <c r="A66" s="4" t="s">
        <v>207</v>
      </c>
      <c r="B66" s="11" t="s">
        <v>209</v>
      </c>
      <c r="C66" s="11" t="s">
        <v>78</v>
      </c>
      <c r="D66" s="227" t="s">
        <v>634</v>
      </c>
      <c r="E66" s="4">
        <v>0</v>
      </c>
      <c r="F66" s="101"/>
      <c r="H66" s="101"/>
      <c r="J66" s="135"/>
      <c r="L66" s="101"/>
      <c r="M66" s="45"/>
      <c r="N66" s="101"/>
      <c r="O66" s="45"/>
      <c r="P66" s="101"/>
      <c r="Q66" s="45"/>
      <c r="R66" s="101"/>
      <c r="S66" s="45"/>
      <c r="T66" s="101"/>
      <c r="U66" s="45"/>
      <c r="V66" s="101"/>
      <c r="W66" s="45"/>
      <c r="X66" s="101"/>
      <c r="Y66" s="45"/>
      <c r="Z66" s="101"/>
      <c r="AA66" s="45"/>
      <c r="AC66" s="45"/>
      <c r="AD66" s="101"/>
      <c r="AE66" s="45"/>
      <c r="AF66" s="101"/>
      <c r="AG66" s="45"/>
      <c r="AJ66" s="140"/>
      <c r="AK66" s="45"/>
      <c r="AL66" s="140"/>
      <c r="AY66" s="132"/>
      <c r="BA66" s="45"/>
      <c r="BF66" s="101"/>
      <c r="BP66" s="101"/>
      <c r="BR66" s="101"/>
      <c r="BT66" s="101"/>
      <c r="BV66" s="101"/>
      <c r="BX66" s="101"/>
      <c r="BZ66" s="101"/>
      <c r="CB66" s="101"/>
      <c r="CD66" s="101"/>
      <c r="CF66" s="101"/>
      <c r="CP66" s="99"/>
      <c r="CT66" s="99"/>
    </row>
    <row r="67" spans="1:98" x14ac:dyDescent="0.3">
      <c r="A67" s="4" t="s">
        <v>210</v>
      </c>
      <c r="B67" s="11" t="s">
        <v>212</v>
      </c>
      <c r="C67" s="11" t="s">
        <v>618</v>
      </c>
      <c r="D67" s="227" t="s">
        <v>634</v>
      </c>
      <c r="E67" s="4">
        <v>0</v>
      </c>
      <c r="F67" s="101"/>
      <c r="H67" s="101"/>
      <c r="J67" s="135"/>
      <c r="L67" s="101"/>
      <c r="M67" s="45"/>
      <c r="N67" s="101"/>
      <c r="O67" s="45"/>
      <c r="P67" s="101"/>
      <c r="Q67" s="45"/>
      <c r="R67" s="101"/>
      <c r="S67" s="45"/>
      <c r="T67" s="101"/>
      <c r="U67" s="45"/>
      <c r="V67" s="101"/>
      <c r="W67" s="45"/>
      <c r="X67" s="101"/>
      <c r="Y67" s="45"/>
      <c r="Z67" s="101"/>
      <c r="AA67" s="45"/>
      <c r="AC67" s="45"/>
      <c r="AD67" s="101"/>
      <c r="AE67" s="45"/>
      <c r="AF67" s="101"/>
      <c r="AG67" s="45"/>
      <c r="AJ67" s="140"/>
      <c r="AK67" s="45"/>
      <c r="AL67" s="140"/>
      <c r="AY67" s="132"/>
      <c r="BA67" s="45"/>
      <c r="BF67" s="101"/>
      <c r="BP67" s="101"/>
      <c r="BR67" s="101"/>
      <c r="BT67" s="101"/>
      <c r="BV67" s="101"/>
      <c r="BX67" s="101"/>
      <c r="BZ67" s="101"/>
      <c r="CB67" s="101"/>
      <c r="CD67" s="101"/>
      <c r="CF67" s="101"/>
      <c r="CP67" s="99"/>
      <c r="CT67" s="99"/>
    </row>
    <row r="68" spans="1:98" x14ac:dyDescent="0.3">
      <c r="A68" s="4" t="s">
        <v>213</v>
      </c>
      <c r="B68" s="11" t="s">
        <v>215</v>
      </c>
      <c r="C68" s="11" t="s">
        <v>16</v>
      </c>
      <c r="D68" s="227">
        <v>0.89179999999999993</v>
      </c>
      <c r="E68" s="4">
        <v>2</v>
      </c>
      <c r="F68" s="101"/>
      <c r="H68" s="101"/>
      <c r="J68" s="135"/>
      <c r="L68" s="101"/>
      <c r="M68" s="45"/>
      <c r="N68" s="101"/>
      <c r="O68" s="45"/>
      <c r="P68" s="101"/>
      <c r="Q68" s="45"/>
      <c r="R68" s="101"/>
      <c r="S68" s="45"/>
      <c r="T68" s="101"/>
      <c r="U68" s="45"/>
      <c r="V68" s="101"/>
      <c r="W68" s="45"/>
      <c r="X68" s="101"/>
      <c r="Y68" s="45"/>
      <c r="Z68" s="101"/>
      <c r="AA68" s="45"/>
      <c r="AC68" s="45"/>
      <c r="AD68" s="101"/>
      <c r="AE68" s="45"/>
      <c r="AF68" s="101"/>
      <c r="AG68" s="45"/>
      <c r="AJ68" s="140"/>
      <c r="AK68" s="45"/>
      <c r="AL68" s="140"/>
      <c r="AY68" s="132"/>
      <c r="BA68" s="45"/>
      <c r="BF68" s="101"/>
      <c r="BP68" s="101"/>
      <c r="BR68" s="101"/>
      <c r="BT68" s="101">
        <v>45579</v>
      </c>
      <c r="BU68" s="136">
        <v>0.96399999999999997</v>
      </c>
      <c r="BV68" s="101"/>
      <c r="BX68" s="99">
        <v>45810</v>
      </c>
      <c r="BY68" s="132">
        <v>0.8196</v>
      </c>
      <c r="BZ68" s="101"/>
      <c r="CB68" s="101"/>
      <c r="CD68" s="101"/>
      <c r="CF68" s="101"/>
      <c r="CP68" s="99"/>
      <c r="CT68" s="99"/>
    </row>
    <row r="69" spans="1:98" x14ac:dyDescent="0.3">
      <c r="A69" s="4" t="s">
        <v>216</v>
      </c>
      <c r="B69" s="11" t="s">
        <v>218</v>
      </c>
      <c r="C69" s="11" t="s">
        <v>79</v>
      </c>
      <c r="D69" s="227">
        <v>0.69440000000000013</v>
      </c>
      <c r="E69" s="4">
        <v>5</v>
      </c>
      <c r="F69" s="101">
        <v>45231</v>
      </c>
      <c r="G69" s="45">
        <v>0.70899999999999996</v>
      </c>
      <c r="H69" s="101">
        <v>45231</v>
      </c>
      <c r="I69" s="45">
        <v>0.79</v>
      </c>
      <c r="J69" s="135"/>
      <c r="K69" s="45">
        <v>0.54700000000000004</v>
      </c>
      <c r="L69" s="101"/>
      <c r="M69" s="45">
        <v>0.49299999999999999</v>
      </c>
      <c r="N69" s="101"/>
      <c r="O69" s="45">
        <v>0.93300000000000005</v>
      </c>
      <c r="P69" s="101"/>
      <c r="Q69" s="45"/>
      <c r="R69" s="101"/>
      <c r="S69" s="45"/>
      <c r="T69" s="101"/>
      <c r="U69" s="45"/>
      <c r="V69" s="101"/>
      <c r="W69" s="45"/>
      <c r="X69" s="101"/>
      <c r="Y69" s="45"/>
      <c r="Z69" s="101"/>
      <c r="AA69" s="45"/>
      <c r="AC69" s="45"/>
      <c r="AD69" s="101"/>
      <c r="AE69" s="45"/>
      <c r="AF69" s="101"/>
      <c r="AG69" s="45"/>
      <c r="AJ69" s="140"/>
      <c r="AK69" s="45"/>
      <c r="AL69" s="140"/>
      <c r="AY69" s="132"/>
      <c r="BA69" s="45"/>
      <c r="BF69" s="101"/>
      <c r="BP69" s="101"/>
      <c r="BR69" s="101"/>
      <c r="BT69" s="101"/>
      <c r="BV69" s="101"/>
      <c r="BX69" s="101"/>
      <c r="BZ69" s="101"/>
      <c r="CB69" s="101"/>
      <c r="CD69" s="101"/>
      <c r="CF69" s="101"/>
      <c r="CP69" s="99"/>
      <c r="CT69" s="99"/>
    </row>
    <row r="70" spans="1:98" x14ac:dyDescent="0.3">
      <c r="A70" s="4" t="s">
        <v>219</v>
      </c>
      <c r="B70" s="11" t="s">
        <v>221</v>
      </c>
      <c r="C70" s="11" t="s">
        <v>78</v>
      </c>
      <c r="D70" s="227" t="s">
        <v>634</v>
      </c>
      <c r="E70" s="4">
        <v>0</v>
      </c>
      <c r="F70" s="101"/>
      <c r="H70" s="101"/>
      <c r="J70" s="135"/>
      <c r="L70" s="101"/>
      <c r="M70" s="45"/>
      <c r="N70" s="101"/>
      <c r="O70" s="45"/>
      <c r="P70" s="101"/>
      <c r="Q70" s="45"/>
      <c r="R70" s="101"/>
      <c r="S70" s="45"/>
      <c r="T70" s="101"/>
      <c r="U70" s="45"/>
      <c r="V70" s="101"/>
      <c r="W70" s="45"/>
      <c r="X70" s="101"/>
      <c r="Y70" s="45"/>
      <c r="Z70" s="101"/>
      <c r="AA70" s="45"/>
      <c r="AC70" s="45"/>
      <c r="AD70" s="101"/>
      <c r="AE70" s="45"/>
      <c r="AF70" s="101"/>
      <c r="AG70" s="45"/>
      <c r="AJ70" s="140"/>
      <c r="AK70" s="45"/>
      <c r="AL70" s="140"/>
      <c r="AY70" s="132"/>
      <c r="BA70" s="45"/>
      <c r="BF70" s="101"/>
      <c r="BP70" s="101"/>
      <c r="BR70" s="101"/>
      <c r="BT70" s="101"/>
      <c r="BV70" s="101"/>
      <c r="BX70" s="101"/>
      <c r="BZ70" s="101"/>
      <c r="CB70" s="101"/>
      <c r="CD70" s="101"/>
      <c r="CF70" s="101"/>
      <c r="CP70" s="99"/>
      <c r="CT70" s="99"/>
    </row>
    <row r="71" spans="1:98" x14ac:dyDescent="0.3">
      <c r="A71" s="4" t="s">
        <v>222</v>
      </c>
      <c r="B71" s="11" t="s">
        <v>224</v>
      </c>
      <c r="C71" s="11" t="s">
        <v>79</v>
      </c>
      <c r="D71" s="227">
        <v>0.59</v>
      </c>
      <c r="E71" s="4">
        <v>2</v>
      </c>
      <c r="F71" s="101">
        <v>45231</v>
      </c>
      <c r="G71" s="45">
        <v>0.57999999999999996</v>
      </c>
      <c r="H71" s="101">
        <v>45231</v>
      </c>
      <c r="I71" s="45">
        <v>0.6</v>
      </c>
      <c r="J71" s="135"/>
      <c r="L71" s="101"/>
      <c r="M71" s="45"/>
      <c r="N71" s="101"/>
      <c r="O71" s="45"/>
      <c r="P71" s="101"/>
      <c r="Q71" s="45"/>
      <c r="R71" s="101"/>
      <c r="S71" s="45"/>
      <c r="T71" s="101"/>
      <c r="U71" s="45"/>
      <c r="V71" s="101"/>
      <c r="W71" s="45"/>
      <c r="X71" s="101"/>
      <c r="Y71" s="45"/>
      <c r="Z71" s="101"/>
      <c r="AA71" s="45"/>
      <c r="AC71" s="45"/>
      <c r="AD71" s="101"/>
      <c r="AE71" s="45"/>
      <c r="AF71" s="101"/>
      <c r="AG71" s="45"/>
      <c r="AJ71" s="140"/>
      <c r="AK71" s="45"/>
      <c r="AL71" s="140"/>
      <c r="AY71" s="132"/>
      <c r="BA71" s="45"/>
      <c r="BF71" s="101"/>
      <c r="BP71" s="101"/>
      <c r="BR71" s="101"/>
      <c r="BT71" s="101"/>
      <c r="BV71" s="101"/>
      <c r="BX71" s="101"/>
      <c r="BZ71" s="101"/>
      <c r="CB71" s="101"/>
      <c r="CD71" s="101"/>
      <c r="CF71" s="101"/>
      <c r="CP71" s="99"/>
      <c r="CT71" s="99"/>
    </row>
    <row r="72" spans="1:98" x14ac:dyDescent="0.3">
      <c r="A72" s="4" t="s">
        <v>225</v>
      </c>
      <c r="B72" s="11" t="s">
        <v>227</v>
      </c>
      <c r="C72" s="11" t="s">
        <v>627</v>
      </c>
      <c r="D72" s="227">
        <v>0.5772571428571428</v>
      </c>
      <c r="E72" s="4">
        <v>7</v>
      </c>
      <c r="F72" s="99">
        <v>45886</v>
      </c>
      <c r="G72" s="45">
        <v>0.88</v>
      </c>
      <c r="H72" s="101">
        <v>45231</v>
      </c>
      <c r="I72" s="45">
        <v>0.68</v>
      </c>
      <c r="J72" s="135">
        <v>45836</v>
      </c>
      <c r="K72" s="45">
        <v>0.54500000000000004</v>
      </c>
      <c r="L72" s="101"/>
      <c r="M72" s="45"/>
      <c r="N72" s="99">
        <v>45808</v>
      </c>
      <c r="O72" s="45">
        <v>0.75</v>
      </c>
      <c r="P72" s="101"/>
      <c r="Q72" s="45"/>
      <c r="R72" s="101"/>
      <c r="S72" s="45"/>
      <c r="T72" s="99">
        <v>45710</v>
      </c>
      <c r="U72" s="45">
        <v>0.51319999999999999</v>
      </c>
      <c r="V72" s="99">
        <v>45867</v>
      </c>
      <c r="W72" s="45">
        <v>0.44440000000000002</v>
      </c>
      <c r="X72" s="101"/>
      <c r="Y72" s="45"/>
      <c r="Z72" s="101"/>
      <c r="AA72" s="45"/>
      <c r="AC72" s="45"/>
      <c r="AD72" s="101"/>
      <c r="AE72" s="45"/>
      <c r="AF72" s="99">
        <v>45893</v>
      </c>
      <c r="AG72" s="45">
        <v>0.22819999999999999</v>
      </c>
      <c r="AJ72" s="140"/>
      <c r="AK72" s="45"/>
      <c r="AL72" s="140"/>
      <c r="AY72" s="132"/>
      <c r="BA72" s="45"/>
      <c r="BF72" s="101"/>
      <c r="BP72" s="101"/>
      <c r="BR72" s="101"/>
      <c r="BT72" s="101"/>
      <c r="BV72" s="101"/>
      <c r="BX72" s="101"/>
      <c r="BZ72" s="101"/>
      <c r="CB72" s="101"/>
      <c r="CD72" s="101"/>
      <c r="CF72" s="101"/>
      <c r="CP72" s="99"/>
      <c r="CT72" s="99"/>
    </row>
    <row r="73" spans="1:98" x14ac:dyDescent="0.3">
      <c r="A73" s="4" t="s">
        <v>228</v>
      </c>
      <c r="B73" s="11" t="s">
        <v>230</v>
      </c>
      <c r="C73" s="11" t="s">
        <v>27</v>
      </c>
      <c r="D73" s="227">
        <v>0.95</v>
      </c>
      <c r="E73" s="4">
        <v>1</v>
      </c>
      <c r="F73" s="101"/>
      <c r="H73" s="101"/>
      <c r="J73" s="135"/>
      <c r="L73" s="101"/>
      <c r="M73" s="45"/>
      <c r="N73" s="101"/>
      <c r="O73" s="45"/>
      <c r="P73" s="101"/>
      <c r="Q73" s="45"/>
      <c r="R73" s="101"/>
      <c r="S73" s="45"/>
      <c r="T73" s="101"/>
      <c r="U73" s="45"/>
      <c r="V73" s="101"/>
      <c r="W73" s="45"/>
      <c r="X73" s="101"/>
      <c r="Y73" s="45"/>
      <c r="Z73" s="101"/>
      <c r="AA73" s="45"/>
      <c r="AC73" s="45"/>
      <c r="AD73" s="101"/>
      <c r="AE73" s="45"/>
      <c r="AF73" s="101"/>
      <c r="AG73" s="45"/>
      <c r="AJ73" s="140"/>
      <c r="AK73" s="45"/>
      <c r="AL73" s="140"/>
      <c r="AY73" s="132"/>
      <c r="BA73" s="45"/>
      <c r="BF73" s="101"/>
      <c r="BP73" s="101">
        <v>45322</v>
      </c>
      <c r="BQ73" s="132">
        <v>0.95</v>
      </c>
      <c r="BR73" s="101"/>
      <c r="BT73" s="101"/>
      <c r="BV73" s="101"/>
      <c r="BX73" s="101"/>
      <c r="BZ73" s="101"/>
      <c r="CB73" s="101"/>
      <c r="CD73" s="101"/>
      <c r="CF73" s="101"/>
      <c r="CP73" s="99"/>
      <c r="CT73" s="99"/>
    </row>
    <row r="74" spans="1:98" x14ac:dyDescent="0.3">
      <c r="A74" s="4" t="s">
        <v>231</v>
      </c>
      <c r="B74" s="11" t="s">
        <v>233</v>
      </c>
      <c r="C74" s="11" t="s">
        <v>234</v>
      </c>
      <c r="D74" s="227" t="s">
        <v>634</v>
      </c>
      <c r="E74" s="4">
        <v>3</v>
      </c>
      <c r="F74" s="101">
        <v>45231</v>
      </c>
      <c r="G74" s="45">
        <v>0.73699999999999999</v>
      </c>
      <c r="H74" s="101">
        <v>45231</v>
      </c>
      <c r="I74" s="45">
        <v>0.72</v>
      </c>
      <c r="J74" s="135"/>
      <c r="L74" s="101"/>
      <c r="M74" s="45"/>
      <c r="N74" s="101"/>
      <c r="O74" s="45"/>
      <c r="P74" s="101"/>
      <c r="Q74" s="45"/>
      <c r="R74" s="101"/>
      <c r="S74" s="45"/>
      <c r="T74" s="101"/>
      <c r="U74" s="45">
        <v>0.9</v>
      </c>
      <c r="V74" s="101"/>
      <c r="W74" s="45"/>
      <c r="X74" s="101"/>
      <c r="Y74" s="45"/>
      <c r="Z74" s="101"/>
      <c r="AA74" s="45"/>
      <c r="AC74" s="45"/>
      <c r="AD74" s="101"/>
      <c r="AE74" s="45"/>
      <c r="AF74" s="101"/>
      <c r="AG74" s="45"/>
      <c r="AJ74" s="140"/>
      <c r="AK74" s="45"/>
      <c r="AL74" s="140"/>
      <c r="AY74" s="132"/>
      <c r="BA74" s="45"/>
      <c r="BF74" s="101"/>
      <c r="BP74" s="101"/>
      <c r="BR74" s="101"/>
      <c r="BT74" s="101"/>
      <c r="BV74" s="101"/>
      <c r="BX74" s="101"/>
      <c r="BZ74" s="101"/>
      <c r="CB74" s="101"/>
      <c r="CD74" s="101"/>
      <c r="CF74" s="101"/>
      <c r="CP74" s="99"/>
      <c r="CT74" s="99"/>
    </row>
    <row r="75" spans="1:98" x14ac:dyDescent="0.3">
      <c r="A75" s="4" t="s">
        <v>528</v>
      </c>
      <c r="B75" s="11" t="s">
        <v>529</v>
      </c>
      <c r="C75" s="11" t="s">
        <v>35</v>
      </c>
      <c r="D75" s="227">
        <v>0.80284</v>
      </c>
      <c r="E75" s="4">
        <v>5</v>
      </c>
      <c r="F75" s="101">
        <v>45866</v>
      </c>
      <c r="G75" s="45">
        <v>0.88700000000000001</v>
      </c>
      <c r="H75" s="101"/>
      <c r="J75" s="135"/>
      <c r="L75" s="99">
        <v>45753</v>
      </c>
      <c r="M75" s="45">
        <v>0.75470000000000004</v>
      </c>
      <c r="N75" s="101">
        <v>45771</v>
      </c>
      <c r="O75" s="45">
        <v>0.875</v>
      </c>
      <c r="P75" s="101"/>
      <c r="Q75" s="45"/>
      <c r="R75" s="101"/>
      <c r="S75" s="45"/>
      <c r="V75" s="101">
        <v>45894</v>
      </c>
      <c r="W75" s="45">
        <v>0.74070000000000003</v>
      </c>
      <c r="X75" s="101"/>
      <c r="Y75" s="45"/>
      <c r="Z75" s="101"/>
      <c r="AA75" s="45"/>
      <c r="AC75" s="45"/>
      <c r="AD75" s="101"/>
      <c r="AE75" s="45"/>
      <c r="AF75" s="101"/>
      <c r="AG75" s="45"/>
      <c r="AJ75" s="140"/>
      <c r="AL75" s="101">
        <v>45890</v>
      </c>
      <c r="AM75" s="132">
        <v>0.75680000000000003</v>
      </c>
      <c r="AY75" s="132"/>
      <c r="BA75" s="45"/>
      <c r="BF75" s="101"/>
      <c r="BP75" s="101"/>
      <c r="BT75" s="101"/>
      <c r="BV75" s="101"/>
      <c r="BX75" s="101"/>
      <c r="BZ75" s="101"/>
      <c r="CB75" s="101"/>
      <c r="CD75" s="101"/>
      <c r="CF75" s="101"/>
      <c r="CP75" s="99"/>
      <c r="CT75" s="99"/>
    </row>
    <row r="76" spans="1:98" x14ac:dyDescent="0.3">
      <c r="A76" s="4" t="s">
        <v>235</v>
      </c>
      <c r="B76" s="11" t="s">
        <v>237</v>
      </c>
      <c r="C76" s="11" t="s">
        <v>619</v>
      </c>
      <c r="D76" s="227">
        <v>0.9030999999999999</v>
      </c>
      <c r="E76" s="4">
        <v>15</v>
      </c>
      <c r="F76" s="99">
        <v>45869</v>
      </c>
      <c r="G76" s="45">
        <v>0.96699999999999997</v>
      </c>
      <c r="H76" s="101">
        <v>45606</v>
      </c>
      <c r="I76" s="45">
        <v>0.86250000000000004</v>
      </c>
      <c r="J76" s="135"/>
      <c r="K76" s="45">
        <v>0.98099999999999998</v>
      </c>
      <c r="L76" s="101"/>
      <c r="M76" s="45">
        <v>0.88</v>
      </c>
      <c r="N76" s="101"/>
      <c r="O76" s="45">
        <v>0.96599999999999997</v>
      </c>
      <c r="P76" s="101"/>
      <c r="Q76" s="45">
        <v>0.85299999999999998</v>
      </c>
      <c r="R76" s="101"/>
      <c r="S76" s="45">
        <v>0.98399999999999999</v>
      </c>
      <c r="T76" s="101"/>
      <c r="U76" s="45">
        <v>0.88500000000000001</v>
      </c>
      <c r="V76" s="101"/>
      <c r="W76" s="45">
        <v>0.96499999999999997</v>
      </c>
      <c r="X76" s="101"/>
      <c r="Y76" s="45">
        <v>0.85799999999999998</v>
      </c>
      <c r="Z76" s="101"/>
      <c r="AA76" s="45">
        <v>0.91</v>
      </c>
      <c r="AC76" s="45">
        <v>0.89200000000000002</v>
      </c>
      <c r="AD76" s="101"/>
      <c r="AE76" s="45">
        <v>0.76400000000000001</v>
      </c>
      <c r="AF76" s="101"/>
      <c r="AG76" s="45">
        <v>0.83299999999999996</v>
      </c>
      <c r="AJ76" s="140"/>
      <c r="AK76" s="45"/>
      <c r="AL76" s="140">
        <v>45781</v>
      </c>
      <c r="AM76" s="132">
        <v>0.94599999999999995</v>
      </c>
      <c r="AY76" s="132"/>
      <c r="BA76" s="45"/>
      <c r="BF76" s="101"/>
      <c r="BP76" s="101"/>
      <c r="BR76" s="101"/>
      <c r="BT76" s="101"/>
      <c r="BV76" s="101"/>
      <c r="BX76" s="101"/>
      <c r="BZ76" s="101"/>
      <c r="CB76" s="101"/>
      <c r="CD76" s="101"/>
      <c r="CF76" s="101"/>
      <c r="CP76" s="99"/>
      <c r="CT76" s="99"/>
    </row>
    <row r="77" spans="1:98" x14ac:dyDescent="0.3">
      <c r="A77" s="4" t="s">
        <v>238</v>
      </c>
      <c r="B77" s="11" t="s">
        <v>240</v>
      </c>
      <c r="C77" s="11" t="s">
        <v>78</v>
      </c>
      <c r="D77" s="227">
        <v>0.75539999999999996</v>
      </c>
      <c r="E77" s="4">
        <v>3</v>
      </c>
      <c r="F77" s="101"/>
      <c r="H77" s="101"/>
      <c r="J77" s="135"/>
      <c r="L77" s="101"/>
      <c r="M77" s="45"/>
      <c r="N77" s="101"/>
      <c r="O77" s="45"/>
      <c r="P77" s="101"/>
      <c r="Q77" s="45"/>
      <c r="R77" s="101"/>
      <c r="S77" s="45"/>
      <c r="T77" s="101"/>
      <c r="U77" s="45"/>
      <c r="V77" s="101"/>
      <c r="W77" s="45"/>
      <c r="X77" s="101"/>
      <c r="Y77" s="45"/>
      <c r="Z77" s="101"/>
      <c r="AA77" s="45"/>
      <c r="AC77" s="45"/>
      <c r="AD77" s="101"/>
      <c r="AE77" s="45"/>
      <c r="AF77" s="101"/>
      <c r="AG77" s="45"/>
      <c r="AJ77" s="140"/>
      <c r="AK77" s="45"/>
      <c r="AL77" s="140"/>
      <c r="AY77" s="132"/>
      <c r="BA77" s="45"/>
      <c r="BF77" s="101"/>
      <c r="BP77" s="101"/>
      <c r="BR77" s="101"/>
      <c r="BT77" s="101"/>
      <c r="BV77" s="101"/>
      <c r="BX77" s="101"/>
      <c r="BZ77" s="101"/>
      <c r="CB77" s="101"/>
      <c r="CD77" s="101"/>
      <c r="CF77" s="101"/>
      <c r="CH77" s="133">
        <v>45600</v>
      </c>
      <c r="CI77" s="132">
        <v>0.72089999999999999</v>
      </c>
      <c r="CJ77" s="134">
        <v>45593</v>
      </c>
      <c r="CK77" s="132">
        <v>0.83950000000000002</v>
      </c>
      <c r="CP77" s="99">
        <v>45586</v>
      </c>
      <c r="CQ77" s="132">
        <v>0.70579999999999998</v>
      </c>
      <c r="CT77" s="99"/>
    </row>
    <row r="78" spans="1:98" x14ac:dyDescent="0.3">
      <c r="A78" s="4" t="s">
        <v>241</v>
      </c>
      <c r="B78" s="11" t="s">
        <v>243</v>
      </c>
      <c r="C78" s="11" t="s">
        <v>623</v>
      </c>
      <c r="D78" s="227">
        <v>0.85492857142857137</v>
      </c>
      <c r="E78" s="4">
        <v>14</v>
      </c>
      <c r="F78" s="101">
        <v>45874</v>
      </c>
      <c r="G78" s="45">
        <v>1</v>
      </c>
      <c r="H78" s="101">
        <v>45231</v>
      </c>
      <c r="I78" s="45">
        <v>0.87</v>
      </c>
      <c r="J78" s="135"/>
      <c r="K78" s="45">
        <v>0.93300000000000005</v>
      </c>
      <c r="L78" s="101"/>
      <c r="M78" s="45">
        <v>1</v>
      </c>
      <c r="N78" s="101"/>
      <c r="O78" s="45">
        <v>1</v>
      </c>
      <c r="P78" s="101"/>
      <c r="Q78" s="45">
        <v>0.78</v>
      </c>
      <c r="R78" s="101"/>
      <c r="S78" s="45">
        <v>0.98399999999999999</v>
      </c>
      <c r="T78" s="101"/>
      <c r="U78" s="45">
        <v>0.54300000000000004</v>
      </c>
      <c r="V78" s="101"/>
      <c r="W78" s="45">
        <v>0.91500000000000004</v>
      </c>
      <c r="X78" s="101"/>
      <c r="Y78" s="45">
        <v>0.72299999999999998</v>
      </c>
      <c r="Z78" s="101"/>
      <c r="AA78" s="45">
        <v>0.76700000000000002</v>
      </c>
      <c r="AC78" s="45">
        <v>0.76700000000000002</v>
      </c>
      <c r="AD78" s="101"/>
      <c r="AE78" s="45">
        <v>0.90700000000000003</v>
      </c>
      <c r="AF78" s="101"/>
      <c r="AG78" s="45">
        <v>0.78</v>
      </c>
      <c r="AJ78" s="140"/>
      <c r="AK78" s="45"/>
      <c r="AL78" s="140"/>
      <c r="AY78" s="132"/>
      <c r="BA78" s="45"/>
      <c r="BF78" s="101"/>
      <c r="BP78" s="101"/>
      <c r="BR78" s="101"/>
      <c r="BT78" s="101"/>
      <c r="BV78" s="101"/>
      <c r="BX78" s="101"/>
      <c r="BZ78" s="101"/>
      <c r="CB78" s="101"/>
      <c r="CD78" s="101"/>
      <c r="CF78" s="101"/>
      <c r="CP78" s="99"/>
      <c r="CT78" s="99"/>
    </row>
    <row r="79" spans="1:98" x14ac:dyDescent="0.3">
      <c r="A79" s="4" t="s">
        <v>244</v>
      </c>
      <c r="B79" s="11" t="s">
        <v>246</v>
      </c>
      <c r="C79" s="11" t="s">
        <v>629</v>
      </c>
      <c r="D79" s="227">
        <v>0.59347499999999997</v>
      </c>
      <c r="E79" s="4">
        <v>8</v>
      </c>
      <c r="F79" s="101">
        <v>45500</v>
      </c>
      <c r="G79" s="45">
        <v>0.53159999999999996</v>
      </c>
      <c r="H79" s="101">
        <v>45231</v>
      </c>
      <c r="I79" s="45">
        <v>0.4</v>
      </c>
      <c r="J79" s="135">
        <v>45528</v>
      </c>
      <c r="K79" s="45">
        <v>0.53</v>
      </c>
      <c r="L79" s="101"/>
      <c r="M79" s="45"/>
      <c r="N79" s="101"/>
      <c r="O79" s="45">
        <v>0.66600000000000004</v>
      </c>
      <c r="P79" s="101"/>
      <c r="Q79" s="45"/>
      <c r="R79" s="101">
        <v>45612</v>
      </c>
      <c r="S79" s="132">
        <v>0.5333</v>
      </c>
      <c r="T79" s="99">
        <v>45710</v>
      </c>
      <c r="U79" s="45">
        <v>0.65790000000000004</v>
      </c>
      <c r="V79" s="101">
        <v>45543</v>
      </c>
      <c r="W79" s="45">
        <v>0.79010000000000002</v>
      </c>
      <c r="X79" s="99">
        <v>45780</v>
      </c>
      <c r="Y79" s="45">
        <v>0.63890000000000002</v>
      </c>
      <c r="Z79" s="101"/>
      <c r="AA79" s="45"/>
      <c r="AC79" s="45"/>
      <c r="AD79" s="101"/>
      <c r="AE79" s="45"/>
      <c r="AF79" s="101"/>
      <c r="AG79" s="45"/>
      <c r="AJ79" s="140"/>
      <c r="AK79" s="45"/>
      <c r="AL79" s="140"/>
      <c r="AY79" s="132"/>
      <c r="BA79" s="45"/>
      <c r="BF79" s="101"/>
      <c r="BP79" s="101"/>
      <c r="BR79" s="101"/>
      <c r="BT79" s="101"/>
      <c r="BV79" s="101"/>
      <c r="BX79" s="101"/>
      <c r="BZ79" s="101"/>
      <c r="CB79" s="101"/>
      <c r="CD79" s="101"/>
      <c r="CF79" s="101"/>
      <c r="CP79" s="99"/>
      <c r="CT79" s="99"/>
    </row>
    <row r="80" spans="1:98" x14ac:dyDescent="0.3">
      <c r="A80" s="4" t="s">
        <v>247</v>
      </c>
      <c r="B80" s="11" t="s">
        <v>249</v>
      </c>
      <c r="C80" s="11" t="s">
        <v>628</v>
      </c>
      <c r="D80" s="227" t="s">
        <v>634</v>
      </c>
      <c r="E80" s="4">
        <v>0</v>
      </c>
      <c r="F80" s="101"/>
      <c r="H80" s="101"/>
      <c r="J80" s="135"/>
      <c r="L80" s="101"/>
      <c r="M80" s="45"/>
      <c r="N80" s="101"/>
      <c r="O80" s="45"/>
      <c r="P80" s="101"/>
      <c r="Q80" s="45"/>
      <c r="R80" s="101"/>
      <c r="S80" s="45"/>
      <c r="T80" s="101"/>
      <c r="U80" s="45"/>
      <c r="V80" s="101"/>
      <c r="W80" s="45"/>
      <c r="X80" s="101"/>
      <c r="Y80" s="45"/>
      <c r="Z80" s="101"/>
      <c r="AA80" s="45"/>
      <c r="AC80" s="45"/>
      <c r="AD80" s="101"/>
      <c r="AE80" s="45"/>
      <c r="AF80" s="101"/>
      <c r="AG80" s="45"/>
      <c r="AJ80" s="140"/>
      <c r="AK80" s="45"/>
      <c r="AL80" s="140"/>
      <c r="AY80" s="132"/>
      <c r="BA80" s="45"/>
      <c r="BF80" s="101"/>
      <c r="BP80" s="101"/>
      <c r="BR80" s="101"/>
      <c r="BT80" s="101"/>
      <c r="BV80" s="101"/>
      <c r="BX80" s="101"/>
      <c r="BZ80" s="101"/>
      <c r="CB80" s="101"/>
      <c r="CD80" s="101"/>
      <c r="CF80" s="101"/>
      <c r="CP80" s="99"/>
      <c r="CT80" s="99"/>
    </row>
    <row r="81" spans="1:99" x14ac:dyDescent="0.3">
      <c r="A81" s="4" t="s">
        <v>250</v>
      </c>
      <c r="B81" s="11" t="s">
        <v>252</v>
      </c>
      <c r="C81" s="11" t="s">
        <v>618</v>
      </c>
      <c r="D81" s="227" t="s">
        <v>634</v>
      </c>
      <c r="E81" s="4">
        <v>0</v>
      </c>
      <c r="F81" s="101"/>
      <c r="H81" s="101"/>
      <c r="J81" s="135"/>
      <c r="L81" s="101"/>
      <c r="M81" s="45"/>
      <c r="N81" s="101"/>
      <c r="O81" s="45"/>
      <c r="P81" s="101"/>
      <c r="Q81" s="45"/>
      <c r="R81" s="101"/>
      <c r="S81" s="45"/>
      <c r="T81" s="101"/>
      <c r="U81" s="45"/>
      <c r="V81" s="101"/>
      <c r="W81" s="45"/>
      <c r="X81" s="101"/>
      <c r="Y81" s="45"/>
      <c r="Z81" s="101"/>
      <c r="AA81" s="45"/>
      <c r="AC81" s="45"/>
      <c r="AD81" s="101"/>
      <c r="AE81" s="45"/>
      <c r="AF81" s="101"/>
      <c r="AG81" s="45"/>
      <c r="AJ81" s="140"/>
      <c r="AK81" s="45"/>
      <c r="AL81" s="140"/>
      <c r="AY81" s="132"/>
      <c r="BA81" s="45"/>
      <c r="BF81" s="101"/>
      <c r="BP81" s="101"/>
      <c r="BR81" s="101"/>
      <c r="BT81" s="101"/>
      <c r="BV81" s="101"/>
      <c r="BX81" s="101"/>
      <c r="BZ81" s="101"/>
      <c r="CB81" s="101"/>
      <c r="CD81" s="101"/>
      <c r="CF81" s="101"/>
      <c r="CP81" s="99"/>
      <c r="CT81" s="99"/>
    </row>
    <row r="82" spans="1:99" x14ac:dyDescent="0.3">
      <c r="A82" s="4" t="s">
        <v>253</v>
      </c>
      <c r="B82" s="11" t="s">
        <v>255</v>
      </c>
      <c r="C82" s="11" t="s">
        <v>35</v>
      </c>
      <c r="D82" s="227">
        <v>0.84311874999999992</v>
      </c>
      <c r="E82" s="4">
        <v>16</v>
      </c>
      <c r="F82" s="99">
        <v>45865</v>
      </c>
      <c r="G82" s="45">
        <v>0.90300000000000002</v>
      </c>
      <c r="H82" s="101">
        <v>45231</v>
      </c>
      <c r="I82" s="45">
        <v>0.8</v>
      </c>
      <c r="J82" s="135"/>
      <c r="K82" s="45">
        <v>0.67900000000000005</v>
      </c>
      <c r="L82" s="101">
        <v>45313</v>
      </c>
      <c r="M82" s="45">
        <v>0.91200000000000003</v>
      </c>
      <c r="N82" s="101">
        <v>45313</v>
      </c>
      <c r="O82" s="45">
        <v>0.8</v>
      </c>
      <c r="P82" s="101">
        <v>45314</v>
      </c>
      <c r="Q82" s="45">
        <v>0.84</v>
      </c>
      <c r="R82" s="101">
        <v>45308</v>
      </c>
      <c r="S82" s="45">
        <v>0.88</v>
      </c>
      <c r="T82" s="101">
        <v>45326</v>
      </c>
      <c r="U82" s="45">
        <v>0.93</v>
      </c>
      <c r="V82" s="101">
        <v>45326</v>
      </c>
      <c r="W82" s="45">
        <v>0.86399999999999999</v>
      </c>
      <c r="X82" s="99">
        <v>45893</v>
      </c>
      <c r="Y82" s="45">
        <v>0.77780000000000005</v>
      </c>
      <c r="Z82" s="101"/>
      <c r="AA82" s="45">
        <v>0.93500000000000005</v>
      </c>
      <c r="AC82" s="45">
        <v>0.83599999999999997</v>
      </c>
      <c r="AD82" s="101">
        <v>45313</v>
      </c>
      <c r="AE82" s="45">
        <v>0.78</v>
      </c>
      <c r="AF82" s="101"/>
      <c r="AG82" s="45">
        <v>0.94</v>
      </c>
      <c r="AJ82" s="99">
        <v>45753</v>
      </c>
      <c r="AK82" s="45">
        <v>0.9375</v>
      </c>
      <c r="AL82" s="140">
        <v>45734</v>
      </c>
      <c r="AM82" s="132">
        <v>0.67559999999999998</v>
      </c>
      <c r="AY82" s="132"/>
      <c r="BA82" s="45"/>
      <c r="BF82" s="101"/>
      <c r="BP82" s="101"/>
      <c r="BR82" s="101"/>
      <c r="BT82" s="101"/>
      <c r="BV82" s="101"/>
      <c r="BX82" s="101"/>
      <c r="BZ82" s="101"/>
      <c r="CB82" s="101"/>
      <c r="CD82" s="101"/>
      <c r="CF82" s="101"/>
      <c r="CP82" s="99"/>
      <c r="CT82" s="99"/>
    </row>
    <row r="83" spans="1:99" x14ac:dyDescent="0.3">
      <c r="A83" s="4" t="s">
        <v>256</v>
      </c>
      <c r="B83" s="11" t="s">
        <v>258</v>
      </c>
      <c r="C83" s="11" t="s">
        <v>35</v>
      </c>
      <c r="D83" s="227">
        <v>0.72968124999999984</v>
      </c>
      <c r="E83" s="4">
        <v>16</v>
      </c>
      <c r="F83" s="99">
        <v>45866</v>
      </c>
      <c r="G83" s="45">
        <v>0.72899999999999998</v>
      </c>
      <c r="H83" s="101">
        <v>45231</v>
      </c>
      <c r="I83" s="45">
        <v>0.65</v>
      </c>
      <c r="J83" s="135"/>
      <c r="K83" s="45">
        <v>0.74</v>
      </c>
      <c r="L83" s="101">
        <v>45313</v>
      </c>
      <c r="M83" s="45">
        <v>0.76</v>
      </c>
      <c r="N83" s="101">
        <v>45313</v>
      </c>
      <c r="O83" s="45">
        <v>0.78300000000000003</v>
      </c>
      <c r="P83" s="101">
        <v>45314</v>
      </c>
      <c r="Q83" s="45">
        <v>0.68</v>
      </c>
      <c r="R83" s="101">
        <v>45308</v>
      </c>
      <c r="S83" s="45">
        <v>0.55000000000000004</v>
      </c>
      <c r="T83" s="101">
        <v>45314</v>
      </c>
      <c r="U83" s="45">
        <v>0.85899999999999999</v>
      </c>
      <c r="V83" s="101"/>
      <c r="W83" s="45">
        <v>0.76500000000000001</v>
      </c>
      <c r="X83" s="101">
        <v>45893</v>
      </c>
      <c r="Y83" s="45">
        <v>0.875</v>
      </c>
      <c r="Z83" s="101"/>
      <c r="AA83" s="45">
        <v>0.91</v>
      </c>
      <c r="AC83" s="45">
        <v>0.78500000000000003</v>
      </c>
      <c r="AD83" s="101">
        <v>45313</v>
      </c>
      <c r="AE83" s="45">
        <v>0.64700000000000002</v>
      </c>
      <c r="AF83" s="101"/>
      <c r="AG83" s="45">
        <v>0.61</v>
      </c>
      <c r="AJ83" s="140">
        <v>45734</v>
      </c>
      <c r="AK83" s="45">
        <v>0.65620000000000001</v>
      </c>
      <c r="AL83" s="140">
        <v>45734</v>
      </c>
      <c r="AM83" s="132">
        <v>0.67569999999999997</v>
      </c>
      <c r="AY83" s="132"/>
      <c r="BA83" s="45"/>
      <c r="BF83" s="101"/>
      <c r="BP83" s="101"/>
      <c r="BR83" s="101"/>
      <c r="BT83" s="101"/>
      <c r="BV83" s="101"/>
      <c r="BX83" s="101"/>
      <c r="BZ83" s="101"/>
      <c r="CB83" s="101"/>
      <c r="CD83" s="101"/>
      <c r="CF83" s="101"/>
      <c r="CP83" s="99"/>
      <c r="CT83" s="99"/>
    </row>
    <row r="84" spans="1:99" x14ac:dyDescent="0.3">
      <c r="A84" s="4" t="s">
        <v>259</v>
      </c>
      <c r="B84" s="11" t="s">
        <v>261</v>
      </c>
      <c r="C84" s="11" t="s">
        <v>234</v>
      </c>
      <c r="D84" s="227">
        <v>0.68886666666666674</v>
      </c>
      <c r="E84" s="4">
        <v>3</v>
      </c>
      <c r="F84" s="101"/>
      <c r="H84" s="101"/>
      <c r="J84" s="135"/>
      <c r="L84" s="101"/>
      <c r="M84" s="45"/>
      <c r="N84" s="101"/>
      <c r="O84" s="45"/>
      <c r="P84" s="101"/>
      <c r="Q84" s="45"/>
      <c r="R84" s="101"/>
      <c r="S84" s="45"/>
      <c r="T84" s="101"/>
      <c r="U84" s="45"/>
      <c r="V84" s="101"/>
      <c r="W84" s="45"/>
      <c r="X84" s="101"/>
      <c r="Y84" s="45"/>
      <c r="Z84" s="101"/>
      <c r="AA84" s="45"/>
      <c r="AC84" s="45"/>
      <c r="AD84" s="101"/>
      <c r="AE84" s="45"/>
      <c r="AF84" s="101"/>
      <c r="AG84" s="45"/>
      <c r="AJ84" s="140"/>
      <c r="AK84" s="45"/>
      <c r="AL84" s="140"/>
      <c r="AY84" s="132"/>
      <c r="BA84" s="45"/>
      <c r="BF84" s="101"/>
      <c r="BG84" s="132"/>
      <c r="BP84" s="101"/>
      <c r="BR84" s="101"/>
      <c r="BT84" s="101"/>
      <c r="BV84" s="101"/>
      <c r="BX84" s="101"/>
      <c r="BZ84" s="101"/>
      <c r="CB84" s="101"/>
      <c r="CD84" s="101"/>
      <c r="CF84" s="101"/>
      <c r="CH84" s="133">
        <v>45617</v>
      </c>
      <c r="CI84" s="132">
        <v>0.48830000000000001</v>
      </c>
      <c r="CJ84" s="134">
        <v>45595</v>
      </c>
      <c r="CK84" s="132">
        <v>0.57830000000000004</v>
      </c>
      <c r="CP84" s="99">
        <v>45589</v>
      </c>
      <c r="CQ84" s="132">
        <v>1</v>
      </c>
      <c r="CT84" s="99"/>
    </row>
    <row r="85" spans="1:99" x14ac:dyDescent="0.3">
      <c r="A85" s="4" t="s">
        <v>262</v>
      </c>
      <c r="B85" s="11" t="s">
        <v>264</v>
      </c>
      <c r="C85" s="11" t="s">
        <v>622</v>
      </c>
      <c r="D85" s="227" t="s">
        <v>634</v>
      </c>
      <c r="E85" s="4">
        <v>0</v>
      </c>
      <c r="F85" s="101"/>
      <c r="H85" s="101"/>
      <c r="J85" s="135"/>
      <c r="L85" s="101"/>
      <c r="M85" s="45"/>
      <c r="N85" s="101"/>
      <c r="O85" s="45"/>
      <c r="P85" s="101"/>
      <c r="Q85" s="45"/>
      <c r="R85" s="101"/>
      <c r="S85" s="45"/>
      <c r="T85" s="101"/>
      <c r="U85" s="45"/>
      <c r="V85" s="101"/>
      <c r="W85" s="45"/>
      <c r="X85" s="101"/>
      <c r="Y85" s="45"/>
      <c r="Z85" s="101"/>
      <c r="AA85" s="45"/>
      <c r="AC85" s="45"/>
      <c r="AD85" s="101"/>
      <c r="AE85" s="45"/>
      <c r="AF85" s="101"/>
      <c r="AG85" s="45"/>
      <c r="AJ85" s="140"/>
      <c r="AK85" s="45"/>
      <c r="AL85" s="140"/>
      <c r="AY85" s="132"/>
      <c r="BA85" s="45"/>
      <c r="BF85" s="101"/>
      <c r="BP85" s="101"/>
      <c r="BR85" s="101"/>
      <c r="BT85" s="101"/>
      <c r="BV85" s="101"/>
      <c r="BX85" s="101"/>
      <c r="BZ85" s="101"/>
      <c r="CB85" s="101"/>
      <c r="CD85" s="101"/>
      <c r="CF85" s="101"/>
      <c r="CP85" s="99"/>
      <c r="CT85" s="99"/>
    </row>
    <row r="86" spans="1:99" x14ac:dyDescent="0.3">
      <c r="A86" s="4" t="s">
        <v>266</v>
      </c>
      <c r="B86" s="11" t="s">
        <v>268</v>
      </c>
      <c r="C86" s="11" t="s">
        <v>16</v>
      </c>
      <c r="D86" s="227">
        <v>0.95199999999999996</v>
      </c>
      <c r="E86" s="4">
        <v>1</v>
      </c>
      <c r="F86" s="101"/>
      <c r="H86" s="101"/>
      <c r="J86" s="135"/>
      <c r="L86" s="101"/>
      <c r="M86" s="45"/>
      <c r="N86" s="101"/>
      <c r="O86" s="45"/>
      <c r="P86" s="101"/>
      <c r="Q86" s="45"/>
      <c r="R86" s="101"/>
      <c r="S86" s="45"/>
      <c r="T86" s="101"/>
      <c r="U86" s="45"/>
      <c r="V86" s="101"/>
      <c r="W86" s="45"/>
      <c r="X86" s="101"/>
      <c r="Y86" s="45"/>
      <c r="Z86" s="101"/>
      <c r="AA86" s="45"/>
      <c r="AC86" s="45"/>
      <c r="AD86" s="101"/>
      <c r="AE86" s="45"/>
      <c r="AF86" s="101"/>
      <c r="AG86" s="45"/>
      <c r="AJ86" s="140"/>
      <c r="AK86" s="45"/>
      <c r="AL86" s="140"/>
      <c r="AY86" s="132"/>
      <c r="BA86" s="45"/>
      <c r="BF86" s="101"/>
      <c r="BP86" s="101"/>
      <c r="BR86" s="101"/>
      <c r="BT86" s="101">
        <v>45582</v>
      </c>
      <c r="BU86" s="46">
        <v>0.95199999999999996</v>
      </c>
      <c r="BV86" s="101"/>
      <c r="BX86" s="101"/>
      <c r="BZ86" s="101"/>
      <c r="CB86" s="101"/>
      <c r="CD86" s="101"/>
      <c r="CF86" s="101"/>
      <c r="CP86" s="99"/>
      <c r="CT86" s="99"/>
    </row>
    <row r="87" spans="1:99" x14ac:dyDescent="0.3">
      <c r="A87" s="4" t="s">
        <v>269</v>
      </c>
      <c r="B87" s="11" t="s">
        <v>271</v>
      </c>
      <c r="C87" s="11" t="s">
        <v>618</v>
      </c>
      <c r="D87" s="227" t="s">
        <v>634</v>
      </c>
      <c r="E87" s="4">
        <v>0</v>
      </c>
      <c r="F87" s="101"/>
      <c r="H87" s="101"/>
      <c r="J87" s="135"/>
      <c r="L87" s="101"/>
      <c r="M87" s="45"/>
      <c r="N87" s="101"/>
      <c r="O87" s="45"/>
      <c r="P87" s="101"/>
      <c r="Q87" s="45"/>
      <c r="R87" s="101"/>
      <c r="S87" s="45"/>
      <c r="T87" s="101"/>
      <c r="U87" s="45"/>
      <c r="V87" s="101"/>
      <c r="W87" s="45"/>
      <c r="X87" s="101"/>
      <c r="Y87" s="45"/>
      <c r="Z87" s="101"/>
      <c r="AA87" s="45"/>
      <c r="AC87" s="45"/>
      <c r="AD87" s="101"/>
      <c r="AE87" s="45"/>
      <c r="AF87" s="101"/>
      <c r="AG87" s="45"/>
      <c r="AJ87" s="140"/>
      <c r="AK87" s="45"/>
      <c r="AL87" s="140"/>
      <c r="AY87" s="132"/>
      <c r="BA87" s="45"/>
      <c r="BF87" s="101"/>
      <c r="BP87" s="101"/>
      <c r="BR87" s="101"/>
      <c r="BT87" s="101"/>
      <c r="BV87" s="101"/>
      <c r="BX87" s="101"/>
      <c r="BZ87" s="101"/>
      <c r="CB87" s="101"/>
      <c r="CD87" s="101"/>
      <c r="CF87" s="101"/>
      <c r="CP87" s="99"/>
      <c r="CT87" s="99"/>
    </row>
    <row r="88" spans="1:99" x14ac:dyDescent="0.3">
      <c r="A88" s="4" t="s">
        <v>272</v>
      </c>
      <c r="B88" s="11" t="s">
        <v>274</v>
      </c>
      <c r="C88" s="11" t="s">
        <v>618</v>
      </c>
      <c r="D88" s="227" t="s">
        <v>634</v>
      </c>
      <c r="E88" s="4">
        <v>0</v>
      </c>
      <c r="F88" s="101"/>
      <c r="H88" s="101"/>
      <c r="J88" s="135"/>
      <c r="L88" s="101"/>
      <c r="M88" s="45"/>
      <c r="N88" s="101"/>
      <c r="O88" s="45"/>
      <c r="P88" s="101"/>
      <c r="Q88" s="45"/>
      <c r="R88" s="101"/>
      <c r="S88" s="45"/>
      <c r="T88" s="101"/>
      <c r="U88" s="45"/>
      <c r="V88" s="101"/>
      <c r="W88" s="45"/>
      <c r="X88" s="101"/>
      <c r="Y88" s="45"/>
      <c r="Z88" s="101"/>
      <c r="AA88" s="45"/>
      <c r="AC88" s="45"/>
      <c r="AD88" s="101"/>
      <c r="AE88" s="45"/>
      <c r="AF88" s="101"/>
      <c r="AG88" s="45"/>
      <c r="AJ88" s="140"/>
      <c r="AK88" s="45"/>
      <c r="AL88" s="140"/>
      <c r="AY88" s="132"/>
      <c r="BA88" s="45"/>
      <c r="BF88" s="101"/>
      <c r="BP88" s="101"/>
      <c r="BR88" s="101"/>
      <c r="BT88" s="101"/>
      <c r="BV88" s="101"/>
      <c r="BX88" s="101"/>
      <c r="BZ88" s="101"/>
      <c r="CB88" s="101"/>
      <c r="CD88" s="101"/>
      <c r="CF88" s="101"/>
      <c r="CP88" s="99"/>
      <c r="CT88" s="99"/>
    </row>
    <row r="89" spans="1:99" x14ac:dyDescent="0.3">
      <c r="A89" s="4" t="s">
        <v>275</v>
      </c>
      <c r="B89" s="11" t="s">
        <v>277</v>
      </c>
      <c r="C89" s="11" t="s">
        <v>79</v>
      </c>
      <c r="D89" s="227" t="s">
        <v>634</v>
      </c>
      <c r="E89" s="4">
        <v>0</v>
      </c>
      <c r="F89" s="101"/>
      <c r="H89" s="101"/>
      <c r="J89" s="135"/>
      <c r="L89" s="101"/>
      <c r="M89" s="45"/>
      <c r="N89" s="101"/>
      <c r="O89" s="45"/>
      <c r="P89" s="101"/>
      <c r="Q89" s="45"/>
      <c r="R89" s="101"/>
      <c r="S89" s="45"/>
      <c r="T89" s="101"/>
      <c r="U89" s="45"/>
      <c r="V89" s="101"/>
      <c r="W89" s="45"/>
      <c r="X89" s="101"/>
      <c r="Y89" s="45"/>
      <c r="Z89" s="101"/>
      <c r="AA89" s="45"/>
      <c r="AC89" s="45"/>
      <c r="AD89" s="101"/>
      <c r="AE89" s="45"/>
      <c r="AF89" s="101"/>
      <c r="AG89" s="45"/>
      <c r="AJ89" s="140"/>
      <c r="AK89" s="45"/>
      <c r="AL89" s="140"/>
      <c r="AY89" s="132"/>
      <c r="BA89" s="45"/>
      <c r="BF89" s="101"/>
      <c r="BP89" s="101"/>
      <c r="BR89" s="101"/>
      <c r="BT89" s="101"/>
      <c r="BV89" s="101"/>
      <c r="BX89" s="101"/>
      <c r="BZ89" s="101"/>
      <c r="CB89" s="101"/>
      <c r="CD89" s="101"/>
      <c r="CF89" s="101"/>
      <c r="CP89" s="99"/>
      <c r="CT89" s="99"/>
    </row>
    <row r="90" spans="1:99" x14ac:dyDescent="0.3">
      <c r="A90" s="4" t="s">
        <v>278</v>
      </c>
      <c r="B90" s="11" t="s">
        <v>280</v>
      </c>
      <c r="C90" s="11" t="s">
        <v>717</v>
      </c>
      <c r="D90" s="227">
        <v>0.84608333333333352</v>
      </c>
      <c r="E90" s="4">
        <v>6</v>
      </c>
      <c r="F90" s="101">
        <v>45231</v>
      </c>
      <c r="G90" s="45">
        <v>0.94</v>
      </c>
      <c r="H90" s="101">
        <v>45231</v>
      </c>
      <c r="I90" s="45">
        <v>0.83750000000000002</v>
      </c>
      <c r="J90" s="135"/>
      <c r="K90" s="45">
        <v>0.71599999999999997</v>
      </c>
      <c r="L90" s="101"/>
      <c r="M90" s="45"/>
      <c r="N90" s="101"/>
      <c r="O90" s="45">
        <v>0.95</v>
      </c>
      <c r="P90" s="101"/>
      <c r="Q90" s="45"/>
      <c r="R90" s="101"/>
      <c r="S90" s="45"/>
      <c r="T90" s="101"/>
      <c r="U90" s="45">
        <v>0.76200000000000001</v>
      </c>
      <c r="V90" s="101"/>
      <c r="W90" s="45"/>
      <c r="X90" s="101"/>
      <c r="Y90" s="45"/>
      <c r="Z90" s="101"/>
      <c r="AA90" s="45">
        <v>0.871</v>
      </c>
      <c r="AC90" s="45"/>
      <c r="AD90" s="101"/>
      <c r="AE90" s="45"/>
      <c r="AF90" s="101"/>
      <c r="AG90" s="45"/>
      <c r="AJ90" s="140"/>
      <c r="AK90" s="45"/>
      <c r="AL90" s="140"/>
      <c r="AY90" s="132"/>
      <c r="BA90" s="45"/>
      <c r="BF90" s="101"/>
      <c r="BP90" s="101"/>
      <c r="BR90" s="101"/>
      <c r="BT90" s="101"/>
      <c r="BV90" s="101"/>
      <c r="BX90" s="101"/>
      <c r="BZ90" s="101"/>
      <c r="CB90" s="101"/>
      <c r="CD90" s="101"/>
      <c r="CF90" s="101"/>
      <c r="CP90" s="99"/>
      <c r="CT90" s="99"/>
    </row>
    <row r="91" spans="1:99" x14ac:dyDescent="0.3">
      <c r="A91" s="4" t="s">
        <v>281</v>
      </c>
      <c r="B91" s="11" t="s">
        <v>283</v>
      </c>
      <c r="C91" s="11" t="s">
        <v>620</v>
      </c>
      <c r="D91" s="227">
        <v>0.92374374999999997</v>
      </c>
      <c r="E91" s="4">
        <v>16</v>
      </c>
      <c r="F91" s="99">
        <v>45869</v>
      </c>
      <c r="G91" s="45">
        <v>1</v>
      </c>
      <c r="H91" s="101">
        <v>45231</v>
      </c>
      <c r="I91" s="45">
        <v>0.88</v>
      </c>
      <c r="J91" s="135"/>
      <c r="K91" s="45">
        <v>0.98099999999999998</v>
      </c>
      <c r="L91" s="101"/>
      <c r="M91" s="45">
        <v>0.86899999999999999</v>
      </c>
      <c r="N91" s="101"/>
      <c r="O91" s="45">
        <v>0.96599999999999997</v>
      </c>
      <c r="P91" s="101"/>
      <c r="Q91" s="45">
        <v>0.6</v>
      </c>
      <c r="R91" s="101"/>
      <c r="S91" s="45">
        <v>0.96</v>
      </c>
      <c r="T91" s="101"/>
      <c r="U91" s="45">
        <v>0.94699999999999995</v>
      </c>
      <c r="V91" s="101"/>
      <c r="W91" s="45">
        <v>0.98199999999999998</v>
      </c>
      <c r="X91" s="101"/>
      <c r="Y91" s="45">
        <v>0.94099999999999995</v>
      </c>
      <c r="Z91" s="101"/>
      <c r="AA91" s="45">
        <v>0.93500000000000005</v>
      </c>
      <c r="AC91" s="45">
        <v>0.96399999999999997</v>
      </c>
      <c r="AD91" s="101"/>
      <c r="AE91" s="45">
        <v>0.87</v>
      </c>
      <c r="AF91" s="101"/>
      <c r="AG91" s="45">
        <v>0.93899999999999995</v>
      </c>
      <c r="AJ91" s="140">
        <v>45795</v>
      </c>
      <c r="AK91" s="45">
        <v>1</v>
      </c>
      <c r="AL91" s="140">
        <v>45792</v>
      </c>
      <c r="AM91" s="132">
        <v>0.94589999999999996</v>
      </c>
      <c r="AY91" s="132"/>
      <c r="BA91" s="45"/>
      <c r="BF91" s="101"/>
      <c r="BP91" s="101"/>
      <c r="BR91" s="101"/>
      <c r="BT91" s="101"/>
      <c r="BV91" s="101"/>
      <c r="BX91" s="101"/>
      <c r="BZ91" s="101"/>
      <c r="CB91" s="101"/>
      <c r="CD91" s="101"/>
      <c r="CF91" s="101"/>
      <c r="CP91" s="99"/>
      <c r="CT91" s="99"/>
    </row>
    <row r="92" spans="1:99" x14ac:dyDescent="0.3">
      <c r="A92" s="4" t="s">
        <v>284</v>
      </c>
      <c r="B92" s="11" t="s">
        <v>286</v>
      </c>
      <c r="C92" s="11" t="s">
        <v>619</v>
      </c>
      <c r="D92" s="227">
        <v>0.83748</v>
      </c>
      <c r="E92" s="4">
        <v>15</v>
      </c>
      <c r="F92" s="99">
        <v>45869</v>
      </c>
      <c r="G92" s="45">
        <v>0.93500000000000005</v>
      </c>
      <c r="H92" s="101">
        <v>45231</v>
      </c>
      <c r="I92" s="45">
        <v>0.79300000000000004</v>
      </c>
      <c r="J92" s="135"/>
      <c r="K92" s="45">
        <v>0.622</v>
      </c>
      <c r="L92" s="101"/>
      <c r="M92" s="45">
        <v>0.86499999999999999</v>
      </c>
      <c r="N92" s="101"/>
      <c r="O92" s="45">
        <v>0.93</v>
      </c>
      <c r="P92" s="101"/>
      <c r="Q92" s="45">
        <v>0.68500000000000005</v>
      </c>
      <c r="R92" s="101">
        <v>45608</v>
      </c>
      <c r="S92" s="45">
        <v>0.93020000000000003</v>
      </c>
      <c r="T92" s="101"/>
      <c r="U92" s="45">
        <v>0.91200000000000003</v>
      </c>
      <c r="V92" s="101"/>
      <c r="W92" s="45">
        <v>0.91200000000000003</v>
      </c>
      <c r="X92" s="101"/>
      <c r="Y92" s="45">
        <v>0.91</v>
      </c>
      <c r="Z92" s="101"/>
      <c r="AA92" s="45">
        <v>0.85799999999999998</v>
      </c>
      <c r="AB92" s="101">
        <v>45666</v>
      </c>
      <c r="AC92" s="45">
        <v>0.75</v>
      </c>
      <c r="AD92" s="101"/>
      <c r="AE92" s="45">
        <v>0.78400000000000003</v>
      </c>
      <c r="AF92" s="101"/>
      <c r="AG92" s="45">
        <v>0.73</v>
      </c>
      <c r="AJ92" s="140"/>
      <c r="AK92" s="45"/>
      <c r="AL92" s="140">
        <v>45781</v>
      </c>
      <c r="AM92" s="132">
        <v>0.94599999999999995</v>
      </c>
      <c r="AY92" s="132"/>
      <c r="BA92" s="45"/>
      <c r="BF92" s="101"/>
      <c r="BP92" s="101"/>
      <c r="BR92" s="101"/>
      <c r="BT92" s="101"/>
      <c r="BV92" s="101"/>
      <c r="BX92" s="101"/>
      <c r="BZ92" s="101"/>
      <c r="CB92" s="101"/>
      <c r="CD92" s="101"/>
      <c r="CF92" s="101"/>
      <c r="CP92" s="99"/>
      <c r="CT92" s="99"/>
    </row>
    <row r="93" spans="1:99" x14ac:dyDescent="0.3">
      <c r="A93" s="4" t="s">
        <v>287</v>
      </c>
      <c r="B93" s="11" t="s">
        <v>289</v>
      </c>
      <c r="C93" s="11" t="s">
        <v>16</v>
      </c>
      <c r="D93" s="227">
        <v>0.58407500000000001</v>
      </c>
      <c r="E93" s="4">
        <v>8</v>
      </c>
      <c r="F93" s="101"/>
      <c r="H93" s="101"/>
      <c r="J93" s="135"/>
      <c r="L93" s="101"/>
      <c r="M93" s="45"/>
      <c r="N93" s="101"/>
      <c r="O93" s="45"/>
      <c r="P93" s="101"/>
      <c r="Q93" s="45"/>
      <c r="R93" s="101"/>
      <c r="S93" s="45"/>
      <c r="T93" s="101"/>
      <c r="U93" s="45"/>
      <c r="V93" s="101"/>
      <c r="W93" s="45"/>
      <c r="X93" s="101"/>
      <c r="Y93" s="45"/>
      <c r="Z93" s="101"/>
      <c r="AA93" s="45"/>
      <c r="AC93" s="45"/>
      <c r="AD93" s="101"/>
      <c r="AE93" s="45"/>
      <c r="AF93" s="101"/>
      <c r="AG93" s="45"/>
      <c r="AJ93" s="140"/>
      <c r="AK93" s="45"/>
      <c r="AL93" s="140"/>
      <c r="AY93" s="132"/>
      <c r="BA93" s="45"/>
      <c r="BF93" s="101"/>
      <c r="BP93" s="101"/>
      <c r="BR93" s="101">
        <v>45432</v>
      </c>
      <c r="BS93" s="136">
        <v>0.4667</v>
      </c>
      <c r="BT93" s="101">
        <v>45595</v>
      </c>
      <c r="BU93" s="132">
        <v>1</v>
      </c>
      <c r="BV93" s="101">
        <v>45511</v>
      </c>
      <c r="BW93" s="136">
        <v>0.44540000000000002</v>
      </c>
      <c r="BX93" s="101">
        <v>45510</v>
      </c>
      <c r="BY93" s="136">
        <v>0.49149999999999999</v>
      </c>
      <c r="BZ93" s="101">
        <v>45490</v>
      </c>
      <c r="CA93" s="136">
        <v>0.52</v>
      </c>
      <c r="CB93" s="101">
        <v>45451</v>
      </c>
      <c r="CC93" s="132">
        <v>0.63639999999999997</v>
      </c>
      <c r="CD93" s="101">
        <v>45511</v>
      </c>
      <c r="CE93" s="136">
        <v>0.52</v>
      </c>
      <c r="CF93" s="101">
        <v>45434</v>
      </c>
      <c r="CG93" s="136">
        <v>0.59260000000000002</v>
      </c>
      <c r="CP93" s="99"/>
      <c r="CT93" s="99"/>
    </row>
    <row r="94" spans="1:99" x14ac:dyDescent="0.3">
      <c r="A94" s="4" t="s">
        <v>290</v>
      </c>
      <c r="B94" s="11" t="s">
        <v>292</v>
      </c>
      <c r="C94" s="11" t="s">
        <v>620</v>
      </c>
      <c r="D94" s="227">
        <v>0.84882666666666673</v>
      </c>
      <c r="E94" s="4">
        <v>15</v>
      </c>
      <c r="F94" s="101">
        <v>45231</v>
      </c>
      <c r="G94" s="45">
        <v>0.91900000000000004</v>
      </c>
      <c r="H94" s="101">
        <v>45231</v>
      </c>
      <c r="I94" s="45">
        <v>0.65</v>
      </c>
      <c r="J94" s="135"/>
      <c r="K94" s="45">
        <v>0.56599999999999995</v>
      </c>
      <c r="L94" s="101"/>
      <c r="M94" s="45">
        <v>0.875</v>
      </c>
      <c r="N94" s="101">
        <v>45339</v>
      </c>
      <c r="O94" s="45">
        <v>0.87</v>
      </c>
      <c r="P94" s="101"/>
      <c r="Q94" s="45">
        <v>0.72899999999999998</v>
      </c>
      <c r="R94" s="101"/>
      <c r="S94" s="45">
        <v>0.94099999999999995</v>
      </c>
      <c r="T94" s="101"/>
      <c r="U94" s="45">
        <v>0.93420000000000003</v>
      </c>
      <c r="V94" s="101">
        <v>45532</v>
      </c>
      <c r="W94" s="45"/>
      <c r="X94" s="101"/>
      <c r="Y94" s="45">
        <v>0.97599999999999998</v>
      </c>
      <c r="Z94" s="101"/>
      <c r="AA94" s="45">
        <v>0.871</v>
      </c>
      <c r="AC94" s="45">
        <v>0.78100000000000003</v>
      </c>
      <c r="AD94" s="101"/>
      <c r="AE94" s="45">
        <v>0.78100000000000003</v>
      </c>
      <c r="AF94" s="101">
        <v>45412</v>
      </c>
      <c r="AG94" s="45">
        <v>0.89329999999999998</v>
      </c>
      <c r="AJ94" s="140">
        <v>45796</v>
      </c>
      <c r="AK94" s="45">
        <v>1</v>
      </c>
      <c r="AL94" s="140">
        <v>45792</v>
      </c>
      <c r="AM94" s="132">
        <v>0.94589999999999996</v>
      </c>
      <c r="AY94" s="132"/>
      <c r="BA94" s="45"/>
      <c r="BF94" s="101"/>
      <c r="BP94" s="101"/>
      <c r="BR94" s="101"/>
      <c r="BT94" s="101"/>
      <c r="BV94" s="101"/>
      <c r="BX94" s="101"/>
      <c r="BZ94" s="101"/>
      <c r="CB94" s="101"/>
      <c r="CD94" s="101"/>
      <c r="CF94" s="101"/>
      <c r="CP94" s="99"/>
      <c r="CT94" s="99"/>
    </row>
    <row r="95" spans="1:99" x14ac:dyDescent="0.3">
      <c r="A95" s="4" t="s">
        <v>293</v>
      </c>
      <c r="B95" s="11" t="s">
        <v>295</v>
      </c>
      <c r="C95" s="11" t="s">
        <v>16</v>
      </c>
      <c r="D95" s="227">
        <v>0.97599999999999998</v>
      </c>
      <c r="E95" s="4">
        <v>2</v>
      </c>
      <c r="F95" s="101"/>
      <c r="H95" s="101"/>
      <c r="J95" s="135"/>
      <c r="L95" s="101"/>
      <c r="M95" s="45"/>
      <c r="N95" s="101"/>
      <c r="O95" s="45"/>
      <c r="P95" s="101"/>
      <c r="Q95" s="45"/>
      <c r="R95" s="101"/>
      <c r="S95" s="45"/>
      <c r="T95" s="101"/>
      <c r="U95" s="45"/>
      <c r="V95" s="101"/>
      <c r="W95" s="45"/>
      <c r="X95" s="101"/>
      <c r="Y95" s="45"/>
      <c r="Z95" s="101"/>
      <c r="AA95" s="45"/>
      <c r="AC95" s="45"/>
      <c r="AD95" s="101"/>
      <c r="AE95" s="45"/>
      <c r="AF95" s="101"/>
      <c r="AG95" s="45"/>
      <c r="AJ95" s="140"/>
      <c r="AK95" s="45"/>
      <c r="AL95" s="140"/>
      <c r="AY95" s="132"/>
      <c r="BA95" s="45"/>
      <c r="BF95" s="101"/>
      <c r="BP95" s="101"/>
      <c r="BR95" s="101"/>
      <c r="BT95" s="101">
        <v>45585</v>
      </c>
      <c r="BU95" s="136">
        <v>0.95199999999999996</v>
      </c>
      <c r="BV95" s="101"/>
      <c r="BX95" s="101"/>
      <c r="BZ95" s="101"/>
      <c r="CB95" s="101"/>
      <c r="CD95" s="101"/>
      <c r="CF95" s="101"/>
      <c r="CP95" s="99"/>
      <c r="CT95" s="99">
        <v>45820</v>
      </c>
      <c r="CU95" s="45">
        <v>1</v>
      </c>
    </row>
    <row r="96" spans="1:99" x14ac:dyDescent="0.3">
      <c r="A96" s="4" t="s">
        <v>296</v>
      </c>
      <c r="B96" s="11" t="s">
        <v>298</v>
      </c>
      <c r="C96" s="11" t="s">
        <v>618</v>
      </c>
      <c r="D96" s="227" t="s">
        <v>634</v>
      </c>
      <c r="E96" s="4">
        <v>0</v>
      </c>
      <c r="F96" s="101"/>
      <c r="H96" s="101"/>
      <c r="J96" s="135"/>
      <c r="L96" s="101"/>
      <c r="M96" s="45"/>
      <c r="N96" s="101"/>
      <c r="O96" s="45"/>
      <c r="P96" s="101"/>
      <c r="Q96" s="45"/>
      <c r="R96" s="101"/>
      <c r="S96" s="45"/>
      <c r="T96" s="101"/>
      <c r="U96" s="45"/>
      <c r="V96" s="101"/>
      <c r="W96" s="45"/>
      <c r="X96" s="101"/>
      <c r="Y96" s="45"/>
      <c r="Z96" s="101"/>
      <c r="AA96" s="45"/>
      <c r="AC96" s="45"/>
      <c r="AD96" s="101"/>
      <c r="AE96" s="45"/>
      <c r="AF96" s="101"/>
      <c r="AG96" s="45"/>
      <c r="AJ96" s="140"/>
      <c r="AK96" s="45"/>
      <c r="AL96" s="140"/>
      <c r="AY96" s="132"/>
      <c r="BA96" s="45"/>
      <c r="BF96" s="101"/>
      <c r="BP96" s="101"/>
      <c r="BR96" s="101"/>
      <c r="BT96" s="101"/>
      <c r="BV96" s="101"/>
      <c r="BX96" s="101"/>
      <c r="BZ96" s="101"/>
      <c r="CB96" s="101"/>
      <c r="CD96" s="101"/>
      <c r="CF96" s="101"/>
      <c r="CP96" s="99"/>
      <c r="CT96" s="99"/>
    </row>
    <row r="97" spans="1:99" x14ac:dyDescent="0.3">
      <c r="A97" s="4" t="s">
        <v>299</v>
      </c>
      <c r="B97" s="11" t="s">
        <v>301</v>
      </c>
      <c r="C97" s="11" t="s">
        <v>632</v>
      </c>
      <c r="D97" s="227">
        <v>0.5514</v>
      </c>
      <c r="E97" s="4">
        <v>5</v>
      </c>
      <c r="F97" s="101">
        <v>45231</v>
      </c>
      <c r="G97" s="45">
        <v>0.67700000000000005</v>
      </c>
      <c r="H97" s="101">
        <v>45231</v>
      </c>
      <c r="I97" s="45">
        <v>0.43</v>
      </c>
      <c r="J97" s="135"/>
      <c r="K97" s="45">
        <v>0.41499999999999998</v>
      </c>
      <c r="L97" s="101"/>
      <c r="M97" s="45"/>
      <c r="N97" s="101"/>
      <c r="O97" s="45">
        <v>0.46600000000000003</v>
      </c>
      <c r="P97" s="101"/>
      <c r="Q97" s="45"/>
      <c r="R97" s="101"/>
      <c r="S97" s="45"/>
      <c r="T97" s="101"/>
      <c r="U97" s="45"/>
      <c r="V97" s="101"/>
      <c r="W97" s="45"/>
      <c r="X97" s="101"/>
      <c r="Y97" s="45"/>
      <c r="Z97" s="101"/>
      <c r="AA97" s="45">
        <v>0.76900000000000002</v>
      </c>
      <c r="AC97" s="45"/>
      <c r="AD97" s="101"/>
      <c r="AE97" s="45"/>
      <c r="AF97" s="101"/>
      <c r="AG97" s="45"/>
      <c r="AJ97" s="140"/>
      <c r="AK97" s="45"/>
      <c r="AL97" s="140"/>
      <c r="AY97" s="132"/>
      <c r="BA97" s="45"/>
      <c r="BF97" s="101"/>
      <c r="BP97" s="101"/>
      <c r="BR97" s="101"/>
      <c r="BT97" s="101"/>
      <c r="BV97" s="101"/>
      <c r="BX97" s="101"/>
      <c r="BZ97" s="101"/>
      <c r="CB97" s="101"/>
      <c r="CD97" s="101"/>
      <c r="CF97" s="101"/>
      <c r="CP97" s="99"/>
      <c r="CT97" s="99"/>
    </row>
    <row r="98" spans="1:99" x14ac:dyDescent="0.3">
      <c r="A98" s="4" t="s">
        <v>302</v>
      </c>
      <c r="B98" s="11" t="s">
        <v>304</v>
      </c>
      <c r="C98" s="11" t="s">
        <v>143</v>
      </c>
      <c r="D98" s="227">
        <v>0.66600000000000004</v>
      </c>
      <c r="E98" s="4">
        <v>4</v>
      </c>
      <c r="F98" s="101">
        <v>45231</v>
      </c>
      <c r="G98" s="45">
        <v>0.85399999999999998</v>
      </c>
      <c r="H98" s="101">
        <v>45231</v>
      </c>
      <c r="I98" s="45">
        <v>0.48</v>
      </c>
      <c r="J98" s="135"/>
      <c r="K98" s="45">
        <v>0.57999999999999996</v>
      </c>
      <c r="L98" s="101"/>
      <c r="M98" s="45"/>
      <c r="N98" s="101"/>
      <c r="O98" s="45"/>
      <c r="P98" s="101"/>
      <c r="Q98" s="45"/>
      <c r="R98" s="101"/>
      <c r="S98" s="45"/>
      <c r="T98" s="101"/>
      <c r="U98" s="45"/>
      <c r="V98" s="101"/>
      <c r="W98" s="45"/>
      <c r="X98" s="101"/>
      <c r="Y98" s="45"/>
      <c r="Z98" s="101"/>
      <c r="AA98" s="45"/>
      <c r="AC98" s="45"/>
      <c r="AD98" s="101"/>
      <c r="AE98" s="45"/>
      <c r="AF98" s="101"/>
      <c r="AG98" s="45"/>
      <c r="AJ98" s="140">
        <v>45710</v>
      </c>
      <c r="AK98" s="45">
        <v>0.75</v>
      </c>
      <c r="AL98" s="140"/>
      <c r="AY98" s="132"/>
      <c r="BA98" s="45"/>
      <c r="BF98" s="101"/>
      <c r="BP98" s="101"/>
      <c r="BR98" s="101"/>
      <c r="BT98" s="101"/>
      <c r="BV98" s="101"/>
      <c r="BX98" s="101"/>
      <c r="BZ98" s="101"/>
      <c r="CB98" s="101"/>
      <c r="CD98" s="101"/>
      <c r="CF98" s="101"/>
      <c r="CP98" s="99"/>
      <c r="CT98" s="99"/>
    </row>
    <row r="99" spans="1:99" x14ac:dyDescent="0.3">
      <c r="A99" s="4" t="s">
        <v>305</v>
      </c>
      <c r="B99" s="11" t="s">
        <v>307</v>
      </c>
      <c r="C99" s="11" t="s">
        <v>78</v>
      </c>
      <c r="D99" s="227" t="s">
        <v>634</v>
      </c>
      <c r="E99" s="4">
        <v>0</v>
      </c>
      <c r="F99" s="101"/>
      <c r="H99" s="101"/>
      <c r="J99" s="135"/>
      <c r="L99" s="101"/>
      <c r="M99" s="45"/>
      <c r="N99" s="101"/>
      <c r="O99" s="45"/>
      <c r="P99" s="101"/>
      <c r="Q99" s="45"/>
      <c r="R99" s="101"/>
      <c r="S99" s="45"/>
      <c r="T99" s="101"/>
      <c r="U99" s="45"/>
      <c r="V99" s="101"/>
      <c r="W99" s="45"/>
      <c r="X99" s="101"/>
      <c r="Y99" s="45"/>
      <c r="Z99" s="101"/>
      <c r="AA99" s="45"/>
      <c r="AC99" s="45"/>
      <c r="AD99" s="101"/>
      <c r="AE99" s="45"/>
      <c r="AF99" s="101"/>
      <c r="AG99" s="45"/>
      <c r="AJ99" s="140"/>
      <c r="AK99" s="45"/>
      <c r="AL99" s="140"/>
      <c r="AY99" s="132"/>
      <c r="BA99" s="45"/>
      <c r="BF99" s="101"/>
      <c r="BP99" s="101"/>
      <c r="BR99" s="101"/>
      <c r="BT99" s="101"/>
      <c r="BV99" s="101"/>
      <c r="BX99" s="101"/>
      <c r="BZ99" s="101"/>
      <c r="CB99" s="101"/>
      <c r="CD99" s="101"/>
      <c r="CF99" s="101"/>
      <c r="CP99" s="99"/>
      <c r="CT99" s="99"/>
    </row>
    <row r="100" spans="1:99" x14ac:dyDescent="0.3">
      <c r="A100" s="4" t="s">
        <v>308</v>
      </c>
      <c r="B100" s="11" t="s">
        <v>310</v>
      </c>
      <c r="C100" s="11" t="s">
        <v>623</v>
      </c>
      <c r="D100" s="227">
        <v>0.91535999999999995</v>
      </c>
      <c r="E100" s="4">
        <v>5</v>
      </c>
      <c r="F100" s="99">
        <v>45874</v>
      </c>
      <c r="G100" s="45">
        <v>0.9355</v>
      </c>
      <c r="H100" s="101"/>
      <c r="J100" s="135"/>
      <c r="L100" s="140">
        <v>45797</v>
      </c>
      <c r="M100" s="45">
        <v>0.92449999999999999</v>
      </c>
      <c r="N100" s="101"/>
      <c r="O100" s="45"/>
      <c r="P100" s="101"/>
      <c r="Q100" s="45"/>
      <c r="R100" s="101"/>
      <c r="S100" s="45"/>
      <c r="T100" s="101"/>
      <c r="U100" s="45"/>
      <c r="V100" s="101">
        <v>45834</v>
      </c>
      <c r="W100" s="45">
        <v>0.85199999999999998</v>
      </c>
      <c r="X100" s="101">
        <v>45776</v>
      </c>
      <c r="Y100" s="45">
        <v>0.90280000000000005</v>
      </c>
      <c r="Z100" s="101">
        <v>45778</v>
      </c>
      <c r="AA100" s="45">
        <v>0.96199999999999997</v>
      </c>
      <c r="AC100" s="45"/>
      <c r="AD100" s="101"/>
      <c r="AE100" s="45"/>
      <c r="AF100" s="101"/>
      <c r="AG100" s="45"/>
      <c r="AJ100" s="140"/>
      <c r="AK100" s="45"/>
      <c r="AL100" s="140"/>
      <c r="AY100" s="132"/>
      <c r="BA100" s="45"/>
      <c r="BF100" s="101"/>
      <c r="BP100" s="101"/>
      <c r="BR100" s="101"/>
      <c r="BT100" s="101"/>
      <c r="BV100" s="101"/>
      <c r="BX100" s="101"/>
      <c r="BZ100" s="101"/>
      <c r="CB100" s="101"/>
      <c r="CD100" s="101"/>
      <c r="CF100" s="101"/>
      <c r="CP100" s="99"/>
      <c r="CT100" s="99"/>
    </row>
    <row r="101" spans="1:99" x14ac:dyDescent="0.3">
      <c r="A101" s="4" t="s">
        <v>311</v>
      </c>
      <c r="B101" s="11" t="s">
        <v>313</v>
      </c>
      <c r="C101" s="11" t="s">
        <v>618</v>
      </c>
      <c r="D101" s="227" t="s">
        <v>634</v>
      </c>
      <c r="E101" s="4">
        <v>0</v>
      </c>
      <c r="F101" s="101"/>
      <c r="H101" s="101"/>
      <c r="J101" s="135"/>
      <c r="L101" s="101"/>
      <c r="M101" s="45"/>
      <c r="N101" s="101"/>
      <c r="O101" s="45"/>
      <c r="P101" s="101"/>
      <c r="Q101" s="45"/>
      <c r="R101" s="101"/>
      <c r="S101" s="45"/>
      <c r="T101" s="101"/>
      <c r="U101" s="45"/>
      <c r="V101" s="101"/>
      <c r="W101" s="45"/>
      <c r="X101" s="101"/>
      <c r="Y101" s="45"/>
      <c r="Z101" s="101"/>
      <c r="AA101" s="45"/>
      <c r="AC101" s="45"/>
      <c r="AD101" s="101"/>
      <c r="AE101" s="45"/>
      <c r="AF101" s="101"/>
      <c r="AG101" s="45"/>
      <c r="AJ101" s="140"/>
      <c r="AK101" s="45"/>
      <c r="AL101" s="140"/>
      <c r="AY101" s="132"/>
      <c r="BA101" s="45"/>
      <c r="BF101" s="101"/>
      <c r="BP101" s="101"/>
      <c r="BR101" s="101"/>
      <c r="BT101" s="101"/>
      <c r="BV101" s="101"/>
      <c r="BX101" s="101"/>
      <c r="BZ101" s="101"/>
      <c r="CB101" s="101"/>
      <c r="CD101" s="101"/>
      <c r="CF101" s="101"/>
      <c r="CP101" s="99"/>
      <c r="CT101" s="99"/>
    </row>
    <row r="102" spans="1:99" x14ac:dyDescent="0.3">
      <c r="A102" s="4" t="s">
        <v>314</v>
      </c>
      <c r="B102" s="11" t="s">
        <v>316</v>
      </c>
      <c r="C102" s="11" t="s">
        <v>35</v>
      </c>
      <c r="D102" s="227">
        <v>0.84181111111111107</v>
      </c>
      <c r="E102" s="4">
        <v>9</v>
      </c>
      <c r="F102" s="101">
        <v>45866</v>
      </c>
      <c r="G102" s="45">
        <v>0.9032</v>
      </c>
      <c r="H102" s="101">
        <v>45868</v>
      </c>
      <c r="I102" s="45">
        <v>0.8125</v>
      </c>
      <c r="J102" s="99">
        <v>45893</v>
      </c>
      <c r="K102" s="45">
        <v>0.85750000000000004</v>
      </c>
      <c r="L102" s="101"/>
      <c r="M102" s="45"/>
      <c r="N102" s="101">
        <v>45868</v>
      </c>
      <c r="O102" s="45">
        <v>0.79200000000000004</v>
      </c>
      <c r="P102" s="101"/>
      <c r="Q102" s="45"/>
      <c r="R102" s="101"/>
      <c r="S102" s="45"/>
      <c r="T102" s="101"/>
      <c r="U102" s="45"/>
      <c r="V102" s="101">
        <v>45890</v>
      </c>
      <c r="W102" s="45">
        <v>0.80249999999999999</v>
      </c>
      <c r="X102" s="101">
        <v>45894</v>
      </c>
      <c r="Y102" s="45">
        <v>0.84719999999999995</v>
      </c>
      <c r="Z102" s="99">
        <v>45868</v>
      </c>
      <c r="AA102" s="45">
        <v>0.87970000000000004</v>
      </c>
      <c r="AC102" s="45"/>
      <c r="AD102" s="101"/>
      <c r="AE102" s="45"/>
      <c r="AF102" s="101"/>
      <c r="AG102" s="45"/>
      <c r="AJ102" s="99">
        <v>45873</v>
      </c>
      <c r="AK102" s="45">
        <v>0.72970000000000002</v>
      </c>
      <c r="AL102" s="140"/>
      <c r="AY102" s="132"/>
      <c r="BA102" s="45"/>
      <c r="BF102" s="101"/>
      <c r="BP102" s="101"/>
      <c r="BR102" s="101"/>
      <c r="BT102" s="101">
        <v>45582</v>
      </c>
      <c r="BU102" s="136">
        <v>0.95199999999999996</v>
      </c>
      <c r="BV102" s="101"/>
      <c r="BX102" s="101"/>
      <c r="BZ102" s="101"/>
      <c r="CB102" s="101"/>
      <c r="CD102" s="101"/>
      <c r="CF102" s="101"/>
      <c r="CP102" s="99"/>
      <c r="CT102" s="99"/>
    </row>
    <row r="103" spans="1:99" x14ac:dyDescent="0.3">
      <c r="A103" s="4" t="s">
        <v>317</v>
      </c>
      <c r="B103" s="11" t="s">
        <v>319</v>
      </c>
      <c r="C103" s="11" t="s">
        <v>633</v>
      </c>
      <c r="D103" s="227">
        <v>0.53459999999999996</v>
      </c>
      <c r="E103" s="4">
        <v>11</v>
      </c>
      <c r="F103" s="99">
        <v>45886</v>
      </c>
      <c r="G103" s="45">
        <v>0.87170000000000003</v>
      </c>
      <c r="H103" s="101">
        <v>45500</v>
      </c>
      <c r="I103" s="45">
        <v>0.47499999999999998</v>
      </c>
      <c r="J103" s="135"/>
      <c r="K103" s="45">
        <v>0.33900000000000002</v>
      </c>
      <c r="L103" s="101">
        <v>45571</v>
      </c>
      <c r="M103" s="45">
        <v>0.60370000000000001</v>
      </c>
      <c r="N103" s="99">
        <v>45808</v>
      </c>
      <c r="O103" s="45">
        <v>0.79159999999999997</v>
      </c>
      <c r="P103" s="101"/>
      <c r="Q103" s="45"/>
      <c r="R103" s="99">
        <v>45612</v>
      </c>
      <c r="S103" s="45">
        <v>0.4667</v>
      </c>
      <c r="T103" s="99">
        <v>45710</v>
      </c>
      <c r="U103" s="45">
        <v>0.44740000000000002</v>
      </c>
      <c r="V103" s="101">
        <v>45878</v>
      </c>
      <c r="W103" s="45">
        <v>0.69140000000000001</v>
      </c>
      <c r="X103" s="99">
        <v>45780</v>
      </c>
      <c r="Y103" s="45">
        <v>0.36109999999999998</v>
      </c>
      <c r="Z103" s="101"/>
      <c r="AA103" s="45">
        <v>0.52500000000000002</v>
      </c>
      <c r="AC103" s="45"/>
      <c r="AD103" s="101"/>
      <c r="AE103" s="45"/>
      <c r="AF103" s="99">
        <v>45893</v>
      </c>
      <c r="AG103" s="45">
        <v>0.308</v>
      </c>
      <c r="AJ103" s="140"/>
      <c r="AK103" s="45"/>
      <c r="AL103" s="140"/>
      <c r="AY103" s="132"/>
      <c r="BA103" s="45"/>
      <c r="BF103" s="101"/>
      <c r="BP103" s="101"/>
      <c r="BR103" s="101"/>
      <c r="BT103" s="101"/>
      <c r="BV103" s="101"/>
      <c r="BX103" s="101"/>
      <c r="BZ103" s="101"/>
      <c r="CB103" s="101"/>
      <c r="CD103" s="101"/>
      <c r="CF103" s="101"/>
      <c r="CP103" s="99"/>
      <c r="CT103" s="99"/>
    </row>
    <row r="104" spans="1:99" x14ac:dyDescent="0.3">
      <c r="A104" s="4" t="s">
        <v>320</v>
      </c>
      <c r="B104" s="11" t="s">
        <v>322</v>
      </c>
      <c r="C104" s="11" t="s">
        <v>623</v>
      </c>
      <c r="D104" s="227">
        <v>1</v>
      </c>
      <c r="E104" s="4">
        <v>1</v>
      </c>
      <c r="F104" s="101">
        <v>45874</v>
      </c>
      <c r="G104" s="45">
        <v>1</v>
      </c>
      <c r="H104" s="101"/>
      <c r="J104" s="135"/>
      <c r="L104" s="101"/>
      <c r="M104" s="45"/>
      <c r="N104" s="101"/>
      <c r="O104" s="45"/>
      <c r="P104" s="101"/>
      <c r="Q104" s="45"/>
      <c r="R104" s="101"/>
      <c r="S104" s="45"/>
      <c r="T104" s="101"/>
      <c r="U104" s="45"/>
      <c r="V104" s="101"/>
      <c r="W104" s="45"/>
      <c r="X104" s="101"/>
      <c r="Y104" s="45"/>
      <c r="Z104" s="101"/>
      <c r="AA104" s="45"/>
      <c r="AC104" s="45"/>
      <c r="AD104" s="101"/>
      <c r="AE104" s="45"/>
      <c r="AF104" s="101"/>
      <c r="AG104" s="45"/>
      <c r="AJ104" s="140"/>
      <c r="AK104" s="45"/>
      <c r="AL104" s="140"/>
      <c r="AY104" s="132"/>
      <c r="BA104" s="45"/>
      <c r="BF104" s="101"/>
      <c r="BP104" s="101"/>
      <c r="BR104" s="101"/>
      <c r="BT104" s="101"/>
      <c r="BV104" s="101"/>
      <c r="BX104" s="101"/>
      <c r="BZ104" s="101"/>
      <c r="CB104" s="101"/>
      <c r="CD104" s="101"/>
      <c r="CF104" s="101"/>
      <c r="CP104" s="99"/>
      <c r="CT104" s="99"/>
    </row>
    <row r="105" spans="1:99" x14ac:dyDescent="0.3">
      <c r="A105" s="4" t="s">
        <v>323</v>
      </c>
      <c r="B105" s="11" t="s">
        <v>325</v>
      </c>
      <c r="C105" s="11" t="s">
        <v>619</v>
      </c>
      <c r="D105" s="227">
        <v>0.83025333333333318</v>
      </c>
      <c r="E105" s="4">
        <v>15</v>
      </c>
      <c r="F105" s="99">
        <v>45869</v>
      </c>
      <c r="G105" s="45">
        <v>0.93500000000000005</v>
      </c>
      <c r="H105" s="101">
        <v>45231</v>
      </c>
      <c r="I105" s="45">
        <v>0.36</v>
      </c>
      <c r="J105" s="135"/>
      <c r="K105" s="45">
        <v>0.75</v>
      </c>
      <c r="L105" s="101">
        <v>45313</v>
      </c>
      <c r="M105" s="45">
        <v>0.88</v>
      </c>
      <c r="N105" s="101">
        <v>45330</v>
      </c>
      <c r="O105" s="45">
        <v>0.9</v>
      </c>
      <c r="P105" s="101">
        <v>45314</v>
      </c>
      <c r="Q105" s="45">
        <v>0.75</v>
      </c>
      <c r="R105" s="101">
        <v>45308</v>
      </c>
      <c r="S105" s="45">
        <v>0.64</v>
      </c>
      <c r="T105" s="101">
        <v>45326</v>
      </c>
      <c r="U105" s="45">
        <v>0.98</v>
      </c>
      <c r="V105" s="101">
        <v>45326</v>
      </c>
      <c r="W105" s="45">
        <v>0.88</v>
      </c>
      <c r="X105" s="101">
        <v>45313</v>
      </c>
      <c r="Y105" s="45">
        <v>0.82</v>
      </c>
      <c r="Z105" s="101"/>
      <c r="AA105" s="45">
        <v>0.97399999999999998</v>
      </c>
      <c r="AC105" s="45">
        <v>0.89200000000000002</v>
      </c>
      <c r="AD105" s="101">
        <v>45313</v>
      </c>
      <c r="AE105" s="45">
        <v>0.88200000000000001</v>
      </c>
      <c r="AF105" s="101"/>
      <c r="AG105" s="45">
        <v>0.97299999999999998</v>
      </c>
      <c r="AJ105" s="140"/>
      <c r="AK105" s="45"/>
      <c r="AL105" s="140">
        <v>45781</v>
      </c>
      <c r="AM105" s="132">
        <v>0.83779999999999999</v>
      </c>
      <c r="AY105" s="132"/>
      <c r="BA105" s="45"/>
      <c r="BF105" s="101"/>
      <c r="BP105" s="101"/>
      <c r="BR105" s="101"/>
      <c r="BT105" s="101"/>
      <c r="BV105" s="101"/>
      <c r="BX105" s="101"/>
      <c r="BZ105" s="101"/>
      <c r="CB105" s="101"/>
      <c r="CD105" s="101"/>
      <c r="CF105" s="101"/>
      <c r="CP105" s="99"/>
      <c r="CT105" s="99"/>
    </row>
    <row r="106" spans="1:99" x14ac:dyDescent="0.3">
      <c r="A106" s="4" t="s">
        <v>326</v>
      </c>
      <c r="B106" s="11" t="s">
        <v>328</v>
      </c>
      <c r="C106" s="11" t="s">
        <v>27</v>
      </c>
      <c r="D106" s="227">
        <v>0.79579999999999995</v>
      </c>
      <c r="E106" s="4">
        <v>7</v>
      </c>
      <c r="F106" s="101"/>
      <c r="H106" s="101"/>
      <c r="J106" s="135"/>
      <c r="L106" s="101"/>
      <c r="M106" s="45"/>
      <c r="N106" s="101"/>
      <c r="O106" s="45"/>
      <c r="P106" s="101"/>
      <c r="Q106" s="45"/>
      <c r="R106" s="101"/>
      <c r="S106" s="45"/>
      <c r="T106" s="101"/>
      <c r="U106" s="45"/>
      <c r="V106" s="101"/>
      <c r="W106" s="45"/>
      <c r="X106" s="101"/>
      <c r="Y106" s="45"/>
      <c r="Z106" s="101"/>
      <c r="AA106" s="45"/>
      <c r="AC106" s="45"/>
      <c r="AD106" s="101"/>
      <c r="AE106" s="45"/>
      <c r="AF106" s="101"/>
      <c r="AG106" s="45"/>
      <c r="AJ106" s="140"/>
      <c r="AK106" s="45"/>
      <c r="AL106" s="140"/>
      <c r="AN106" s="99">
        <v>45593</v>
      </c>
      <c r="AO106" s="132">
        <v>0.83120000000000005</v>
      </c>
      <c r="AP106" s="99">
        <v>45586</v>
      </c>
      <c r="AQ106" s="132">
        <v>1</v>
      </c>
      <c r="AR106" s="99">
        <v>45621</v>
      </c>
      <c r="AS106" s="132">
        <v>0.6724</v>
      </c>
      <c r="AT106" s="101">
        <v>45614</v>
      </c>
      <c r="AU106" s="132">
        <v>0.67349999999999999</v>
      </c>
      <c r="AX106" s="99">
        <v>45869</v>
      </c>
      <c r="AY106" s="132">
        <v>0.8</v>
      </c>
      <c r="AZ106" s="101">
        <v>45607</v>
      </c>
      <c r="BA106" s="132">
        <v>0.88460000000000005</v>
      </c>
      <c r="BF106" s="101"/>
      <c r="BJ106" s="99">
        <v>45809</v>
      </c>
      <c r="BK106" s="132">
        <v>0.70889999999999997</v>
      </c>
      <c r="BP106" s="101"/>
      <c r="BR106" s="101"/>
      <c r="BT106" s="101"/>
      <c r="BV106" s="101"/>
      <c r="BX106" s="101"/>
      <c r="BZ106" s="101"/>
      <c r="CB106" s="101"/>
      <c r="CD106" s="101"/>
      <c r="CF106" s="101"/>
      <c r="CP106" s="99"/>
      <c r="CT106" s="99"/>
    </row>
    <row r="107" spans="1:99" x14ac:dyDescent="0.3">
      <c r="A107" s="4" t="s">
        <v>329</v>
      </c>
      <c r="B107" s="11" t="s">
        <v>331</v>
      </c>
      <c r="C107" s="11" t="s">
        <v>618</v>
      </c>
      <c r="D107" s="227">
        <v>0.69800000000000006</v>
      </c>
      <c r="E107" s="4">
        <v>3</v>
      </c>
      <c r="F107" s="101">
        <v>45231</v>
      </c>
      <c r="G107" s="45">
        <v>0.81200000000000006</v>
      </c>
      <c r="H107" s="101">
        <v>45231</v>
      </c>
      <c r="I107" s="45">
        <v>0.72</v>
      </c>
      <c r="J107" s="135"/>
      <c r="L107" s="101"/>
      <c r="M107" s="45"/>
      <c r="N107" s="101"/>
      <c r="O107" s="45"/>
      <c r="P107" s="101"/>
      <c r="Q107" s="45"/>
      <c r="R107" s="101"/>
      <c r="S107" s="45"/>
      <c r="T107" s="101"/>
      <c r="U107" s="45">
        <v>0.56200000000000006</v>
      </c>
      <c r="V107" s="101"/>
      <c r="W107" s="45"/>
      <c r="X107" s="101"/>
      <c r="Y107" s="45"/>
      <c r="Z107" s="101"/>
      <c r="AA107" s="45"/>
      <c r="AC107" s="45"/>
      <c r="AD107" s="101"/>
      <c r="AE107" s="45"/>
      <c r="AF107" s="101"/>
      <c r="AG107" s="45"/>
      <c r="AJ107" s="140"/>
      <c r="AK107" s="45"/>
      <c r="AL107" s="140"/>
      <c r="AY107" s="132"/>
      <c r="BA107" s="45"/>
      <c r="BF107" s="101"/>
      <c r="BP107" s="101"/>
      <c r="BR107" s="101"/>
      <c r="BT107" s="101"/>
      <c r="BV107" s="101"/>
      <c r="BX107" s="101"/>
      <c r="BZ107" s="101"/>
      <c r="CB107" s="101"/>
      <c r="CD107" s="101"/>
      <c r="CF107" s="101"/>
      <c r="CP107" s="99"/>
      <c r="CT107" s="99"/>
    </row>
    <row r="108" spans="1:99" x14ac:dyDescent="0.3">
      <c r="A108" s="4" t="s">
        <v>332</v>
      </c>
      <c r="B108" s="11" t="s">
        <v>334</v>
      </c>
      <c r="C108" s="11" t="s">
        <v>619</v>
      </c>
      <c r="D108" s="227">
        <v>0.90379230769230767</v>
      </c>
      <c r="E108" s="4">
        <v>13</v>
      </c>
      <c r="F108" s="101">
        <v>45231</v>
      </c>
      <c r="G108" s="45">
        <v>0.86199999999999999</v>
      </c>
      <c r="H108" s="101">
        <v>45608</v>
      </c>
      <c r="I108" s="45">
        <v>0.9</v>
      </c>
      <c r="J108" s="135"/>
      <c r="L108" s="101"/>
      <c r="M108" s="45">
        <v>0.86499999999999999</v>
      </c>
      <c r="N108" s="101">
        <v>45649</v>
      </c>
      <c r="O108" s="45">
        <v>0.91659999999999997</v>
      </c>
      <c r="P108" s="101"/>
      <c r="Q108" s="45">
        <v>0.91</v>
      </c>
      <c r="R108" s="101">
        <v>45589</v>
      </c>
      <c r="S108" s="45">
        <v>0.90690000000000004</v>
      </c>
      <c r="T108" s="101">
        <v>45663</v>
      </c>
      <c r="U108" s="45">
        <v>0.89610000000000001</v>
      </c>
      <c r="V108" s="101"/>
      <c r="W108" s="45">
        <v>0.96599999999999997</v>
      </c>
      <c r="X108" s="101">
        <v>45568</v>
      </c>
      <c r="Y108" s="45">
        <v>0.91669999999999996</v>
      </c>
      <c r="Z108" s="101"/>
      <c r="AA108" s="45">
        <v>0.91</v>
      </c>
      <c r="AC108" s="45">
        <v>0.89200000000000002</v>
      </c>
      <c r="AD108" s="101"/>
      <c r="AE108" s="45">
        <v>0.86199999999999999</v>
      </c>
      <c r="AF108" s="101"/>
      <c r="AG108" s="45"/>
      <c r="AJ108" s="140"/>
      <c r="AK108" s="45"/>
      <c r="AL108" s="140">
        <v>45781</v>
      </c>
      <c r="AM108" s="132">
        <v>0.94599999999999995</v>
      </c>
      <c r="AY108" s="132"/>
      <c r="BA108" s="45"/>
      <c r="BF108" s="101"/>
      <c r="BP108" s="101"/>
      <c r="BR108" s="101"/>
      <c r="BT108" s="101"/>
      <c r="BV108" s="101"/>
      <c r="BX108" s="101"/>
      <c r="BZ108" s="101"/>
      <c r="CB108" s="101"/>
      <c r="CD108" s="101"/>
      <c r="CF108" s="101"/>
      <c r="CP108" s="99"/>
      <c r="CT108" s="99"/>
    </row>
    <row r="109" spans="1:99" x14ac:dyDescent="0.3">
      <c r="A109" s="4" t="s">
        <v>335</v>
      </c>
      <c r="B109" s="11" t="s">
        <v>337</v>
      </c>
      <c r="C109" s="11" t="s">
        <v>27</v>
      </c>
      <c r="D109" s="227">
        <v>0.79820000000000013</v>
      </c>
      <c r="E109" s="4">
        <v>7</v>
      </c>
      <c r="F109" s="101">
        <v>45231</v>
      </c>
      <c r="G109" s="45">
        <v>0.82199999999999995</v>
      </c>
      <c r="H109" s="101">
        <v>45231</v>
      </c>
      <c r="I109" s="45">
        <v>0.83099999999999996</v>
      </c>
      <c r="J109" s="135"/>
      <c r="K109" s="45">
        <v>0.68200000000000005</v>
      </c>
      <c r="L109" s="101"/>
      <c r="M109" s="45"/>
      <c r="N109" s="101"/>
      <c r="O109" s="45"/>
      <c r="P109" s="101"/>
      <c r="Q109" s="45"/>
      <c r="R109" s="101">
        <v>45735</v>
      </c>
      <c r="S109" s="45">
        <v>0.73329999999999995</v>
      </c>
      <c r="T109" s="101"/>
      <c r="U109" s="45"/>
      <c r="V109" s="101"/>
      <c r="W109" s="45"/>
      <c r="X109" s="101"/>
      <c r="Y109" s="45">
        <v>0.92900000000000005</v>
      </c>
      <c r="Z109" s="101"/>
      <c r="AA109" s="45"/>
      <c r="AC109" s="45"/>
      <c r="AD109" s="101"/>
      <c r="AE109" s="45"/>
      <c r="AF109" s="101"/>
      <c r="AG109" s="45"/>
      <c r="AJ109" s="140"/>
      <c r="AK109" s="45"/>
      <c r="AL109" s="140"/>
      <c r="AP109" s="99">
        <v>45809</v>
      </c>
      <c r="AQ109" s="132">
        <v>0.8901</v>
      </c>
      <c r="AX109" s="99">
        <v>45868</v>
      </c>
      <c r="AY109" s="132">
        <v>0.7</v>
      </c>
      <c r="BA109" s="45"/>
      <c r="BF109" s="101"/>
      <c r="BP109" s="101"/>
      <c r="BR109" s="101"/>
      <c r="BT109" s="101"/>
      <c r="BV109" s="101"/>
      <c r="BX109" s="101"/>
      <c r="BZ109" s="101"/>
      <c r="CB109" s="101"/>
      <c r="CD109" s="101"/>
      <c r="CF109" s="101"/>
      <c r="CP109" s="99"/>
      <c r="CT109" s="99"/>
    </row>
    <row r="110" spans="1:99" x14ac:dyDescent="0.3">
      <c r="A110" s="4" t="s">
        <v>338</v>
      </c>
      <c r="B110" s="11" t="s">
        <v>340</v>
      </c>
      <c r="C110" s="11" t="s">
        <v>16</v>
      </c>
      <c r="D110" s="227">
        <v>0.7883941176470588</v>
      </c>
      <c r="E110" s="4">
        <v>17</v>
      </c>
      <c r="F110" s="101">
        <v>45231</v>
      </c>
      <c r="G110" s="45">
        <v>0.80600000000000005</v>
      </c>
      <c r="H110" s="101">
        <v>45334</v>
      </c>
      <c r="I110" s="45">
        <v>0.69</v>
      </c>
      <c r="J110" s="135"/>
      <c r="K110" s="45">
        <v>0.58399999999999996</v>
      </c>
      <c r="L110" s="101">
        <v>45313</v>
      </c>
      <c r="M110" s="45">
        <v>0.85</v>
      </c>
      <c r="N110" s="101">
        <v>45313</v>
      </c>
      <c r="O110" s="45">
        <v>0.97</v>
      </c>
      <c r="P110" s="101"/>
      <c r="Q110" s="45">
        <v>0.73</v>
      </c>
      <c r="R110" s="101">
        <v>45308</v>
      </c>
      <c r="S110" s="45">
        <v>0.85</v>
      </c>
      <c r="T110" s="101"/>
      <c r="U110" s="45">
        <v>0.91200000000000003</v>
      </c>
      <c r="V110" s="101"/>
      <c r="W110" s="45">
        <v>0.74</v>
      </c>
      <c r="X110" s="101">
        <v>45313</v>
      </c>
      <c r="Y110" s="45">
        <v>0.69399999999999995</v>
      </c>
      <c r="Z110" s="101"/>
      <c r="AA110" s="45">
        <v>0.80700000000000005</v>
      </c>
      <c r="AC110" s="45">
        <v>0.78500000000000003</v>
      </c>
      <c r="AD110" s="101">
        <v>45313</v>
      </c>
      <c r="AE110" s="45">
        <v>0.72499999999999998</v>
      </c>
      <c r="AF110" s="101"/>
      <c r="AG110" s="45">
        <v>0.83799999999999997</v>
      </c>
      <c r="AJ110" s="140"/>
      <c r="AK110" s="45"/>
      <c r="AL110" s="140"/>
      <c r="AY110" s="132"/>
      <c r="BA110" s="45"/>
      <c r="BF110" s="101"/>
      <c r="BP110" s="101"/>
      <c r="BR110" s="101"/>
      <c r="BT110" s="101">
        <v>45820</v>
      </c>
      <c r="BU110" s="132">
        <v>0.94040000000000001</v>
      </c>
      <c r="BV110" s="101"/>
      <c r="BX110" s="101">
        <v>45825</v>
      </c>
      <c r="BY110" s="132">
        <v>0.72130000000000005</v>
      </c>
      <c r="BZ110" s="101"/>
      <c r="CB110" s="101"/>
      <c r="CD110" s="101">
        <v>45826</v>
      </c>
      <c r="CE110" s="45">
        <v>0.76</v>
      </c>
      <c r="CF110" s="101"/>
      <c r="CP110" s="99"/>
      <c r="CT110" s="99"/>
    </row>
    <row r="111" spans="1:99" x14ac:dyDescent="0.3">
      <c r="A111" s="4" t="s">
        <v>341</v>
      </c>
      <c r="B111" s="11" t="s">
        <v>343</v>
      </c>
      <c r="C111" s="11" t="s">
        <v>620</v>
      </c>
      <c r="D111" s="227">
        <v>0.91615833333333352</v>
      </c>
      <c r="E111" s="4">
        <v>12</v>
      </c>
      <c r="F111" s="99">
        <v>45869</v>
      </c>
      <c r="G111" s="45">
        <v>0.96699999999999997</v>
      </c>
      <c r="H111" s="101"/>
      <c r="J111" s="135"/>
      <c r="L111" s="101"/>
      <c r="M111" s="45"/>
      <c r="N111" s="101">
        <v>45552</v>
      </c>
      <c r="O111" s="45">
        <v>0.875</v>
      </c>
      <c r="P111" s="101"/>
      <c r="Q111" s="45">
        <v>0.82499999999999996</v>
      </c>
      <c r="R111" s="101"/>
      <c r="S111" s="45">
        <v>0.94099999999999995</v>
      </c>
      <c r="T111" s="101"/>
      <c r="U111" s="45"/>
      <c r="V111" s="101"/>
      <c r="W111" s="45">
        <v>0.98199999999999998</v>
      </c>
      <c r="X111" s="101"/>
      <c r="Y111" s="45">
        <v>0.92900000000000005</v>
      </c>
      <c r="Z111" s="101"/>
      <c r="AA111" s="45">
        <v>0.96099999999999997</v>
      </c>
      <c r="AC111" s="45">
        <v>0.89200000000000002</v>
      </c>
      <c r="AD111" s="101"/>
      <c r="AE111" s="45">
        <v>0.76400000000000001</v>
      </c>
      <c r="AF111" s="101"/>
      <c r="AG111" s="45">
        <v>0.91200000000000003</v>
      </c>
      <c r="AJ111" s="140">
        <v>45795</v>
      </c>
      <c r="AK111" s="45">
        <v>1</v>
      </c>
      <c r="AL111" s="140">
        <v>45792</v>
      </c>
      <c r="AM111" s="132">
        <v>0.94589999999999996</v>
      </c>
      <c r="AY111" s="132"/>
      <c r="BA111" s="45"/>
      <c r="BF111" s="101"/>
      <c r="BP111" s="101"/>
      <c r="BR111" s="101"/>
      <c r="BT111" s="101"/>
      <c r="BV111" s="101"/>
      <c r="BX111" s="101"/>
      <c r="BZ111" s="101"/>
      <c r="CB111" s="101"/>
      <c r="CD111" s="101"/>
      <c r="CF111" s="101"/>
      <c r="CP111" s="99"/>
      <c r="CT111" s="99"/>
    </row>
    <row r="112" spans="1:99" x14ac:dyDescent="0.3">
      <c r="A112" s="4" t="s">
        <v>344</v>
      </c>
      <c r="B112" s="11" t="s">
        <v>346</v>
      </c>
      <c r="C112" s="11" t="s">
        <v>16</v>
      </c>
      <c r="D112" s="227">
        <v>0.87583333333333335</v>
      </c>
      <c r="E112" s="4">
        <v>3</v>
      </c>
      <c r="F112" s="101"/>
      <c r="H112" s="101"/>
      <c r="J112" s="135"/>
      <c r="L112" s="101"/>
      <c r="M112" s="45"/>
      <c r="N112" s="101"/>
      <c r="O112" s="45"/>
      <c r="P112" s="101"/>
      <c r="Q112" s="45"/>
      <c r="R112" s="101"/>
      <c r="S112" s="45"/>
      <c r="T112" s="101"/>
      <c r="U112" s="45"/>
      <c r="V112" s="101"/>
      <c r="W112" s="45"/>
      <c r="X112" s="101"/>
      <c r="Y112" s="45"/>
      <c r="Z112" s="101"/>
      <c r="AA112" s="45"/>
      <c r="AC112" s="45"/>
      <c r="AD112" s="101"/>
      <c r="AE112" s="45"/>
      <c r="AF112" s="101"/>
      <c r="AG112" s="45"/>
      <c r="AJ112" s="140"/>
      <c r="AK112" s="45"/>
      <c r="AL112" s="140"/>
      <c r="AY112" s="132"/>
      <c r="BA112" s="45"/>
      <c r="BF112" s="101"/>
      <c r="BP112" s="101"/>
      <c r="BR112" s="101"/>
      <c r="BT112" s="101">
        <v>45613</v>
      </c>
      <c r="BU112" s="136">
        <v>0.96430000000000005</v>
      </c>
      <c r="BV112" s="101"/>
      <c r="BX112" s="101">
        <v>45777</v>
      </c>
      <c r="BY112" s="132">
        <v>0.75409999999999999</v>
      </c>
      <c r="BZ112" s="101"/>
      <c r="CB112" s="101"/>
      <c r="CD112" s="101"/>
      <c r="CF112" s="101"/>
      <c r="CP112" s="99"/>
      <c r="CT112" s="99">
        <v>45825</v>
      </c>
      <c r="CU112" s="132">
        <v>0.90910000000000002</v>
      </c>
    </row>
    <row r="113" spans="1:98" x14ac:dyDescent="0.3">
      <c r="A113" s="4" t="s">
        <v>347</v>
      </c>
      <c r="B113" s="11" t="s">
        <v>349</v>
      </c>
      <c r="C113" s="11" t="s">
        <v>618</v>
      </c>
      <c r="D113" s="227" t="s">
        <v>634</v>
      </c>
      <c r="E113" s="4">
        <v>0</v>
      </c>
      <c r="F113" s="101"/>
      <c r="H113" s="101"/>
      <c r="J113" s="135"/>
      <c r="L113" s="101"/>
      <c r="M113" s="45"/>
      <c r="N113" s="101"/>
      <c r="O113" s="45"/>
      <c r="P113" s="101"/>
      <c r="Q113" s="45"/>
      <c r="R113" s="101"/>
      <c r="S113" s="45"/>
      <c r="T113" s="101"/>
      <c r="U113" s="45"/>
      <c r="V113" s="101"/>
      <c r="W113" s="45"/>
      <c r="X113" s="101"/>
      <c r="Y113" s="45"/>
      <c r="Z113" s="101"/>
      <c r="AA113" s="45"/>
      <c r="AC113" s="45"/>
      <c r="AD113" s="101"/>
      <c r="AE113" s="45"/>
      <c r="AF113" s="101"/>
      <c r="AG113" s="45"/>
      <c r="AJ113" s="140"/>
      <c r="AK113" s="45"/>
      <c r="AL113" s="140"/>
      <c r="AY113" s="132"/>
      <c r="BA113" s="45"/>
      <c r="BF113" s="101"/>
      <c r="BP113" s="101"/>
      <c r="BR113" s="101"/>
      <c r="BT113" s="101"/>
      <c r="BV113" s="101"/>
      <c r="BX113" s="101"/>
      <c r="BZ113" s="101"/>
      <c r="CB113" s="101"/>
      <c r="CD113" s="101"/>
      <c r="CF113" s="101"/>
      <c r="CP113" s="99"/>
      <c r="CT113" s="99"/>
    </row>
    <row r="114" spans="1:98" x14ac:dyDescent="0.3">
      <c r="A114" s="4" t="s">
        <v>350</v>
      </c>
      <c r="B114" s="11" t="s">
        <v>352</v>
      </c>
      <c r="C114" s="11" t="s">
        <v>622</v>
      </c>
      <c r="D114" s="227" t="s">
        <v>634</v>
      </c>
      <c r="E114" s="4">
        <v>0</v>
      </c>
      <c r="F114" s="101"/>
      <c r="H114" s="101"/>
      <c r="J114" s="135"/>
      <c r="L114" s="101"/>
      <c r="M114" s="45"/>
      <c r="N114" s="101"/>
      <c r="O114" s="45"/>
      <c r="P114" s="101"/>
      <c r="Q114" s="45"/>
      <c r="R114" s="101"/>
      <c r="S114" s="45"/>
      <c r="T114" s="101"/>
      <c r="U114" s="45"/>
      <c r="V114" s="101"/>
      <c r="W114" s="45"/>
      <c r="X114" s="101"/>
      <c r="Y114" s="45"/>
      <c r="Z114" s="101"/>
      <c r="AA114" s="45"/>
      <c r="AC114" s="45"/>
      <c r="AD114" s="101"/>
      <c r="AE114" s="45"/>
      <c r="AF114" s="101"/>
      <c r="AG114" s="45"/>
      <c r="AJ114" s="140"/>
      <c r="AK114" s="45"/>
      <c r="AL114" s="140"/>
      <c r="AY114" s="132"/>
      <c r="BA114" s="45"/>
      <c r="BF114" s="101"/>
      <c r="BP114" s="101"/>
      <c r="BR114" s="101"/>
      <c r="BT114" s="101"/>
      <c r="BV114" s="101"/>
      <c r="BX114" s="101"/>
      <c r="BZ114" s="101"/>
      <c r="CB114" s="101"/>
      <c r="CD114" s="101"/>
      <c r="CF114" s="101"/>
      <c r="CP114" s="99"/>
      <c r="CT114" s="99"/>
    </row>
    <row r="115" spans="1:98" x14ac:dyDescent="0.3">
      <c r="A115" s="4" t="s">
        <v>353</v>
      </c>
      <c r="B115" s="11" t="s">
        <v>355</v>
      </c>
      <c r="C115" s="11" t="s">
        <v>622</v>
      </c>
      <c r="D115" s="227" t="s">
        <v>634</v>
      </c>
      <c r="E115" s="4">
        <v>0</v>
      </c>
      <c r="F115" s="101"/>
      <c r="H115" s="101"/>
      <c r="J115" s="135"/>
      <c r="L115" s="101"/>
      <c r="M115" s="45"/>
      <c r="N115" s="101"/>
      <c r="O115" s="45"/>
      <c r="P115" s="101"/>
      <c r="Q115" s="45"/>
      <c r="R115" s="101"/>
      <c r="S115" s="45"/>
      <c r="T115" s="101"/>
      <c r="U115" s="45"/>
      <c r="V115" s="101"/>
      <c r="W115" s="45"/>
      <c r="X115" s="101"/>
      <c r="Y115" s="45"/>
      <c r="Z115" s="101"/>
      <c r="AA115" s="45"/>
      <c r="AC115" s="45"/>
      <c r="AD115" s="101"/>
      <c r="AE115" s="45"/>
      <c r="AF115" s="101"/>
      <c r="AG115" s="45"/>
      <c r="AJ115" s="140"/>
      <c r="AK115" s="45"/>
      <c r="AL115" s="140"/>
      <c r="AY115" s="132"/>
      <c r="BA115" s="45"/>
      <c r="BF115" s="101"/>
      <c r="BP115" s="101"/>
      <c r="BR115" s="101"/>
      <c r="BT115" s="101"/>
      <c r="BV115" s="101"/>
      <c r="BX115" s="101"/>
      <c r="BZ115" s="101"/>
      <c r="CB115" s="101"/>
      <c r="CD115" s="101"/>
      <c r="CF115" s="101"/>
      <c r="CP115" s="99"/>
      <c r="CT115" s="99"/>
    </row>
    <row r="116" spans="1:98" x14ac:dyDescent="0.3">
      <c r="A116" s="4" t="s">
        <v>356</v>
      </c>
      <c r="B116" s="11" t="s">
        <v>358</v>
      </c>
      <c r="C116" s="11" t="s">
        <v>717</v>
      </c>
      <c r="D116" s="227">
        <v>0.55349999999999999</v>
      </c>
      <c r="E116" s="4">
        <v>4</v>
      </c>
      <c r="F116" s="101">
        <v>45231</v>
      </c>
      <c r="G116" s="45">
        <v>0.54800000000000004</v>
      </c>
      <c r="H116" s="101">
        <v>45231</v>
      </c>
      <c r="I116" s="45">
        <v>0.44</v>
      </c>
      <c r="J116" s="135"/>
      <c r="K116" s="45">
        <v>0.50900000000000001</v>
      </c>
      <c r="L116" s="101"/>
      <c r="M116" s="45"/>
      <c r="N116" s="101"/>
      <c r="O116" s="45"/>
      <c r="P116" s="101"/>
      <c r="Q116" s="45"/>
      <c r="R116" s="101"/>
      <c r="S116" s="45"/>
      <c r="T116" s="101"/>
      <c r="U116" s="45"/>
      <c r="V116" s="101"/>
      <c r="W116" s="45"/>
      <c r="X116" s="101"/>
      <c r="Y116" s="45"/>
      <c r="Z116" s="101"/>
      <c r="AA116" s="45">
        <v>0.71699999999999997</v>
      </c>
      <c r="AC116" s="45"/>
      <c r="AD116" s="101"/>
      <c r="AE116" s="45"/>
      <c r="AF116" s="101"/>
      <c r="AG116" s="45"/>
      <c r="AJ116" s="140"/>
      <c r="AK116" s="45"/>
      <c r="AL116" s="140"/>
      <c r="AY116" s="132"/>
      <c r="BA116" s="45"/>
      <c r="BF116" s="101"/>
      <c r="BP116" s="101"/>
      <c r="BR116" s="101"/>
      <c r="BT116" s="101"/>
      <c r="BV116" s="101"/>
      <c r="BX116" s="101"/>
      <c r="BZ116" s="101"/>
      <c r="CB116" s="101"/>
      <c r="CD116" s="101"/>
      <c r="CF116" s="101"/>
      <c r="CP116" s="99"/>
      <c r="CT116" s="99"/>
    </row>
    <row r="117" spans="1:98" x14ac:dyDescent="0.3">
      <c r="A117" s="4" t="s">
        <v>359</v>
      </c>
      <c r="B117" s="11" t="s">
        <v>361</v>
      </c>
      <c r="C117" s="11" t="s">
        <v>627</v>
      </c>
      <c r="D117" s="227">
        <v>0.7265625</v>
      </c>
      <c r="E117" s="4">
        <v>8</v>
      </c>
      <c r="F117" s="101">
        <v>45231</v>
      </c>
      <c r="G117" s="45">
        <v>0.67500000000000004</v>
      </c>
      <c r="H117" s="101">
        <v>45231</v>
      </c>
      <c r="I117" s="45">
        <v>0.56000000000000005</v>
      </c>
      <c r="J117" s="135">
        <v>45563</v>
      </c>
      <c r="K117" s="45">
        <v>0.77780000000000005</v>
      </c>
      <c r="L117" s="101">
        <v>45577</v>
      </c>
      <c r="M117" s="45">
        <v>0.77349999999999997</v>
      </c>
      <c r="N117" s="101">
        <v>45633</v>
      </c>
      <c r="O117" s="45">
        <v>0.70830000000000004</v>
      </c>
      <c r="P117" s="101"/>
      <c r="Q117" s="45"/>
      <c r="R117" s="101"/>
      <c r="S117" s="45"/>
      <c r="T117" s="101"/>
      <c r="U117" s="45">
        <v>0.68700000000000006</v>
      </c>
      <c r="V117" s="101">
        <v>45549</v>
      </c>
      <c r="W117" s="45">
        <v>0.92589999999999995</v>
      </c>
      <c r="X117" s="101"/>
      <c r="Y117" s="45"/>
      <c r="Z117" s="101"/>
      <c r="AA117" s="45">
        <v>0.70499999999999996</v>
      </c>
      <c r="AC117" s="45"/>
      <c r="AD117" s="101"/>
      <c r="AE117" s="45"/>
      <c r="AF117" s="101"/>
      <c r="AG117" s="45"/>
      <c r="AJ117" s="140"/>
      <c r="AK117" s="45"/>
      <c r="AL117" s="140"/>
      <c r="AY117" s="132"/>
      <c r="BA117" s="45"/>
      <c r="BF117" s="101"/>
      <c r="BP117" s="101"/>
      <c r="BR117" s="101"/>
      <c r="BT117" s="101"/>
      <c r="BV117" s="101"/>
      <c r="BX117" s="101"/>
      <c r="BZ117" s="101"/>
      <c r="CB117" s="101"/>
      <c r="CD117" s="101"/>
      <c r="CF117" s="101"/>
      <c r="CP117" s="99"/>
      <c r="CT117" s="99"/>
    </row>
    <row r="118" spans="1:98" x14ac:dyDescent="0.3">
      <c r="A118" s="4" t="s">
        <v>362</v>
      </c>
      <c r="B118" s="11" t="s">
        <v>364</v>
      </c>
      <c r="C118" s="11" t="s">
        <v>365</v>
      </c>
      <c r="D118" s="227" t="s">
        <v>634</v>
      </c>
      <c r="E118" s="4">
        <v>0</v>
      </c>
      <c r="F118" s="101"/>
      <c r="H118" s="101"/>
      <c r="J118" s="135"/>
      <c r="L118" s="101"/>
      <c r="M118" s="45"/>
      <c r="N118" s="101"/>
      <c r="O118" s="45"/>
      <c r="P118" s="101"/>
      <c r="Q118" s="45"/>
      <c r="R118" s="101"/>
      <c r="S118" s="45"/>
      <c r="T118" s="101"/>
      <c r="U118" s="45"/>
      <c r="V118" s="101"/>
      <c r="W118" s="45"/>
      <c r="X118" s="101"/>
      <c r="Y118" s="45"/>
      <c r="Z118" s="101"/>
      <c r="AA118" s="45"/>
      <c r="AC118" s="45"/>
      <c r="AD118" s="101"/>
      <c r="AE118" s="45"/>
      <c r="AF118" s="101"/>
      <c r="AG118" s="45"/>
      <c r="AJ118" s="140"/>
      <c r="AK118" s="45"/>
      <c r="AL118" s="140"/>
      <c r="AY118" s="132"/>
      <c r="BA118" s="45"/>
      <c r="BF118" s="101"/>
      <c r="BP118" s="101"/>
      <c r="BR118" s="101"/>
      <c r="BT118" s="101"/>
      <c r="BV118" s="101"/>
      <c r="BX118" s="101"/>
      <c r="BZ118" s="101"/>
      <c r="CB118" s="101"/>
      <c r="CD118" s="101"/>
      <c r="CF118" s="101"/>
      <c r="CP118" s="99"/>
      <c r="CT118" s="99"/>
    </row>
    <row r="119" spans="1:98" x14ac:dyDescent="0.3">
      <c r="A119" s="4" t="s">
        <v>366</v>
      </c>
      <c r="B119" s="11" t="s">
        <v>368</v>
      </c>
      <c r="C119" s="11" t="s">
        <v>143</v>
      </c>
      <c r="D119" s="227">
        <v>0.4936666666666667</v>
      </c>
      <c r="E119" s="4">
        <v>3</v>
      </c>
      <c r="F119" s="101"/>
      <c r="H119" s="101">
        <v>45231</v>
      </c>
      <c r="I119" s="45">
        <v>0.54</v>
      </c>
      <c r="J119" s="135"/>
      <c r="L119" s="101"/>
      <c r="M119" s="45"/>
      <c r="N119" s="101"/>
      <c r="O119" s="45"/>
      <c r="P119" s="101"/>
      <c r="Q119" s="45"/>
      <c r="R119" s="101"/>
      <c r="S119" s="45"/>
      <c r="T119" s="101"/>
      <c r="U119" s="45"/>
      <c r="V119" s="101"/>
      <c r="W119" s="45"/>
      <c r="X119" s="101"/>
      <c r="Y119" s="45"/>
      <c r="Z119" s="101"/>
      <c r="AA119" s="45"/>
      <c r="AC119" s="45"/>
      <c r="AD119" s="101"/>
      <c r="AE119" s="45"/>
      <c r="AF119" s="101"/>
      <c r="AG119" s="45"/>
      <c r="AJ119" s="140">
        <v>45710</v>
      </c>
      <c r="AK119" s="45">
        <v>0.5625</v>
      </c>
      <c r="AL119" s="140">
        <v>45743</v>
      </c>
      <c r="AM119" s="132">
        <v>0.3785</v>
      </c>
      <c r="AY119" s="132"/>
      <c r="BA119" s="45"/>
      <c r="BF119" s="101"/>
      <c r="BP119" s="101"/>
      <c r="BR119" s="101"/>
      <c r="BT119" s="101"/>
      <c r="BV119" s="101"/>
      <c r="BX119" s="101"/>
      <c r="BZ119" s="101"/>
      <c r="CB119" s="101"/>
      <c r="CD119" s="101"/>
      <c r="CF119" s="101"/>
      <c r="CP119" s="99"/>
      <c r="CT119" s="99"/>
    </row>
    <row r="120" spans="1:98" x14ac:dyDescent="0.3">
      <c r="A120" s="4" t="s">
        <v>369</v>
      </c>
      <c r="B120" s="11" t="s">
        <v>371</v>
      </c>
      <c r="C120" s="11" t="s">
        <v>626</v>
      </c>
      <c r="D120" s="227" t="s">
        <v>634</v>
      </c>
      <c r="E120" s="4">
        <v>0</v>
      </c>
      <c r="F120" s="101"/>
      <c r="H120" s="101"/>
      <c r="J120" s="135"/>
      <c r="L120" s="101"/>
      <c r="M120" s="45"/>
      <c r="N120" s="101"/>
      <c r="O120" s="45"/>
      <c r="P120" s="101"/>
      <c r="Q120" s="45"/>
      <c r="R120" s="101"/>
      <c r="S120" s="45"/>
      <c r="T120" s="101"/>
      <c r="U120" s="45"/>
      <c r="V120" s="101"/>
      <c r="W120" s="45"/>
      <c r="X120" s="101"/>
      <c r="Y120" s="45"/>
      <c r="Z120" s="101"/>
      <c r="AA120" s="45"/>
      <c r="AC120" s="45"/>
      <c r="AD120" s="101"/>
      <c r="AE120" s="45"/>
      <c r="AF120" s="101"/>
      <c r="AG120" s="45"/>
      <c r="AJ120" s="140"/>
      <c r="AK120" s="45"/>
      <c r="AL120" s="140"/>
      <c r="AY120" s="132"/>
      <c r="BA120" s="45"/>
      <c r="BF120" s="101"/>
      <c r="BP120" s="101"/>
      <c r="BR120" s="101"/>
      <c r="BT120" s="101"/>
      <c r="BV120" s="101"/>
      <c r="BX120" s="101"/>
      <c r="BZ120" s="101"/>
      <c r="CB120" s="101"/>
      <c r="CD120" s="101"/>
      <c r="CF120" s="101"/>
      <c r="CP120" s="99"/>
      <c r="CT120" s="99"/>
    </row>
    <row r="121" spans="1:98" x14ac:dyDescent="0.3">
      <c r="A121" s="4" t="s">
        <v>372</v>
      </c>
      <c r="B121" s="11" t="s">
        <v>374</v>
      </c>
      <c r="C121" s="11" t="s">
        <v>628</v>
      </c>
      <c r="D121" s="227" t="s">
        <v>634</v>
      </c>
      <c r="E121" s="4">
        <v>0</v>
      </c>
      <c r="F121" s="101"/>
      <c r="H121" s="101"/>
      <c r="J121" s="135"/>
      <c r="L121" s="101"/>
      <c r="M121" s="45"/>
      <c r="N121" s="101"/>
      <c r="O121" s="45"/>
      <c r="P121" s="101"/>
      <c r="Q121" s="45"/>
      <c r="R121" s="101"/>
      <c r="S121" s="45"/>
      <c r="T121" s="101"/>
      <c r="U121" s="45"/>
      <c r="V121" s="101"/>
      <c r="W121" s="45"/>
      <c r="X121" s="101"/>
      <c r="Y121" s="45"/>
      <c r="Z121" s="101"/>
      <c r="AA121" s="45"/>
      <c r="AC121" s="45"/>
      <c r="AD121" s="101"/>
      <c r="AE121" s="45"/>
      <c r="AF121" s="101"/>
      <c r="AG121" s="45"/>
      <c r="AJ121" s="140"/>
      <c r="AK121" s="45"/>
      <c r="AL121" s="140"/>
      <c r="AY121" s="132"/>
      <c r="BA121" s="45"/>
      <c r="BF121" s="101"/>
      <c r="BP121" s="101"/>
      <c r="BR121" s="101"/>
      <c r="BT121" s="101"/>
      <c r="BV121" s="101"/>
      <c r="BX121" s="101"/>
      <c r="BZ121" s="101"/>
      <c r="CB121" s="101"/>
      <c r="CD121" s="101"/>
      <c r="CF121" s="101"/>
      <c r="CP121" s="99"/>
      <c r="CT121" s="99"/>
    </row>
    <row r="122" spans="1:98" x14ac:dyDescent="0.3">
      <c r="A122" s="4" t="s">
        <v>375</v>
      </c>
      <c r="B122" s="11" t="s">
        <v>377</v>
      </c>
      <c r="C122" s="11" t="s">
        <v>365</v>
      </c>
      <c r="D122" s="227">
        <v>0.79133333333333333</v>
      </c>
      <c r="E122" s="4">
        <v>3</v>
      </c>
      <c r="F122" s="101">
        <v>45231</v>
      </c>
      <c r="G122" s="45">
        <v>0.78700000000000003</v>
      </c>
      <c r="H122" s="101">
        <v>45231</v>
      </c>
      <c r="I122" s="45">
        <v>0.78</v>
      </c>
      <c r="J122" s="135"/>
      <c r="L122" s="101"/>
      <c r="M122" s="45"/>
      <c r="N122" s="101"/>
      <c r="O122" s="45"/>
      <c r="P122" s="101"/>
      <c r="Q122" s="45"/>
      <c r="R122" s="101"/>
      <c r="S122" s="45"/>
      <c r="T122" s="101"/>
      <c r="U122" s="45"/>
      <c r="V122" s="101"/>
      <c r="W122" s="45"/>
      <c r="X122" s="101"/>
      <c r="Y122" s="45"/>
      <c r="Z122" s="101"/>
      <c r="AA122" s="45">
        <v>0.80700000000000005</v>
      </c>
      <c r="AC122" s="45"/>
      <c r="AD122" s="101"/>
      <c r="AE122" s="45"/>
      <c r="AF122" s="101"/>
      <c r="AG122" s="45"/>
      <c r="AJ122" s="140"/>
      <c r="AK122" s="45"/>
      <c r="AL122" s="140"/>
      <c r="AY122" s="132"/>
      <c r="BA122" s="45"/>
      <c r="BF122" s="101"/>
      <c r="BP122" s="101"/>
      <c r="BR122" s="101"/>
      <c r="BT122" s="101"/>
      <c r="BV122" s="101"/>
      <c r="BX122" s="101"/>
      <c r="BZ122" s="101"/>
      <c r="CB122" s="101"/>
      <c r="CD122" s="101"/>
      <c r="CF122" s="101"/>
      <c r="CP122" s="99"/>
      <c r="CT122" s="99"/>
    </row>
    <row r="123" spans="1:98" x14ac:dyDescent="0.3">
      <c r="A123" s="4" t="s">
        <v>378</v>
      </c>
      <c r="B123" s="11" t="s">
        <v>380</v>
      </c>
      <c r="C123" s="11" t="s">
        <v>625</v>
      </c>
      <c r="D123" s="227">
        <v>0.61458181818181823</v>
      </c>
      <c r="E123" s="4">
        <v>11</v>
      </c>
      <c r="F123" s="99">
        <v>45886</v>
      </c>
      <c r="G123" s="45">
        <v>0.74099999999999999</v>
      </c>
      <c r="H123" s="101">
        <v>45472</v>
      </c>
      <c r="I123" s="45">
        <v>0.51249999999999996</v>
      </c>
      <c r="J123" s="135">
        <v>45528</v>
      </c>
      <c r="K123" s="45">
        <v>0.43099999999999999</v>
      </c>
      <c r="L123" s="101">
        <v>45571</v>
      </c>
      <c r="M123" s="45">
        <v>0.66979999999999995</v>
      </c>
      <c r="N123" s="101">
        <v>45584</v>
      </c>
      <c r="O123" s="45">
        <v>0.625</v>
      </c>
      <c r="P123" s="101"/>
      <c r="Q123" s="45"/>
      <c r="R123" s="99">
        <v>45612</v>
      </c>
      <c r="S123" s="45">
        <v>0.86670000000000003</v>
      </c>
      <c r="T123" s="101">
        <v>45710</v>
      </c>
      <c r="U123" s="45">
        <v>0.55259999999999998</v>
      </c>
      <c r="V123" s="99">
        <v>45881</v>
      </c>
      <c r="W123" s="45">
        <v>0.60489999999999999</v>
      </c>
      <c r="X123" s="99">
        <v>45780</v>
      </c>
      <c r="Y123" s="45">
        <v>0.63900000000000001</v>
      </c>
      <c r="Z123" s="101"/>
      <c r="AA123" s="45">
        <v>0.76900000000000002</v>
      </c>
      <c r="AC123" s="45"/>
      <c r="AD123" s="101"/>
      <c r="AE123" s="45"/>
      <c r="AF123" s="99">
        <v>45893</v>
      </c>
      <c r="AG123" s="45">
        <v>0.34889999999999999</v>
      </c>
      <c r="AJ123" s="140"/>
      <c r="AK123" s="45"/>
      <c r="AL123" s="140"/>
      <c r="AY123" s="132"/>
      <c r="BA123" s="45"/>
      <c r="BF123" s="101"/>
      <c r="BP123" s="101"/>
      <c r="BR123" s="101"/>
      <c r="BT123" s="101"/>
      <c r="BV123" s="101"/>
      <c r="BX123" s="101"/>
      <c r="BZ123" s="101"/>
      <c r="CB123" s="101"/>
      <c r="CD123" s="101"/>
      <c r="CF123" s="101"/>
      <c r="CP123" s="99"/>
      <c r="CT123" s="99"/>
    </row>
    <row r="124" spans="1:98" x14ac:dyDescent="0.3">
      <c r="A124" s="4" t="s">
        <v>381</v>
      </c>
      <c r="B124" s="11" t="s">
        <v>383</v>
      </c>
      <c r="C124" s="11" t="s">
        <v>234</v>
      </c>
      <c r="D124" s="227" t="s">
        <v>634</v>
      </c>
      <c r="E124" s="4">
        <v>0</v>
      </c>
      <c r="F124" s="101"/>
      <c r="H124" s="101"/>
      <c r="J124" s="135"/>
      <c r="L124" s="101"/>
      <c r="M124" s="45"/>
      <c r="N124" s="101"/>
      <c r="O124" s="45"/>
      <c r="P124" s="101"/>
      <c r="Q124" s="45"/>
      <c r="R124" s="101"/>
      <c r="S124" s="45"/>
      <c r="T124" s="101"/>
      <c r="U124" s="45"/>
      <c r="V124" s="101"/>
      <c r="W124" s="45"/>
      <c r="X124" s="101"/>
      <c r="Y124" s="45"/>
      <c r="Z124" s="101"/>
      <c r="AA124" s="45"/>
      <c r="AC124" s="45"/>
      <c r="AD124" s="101"/>
      <c r="AE124" s="45"/>
      <c r="AF124" s="101"/>
      <c r="AG124" s="45"/>
      <c r="AJ124" s="140"/>
      <c r="AK124" s="45"/>
      <c r="AL124" s="140"/>
      <c r="AY124" s="132"/>
      <c r="BA124" s="45"/>
      <c r="BF124" s="101"/>
      <c r="BP124" s="101"/>
      <c r="BR124" s="101"/>
      <c r="BT124" s="101"/>
      <c r="BV124" s="101"/>
      <c r="BX124" s="101"/>
      <c r="BZ124" s="101"/>
      <c r="CB124" s="101"/>
      <c r="CD124" s="101"/>
      <c r="CF124" s="101"/>
      <c r="CP124" s="99"/>
      <c r="CT124" s="99"/>
    </row>
    <row r="125" spans="1:98" x14ac:dyDescent="0.3">
      <c r="A125" s="4" t="s">
        <v>384</v>
      </c>
      <c r="B125" s="11" t="s">
        <v>386</v>
      </c>
      <c r="C125" s="11" t="s">
        <v>630</v>
      </c>
      <c r="D125" s="227">
        <v>0.6548666666666666</v>
      </c>
      <c r="E125" s="4">
        <v>6</v>
      </c>
      <c r="F125" s="101">
        <v>45231</v>
      </c>
      <c r="G125" s="45">
        <v>0.85</v>
      </c>
      <c r="H125" s="101">
        <v>45500</v>
      </c>
      <c r="I125" s="45">
        <v>0.73750000000000004</v>
      </c>
      <c r="J125" s="135">
        <v>45528</v>
      </c>
      <c r="K125" s="45">
        <v>0.41670000000000001</v>
      </c>
      <c r="L125" s="101"/>
      <c r="M125" s="45"/>
      <c r="N125" s="101">
        <v>45584</v>
      </c>
      <c r="O125" s="45">
        <v>0.70830000000000004</v>
      </c>
      <c r="P125" s="101"/>
      <c r="Q125" s="45"/>
      <c r="R125" s="101"/>
      <c r="S125" s="45"/>
      <c r="T125" s="99">
        <v>45710</v>
      </c>
      <c r="U125" s="45">
        <v>0.47370000000000001</v>
      </c>
      <c r="V125" s="101"/>
      <c r="W125" s="45"/>
      <c r="X125" s="101"/>
      <c r="Y125" s="45"/>
      <c r="Z125" s="101"/>
      <c r="AA125" s="45">
        <v>0.74299999999999999</v>
      </c>
      <c r="AC125" s="45"/>
      <c r="AD125" s="101"/>
      <c r="AE125" s="45"/>
      <c r="AF125" s="101"/>
      <c r="AG125" s="45"/>
      <c r="AJ125" s="140"/>
      <c r="AK125" s="45"/>
      <c r="AL125" s="140"/>
      <c r="AY125" s="132"/>
      <c r="BA125" s="45"/>
      <c r="BF125" s="101"/>
      <c r="BP125" s="101"/>
      <c r="BR125" s="101"/>
      <c r="BT125" s="101"/>
      <c r="BV125" s="101"/>
      <c r="BX125" s="101"/>
      <c r="BZ125" s="101"/>
      <c r="CB125" s="101"/>
      <c r="CD125" s="101"/>
      <c r="CF125" s="101"/>
      <c r="CP125" s="99"/>
      <c r="CT125" s="99"/>
    </row>
    <row r="126" spans="1:98" x14ac:dyDescent="0.3">
      <c r="A126" s="4" t="s">
        <v>387</v>
      </c>
      <c r="B126" s="11" t="s">
        <v>389</v>
      </c>
      <c r="C126" s="11" t="s">
        <v>79</v>
      </c>
      <c r="D126" s="227" t="s">
        <v>634</v>
      </c>
      <c r="E126" s="4">
        <v>0</v>
      </c>
      <c r="F126" s="101"/>
      <c r="H126" s="101"/>
      <c r="J126" s="135"/>
      <c r="L126" s="101"/>
      <c r="M126" s="45"/>
      <c r="N126" s="101"/>
      <c r="O126" s="45"/>
      <c r="P126" s="101"/>
      <c r="Q126" s="45"/>
      <c r="R126" s="101"/>
      <c r="S126" s="45"/>
      <c r="T126" s="101"/>
      <c r="U126" s="45"/>
      <c r="V126" s="101"/>
      <c r="W126" s="45"/>
      <c r="X126" s="101"/>
      <c r="Y126" s="45"/>
      <c r="Z126" s="101"/>
      <c r="AA126" s="45"/>
      <c r="AC126" s="45"/>
      <c r="AD126" s="101"/>
      <c r="AE126" s="45"/>
      <c r="AF126" s="101"/>
      <c r="AG126" s="45"/>
      <c r="AJ126" s="140"/>
      <c r="AK126" s="45"/>
      <c r="AL126" s="140"/>
      <c r="AY126" s="132"/>
      <c r="BA126" s="45"/>
      <c r="BF126" s="101"/>
      <c r="BP126" s="101"/>
      <c r="BR126" s="101"/>
      <c r="BT126" s="101"/>
      <c r="BV126" s="101"/>
      <c r="BX126" s="101"/>
      <c r="BZ126" s="101"/>
      <c r="CB126" s="101"/>
      <c r="CD126" s="101"/>
      <c r="CF126" s="101"/>
      <c r="CP126" s="99"/>
      <c r="CT126" s="99"/>
    </row>
    <row r="127" spans="1:98" x14ac:dyDescent="0.3">
      <c r="A127" s="4" t="s">
        <v>390</v>
      </c>
      <c r="B127" s="11" t="s">
        <v>392</v>
      </c>
      <c r="C127" s="11" t="s">
        <v>27</v>
      </c>
      <c r="D127" s="227">
        <v>0.89</v>
      </c>
      <c r="E127" s="4">
        <v>1</v>
      </c>
      <c r="F127" s="101"/>
      <c r="H127" s="101"/>
      <c r="J127" s="135"/>
      <c r="L127" s="101"/>
      <c r="M127" s="45"/>
      <c r="N127" s="101"/>
      <c r="O127" s="45"/>
      <c r="P127" s="101"/>
      <c r="Q127" s="45"/>
      <c r="R127" s="101"/>
      <c r="S127" s="45"/>
      <c r="T127" s="101"/>
      <c r="U127" s="45"/>
      <c r="V127" s="101"/>
      <c r="W127" s="45"/>
      <c r="X127" s="101"/>
      <c r="Y127" s="45"/>
      <c r="Z127" s="101"/>
      <c r="AA127" s="45"/>
      <c r="AC127" s="45"/>
      <c r="AD127" s="101"/>
      <c r="AE127" s="45"/>
      <c r="AF127" s="101"/>
      <c r="AG127" s="45"/>
      <c r="AJ127" s="140"/>
      <c r="AK127" s="45"/>
      <c r="AL127" s="140"/>
      <c r="AY127" s="132"/>
      <c r="BA127" s="45"/>
      <c r="BF127" s="101"/>
      <c r="BP127" s="101"/>
      <c r="BR127" s="101"/>
      <c r="BT127" s="101"/>
      <c r="BV127" s="101"/>
      <c r="BX127" s="101"/>
      <c r="BZ127" s="101"/>
      <c r="CB127" s="101"/>
      <c r="CD127" s="101"/>
      <c r="CF127" s="101"/>
      <c r="CP127" s="99">
        <v>45322</v>
      </c>
      <c r="CQ127" s="132">
        <v>0.89</v>
      </c>
      <c r="CT127" s="99"/>
    </row>
    <row r="128" spans="1:98" x14ac:dyDescent="0.3">
      <c r="A128" s="4" t="s">
        <v>393</v>
      </c>
      <c r="B128" s="11" t="s">
        <v>395</v>
      </c>
      <c r="C128" s="11" t="s">
        <v>629</v>
      </c>
      <c r="D128" s="227">
        <v>0.77456727272727288</v>
      </c>
      <c r="E128" s="4">
        <v>11</v>
      </c>
      <c r="F128" s="99">
        <v>45876</v>
      </c>
      <c r="G128" s="45">
        <v>0.7742</v>
      </c>
      <c r="H128" s="101">
        <v>45500</v>
      </c>
      <c r="I128" s="45">
        <v>0.75</v>
      </c>
      <c r="J128" s="135">
        <v>45837</v>
      </c>
      <c r="K128" s="45">
        <v>0.66600000000000004</v>
      </c>
      <c r="L128" s="101">
        <v>45599</v>
      </c>
      <c r="M128" s="45">
        <v>0.77349999999999997</v>
      </c>
      <c r="N128" s="99">
        <v>45802</v>
      </c>
      <c r="O128" s="45">
        <v>0.58333999999999997</v>
      </c>
      <c r="P128" s="101"/>
      <c r="Q128" s="45"/>
      <c r="R128" s="99">
        <v>45773</v>
      </c>
      <c r="S128" s="45">
        <v>0.82220000000000004</v>
      </c>
      <c r="T128" s="101"/>
      <c r="U128" s="45">
        <v>0.76200000000000001</v>
      </c>
      <c r="V128" s="101">
        <v>45543</v>
      </c>
      <c r="W128" s="45">
        <v>0.83950000000000002</v>
      </c>
      <c r="X128" s="101"/>
      <c r="Y128" s="45">
        <v>0.80559999999999998</v>
      </c>
      <c r="Z128" s="101">
        <v>45419</v>
      </c>
      <c r="AA128" s="45">
        <v>0.91839999999999999</v>
      </c>
      <c r="AC128" s="45"/>
      <c r="AD128" s="101"/>
      <c r="AE128" s="45"/>
      <c r="AF128" s="101">
        <v>45894</v>
      </c>
      <c r="AG128" s="45">
        <v>0.82550000000000001</v>
      </c>
      <c r="AJ128" s="140"/>
      <c r="AK128" s="45"/>
      <c r="AL128" s="140"/>
      <c r="AY128" s="132"/>
      <c r="BA128" s="45"/>
      <c r="BF128" s="101"/>
      <c r="BP128" s="101"/>
      <c r="BR128" s="101"/>
      <c r="BT128" s="101"/>
      <c r="BV128" s="101"/>
      <c r="BX128" s="101"/>
      <c r="BZ128" s="101"/>
      <c r="CB128" s="101"/>
      <c r="CD128" s="101"/>
      <c r="CF128" s="101"/>
      <c r="CP128" s="99"/>
      <c r="CT128" s="99"/>
    </row>
    <row r="129" spans="1:99" x14ac:dyDescent="0.3">
      <c r="A129" s="4" t="s">
        <v>396</v>
      </c>
      <c r="B129" s="11" t="s">
        <v>398</v>
      </c>
      <c r="C129" s="11" t="s">
        <v>717</v>
      </c>
      <c r="D129" s="227">
        <v>0.625</v>
      </c>
      <c r="E129" s="4">
        <v>1</v>
      </c>
      <c r="F129" s="101"/>
      <c r="H129" s="101"/>
      <c r="J129" s="135"/>
      <c r="L129" s="101"/>
      <c r="M129" s="45"/>
      <c r="N129" s="101"/>
      <c r="O129" s="45"/>
      <c r="P129" s="101"/>
      <c r="Q129" s="45"/>
      <c r="R129" s="101"/>
      <c r="S129" s="45"/>
      <c r="T129" s="101"/>
      <c r="U129" s="45"/>
      <c r="V129" s="101"/>
      <c r="W129" s="45"/>
      <c r="X129" s="101"/>
      <c r="Y129" s="45"/>
      <c r="Z129" s="101"/>
      <c r="AA129" s="45"/>
      <c r="AC129" s="45"/>
      <c r="AD129" s="101"/>
      <c r="AE129" s="45"/>
      <c r="AF129" s="101"/>
      <c r="AG129" s="45"/>
      <c r="AJ129" s="140">
        <v>45710</v>
      </c>
      <c r="AK129" s="45">
        <v>0.625</v>
      </c>
      <c r="AL129" s="140"/>
      <c r="AY129" s="132"/>
      <c r="BA129" s="45"/>
      <c r="BF129" s="101"/>
      <c r="BP129" s="101"/>
      <c r="BR129" s="101"/>
      <c r="BT129" s="101"/>
      <c r="BV129" s="101"/>
      <c r="BX129" s="101"/>
      <c r="BZ129" s="101"/>
      <c r="CB129" s="101"/>
      <c r="CD129" s="101"/>
      <c r="CF129" s="101"/>
      <c r="CP129" s="99"/>
      <c r="CT129" s="99"/>
    </row>
    <row r="130" spans="1:99" x14ac:dyDescent="0.3">
      <c r="A130" s="4" t="s">
        <v>399</v>
      </c>
      <c r="B130" s="11" t="s">
        <v>401</v>
      </c>
      <c r="C130" s="11" t="s">
        <v>622</v>
      </c>
      <c r="D130" s="227" t="s">
        <v>634</v>
      </c>
      <c r="E130" s="4">
        <v>0</v>
      </c>
      <c r="F130" s="101"/>
      <c r="H130" s="101"/>
      <c r="J130" s="135"/>
      <c r="L130" s="101"/>
      <c r="M130" s="45"/>
      <c r="N130" s="101"/>
      <c r="O130" s="45"/>
      <c r="P130" s="101"/>
      <c r="Q130" s="45"/>
      <c r="R130" s="101"/>
      <c r="S130" s="45"/>
      <c r="T130" s="101"/>
      <c r="U130" s="45"/>
      <c r="V130" s="101"/>
      <c r="W130" s="45"/>
      <c r="X130" s="101"/>
      <c r="Y130" s="45"/>
      <c r="Z130" s="101"/>
      <c r="AA130" s="45"/>
      <c r="AC130" s="45"/>
      <c r="AD130" s="101"/>
      <c r="AE130" s="45"/>
      <c r="AF130" s="101"/>
      <c r="AG130" s="45"/>
      <c r="AJ130" s="140"/>
      <c r="AK130" s="45"/>
      <c r="AL130" s="140"/>
      <c r="AY130" s="132"/>
      <c r="BA130" s="45"/>
      <c r="BF130" s="101"/>
      <c r="BP130" s="101"/>
      <c r="BR130" s="101"/>
      <c r="BT130" s="101"/>
      <c r="BV130" s="101"/>
      <c r="BX130" s="101"/>
      <c r="BZ130" s="101"/>
      <c r="CB130" s="101"/>
      <c r="CD130" s="101"/>
      <c r="CF130" s="101"/>
      <c r="CP130" s="99"/>
      <c r="CT130" s="99"/>
    </row>
    <row r="131" spans="1:99" x14ac:dyDescent="0.3">
      <c r="A131" s="4" t="s">
        <v>402</v>
      </c>
      <c r="B131" s="11" t="s">
        <v>404</v>
      </c>
      <c r="C131" s="11" t="s">
        <v>621</v>
      </c>
      <c r="D131" s="227" t="s">
        <v>634</v>
      </c>
      <c r="E131" s="4">
        <v>0</v>
      </c>
      <c r="F131" s="101"/>
      <c r="H131" s="101"/>
      <c r="J131" s="135"/>
      <c r="L131" s="101"/>
      <c r="M131" s="45"/>
      <c r="N131" s="101"/>
      <c r="O131" s="45"/>
      <c r="P131" s="101"/>
      <c r="Q131" s="45"/>
      <c r="R131" s="101"/>
      <c r="S131" s="45"/>
      <c r="T131" s="101"/>
      <c r="U131" s="45"/>
      <c r="V131" s="101"/>
      <c r="W131" s="45"/>
      <c r="X131" s="101"/>
      <c r="Y131" s="45"/>
      <c r="Z131" s="101"/>
      <c r="AA131" s="45"/>
      <c r="AC131" s="45"/>
      <c r="AD131" s="101"/>
      <c r="AE131" s="45"/>
      <c r="AF131" s="101"/>
      <c r="AG131" s="45"/>
      <c r="AJ131" s="140"/>
      <c r="AK131" s="45"/>
      <c r="AL131" s="140"/>
      <c r="AY131" s="132"/>
      <c r="BA131" s="45"/>
      <c r="BF131" s="101"/>
      <c r="BP131" s="101"/>
      <c r="BR131" s="101"/>
      <c r="BT131" s="101"/>
      <c r="BV131" s="101"/>
      <c r="BX131" s="101"/>
      <c r="BZ131" s="101"/>
      <c r="CB131" s="101"/>
      <c r="CD131" s="101"/>
      <c r="CF131" s="101"/>
      <c r="CP131" s="99"/>
      <c r="CT131" s="99"/>
    </row>
    <row r="132" spans="1:99" x14ac:dyDescent="0.3">
      <c r="A132" s="4" t="s">
        <v>405</v>
      </c>
      <c r="B132" s="11" t="s">
        <v>407</v>
      </c>
      <c r="C132" s="11" t="s">
        <v>616</v>
      </c>
      <c r="D132" s="227" t="s">
        <v>634</v>
      </c>
      <c r="E132" s="4">
        <v>0</v>
      </c>
      <c r="F132" s="101"/>
      <c r="H132" s="101"/>
      <c r="J132" s="135"/>
      <c r="L132" s="101"/>
      <c r="M132" s="45"/>
      <c r="N132" s="101"/>
      <c r="O132" s="45"/>
      <c r="P132" s="101"/>
      <c r="Q132" s="45"/>
      <c r="R132" s="101"/>
      <c r="S132" s="45"/>
      <c r="T132" s="101"/>
      <c r="U132" s="45"/>
      <c r="V132" s="101"/>
      <c r="W132" s="45"/>
      <c r="X132" s="101"/>
      <c r="Y132" s="45"/>
      <c r="Z132" s="101"/>
      <c r="AA132" s="45"/>
      <c r="AC132" s="45"/>
      <c r="AD132" s="101"/>
      <c r="AE132" s="45"/>
      <c r="AF132" s="101"/>
      <c r="AG132" s="45"/>
      <c r="AJ132" s="140"/>
      <c r="AK132" s="45"/>
      <c r="AL132" s="140"/>
      <c r="AY132" s="132"/>
      <c r="BA132" s="45"/>
      <c r="BF132" s="101"/>
      <c r="BP132" s="101"/>
      <c r="BR132" s="101"/>
      <c r="BT132" s="101"/>
      <c r="BV132" s="101"/>
      <c r="BX132" s="101"/>
      <c r="BZ132" s="101"/>
      <c r="CB132" s="101"/>
      <c r="CD132" s="101"/>
      <c r="CF132" s="101"/>
      <c r="CP132" s="99"/>
      <c r="CT132" s="99"/>
    </row>
    <row r="133" spans="1:99" ht="13.8" customHeight="1" x14ac:dyDescent="0.3">
      <c r="A133" s="4" t="s">
        <v>408</v>
      </c>
      <c r="B133" s="11" t="s">
        <v>410</v>
      </c>
      <c r="C133" s="11" t="s">
        <v>622</v>
      </c>
      <c r="D133" s="227" t="s">
        <v>634</v>
      </c>
      <c r="E133" s="4">
        <v>0</v>
      </c>
      <c r="F133" s="101"/>
      <c r="H133" s="101"/>
      <c r="J133" s="135"/>
      <c r="L133" s="101"/>
      <c r="M133" s="45"/>
      <c r="N133" s="101"/>
      <c r="O133" s="45"/>
      <c r="P133" s="101"/>
      <c r="Q133" s="45"/>
      <c r="R133" s="101"/>
      <c r="S133" s="45"/>
      <c r="T133" s="101"/>
      <c r="U133" s="45"/>
      <c r="V133" s="101"/>
      <c r="W133" s="45"/>
      <c r="X133" s="101"/>
      <c r="Y133" s="45"/>
      <c r="Z133" s="101"/>
      <c r="AA133" s="45"/>
      <c r="AC133" s="45"/>
      <c r="AD133" s="101"/>
      <c r="AE133" s="45"/>
      <c r="AF133" s="101"/>
      <c r="AG133" s="45"/>
      <c r="AJ133" s="140"/>
      <c r="AK133" s="45"/>
      <c r="AL133" s="140"/>
      <c r="AY133" s="132"/>
      <c r="BA133" s="45"/>
      <c r="BF133" s="101"/>
      <c r="BP133" s="101"/>
      <c r="BR133" s="101"/>
      <c r="BT133" s="101"/>
      <c r="BV133" s="101"/>
      <c r="BX133" s="101"/>
      <c r="BZ133" s="101"/>
      <c r="CB133" s="101"/>
      <c r="CD133" s="101"/>
      <c r="CF133" s="101"/>
      <c r="CP133" s="99"/>
      <c r="CT133" s="99"/>
    </row>
    <row r="134" spans="1:99" x14ac:dyDescent="0.3">
      <c r="A134" s="4" t="s">
        <v>411</v>
      </c>
      <c r="B134" s="11" t="s">
        <v>413</v>
      </c>
      <c r="C134" s="11" t="s">
        <v>623</v>
      </c>
      <c r="D134" s="227">
        <v>0.84657857142857151</v>
      </c>
      <c r="E134" s="4">
        <v>14</v>
      </c>
      <c r="F134" s="99">
        <v>45874</v>
      </c>
      <c r="G134" s="45">
        <v>0.9355</v>
      </c>
      <c r="H134" s="101">
        <v>45516</v>
      </c>
      <c r="I134" s="45">
        <v>0.86250000000000004</v>
      </c>
      <c r="J134" s="135">
        <v>45516</v>
      </c>
      <c r="K134" s="45">
        <v>0.95830000000000004</v>
      </c>
      <c r="L134" s="101">
        <v>45515</v>
      </c>
      <c r="M134" s="45">
        <v>0.92679999999999996</v>
      </c>
      <c r="N134" s="101"/>
      <c r="O134" s="45">
        <v>0.64500000000000002</v>
      </c>
      <c r="P134" s="101">
        <v>45477</v>
      </c>
      <c r="Q134" s="45">
        <v>0.88239999999999996</v>
      </c>
      <c r="R134" s="101">
        <v>45735</v>
      </c>
      <c r="S134" s="45">
        <v>1</v>
      </c>
      <c r="T134" s="101">
        <v>45518</v>
      </c>
      <c r="U134" s="45">
        <v>0.58440000000000003</v>
      </c>
      <c r="V134" s="101">
        <v>45475</v>
      </c>
      <c r="W134" s="45">
        <v>0.82720000000000005</v>
      </c>
      <c r="X134" s="101">
        <v>45474</v>
      </c>
      <c r="Y134" s="45">
        <v>0.9859</v>
      </c>
      <c r="Z134" s="101">
        <v>45475</v>
      </c>
      <c r="AA134" s="45">
        <v>0.72309999999999997</v>
      </c>
      <c r="AC134" s="45"/>
      <c r="AD134" s="101"/>
      <c r="AE134" s="45"/>
      <c r="AF134" s="101">
        <v>45518</v>
      </c>
      <c r="AG134" s="45">
        <v>0.87239999999999995</v>
      </c>
      <c r="AJ134" s="140">
        <v>45762</v>
      </c>
      <c r="AK134" s="45">
        <v>1</v>
      </c>
      <c r="AL134" s="101">
        <v>45756</v>
      </c>
      <c r="AM134" s="132">
        <v>0.64859999999999995</v>
      </c>
      <c r="AY134" s="132"/>
      <c r="BA134" s="45"/>
      <c r="BF134" s="101"/>
      <c r="BP134" s="101"/>
      <c r="BR134" s="101"/>
      <c r="BT134" s="101"/>
      <c r="BV134" s="101"/>
      <c r="BX134" s="101"/>
      <c r="BZ134" s="101"/>
      <c r="CB134" s="101"/>
      <c r="CD134" s="101"/>
      <c r="CF134" s="101"/>
      <c r="CP134" s="99"/>
      <c r="CT134" s="99"/>
    </row>
    <row r="135" spans="1:99" x14ac:dyDescent="0.3">
      <c r="A135" s="4" t="s">
        <v>414</v>
      </c>
      <c r="B135" s="11" t="s">
        <v>416</v>
      </c>
      <c r="C135" s="11" t="s">
        <v>717</v>
      </c>
      <c r="D135" s="227">
        <v>0.83758888888888894</v>
      </c>
      <c r="E135" s="4">
        <v>9</v>
      </c>
      <c r="F135" s="101">
        <v>45231</v>
      </c>
      <c r="G135" s="45">
        <v>0.70099999999999996</v>
      </c>
      <c r="H135" s="101">
        <v>45231</v>
      </c>
      <c r="I135" s="45">
        <v>0.68</v>
      </c>
      <c r="J135" s="135"/>
      <c r="L135" s="101"/>
      <c r="M135" s="45"/>
      <c r="N135" s="101"/>
      <c r="O135" s="45"/>
      <c r="P135" s="101">
        <v>45762</v>
      </c>
      <c r="Q135" s="45">
        <v>0.98</v>
      </c>
      <c r="R135" s="101"/>
      <c r="S135" s="45">
        <v>0.75800000000000001</v>
      </c>
      <c r="T135" s="101">
        <v>45761</v>
      </c>
      <c r="U135" s="45">
        <v>0.80259999999999998</v>
      </c>
      <c r="V135" s="101">
        <v>45774</v>
      </c>
      <c r="W135" s="45">
        <v>0.92589999999999995</v>
      </c>
      <c r="X135" s="101"/>
      <c r="Y135" s="45"/>
      <c r="Z135" s="101"/>
      <c r="AA135" s="45"/>
      <c r="AC135" s="45"/>
      <c r="AD135" s="101"/>
      <c r="AE135" s="45"/>
      <c r="AF135" s="101">
        <v>45764</v>
      </c>
      <c r="AG135" s="45">
        <v>0.98650000000000004</v>
      </c>
      <c r="AJ135" s="140">
        <v>45763</v>
      </c>
      <c r="AK135" s="45">
        <v>0.8125</v>
      </c>
      <c r="AL135" s="140">
        <v>45760</v>
      </c>
      <c r="AM135" s="132">
        <v>0.89180000000000004</v>
      </c>
      <c r="AY135" s="132"/>
      <c r="BA135" s="45"/>
      <c r="BF135" s="101"/>
      <c r="BP135" s="101"/>
      <c r="BR135" s="101"/>
      <c r="BT135" s="101"/>
      <c r="BV135" s="101"/>
      <c r="BX135" s="101"/>
      <c r="BZ135" s="101"/>
      <c r="CB135" s="101"/>
      <c r="CD135" s="101"/>
      <c r="CF135" s="101"/>
      <c r="CP135" s="99"/>
      <c r="CT135" s="99"/>
    </row>
    <row r="136" spans="1:99" x14ac:dyDescent="0.3">
      <c r="A136" s="4" t="s">
        <v>417</v>
      </c>
      <c r="B136" s="11" t="s">
        <v>419</v>
      </c>
      <c r="C136" s="11" t="s">
        <v>234</v>
      </c>
      <c r="D136" s="227" t="s">
        <v>634</v>
      </c>
      <c r="E136" s="4">
        <v>1</v>
      </c>
      <c r="F136" s="101"/>
      <c r="H136" s="101"/>
      <c r="J136" s="135"/>
      <c r="L136" s="101"/>
      <c r="M136" s="45"/>
      <c r="N136" s="101"/>
      <c r="O136" s="45"/>
      <c r="P136" s="101"/>
      <c r="Q136" s="45"/>
      <c r="R136" s="101"/>
      <c r="S136" s="45">
        <v>0.7</v>
      </c>
      <c r="T136" s="101"/>
      <c r="U136" s="45"/>
      <c r="V136" s="101"/>
      <c r="W136" s="45"/>
      <c r="X136" s="101"/>
      <c r="Y136" s="45"/>
      <c r="Z136" s="101"/>
      <c r="AA136" s="45"/>
      <c r="AC136" s="45"/>
      <c r="AD136" s="101"/>
      <c r="AE136" s="45"/>
      <c r="AF136" s="101"/>
      <c r="AG136" s="45"/>
      <c r="AJ136" s="140"/>
      <c r="AK136" s="45"/>
      <c r="AL136" s="140"/>
      <c r="AQ136" s="132"/>
      <c r="AY136" s="132"/>
      <c r="BA136" s="45"/>
      <c r="BF136" s="101"/>
      <c r="BP136" s="101"/>
      <c r="BR136" s="101"/>
      <c r="BT136" s="101"/>
      <c r="BV136" s="101"/>
      <c r="BX136" s="101"/>
      <c r="BZ136" s="101"/>
      <c r="CB136" s="101"/>
      <c r="CD136" s="101"/>
      <c r="CF136" s="101"/>
      <c r="CP136" s="99"/>
      <c r="CT136" s="99"/>
    </row>
    <row r="137" spans="1:99" x14ac:dyDescent="0.3">
      <c r="A137" s="4" t="s">
        <v>420</v>
      </c>
      <c r="B137" s="11" t="s">
        <v>422</v>
      </c>
      <c r="C137" s="11" t="s">
        <v>35</v>
      </c>
      <c r="D137" s="227">
        <v>0.65405454545454544</v>
      </c>
      <c r="E137" s="4">
        <v>11</v>
      </c>
      <c r="F137" s="99">
        <v>45866</v>
      </c>
      <c r="G137" s="45">
        <v>0.83799999999999997</v>
      </c>
      <c r="H137" s="101">
        <v>45231</v>
      </c>
      <c r="I137" s="45">
        <v>0.62</v>
      </c>
      <c r="J137" s="135"/>
      <c r="L137" s="101"/>
      <c r="M137" s="45"/>
      <c r="N137" s="101"/>
      <c r="O137" s="45">
        <v>0.47899999999999998</v>
      </c>
      <c r="P137" s="101">
        <v>45530</v>
      </c>
      <c r="Q137" s="45">
        <v>0.74</v>
      </c>
      <c r="R137" s="101"/>
      <c r="S137" s="45">
        <v>0.69299999999999995</v>
      </c>
      <c r="T137" s="101"/>
      <c r="U137" s="45">
        <v>0.56200000000000006</v>
      </c>
      <c r="V137" s="99">
        <v>45753</v>
      </c>
      <c r="W137" s="45">
        <v>0.59250000000000003</v>
      </c>
      <c r="X137" s="101">
        <v>45894</v>
      </c>
      <c r="Y137" s="45">
        <v>0.75</v>
      </c>
      <c r="Z137" s="101"/>
      <c r="AA137" s="45"/>
      <c r="AC137" s="45"/>
      <c r="AD137" s="101">
        <v>45550</v>
      </c>
      <c r="AE137" s="45">
        <v>0.63639999999999997</v>
      </c>
      <c r="AF137" s="101"/>
      <c r="AG137" s="45"/>
      <c r="AJ137" s="99">
        <v>45868</v>
      </c>
      <c r="AK137" s="45">
        <v>0.5</v>
      </c>
      <c r="AL137" s="140">
        <v>45804</v>
      </c>
      <c r="AM137" s="45">
        <v>0.78369999999999995</v>
      </c>
      <c r="AQ137" s="132"/>
      <c r="AY137" s="132"/>
      <c r="BA137" s="45"/>
      <c r="BF137" s="101"/>
      <c r="BP137" s="101"/>
      <c r="BR137" s="101"/>
      <c r="BT137" s="101"/>
      <c r="BV137" s="101"/>
      <c r="BX137" s="101"/>
      <c r="BZ137" s="101"/>
      <c r="CB137" s="101"/>
      <c r="CD137" s="101"/>
      <c r="CF137" s="101"/>
      <c r="CP137" s="99"/>
      <c r="CT137" s="99"/>
    </row>
    <row r="138" spans="1:99" ht="16.2" customHeight="1" x14ac:dyDescent="0.3">
      <c r="A138" s="4" t="s">
        <v>423</v>
      </c>
      <c r="B138" s="11" t="s">
        <v>425</v>
      </c>
      <c r="C138" s="11" t="s">
        <v>16</v>
      </c>
      <c r="D138" s="227">
        <v>0.89864999999999995</v>
      </c>
      <c r="E138" s="4">
        <v>2</v>
      </c>
      <c r="F138" s="101"/>
      <c r="H138" s="101"/>
      <c r="J138" s="135"/>
      <c r="L138" s="101"/>
      <c r="M138" s="45"/>
      <c r="N138" s="101"/>
      <c r="O138" s="45"/>
      <c r="P138" s="101"/>
      <c r="Q138" s="45"/>
      <c r="R138" s="101"/>
      <c r="S138" s="45"/>
      <c r="T138" s="101"/>
      <c r="U138" s="45"/>
      <c r="V138" s="101"/>
      <c r="W138" s="45"/>
      <c r="X138" s="101"/>
      <c r="Y138" s="45"/>
      <c r="Z138" s="101"/>
      <c r="AA138" s="45"/>
      <c r="AC138" s="45"/>
      <c r="AD138" s="101"/>
      <c r="AE138" s="45"/>
      <c r="AF138" s="101"/>
      <c r="AG138" s="45"/>
      <c r="AJ138" s="140"/>
      <c r="AK138" s="45"/>
      <c r="AL138" s="140"/>
      <c r="AQ138" s="132"/>
      <c r="AY138" s="132"/>
      <c r="BA138" s="45"/>
      <c r="BF138" s="101"/>
      <c r="BP138" s="101"/>
      <c r="BR138" s="101"/>
      <c r="BT138" s="101">
        <v>45582</v>
      </c>
      <c r="BU138" s="136">
        <v>0.96399999999999997</v>
      </c>
      <c r="BV138" s="101"/>
      <c r="BX138" s="101"/>
      <c r="BZ138" s="101"/>
      <c r="CB138" s="101"/>
      <c r="CD138" s="101">
        <v>45820</v>
      </c>
      <c r="CE138" s="136">
        <v>0.83330000000000004</v>
      </c>
      <c r="CF138" s="101"/>
      <c r="CP138" s="99"/>
      <c r="CT138" s="99"/>
    </row>
    <row r="139" spans="1:99" x14ac:dyDescent="0.3">
      <c r="A139" s="4" t="s">
        <v>426</v>
      </c>
      <c r="B139" s="11" t="s">
        <v>428</v>
      </c>
      <c r="C139" s="11" t="s">
        <v>629</v>
      </c>
      <c r="D139" s="227">
        <v>0.72152222222222229</v>
      </c>
      <c r="E139" s="4">
        <v>9</v>
      </c>
      <c r="F139" s="99">
        <v>45876</v>
      </c>
      <c r="G139" s="45">
        <v>0.9355</v>
      </c>
      <c r="H139" s="101">
        <v>45231</v>
      </c>
      <c r="I139" s="45">
        <v>0.63</v>
      </c>
      <c r="J139" s="135">
        <v>45836</v>
      </c>
      <c r="K139" s="45">
        <v>0.75700000000000001</v>
      </c>
      <c r="L139" s="101"/>
      <c r="M139" s="45"/>
      <c r="N139" s="101">
        <v>45804</v>
      </c>
      <c r="O139" s="45">
        <v>0.83330000000000004</v>
      </c>
      <c r="P139" s="101"/>
      <c r="Q139" s="45"/>
      <c r="R139" s="99">
        <v>45773</v>
      </c>
      <c r="S139" s="45">
        <v>0.6</v>
      </c>
      <c r="T139" s="101"/>
      <c r="U139" s="45">
        <v>0.57499999999999996</v>
      </c>
      <c r="V139" s="101">
        <v>45549</v>
      </c>
      <c r="W139" s="45">
        <v>0.87649999999999995</v>
      </c>
      <c r="X139" s="101">
        <v>45787</v>
      </c>
      <c r="Y139" s="45">
        <v>0.61109999999999998</v>
      </c>
      <c r="Z139" s="101">
        <v>45563</v>
      </c>
      <c r="AA139" s="45">
        <v>0.67530000000000001</v>
      </c>
      <c r="AC139" s="45"/>
      <c r="AD139" s="101"/>
      <c r="AE139" s="45"/>
      <c r="AF139" s="101"/>
      <c r="AG139" s="45"/>
      <c r="AJ139" s="140"/>
      <c r="AK139" s="45"/>
      <c r="AL139" s="140"/>
      <c r="AQ139" s="132"/>
      <c r="AY139" s="132"/>
      <c r="BA139" s="45"/>
      <c r="BF139" s="101"/>
      <c r="BP139" s="101"/>
      <c r="BT139" s="101"/>
      <c r="BV139" s="101"/>
      <c r="BX139" s="101"/>
      <c r="BZ139" s="101"/>
      <c r="CB139" s="101"/>
      <c r="CD139" s="101"/>
      <c r="CF139" s="101"/>
      <c r="CP139" s="99"/>
      <c r="CT139" s="99"/>
    </row>
    <row r="140" spans="1:99" ht="15.6" customHeight="1" x14ac:dyDescent="0.3">
      <c r="A140" s="4" t="s">
        <v>429</v>
      </c>
      <c r="B140" s="11" t="s">
        <v>431</v>
      </c>
      <c r="C140" s="11" t="s">
        <v>633</v>
      </c>
      <c r="D140" s="227">
        <v>0.52542857142857147</v>
      </c>
      <c r="E140" s="4">
        <v>7</v>
      </c>
      <c r="F140" s="101">
        <v>45231</v>
      </c>
      <c r="G140" s="45">
        <v>0.66900000000000004</v>
      </c>
      <c r="H140" s="101"/>
      <c r="J140" s="135">
        <v>45468</v>
      </c>
      <c r="K140" s="45">
        <v>0.36109999999999998</v>
      </c>
      <c r="L140" s="101">
        <v>45571</v>
      </c>
      <c r="M140" s="45">
        <v>0.51880000000000004</v>
      </c>
      <c r="N140" s="101"/>
      <c r="O140" s="45">
        <v>0.437</v>
      </c>
      <c r="P140" s="101"/>
      <c r="Q140" s="45"/>
      <c r="R140" s="101">
        <v>45612</v>
      </c>
      <c r="S140" s="45">
        <v>0.57799999999999996</v>
      </c>
      <c r="T140" s="99">
        <v>45710</v>
      </c>
      <c r="U140" s="45">
        <v>0.69740000000000002</v>
      </c>
      <c r="V140" s="101"/>
      <c r="W140" s="45"/>
      <c r="X140" s="99">
        <v>45780</v>
      </c>
      <c r="Y140" s="45">
        <v>0.41670000000000001</v>
      </c>
      <c r="Z140" s="101"/>
      <c r="AA140" s="45"/>
      <c r="AC140" s="45"/>
      <c r="AD140" s="101"/>
      <c r="AE140" s="45"/>
      <c r="AF140" s="101"/>
      <c r="AG140" s="45"/>
      <c r="AJ140" s="140"/>
      <c r="AK140" s="45"/>
      <c r="AL140" s="140"/>
      <c r="AQ140" s="132"/>
      <c r="AY140" s="132"/>
      <c r="BA140" s="45"/>
      <c r="BF140" s="101"/>
      <c r="BP140" s="101"/>
      <c r="BT140" s="101"/>
      <c r="BV140" s="101"/>
      <c r="BX140" s="101"/>
      <c r="BZ140" s="101"/>
      <c r="CB140" s="101"/>
      <c r="CD140" s="101"/>
      <c r="CF140" s="101"/>
      <c r="CP140" s="99"/>
      <c r="CT140" s="99"/>
    </row>
    <row r="141" spans="1:99" x14ac:dyDescent="0.3">
      <c r="A141" s="4" t="s">
        <v>432</v>
      </c>
      <c r="B141" s="11" t="s">
        <v>434</v>
      </c>
      <c r="C141" s="11" t="s">
        <v>633</v>
      </c>
      <c r="D141" s="227">
        <v>0.67338571428571437</v>
      </c>
      <c r="E141" s="4">
        <v>7</v>
      </c>
      <c r="F141" s="99">
        <v>45886</v>
      </c>
      <c r="G141" s="45">
        <v>0.92300000000000004</v>
      </c>
      <c r="H141" s="101">
        <v>45504</v>
      </c>
      <c r="I141" s="45">
        <v>0.41260000000000002</v>
      </c>
      <c r="J141" s="135"/>
      <c r="K141" s="45">
        <v>0.47220000000000001</v>
      </c>
      <c r="L141" s="101"/>
      <c r="M141" s="45"/>
      <c r="N141" s="101"/>
      <c r="O141" s="45">
        <v>0.625</v>
      </c>
      <c r="P141" s="101"/>
      <c r="Q141" s="45"/>
      <c r="R141" s="99">
        <v>45612</v>
      </c>
      <c r="S141" s="45">
        <v>0.77780000000000005</v>
      </c>
      <c r="T141" s="101"/>
      <c r="U141" s="45"/>
      <c r="V141" s="99">
        <v>45873</v>
      </c>
      <c r="W141" s="45">
        <v>0.64200000000000002</v>
      </c>
      <c r="X141" s="101">
        <v>45780</v>
      </c>
      <c r="Y141" s="45">
        <v>0.86109999999999998</v>
      </c>
      <c r="Z141" s="101"/>
      <c r="AA141" s="45"/>
      <c r="AC141" s="45"/>
      <c r="AD141" s="101"/>
      <c r="AE141" s="45"/>
      <c r="AF141" s="101"/>
      <c r="AG141" s="45"/>
      <c r="AJ141" s="140"/>
      <c r="AK141" s="45"/>
      <c r="AL141" s="140"/>
      <c r="AQ141" s="132"/>
      <c r="AY141" s="132"/>
      <c r="BA141" s="45"/>
      <c r="BF141" s="101"/>
      <c r="BP141" s="101"/>
      <c r="BT141" s="101"/>
      <c r="BV141" s="101"/>
      <c r="BX141" s="101"/>
      <c r="BZ141" s="101"/>
      <c r="CB141" s="101"/>
      <c r="CD141" s="101"/>
      <c r="CF141" s="101"/>
      <c r="CP141" s="99"/>
      <c r="CT141" s="99"/>
    </row>
    <row r="142" spans="1:99" x14ac:dyDescent="0.3">
      <c r="A142" s="4" t="s">
        <v>435</v>
      </c>
      <c r="B142" s="11" t="s">
        <v>437</v>
      </c>
      <c r="C142" s="11" t="s">
        <v>16</v>
      </c>
      <c r="D142" s="227">
        <v>0.88096666666666668</v>
      </c>
      <c r="E142" s="4">
        <v>3</v>
      </c>
      <c r="F142" s="101"/>
      <c r="H142" s="101"/>
      <c r="J142" s="135"/>
      <c r="L142" s="101"/>
      <c r="M142" s="45"/>
      <c r="N142" s="101"/>
      <c r="O142" s="45"/>
      <c r="P142" s="101"/>
      <c r="Q142" s="45"/>
      <c r="R142" s="101"/>
      <c r="S142" s="45"/>
      <c r="T142" s="101"/>
      <c r="U142" s="45"/>
      <c r="V142" s="101"/>
      <c r="W142" s="45"/>
      <c r="X142" s="101"/>
      <c r="Y142" s="45"/>
      <c r="Z142" s="101"/>
      <c r="AA142" s="45"/>
      <c r="AC142" s="45"/>
      <c r="AD142" s="101"/>
      <c r="AE142" s="45"/>
      <c r="AF142" s="101"/>
      <c r="AG142" s="45"/>
      <c r="AJ142" s="140"/>
      <c r="AK142" s="45"/>
      <c r="AL142" s="140"/>
      <c r="AQ142" s="132"/>
      <c r="AY142" s="132"/>
      <c r="BA142" s="45"/>
      <c r="BF142" s="101"/>
      <c r="BP142" s="101"/>
      <c r="BT142" s="101">
        <v>45579</v>
      </c>
      <c r="BU142" s="136">
        <v>0.95199999999999996</v>
      </c>
      <c r="BV142" s="101"/>
      <c r="BX142" s="101">
        <v>45777</v>
      </c>
      <c r="BY142" s="132">
        <v>0.72130000000000005</v>
      </c>
      <c r="BZ142" s="101"/>
      <c r="CB142" s="101"/>
      <c r="CD142" s="101"/>
      <c r="CF142" s="101"/>
      <c r="CP142" s="99"/>
      <c r="CT142" s="99">
        <v>45813</v>
      </c>
      <c r="CU142" s="132">
        <v>0.96960000000000002</v>
      </c>
    </row>
    <row r="143" spans="1:99" x14ac:dyDescent="0.3">
      <c r="A143" s="4" t="s">
        <v>438</v>
      </c>
      <c r="B143" s="11" t="s">
        <v>440</v>
      </c>
      <c r="C143" s="11" t="s">
        <v>143</v>
      </c>
      <c r="D143" s="227">
        <v>0.74513999999999991</v>
      </c>
      <c r="E143" s="4">
        <v>5</v>
      </c>
      <c r="F143" s="101">
        <v>45231</v>
      </c>
      <c r="G143" s="45">
        <v>0.81399999999999995</v>
      </c>
      <c r="H143" s="101"/>
      <c r="J143" s="135"/>
      <c r="L143" s="101"/>
      <c r="M143" s="45"/>
      <c r="N143" s="101"/>
      <c r="O143" s="45">
        <v>0.79100000000000004</v>
      </c>
      <c r="P143" s="101"/>
      <c r="Q143" s="45"/>
      <c r="R143" s="101"/>
      <c r="S143" s="45">
        <v>0.69499999999999995</v>
      </c>
      <c r="T143" s="101"/>
      <c r="U143" s="45"/>
      <c r="V143" s="101"/>
      <c r="W143" s="45"/>
      <c r="X143" s="101"/>
      <c r="Y143" s="45"/>
      <c r="Z143" s="101"/>
      <c r="AA143" s="45"/>
      <c r="AC143" s="45"/>
      <c r="AD143" s="101"/>
      <c r="AE143" s="45"/>
      <c r="AF143" s="101"/>
      <c r="AG143" s="45"/>
      <c r="AJ143" s="140">
        <v>45710</v>
      </c>
      <c r="AK143" s="45">
        <v>0.75</v>
      </c>
      <c r="AL143" s="140">
        <v>45743</v>
      </c>
      <c r="AM143" s="132">
        <v>0.67569999999999997</v>
      </c>
      <c r="AQ143" s="132"/>
      <c r="AY143" s="132"/>
      <c r="BA143" s="45"/>
      <c r="BF143" s="101"/>
      <c r="BP143" s="101"/>
      <c r="BT143" s="101"/>
      <c r="BV143" s="101"/>
      <c r="BX143" s="101"/>
      <c r="BZ143" s="101"/>
      <c r="CB143" s="101"/>
      <c r="CD143" s="101"/>
      <c r="CF143" s="101"/>
      <c r="CP143" s="99"/>
      <c r="CT143" s="99"/>
    </row>
    <row r="144" spans="1:99" x14ac:dyDescent="0.3">
      <c r="A144" s="4" t="s">
        <v>441</v>
      </c>
      <c r="B144" s="11" t="s">
        <v>443</v>
      </c>
      <c r="C144" s="11" t="s">
        <v>78</v>
      </c>
      <c r="D144" s="227" t="s">
        <v>634</v>
      </c>
      <c r="E144" s="4">
        <v>0</v>
      </c>
      <c r="F144" s="101"/>
      <c r="H144" s="101"/>
      <c r="J144" s="135"/>
      <c r="L144" s="101"/>
      <c r="M144" s="45"/>
      <c r="N144" s="101"/>
      <c r="O144" s="45"/>
      <c r="P144" s="101"/>
      <c r="Q144" s="45"/>
      <c r="R144" s="101"/>
      <c r="S144" s="45"/>
      <c r="T144" s="101"/>
      <c r="U144" s="45"/>
      <c r="V144" s="101"/>
      <c r="W144" s="45"/>
      <c r="X144" s="101"/>
      <c r="Y144" s="45"/>
      <c r="Z144" s="101"/>
      <c r="AA144" s="45"/>
      <c r="AC144" s="45"/>
      <c r="AD144" s="101"/>
      <c r="AE144" s="45"/>
      <c r="AF144" s="101"/>
      <c r="AG144" s="45"/>
      <c r="AJ144" s="140"/>
      <c r="AL144" s="140"/>
      <c r="AQ144" s="132"/>
      <c r="AY144" s="132"/>
      <c r="BA144" s="45"/>
      <c r="BF144" s="101"/>
      <c r="BP144" s="101"/>
      <c r="BT144" s="101"/>
      <c r="BV144" s="101"/>
      <c r="BX144" s="101"/>
      <c r="BZ144" s="101"/>
      <c r="CB144" s="101"/>
      <c r="CD144" s="101"/>
      <c r="CF144" s="101"/>
      <c r="CP144" s="99"/>
      <c r="CT144" s="99"/>
    </row>
    <row r="145" spans="1:98" x14ac:dyDescent="0.3">
      <c r="A145" s="4" t="s">
        <v>444</v>
      </c>
      <c r="B145" s="11" t="s">
        <v>446</v>
      </c>
      <c r="C145" s="11" t="s">
        <v>625</v>
      </c>
      <c r="D145" s="227">
        <v>0.70458571428571426</v>
      </c>
      <c r="E145" s="4">
        <v>7</v>
      </c>
      <c r="F145" s="101">
        <v>45231</v>
      </c>
      <c r="G145" s="45">
        <v>0.78200000000000003</v>
      </c>
      <c r="H145" s="101">
        <v>45231</v>
      </c>
      <c r="I145" s="45">
        <v>0.65</v>
      </c>
      <c r="J145" s="135">
        <v>45535</v>
      </c>
      <c r="K145" s="45">
        <v>0.48609999999999998</v>
      </c>
      <c r="L145" s="101"/>
      <c r="M145" s="45"/>
      <c r="N145" s="99">
        <v>45802</v>
      </c>
      <c r="O145" s="45">
        <v>0.66659999999999997</v>
      </c>
      <c r="P145" s="101"/>
      <c r="Q145" s="45"/>
      <c r="R145" s="101"/>
      <c r="S145" s="45">
        <v>0.85399999999999998</v>
      </c>
      <c r="T145" s="101">
        <v>45703</v>
      </c>
      <c r="U145" s="45">
        <v>0.74029999999999996</v>
      </c>
      <c r="V145" s="99">
        <v>45869</v>
      </c>
      <c r="W145" s="45">
        <v>0.75309999999999999</v>
      </c>
      <c r="X145" s="101"/>
      <c r="Y145" s="45"/>
      <c r="Z145" s="101"/>
      <c r="AA145" s="45"/>
      <c r="AC145" s="45"/>
      <c r="AD145" s="101"/>
      <c r="AE145" s="45"/>
      <c r="AF145" s="101"/>
      <c r="AG145" s="45"/>
      <c r="AJ145" s="140"/>
      <c r="AK145" s="45"/>
      <c r="AL145" s="140"/>
      <c r="AQ145" s="132"/>
      <c r="AY145" s="132"/>
      <c r="BA145" s="45"/>
      <c r="BF145" s="101"/>
      <c r="BP145" s="101"/>
      <c r="BT145" s="101"/>
      <c r="BV145" s="101"/>
      <c r="BX145" s="101"/>
      <c r="BZ145" s="101"/>
      <c r="CB145" s="101"/>
      <c r="CD145" s="101"/>
      <c r="CF145" s="101"/>
      <c r="CP145" s="99"/>
      <c r="CT145" s="99"/>
    </row>
    <row r="146" spans="1:98" x14ac:dyDescent="0.3">
      <c r="A146" s="4" t="s">
        <v>447</v>
      </c>
      <c r="B146" s="11" t="s">
        <v>449</v>
      </c>
      <c r="C146" s="11" t="s">
        <v>620</v>
      </c>
      <c r="D146" s="227">
        <v>0.75622999999999985</v>
      </c>
      <c r="E146" s="4">
        <v>10</v>
      </c>
      <c r="F146" s="99">
        <v>45869</v>
      </c>
      <c r="G146" s="45">
        <v>0.8871</v>
      </c>
      <c r="H146" s="101">
        <v>45231</v>
      </c>
      <c r="I146" s="45">
        <v>0.89</v>
      </c>
      <c r="J146" s="135"/>
      <c r="L146" s="101"/>
      <c r="M146" s="45">
        <v>0.49530000000000002</v>
      </c>
      <c r="N146" s="101">
        <v>45530</v>
      </c>
      <c r="O146" s="45">
        <v>0.875</v>
      </c>
      <c r="P146" s="101">
        <v>45572</v>
      </c>
      <c r="Q146" s="45">
        <v>0.6</v>
      </c>
      <c r="R146" s="101"/>
      <c r="S146" s="45">
        <v>0.88700000000000001</v>
      </c>
      <c r="T146" s="101"/>
      <c r="U146" s="45"/>
      <c r="V146" s="101"/>
      <c r="W146" s="45"/>
      <c r="X146" s="101">
        <v>45389</v>
      </c>
      <c r="Y146" s="45">
        <v>0.67</v>
      </c>
      <c r="Z146" s="101">
        <v>45477</v>
      </c>
      <c r="AA146" s="45">
        <v>0.60760000000000003</v>
      </c>
      <c r="AC146" s="45"/>
      <c r="AD146" s="101"/>
      <c r="AE146" s="45"/>
      <c r="AF146" s="101"/>
      <c r="AG146" s="45"/>
      <c r="AJ146" s="140">
        <v>45796</v>
      </c>
      <c r="AK146" s="45">
        <v>0.8125</v>
      </c>
      <c r="AL146" s="140">
        <v>45792</v>
      </c>
      <c r="AM146" s="132">
        <v>0.83779999999999999</v>
      </c>
      <c r="AQ146" s="132"/>
      <c r="AY146" s="132"/>
      <c r="BA146" s="45"/>
      <c r="BF146" s="101"/>
      <c r="BP146" s="101"/>
      <c r="BT146" s="101"/>
      <c r="BV146" s="101"/>
      <c r="BX146" s="101"/>
      <c r="BZ146" s="101"/>
      <c r="CB146" s="101"/>
      <c r="CD146" s="101"/>
      <c r="CF146" s="101"/>
      <c r="CP146" s="99"/>
      <c r="CT146" s="99"/>
    </row>
    <row r="147" spans="1:98" x14ac:dyDescent="0.3">
      <c r="A147" s="4" t="s">
        <v>450</v>
      </c>
      <c r="B147" s="11" t="s">
        <v>452</v>
      </c>
      <c r="C147" s="11" t="s">
        <v>78</v>
      </c>
      <c r="D147" s="227">
        <v>0.8</v>
      </c>
      <c r="E147" s="4">
        <v>1</v>
      </c>
      <c r="F147" s="101"/>
      <c r="H147" s="101"/>
      <c r="J147" s="135"/>
      <c r="L147" s="101"/>
      <c r="M147" s="45"/>
      <c r="N147" s="101"/>
      <c r="O147" s="45"/>
      <c r="P147" s="101"/>
      <c r="Q147" s="45"/>
      <c r="R147" s="101"/>
      <c r="S147" s="45"/>
      <c r="T147" s="101"/>
      <c r="U147" s="45"/>
      <c r="V147" s="101"/>
      <c r="W147" s="45"/>
      <c r="X147" s="101"/>
      <c r="Y147" s="45"/>
      <c r="Z147" s="101">
        <v>45418</v>
      </c>
      <c r="AA147" s="45">
        <v>0.8</v>
      </c>
      <c r="AC147" s="45"/>
      <c r="AD147" s="101"/>
      <c r="AE147" s="45"/>
      <c r="AF147" s="101"/>
      <c r="AG147" s="45"/>
      <c r="AJ147" s="140"/>
      <c r="AK147" s="45"/>
      <c r="AL147" s="140"/>
      <c r="AQ147" s="132"/>
      <c r="AY147" s="132"/>
      <c r="BA147" s="45"/>
      <c r="BF147" s="101"/>
      <c r="BP147" s="101"/>
      <c r="BT147" s="101"/>
      <c r="BV147" s="101"/>
      <c r="BX147" s="101"/>
      <c r="BZ147" s="101"/>
      <c r="CB147" s="101"/>
      <c r="CD147" s="101"/>
      <c r="CF147" s="101"/>
      <c r="CP147" s="99"/>
      <c r="CT147" s="99"/>
    </row>
    <row r="148" spans="1:98" x14ac:dyDescent="0.3">
      <c r="A148" s="4" t="s">
        <v>453</v>
      </c>
      <c r="B148" s="11" t="s">
        <v>455</v>
      </c>
      <c r="C148" s="11" t="s">
        <v>78</v>
      </c>
      <c r="D148" s="227">
        <v>0.70369999999999999</v>
      </c>
      <c r="E148" s="4">
        <v>2</v>
      </c>
      <c r="F148" s="101">
        <v>45563</v>
      </c>
      <c r="G148" s="45">
        <v>0.78480000000000005</v>
      </c>
      <c r="H148" s="101"/>
      <c r="J148" s="135"/>
      <c r="L148" s="101">
        <v>45577</v>
      </c>
      <c r="M148" s="45">
        <v>0.62260000000000004</v>
      </c>
      <c r="N148" s="101"/>
      <c r="O148" s="45"/>
      <c r="P148" s="101"/>
      <c r="Q148" s="45"/>
      <c r="R148" s="101"/>
      <c r="S148" s="45"/>
      <c r="T148" s="101"/>
      <c r="U148" s="45"/>
      <c r="V148" s="101"/>
      <c r="W148" s="45"/>
      <c r="X148" s="101"/>
      <c r="Y148" s="45"/>
      <c r="Z148" s="101"/>
      <c r="AA148" s="45"/>
      <c r="AC148" s="45"/>
      <c r="AD148" s="101"/>
      <c r="AE148" s="45"/>
      <c r="AF148" s="101"/>
      <c r="AG148" s="45"/>
      <c r="AJ148" s="140"/>
      <c r="AK148" s="45"/>
      <c r="AL148" s="140"/>
      <c r="AQ148" s="132"/>
      <c r="AY148" s="132"/>
      <c r="BA148" s="45"/>
      <c r="BF148" s="101"/>
      <c r="BP148" s="101"/>
      <c r="BT148" s="101"/>
      <c r="BV148" s="101"/>
      <c r="BX148" s="101"/>
      <c r="BZ148" s="101"/>
      <c r="CB148" s="101"/>
      <c r="CD148" s="101"/>
      <c r="CF148" s="101"/>
      <c r="CP148" s="99"/>
      <c r="CT148" s="99"/>
    </row>
    <row r="149" spans="1:98" x14ac:dyDescent="0.3">
      <c r="A149" s="4" t="s">
        <v>456</v>
      </c>
      <c r="B149" s="11" t="s">
        <v>458</v>
      </c>
      <c r="C149" s="11" t="s">
        <v>78</v>
      </c>
      <c r="D149" s="227">
        <v>0.86519999999999997</v>
      </c>
      <c r="E149" s="4">
        <v>2</v>
      </c>
      <c r="F149" s="101"/>
      <c r="H149" s="101"/>
      <c r="J149" s="135"/>
      <c r="L149" s="101"/>
      <c r="M149" s="45"/>
      <c r="N149" s="101"/>
      <c r="O149" s="45"/>
      <c r="P149" s="101">
        <v>45530</v>
      </c>
      <c r="Q149" s="45">
        <v>0.86</v>
      </c>
      <c r="R149" s="101"/>
      <c r="S149" s="45"/>
      <c r="T149" s="101"/>
      <c r="U149" s="45"/>
      <c r="V149" s="101"/>
      <c r="W149" s="45"/>
      <c r="X149" s="101"/>
      <c r="Y149" s="45"/>
      <c r="Z149" s="101"/>
      <c r="AA149" s="45"/>
      <c r="AC149" s="45"/>
      <c r="AD149" s="101">
        <v>45550</v>
      </c>
      <c r="AE149" s="45">
        <v>0.87039999999999995</v>
      </c>
      <c r="AF149" s="101"/>
      <c r="AG149" s="45"/>
      <c r="AJ149" s="140"/>
      <c r="AK149" s="45"/>
      <c r="AL149" s="140"/>
      <c r="AQ149" s="132"/>
      <c r="AY149" s="132"/>
      <c r="BA149" s="45"/>
      <c r="BF149" s="101"/>
      <c r="BP149" s="101"/>
      <c r="BT149" s="101"/>
      <c r="BV149" s="101"/>
      <c r="BX149" s="101"/>
      <c r="BZ149" s="101"/>
      <c r="CB149" s="101"/>
      <c r="CD149" s="101"/>
      <c r="CF149" s="101"/>
      <c r="CP149" s="99"/>
      <c r="CT149" s="99"/>
    </row>
    <row r="150" spans="1:98" x14ac:dyDescent="0.3">
      <c r="A150" s="4" t="s">
        <v>459</v>
      </c>
      <c r="B150" s="11" t="s">
        <v>461</v>
      </c>
      <c r="C150" s="11" t="s">
        <v>624</v>
      </c>
      <c r="D150" s="227">
        <v>0.78483333333333338</v>
      </c>
      <c r="E150" s="4">
        <v>3</v>
      </c>
      <c r="F150" s="99">
        <v>45886</v>
      </c>
      <c r="G150" s="45">
        <v>0.93400000000000005</v>
      </c>
      <c r="H150" s="101"/>
      <c r="J150" s="135"/>
      <c r="L150" s="101"/>
      <c r="M150" s="45"/>
      <c r="N150" s="101"/>
      <c r="O150" s="45"/>
      <c r="P150" s="101"/>
      <c r="Q150" s="45"/>
      <c r="R150" s="101"/>
      <c r="S150" s="45"/>
      <c r="T150" s="101"/>
      <c r="U150" s="45"/>
      <c r="V150" s="101"/>
      <c r="W150" s="45"/>
      <c r="X150" s="101"/>
      <c r="Y150" s="45"/>
      <c r="Z150" s="101">
        <v>45418</v>
      </c>
      <c r="AA150" s="45">
        <v>0.8367</v>
      </c>
      <c r="AC150" s="45"/>
      <c r="AD150" s="101"/>
      <c r="AE150" s="45"/>
      <c r="AF150" s="99">
        <v>45893</v>
      </c>
      <c r="AG150" s="45">
        <v>0.58379999999999999</v>
      </c>
      <c r="AJ150" s="140"/>
      <c r="AK150" s="45"/>
      <c r="AL150" s="140"/>
      <c r="AQ150" s="132"/>
      <c r="AY150" s="132"/>
      <c r="BA150" s="45"/>
      <c r="BF150" s="101"/>
      <c r="BP150" s="101"/>
      <c r="BT150" s="101"/>
      <c r="BV150" s="101"/>
      <c r="BX150" s="101"/>
      <c r="BZ150" s="101"/>
      <c r="CB150" s="101"/>
      <c r="CD150" s="101"/>
      <c r="CF150" s="101"/>
      <c r="CP150" s="99"/>
      <c r="CT150" s="99"/>
    </row>
    <row r="151" spans="1:98" x14ac:dyDescent="0.3">
      <c r="A151" s="4" t="s">
        <v>462</v>
      </c>
      <c r="B151" s="11" t="s">
        <v>464</v>
      </c>
      <c r="C151" s="11" t="s">
        <v>143</v>
      </c>
      <c r="D151" s="227">
        <v>0.63135000000000008</v>
      </c>
      <c r="E151" s="4">
        <v>8</v>
      </c>
      <c r="F151" s="101">
        <v>45525</v>
      </c>
      <c r="G151" s="45">
        <v>0.6835</v>
      </c>
      <c r="H151" s="101">
        <v>45500</v>
      </c>
      <c r="I151" s="45">
        <v>0.53749999999999998</v>
      </c>
      <c r="J151" s="135">
        <v>45528</v>
      </c>
      <c r="K151" s="45">
        <v>0.48599999999999999</v>
      </c>
      <c r="L151" s="101"/>
      <c r="M151" s="45"/>
      <c r="N151" s="99">
        <v>45808</v>
      </c>
      <c r="O151" s="45">
        <v>0.83299999999999996</v>
      </c>
      <c r="P151" s="101"/>
      <c r="Q151" s="45"/>
      <c r="R151" s="101">
        <v>45724</v>
      </c>
      <c r="S151" s="45">
        <v>0.64439999999999997</v>
      </c>
      <c r="T151" s="99">
        <v>45710</v>
      </c>
      <c r="U151" s="45">
        <v>0.71050000000000002</v>
      </c>
      <c r="V151" s="101">
        <v>45542</v>
      </c>
      <c r="W151" s="45">
        <v>0.75309999999999999</v>
      </c>
      <c r="X151" s="99">
        <v>45780</v>
      </c>
      <c r="Y151" s="45">
        <v>0.40279999999999999</v>
      </c>
      <c r="Z151" s="101"/>
      <c r="AA151" s="45"/>
      <c r="AC151" s="45"/>
      <c r="AD151" s="101"/>
      <c r="AE151" s="45"/>
      <c r="AF151" s="101"/>
      <c r="AG151" s="45"/>
      <c r="AJ151" s="140"/>
      <c r="AK151" s="45"/>
      <c r="AL151" s="140"/>
      <c r="AQ151" s="132"/>
      <c r="AY151" s="132"/>
      <c r="BA151" s="45"/>
      <c r="BF151" s="101"/>
      <c r="BP151" s="101"/>
      <c r="BT151" s="101"/>
      <c r="BV151" s="101"/>
      <c r="BX151" s="101"/>
      <c r="BZ151" s="101"/>
      <c r="CB151" s="101"/>
      <c r="CD151" s="101"/>
      <c r="CF151" s="101"/>
      <c r="CP151" s="99"/>
      <c r="CT151" s="99"/>
    </row>
    <row r="152" spans="1:98" x14ac:dyDescent="0.3">
      <c r="A152" s="4" t="s">
        <v>465</v>
      </c>
      <c r="B152" s="11" t="s">
        <v>467</v>
      </c>
      <c r="C152" s="11" t="s">
        <v>143</v>
      </c>
      <c r="D152" s="227">
        <v>0.77916666666666667</v>
      </c>
      <c r="E152" s="4">
        <v>6</v>
      </c>
      <c r="F152" s="101">
        <v>45528</v>
      </c>
      <c r="G152" s="45">
        <v>0.89870000000000005</v>
      </c>
      <c r="H152" s="101"/>
      <c r="J152" s="135"/>
      <c r="L152" s="101"/>
      <c r="M152" s="45"/>
      <c r="N152" s="101">
        <v>45584</v>
      </c>
      <c r="O152" s="45">
        <v>0.875</v>
      </c>
      <c r="P152" s="101"/>
      <c r="Q152" s="45"/>
      <c r="R152" s="101">
        <v>45612</v>
      </c>
      <c r="S152" s="45">
        <v>0.71109999999999995</v>
      </c>
      <c r="T152" s="101"/>
      <c r="U152" s="45"/>
      <c r="V152" s="101">
        <v>45542</v>
      </c>
      <c r="W152" s="45">
        <v>0.86419999999999997</v>
      </c>
      <c r="X152" s="101"/>
      <c r="Y152" s="45"/>
      <c r="Z152" s="101"/>
      <c r="AA152" s="45"/>
      <c r="AC152" s="45"/>
      <c r="AD152" s="101"/>
      <c r="AE152" s="45"/>
      <c r="AF152" s="101"/>
      <c r="AG152" s="45"/>
      <c r="AJ152" s="140">
        <v>45710</v>
      </c>
      <c r="AK152" s="45">
        <v>0.8125</v>
      </c>
      <c r="AL152" s="140">
        <v>45743</v>
      </c>
      <c r="AM152" s="132">
        <v>0.51349999999999996</v>
      </c>
      <c r="AQ152" s="132"/>
      <c r="AY152" s="132"/>
      <c r="BA152" s="45"/>
      <c r="BF152" s="101"/>
      <c r="BP152" s="101"/>
      <c r="BT152" s="101"/>
      <c r="BV152" s="101"/>
      <c r="BX152" s="101"/>
      <c r="BZ152" s="101"/>
      <c r="CB152" s="101"/>
      <c r="CD152" s="101"/>
      <c r="CF152" s="101"/>
      <c r="CP152" s="99"/>
      <c r="CT152" s="99"/>
    </row>
    <row r="153" spans="1:98" x14ac:dyDescent="0.3">
      <c r="A153" s="4" t="s">
        <v>468</v>
      </c>
      <c r="B153" s="11" t="s">
        <v>470</v>
      </c>
      <c r="C153" s="11" t="s">
        <v>629</v>
      </c>
      <c r="D153" s="227">
        <v>0.73302222222222224</v>
      </c>
      <c r="E153" s="4">
        <v>9</v>
      </c>
      <c r="F153" s="101">
        <v>45525</v>
      </c>
      <c r="G153" s="45">
        <v>0.78480000000000005</v>
      </c>
      <c r="H153" s="101">
        <v>45231</v>
      </c>
      <c r="I153" s="45">
        <v>0.55000000000000004</v>
      </c>
      <c r="J153" s="135">
        <v>45535</v>
      </c>
      <c r="K153" s="45">
        <v>0.625</v>
      </c>
      <c r="L153" s="101">
        <v>45577</v>
      </c>
      <c r="M153" s="45">
        <v>0.94340000000000002</v>
      </c>
      <c r="N153" s="101">
        <v>45805</v>
      </c>
      <c r="O153" s="45">
        <v>0.72909999999999997</v>
      </c>
      <c r="P153" s="101"/>
      <c r="Q153" s="45"/>
      <c r="R153" s="99">
        <v>45773</v>
      </c>
      <c r="S153" s="45">
        <v>0.68889999999999996</v>
      </c>
      <c r="T153" s="101"/>
      <c r="U153" s="45"/>
      <c r="V153" s="101">
        <v>45549</v>
      </c>
      <c r="W153" s="45">
        <v>0.61729999999999996</v>
      </c>
      <c r="X153" s="99">
        <v>45787</v>
      </c>
      <c r="Y153" s="45">
        <v>0.94440000000000002</v>
      </c>
      <c r="Z153" s="101">
        <v>45563</v>
      </c>
      <c r="AA153" s="45">
        <v>0.71430000000000005</v>
      </c>
      <c r="AC153" s="45"/>
      <c r="AD153" s="101"/>
      <c r="AE153" s="45"/>
      <c r="AF153" s="101"/>
      <c r="AG153" s="45"/>
      <c r="AJ153" s="140"/>
      <c r="AK153" s="45"/>
      <c r="AL153" s="140"/>
      <c r="AQ153" s="132"/>
      <c r="AY153" s="132"/>
      <c r="BA153" s="45"/>
      <c r="BF153" s="101"/>
      <c r="BP153" s="101"/>
      <c r="BT153" s="101"/>
      <c r="BV153" s="101"/>
      <c r="BX153" s="101"/>
      <c r="BZ153" s="101"/>
      <c r="CB153" s="101"/>
      <c r="CD153" s="101"/>
      <c r="CF153" s="101"/>
      <c r="CP153" s="99"/>
      <c r="CT153" s="99"/>
    </row>
    <row r="154" spans="1:98" x14ac:dyDescent="0.3">
      <c r="A154" s="4" t="s">
        <v>471</v>
      </c>
      <c r="B154" s="11" t="s">
        <v>473</v>
      </c>
      <c r="C154" s="11" t="s">
        <v>623</v>
      </c>
      <c r="D154" s="227">
        <v>0.68846250000000009</v>
      </c>
      <c r="E154" s="4">
        <v>8</v>
      </c>
      <c r="F154" s="99">
        <v>45874</v>
      </c>
      <c r="G154" s="45">
        <v>0.9032</v>
      </c>
      <c r="H154" s="101"/>
      <c r="J154" s="135">
        <v>45543</v>
      </c>
      <c r="K154" s="45">
        <v>0.51390000000000002</v>
      </c>
      <c r="L154" s="101">
        <v>45577</v>
      </c>
      <c r="M154" s="45">
        <v>0.70750000000000002</v>
      </c>
      <c r="N154" s="101">
        <v>45805</v>
      </c>
      <c r="O154" s="45">
        <v>0.75</v>
      </c>
      <c r="P154" s="101"/>
      <c r="Q154" s="45"/>
      <c r="R154" s="99">
        <v>45773</v>
      </c>
      <c r="S154" s="45">
        <v>0.68889999999999996</v>
      </c>
      <c r="T154" s="101"/>
      <c r="U154" s="45"/>
      <c r="V154" s="101">
        <v>45563</v>
      </c>
      <c r="W154" s="45">
        <v>0.75309999999999999</v>
      </c>
      <c r="X154" s="101">
        <v>45351</v>
      </c>
      <c r="Y154" s="45">
        <v>0.53310000000000002</v>
      </c>
      <c r="Z154" s="101">
        <v>45389</v>
      </c>
      <c r="AA154" s="45">
        <v>0.65800000000000003</v>
      </c>
      <c r="AC154" s="45"/>
      <c r="AD154" s="101"/>
      <c r="AE154" s="45"/>
      <c r="AF154" s="101"/>
      <c r="AG154" s="45"/>
      <c r="AJ154" s="140"/>
      <c r="AK154" s="45"/>
      <c r="AL154" s="140"/>
      <c r="AQ154" s="132"/>
      <c r="AY154" s="132"/>
      <c r="BA154" s="45"/>
      <c r="BF154" s="101"/>
      <c r="BP154" s="101"/>
      <c r="BT154" s="101"/>
      <c r="BV154" s="101"/>
      <c r="BX154" s="101"/>
      <c r="BZ154" s="101"/>
      <c r="CB154" s="101"/>
      <c r="CD154" s="101"/>
      <c r="CF154" s="101"/>
      <c r="CP154" s="99"/>
      <c r="CT154" s="99"/>
    </row>
    <row r="155" spans="1:98" x14ac:dyDescent="0.3">
      <c r="A155" s="4" t="s">
        <v>474</v>
      </c>
      <c r="B155" s="11" t="s">
        <v>476</v>
      </c>
      <c r="C155" s="11" t="s">
        <v>622</v>
      </c>
      <c r="D155" s="227" t="s">
        <v>634</v>
      </c>
      <c r="E155" s="4">
        <v>0</v>
      </c>
      <c r="F155" s="101"/>
      <c r="H155" s="101"/>
      <c r="J155" s="135"/>
      <c r="L155" s="101"/>
      <c r="M155" s="45"/>
      <c r="N155" s="101"/>
      <c r="O155" s="45"/>
      <c r="P155" s="101"/>
      <c r="Q155" s="45"/>
      <c r="R155" s="101"/>
      <c r="S155" s="45"/>
      <c r="T155" s="101"/>
      <c r="U155" s="45"/>
      <c r="V155" s="101"/>
      <c r="W155" s="45"/>
      <c r="X155" s="101"/>
      <c r="Y155" s="45"/>
      <c r="Z155" s="101"/>
      <c r="AA155" s="45"/>
      <c r="AC155" s="45"/>
      <c r="AD155" s="101"/>
      <c r="AE155" s="45"/>
      <c r="AF155" s="101"/>
      <c r="AG155" s="45"/>
      <c r="AJ155" s="140"/>
      <c r="AK155" s="45"/>
      <c r="AL155" s="140"/>
      <c r="AQ155" s="132"/>
      <c r="AY155" s="132"/>
      <c r="BA155" s="45"/>
      <c r="BF155" s="101"/>
      <c r="BP155" s="101"/>
      <c r="BT155" s="101"/>
      <c r="BV155" s="101"/>
      <c r="BX155" s="101"/>
      <c r="BZ155" s="101"/>
      <c r="CB155" s="101"/>
      <c r="CD155" s="101"/>
      <c r="CF155" s="101"/>
      <c r="CP155" s="99"/>
      <c r="CT155" s="99"/>
    </row>
    <row r="156" spans="1:98" x14ac:dyDescent="0.3">
      <c r="A156" s="4" t="s">
        <v>477</v>
      </c>
      <c r="B156" s="11" t="s">
        <v>479</v>
      </c>
      <c r="C156" s="11" t="s">
        <v>622</v>
      </c>
      <c r="D156" s="227" t="s">
        <v>634</v>
      </c>
      <c r="E156" s="4">
        <v>0</v>
      </c>
      <c r="F156" s="101"/>
      <c r="H156" s="101"/>
      <c r="J156" s="135"/>
      <c r="L156" s="101"/>
      <c r="M156" s="45"/>
      <c r="N156" s="101"/>
      <c r="O156" s="45"/>
      <c r="P156" s="101"/>
      <c r="Q156" s="45"/>
      <c r="R156" s="101"/>
      <c r="S156" s="45"/>
      <c r="T156" s="101"/>
      <c r="U156" s="45"/>
      <c r="V156" s="101"/>
      <c r="W156" s="45"/>
      <c r="X156" s="101"/>
      <c r="Y156" s="45"/>
      <c r="Z156" s="101"/>
      <c r="AA156" s="45"/>
      <c r="AC156" s="45"/>
      <c r="AD156" s="101"/>
      <c r="AE156" s="45"/>
      <c r="AF156" s="101"/>
      <c r="AG156" s="45"/>
      <c r="AJ156" s="140"/>
      <c r="AK156" s="45"/>
      <c r="AL156" s="140"/>
      <c r="AQ156" s="132"/>
      <c r="AY156" s="132"/>
      <c r="BA156" s="45"/>
      <c r="BF156" s="101"/>
      <c r="BP156" s="101"/>
      <c r="BT156" s="101"/>
      <c r="BV156" s="101"/>
      <c r="BX156" s="101"/>
      <c r="BZ156" s="101"/>
      <c r="CB156" s="101"/>
      <c r="CD156" s="101"/>
      <c r="CF156" s="101"/>
      <c r="CP156" s="99"/>
      <c r="CT156" s="99"/>
    </row>
    <row r="157" spans="1:98" ht="12.6" customHeight="1" x14ac:dyDescent="0.3">
      <c r="A157" s="4" t="s">
        <v>480</v>
      </c>
      <c r="B157" s="11" t="s">
        <v>482</v>
      </c>
      <c r="C157" s="11" t="s">
        <v>625</v>
      </c>
      <c r="D157" s="227">
        <v>0.86551999999999985</v>
      </c>
      <c r="E157" s="4">
        <v>10</v>
      </c>
      <c r="F157" s="99">
        <v>45886</v>
      </c>
      <c r="G157" s="45">
        <v>0.94869999999999999</v>
      </c>
      <c r="H157" s="101">
        <v>45231</v>
      </c>
      <c r="I157" s="45">
        <v>0.95</v>
      </c>
      <c r="J157" s="135">
        <v>45535</v>
      </c>
      <c r="K157" s="45">
        <v>0.66669999999999996</v>
      </c>
      <c r="L157" s="101">
        <v>45577</v>
      </c>
      <c r="M157" s="45">
        <v>0.81130000000000002</v>
      </c>
      <c r="N157" s="101">
        <v>45619</v>
      </c>
      <c r="O157" s="45">
        <v>0.83330000000000004</v>
      </c>
      <c r="P157" s="101"/>
      <c r="Q157" s="45"/>
      <c r="R157" s="101">
        <v>45773</v>
      </c>
      <c r="S157" s="45">
        <v>0.91110000000000002</v>
      </c>
      <c r="T157" s="101">
        <v>45731</v>
      </c>
      <c r="U157" s="45">
        <v>0.88160000000000005</v>
      </c>
      <c r="V157" s="101">
        <v>45549</v>
      </c>
      <c r="W157" s="45">
        <v>0.97529999999999994</v>
      </c>
      <c r="X157" s="101"/>
      <c r="Y157" s="45"/>
      <c r="Z157" s="101">
        <v>45419</v>
      </c>
      <c r="AA157" s="45">
        <v>0.95240000000000002</v>
      </c>
      <c r="AC157" s="45"/>
      <c r="AD157" s="101"/>
      <c r="AE157" s="45"/>
      <c r="AF157" s="99">
        <v>45893</v>
      </c>
      <c r="AG157" s="45">
        <v>0.7248</v>
      </c>
      <c r="AJ157" s="140"/>
      <c r="AK157" s="45"/>
      <c r="AL157" s="140"/>
      <c r="AQ157" s="132"/>
      <c r="AY157" s="132"/>
      <c r="BA157" s="45"/>
      <c r="BF157" s="101"/>
      <c r="BP157" s="101"/>
      <c r="BT157" s="101"/>
      <c r="BV157" s="101"/>
      <c r="BX157" s="101"/>
      <c r="BZ157" s="101"/>
      <c r="CB157" s="101"/>
      <c r="CD157" s="101"/>
      <c r="CF157" s="101"/>
      <c r="CP157" s="99"/>
      <c r="CT157" s="99"/>
    </row>
    <row r="158" spans="1:98" x14ac:dyDescent="0.3">
      <c r="A158" s="4" t="s">
        <v>483</v>
      </c>
      <c r="B158" s="11" t="s">
        <v>485</v>
      </c>
      <c r="C158" s="11" t="s">
        <v>629</v>
      </c>
      <c r="D158" s="227">
        <v>0.83256666666666668</v>
      </c>
      <c r="E158" s="4">
        <v>9</v>
      </c>
      <c r="F158" s="101">
        <v>45470</v>
      </c>
      <c r="G158" s="45">
        <v>0.64559999999999995</v>
      </c>
      <c r="H158" s="101">
        <v>45231</v>
      </c>
      <c r="I158" s="45">
        <v>0.85</v>
      </c>
      <c r="J158" s="135">
        <v>45535</v>
      </c>
      <c r="K158" s="45">
        <v>0.55549999999999999</v>
      </c>
      <c r="L158" s="101">
        <v>45577</v>
      </c>
      <c r="M158" s="45">
        <v>0.90559999999999996</v>
      </c>
      <c r="N158" s="101">
        <v>45619</v>
      </c>
      <c r="O158" s="45">
        <v>0.91669999999999996</v>
      </c>
      <c r="P158" s="101"/>
      <c r="Q158" s="45"/>
      <c r="R158" s="101">
        <v>45773</v>
      </c>
      <c r="S158" s="45">
        <v>0.91110000000000002</v>
      </c>
      <c r="T158" s="101"/>
      <c r="U158" s="45"/>
      <c r="V158" s="101">
        <v>45549</v>
      </c>
      <c r="W158" s="45">
        <v>0.91359999999999997</v>
      </c>
      <c r="X158" s="99">
        <v>45787</v>
      </c>
      <c r="Y158" s="45">
        <v>0.95830000000000004</v>
      </c>
      <c r="Z158" s="101">
        <v>45419</v>
      </c>
      <c r="AA158" s="45">
        <v>0.8367</v>
      </c>
      <c r="AC158" s="45"/>
      <c r="AD158" s="101"/>
      <c r="AE158" s="45"/>
      <c r="AF158" s="101"/>
      <c r="AG158" s="45"/>
      <c r="AJ158" s="140"/>
      <c r="AK158" s="45"/>
      <c r="AL158" s="140"/>
      <c r="AQ158" s="132"/>
      <c r="AY158" s="132"/>
      <c r="BA158" s="45"/>
      <c r="BF158" s="101"/>
      <c r="BP158" s="101"/>
      <c r="BT158" s="101"/>
      <c r="BV158" s="101"/>
      <c r="BX158" s="101"/>
      <c r="BZ158" s="101"/>
      <c r="CB158" s="101"/>
      <c r="CD158" s="101"/>
      <c r="CF158" s="101"/>
      <c r="CP158" s="99"/>
      <c r="CT158" s="99"/>
    </row>
    <row r="159" spans="1:98" x14ac:dyDescent="0.3">
      <c r="A159" s="4" t="s">
        <v>486</v>
      </c>
      <c r="B159" s="11" t="s">
        <v>488</v>
      </c>
      <c r="C159" s="11" t="s">
        <v>365</v>
      </c>
      <c r="D159" s="227">
        <v>0.75509999999999999</v>
      </c>
      <c r="E159" s="4">
        <v>1</v>
      </c>
      <c r="F159" s="101"/>
      <c r="H159" s="101"/>
      <c r="J159" s="135"/>
      <c r="L159" s="101"/>
      <c r="M159" s="45"/>
      <c r="N159" s="101"/>
      <c r="O159" s="45"/>
      <c r="P159" s="101"/>
      <c r="Q159" s="45"/>
      <c r="R159" s="101"/>
      <c r="S159" s="45"/>
      <c r="T159" s="101"/>
      <c r="U159" s="45"/>
      <c r="V159" s="101"/>
      <c r="W159" s="45"/>
      <c r="X159" s="101"/>
      <c r="Y159" s="45"/>
      <c r="Z159" s="101">
        <v>45418</v>
      </c>
      <c r="AA159" s="45">
        <v>0.75509999999999999</v>
      </c>
      <c r="AC159" s="45"/>
      <c r="AD159" s="101"/>
      <c r="AE159" s="45"/>
      <c r="AF159" s="101"/>
      <c r="AG159" s="45"/>
      <c r="AJ159" s="140"/>
      <c r="AK159" s="45"/>
      <c r="AL159" s="140"/>
      <c r="AQ159" s="132"/>
      <c r="AY159" s="132"/>
      <c r="BA159" s="45"/>
      <c r="BF159" s="101"/>
      <c r="BP159" s="101"/>
      <c r="BT159" s="101"/>
      <c r="BV159" s="101"/>
      <c r="BX159" s="101"/>
      <c r="BZ159" s="101"/>
      <c r="CB159" s="101"/>
      <c r="CD159" s="101"/>
      <c r="CF159" s="101"/>
      <c r="CP159" s="99"/>
      <c r="CT159" s="99"/>
    </row>
    <row r="160" spans="1:98" x14ac:dyDescent="0.3">
      <c r="A160" s="4" t="s">
        <v>489</v>
      </c>
      <c r="B160" s="11" t="s">
        <v>494</v>
      </c>
      <c r="C160" s="11" t="s">
        <v>620</v>
      </c>
      <c r="D160" s="227">
        <v>0.86657777777777778</v>
      </c>
      <c r="E160" s="4">
        <v>9</v>
      </c>
      <c r="F160" s="99">
        <v>45869</v>
      </c>
      <c r="G160" s="45">
        <v>0.9</v>
      </c>
      <c r="H160" s="101">
        <v>45231</v>
      </c>
      <c r="I160" s="45">
        <v>0.76249999999999996</v>
      </c>
      <c r="J160" s="135"/>
      <c r="K160" s="45">
        <v>0.86109999999999998</v>
      </c>
      <c r="L160" s="101"/>
      <c r="M160" s="45">
        <v>0.82069999999999999</v>
      </c>
      <c r="N160" s="101">
        <v>45612</v>
      </c>
      <c r="O160" s="45">
        <v>0.71109999999999995</v>
      </c>
      <c r="P160" s="101"/>
      <c r="Q160" s="45"/>
      <c r="R160" s="101"/>
      <c r="S160" s="45"/>
      <c r="T160" s="101">
        <v>45717</v>
      </c>
      <c r="U160" s="45">
        <v>0.94730000000000003</v>
      </c>
      <c r="V160" s="101"/>
      <c r="W160" s="45"/>
      <c r="X160" s="101"/>
      <c r="Y160" s="45"/>
      <c r="Z160" s="101">
        <v>45419</v>
      </c>
      <c r="AA160" s="45">
        <v>0.90469999999999995</v>
      </c>
      <c r="AC160" s="45"/>
      <c r="AD160" s="101"/>
      <c r="AE160" s="45"/>
      <c r="AF160" s="101"/>
      <c r="AG160" s="45"/>
      <c r="AJ160" s="140">
        <v>45795</v>
      </c>
      <c r="AK160" s="45">
        <v>1</v>
      </c>
      <c r="AL160" s="140">
        <v>45792</v>
      </c>
      <c r="AM160" s="132">
        <v>0.89180000000000004</v>
      </c>
      <c r="AQ160" s="132"/>
      <c r="AY160" s="132"/>
      <c r="BA160" s="45"/>
      <c r="BF160" s="101"/>
      <c r="BP160" s="101"/>
      <c r="BT160" s="101"/>
      <c r="BV160" s="101"/>
      <c r="BX160" s="101"/>
      <c r="BZ160" s="101"/>
      <c r="CB160" s="101"/>
      <c r="CD160" s="101"/>
      <c r="CF160" s="101"/>
      <c r="CP160" s="99"/>
      <c r="CT160" s="99"/>
    </row>
    <row r="161" spans="1:98" x14ac:dyDescent="0.3">
      <c r="A161" s="4" t="s">
        <v>492</v>
      </c>
      <c r="B161" s="11" t="s">
        <v>491</v>
      </c>
      <c r="C161" s="11" t="s">
        <v>625</v>
      </c>
      <c r="D161" s="227">
        <v>0.7401833333333333</v>
      </c>
      <c r="E161" s="4">
        <v>6</v>
      </c>
      <c r="F161" s="101">
        <v>45473</v>
      </c>
      <c r="G161" s="45">
        <v>0.69620000000000004</v>
      </c>
      <c r="H161" s="101"/>
      <c r="J161" s="135">
        <v>45552</v>
      </c>
      <c r="K161" s="45">
        <v>0.51380000000000003</v>
      </c>
      <c r="L161" s="101"/>
      <c r="M161" s="45"/>
      <c r="N161" s="101">
        <v>45584</v>
      </c>
      <c r="O161" s="45">
        <v>0.83330000000000004</v>
      </c>
      <c r="P161" s="101"/>
      <c r="Q161" s="45"/>
      <c r="R161" s="101"/>
      <c r="S161" s="45"/>
      <c r="T161" s="101">
        <v>45710</v>
      </c>
      <c r="U161" s="45">
        <v>0.72370000000000001</v>
      </c>
      <c r="V161" s="101">
        <v>45542</v>
      </c>
      <c r="W161" s="45">
        <v>0.75309999999999999</v>
      </c>
      <c r="X161" s="101"/>
      <c r="Y161" s="45"/>
      <c r="Z161" s="101">
        <v>45419</v>
      </c>
      <c r="AA161" s="45">
        <v>0.92100000000000004</v>
      </c>
      <c r="AC161" s="45"/>
      <c r="AD161" s="101"/>
      <c r="AE161" s="45"/>
      <c r="AF161" s="101"/>
      <c r="AG161" s="45"/>
      <c r="AJ161" s="140"/>
      <c r="AK161" s="45"/>
      <c r="AL161" s="140"/>
      <c r="AQ161" s="132"/>
      <c r="AY161" s="132"/>
      <c r="BA161" s="45"/>
      <c r="BF161" s="101"/>
      <c r="BP161" s="101"/>
      <c r="BT161" s="101"/>
      <c r="BV161" s="101"/>
      <c r="BX161" s="101"/>
      <c r="BZ161" s="101"/>
      <c r="CB161" s="101"/>
      <c r="CD161" s="101"/>
      <c r="CF161" s="101"/>
      <c r="CP161" s="99"/>
      <c r="CT161" s="99"/>
    </row>
    <row r="162" spans="1:98" x14ac:dyDescent="0.3">
      <c r="A162" s="4" t="s">
        <v>495</v>
      </c>
      <c r="B162" s="11" t="s">
        <v>497</v>
      </c>
      <c r="C162" s="11" t="s">
        <v>622</v>
      </c>
      <c r="D162" s="227">
        <v>0.95</v>
      </c>
      <c r="E162" s="4">
        <v>1</v>
      </c>
      <c r="F162" s="101"/>
      <c r="H162" s="101">
        <v>45231</v>
      </c>
      <c r="I162" s="45">
        <v>0.95</v>
      </c>
      <c r="J162" s="135"/>
      <c r="L162" s="101"/>
      <c r="M162" s="45"/>
      <c r="N162" s="101"/>
      <c r="O162" s="45"/>
      <c r="P162" s="101"/>
      <c r="Q162" s="45"/>
      <c r="R162" s="101"/>
      <c r="S162" s="45"/>
      <c r="T162" s="101"/>
      <c r="U162" s="45"/>
      <c r="V162" s="101"/>
      <c r="W162" s="45"/>
      <c r="X162" s="101"/>
      <c r="Y162" s="45"/>
      <c r="Z162" s="101"/>
      <c r="AA162" s="45"/>
      <c r="AC162" s="45"/>
      <c r="AD162" s="101"/>
      <c r="AE162" s="45"/>
      <c r="AF162" s="101"/>
      <c r="AG162" s="45"/>
      <c r="AJ162" s="140"/>
      <c r="AK162" s="45"/>
      <c r="AL162" s="140"/>
      <c r="AQ162" s="132"/>
      <c r="AY162" s="132"/>
      <c r="BA162" s="45"/>
      <c r="BF162" s="101"/>
      <c r="BP162" s="101"/>
      <c r="BT162" s="101"/>
      <c r="BV162" s="101"/>
      <c r="BX162" s="101"/>
      <c r="BZ162" s="101"/>
      <c r="CB162" s="101"/>
      <c r="CD162" s="101"/>
      <c r="CF162" s="101"/>
      <c r="CP162" s="99"/>
      <c r="CT162" s="99"/>
    </row>
    <row r="163" spans="1:98" x14ac:dyDescent="0.3">
      <c r="A163" s="4" t="s">
        <v>498</v>
      </c>
      <c r="B163" s="11" t="s">
        <v>500</v>
      </c>
      <c r="C163" s="11" t="s">
        <v>629</v>
      </c>
      <c r="D163" s="227">
        <v>0.8581333333333333</v>
      </c>
      <c r="E163" s="4">
        <v>9</v>
      </c>
      <c r="F163" s="99">
        <v>45876</v>
      </c>
      <c r="G163" s="45">
        <v>0.93559999999999999</v>
      </c>
      <c r="H163" s="101">
        <v>45231</v>
      </c>
      <c r="I163" s="45">
        <v>0.75</v>
      </c>
      <c r="J163" s="135">
        <v>45535</v>
      </c>
      <c r="K163" s="45">
        <v>0.625</v>
      </c>
      <c r="L163" s="101">
        <v>45577</v>
      </c>
      <c r="M163" s="45">
        <v>0.93400000000000005</v>
      </c>
      <c r="N163" s="99">
        <v>45808</v>
      </c>
      <c r="O163" s="45">
        <v>0.79159999999999997</v>
      </c>
      <c r="P163" s="101"/>
      <c r="Q163" s="45"/>
      <c r="R163" s="99">
        <v>45773</v>
      </c>
      <c r="S163" s="45">
        <v>0.86670000000000003</v>
      </c>
      <c r="T163" s="101"/>
      <c r="U163" s="45"/>
      <c r="V163" s="101">
        <v>45549</v>
      </c>
      <c r="W163" s="45">
        <v>1</v>
      </c>
      <c r="X163" s="99">
        <v>45787</v>
      </c>
      <c r="Y163" s="45">
        <v>0.86109999999999998</v>
      </c>
      <c r="Z163" s="101">
        <v>45418</v>
      </c>
      <c r="AA163" s="45">
        <v>0.95920000000000005</v>
      </c>
      <c r="AC163" s="45"/>
      <c r="AD163" s="101"/>
      <c r="AE163" s="45"/>
      <c r="AF163" s="101"/>
      <c r="AG163" s="45"/>
      <c r="AJ163" s="140"/>
      <c r="AK163" s="45"/>
      <c r="AL163" s="140"/>
      <c r="AQ163" s="132"/>
      <c r="AY163" s="132"/>
      <c r="BA163" s="45"/>
      <c r="BF163" s="101"/>
      <c r="BP163" s="101"/>
      <c r="BT163" s="101"/>
      <c r="BV163" s="101"/>
      <c r="BX163" s="101"/>
      <c r="BZ163" s="101"/>
      <c r="CB163" s="101"/>
      <c r="CD163" s="101"/>
      <c r="CF163" s="101"/>
      <c r="CP163" s="99"/>
      <c r="CT163" s="99"/>
    </row>
    <row r="164" spans="1:98" x14ac:dyDescent="0.3">
      <c r="A164" s="4" t="s">
        <v>501</v>
      </c>
      <c r="B164" s="11" t="s">
        <v>503</v>
      </c>
      <c r="C164" s="11" t="s">
        <v>27</v>
      </c>
      <c r="D164" s="227">
        <v>0.87545714285714293</v>
      </c>
      <c r="E164" s="4">
        <v>7</v>
      </c>
      <c r="F164" s="101"/>
      <c r="H164" s="101"/>
      <c r="J164" s="135"/>
      <c r="L164" s="101"/>
      <c r="M164" s="45"/>
      <c r="N164" s="101"/>
      <c r="O164" s="45"/>
      <c r="P164" s="101"/>
      <c r="Q164" s="45"/>
      <c r="R164" s="101"/>
      <c r="S164" s="45"/>
      <c r="T164" s="101"/>
      <c r="U164" s="45"/>
      <c r="V164" s="101"/>
      <c r="W164" s="45"/>
      <c r="X164" s="101"/>
      <c r="Y164" s="45"/>
      <c r="Z164" s="101"/>
      <c r="AA164" s="45"/>
      <c r="AC164" s="45"/>
      <c r="AD164" s="101"/>
      <c r="AE164" s="45"/>
      <c r="AF164" s="101"/>
      <c r="AG164" s="45"/>
      <c r="AJ164" s="140"/>
      <c r="AK164" s="45"/>
      <c r="AL164" s="140"/>
      <c r="AN164" s="99">
        <v>45593</v>
      </c>
      <c r="AO164" s="132">
        <v>0.90910000000000002</v>
      </c>
      <c r="AP164" s="99">
        <v>45586</v>
      </c>
      <c r="AQ164" s="132">
        <v>1</v>
      </c>
      <c r="AR164" s="99">
        <v>45621</v>
      </c>
      <c r="AS164" s="132">
        <v>0.74139999999999995</v>
      </c>
      <c r="AT164" s="99">
        <v>45614</v>
      </c>
      <c r="AU164" s="132">
        <v>0.96940000000000004</v>
      </c>
      <c r="AX164" s="99">
        <v>45868</v>
      </c>
      <c r="AY164" s="132">
        <v>0.8</v>
      </c>
      <c r="AZ164" s="101">
        <v>45607</v>
      </c>
      <c r="BA164" s="45">
        <v>0.96150000000000002</v>
      </c>
      <c r="BF164" s="101"/>
      <c r="BJ164" s="99">
        <v>45656</v>
      </c>
      <c r="BK164" s="132">
        <v>0.74680000000000002</v>
      </c>
      <c r="BP164" s="101"/>
      <c r="BT164" s="101"/>
      <c r="BV164" s="101"/>
      <c r="BX164" s="101"/>
      <c r="BZ164" s="101"/>
      <c r="CB164" s="101"/>
      <c r="CD164" s="101"/>
      <c r="CF164" s="101"/>
      <c r="CP164" s="99"/>
      <c r="CT164" s="99"/>
    </row>
    <row r="165" spans="1:98" x14ac:dyDescent="0.3">
      <c r="A165" s="4" t="s">
        <v>504</v>
      </c>
      <c r="B165" s="11" t="s">
        <v>506</v>
      </c>
      <c r="C165" s="11" t="s">
        <v>234</v>
      </c>
      <c r="D165" s="227" t="s">
        <v>634</v>
      </c>
      <c r="E165" s="4">
        <v>5</v>
      </c>
      <c r="F165" s="101">
        <v>45473</v>
      </c>
      <c r="G165" s="45">
        <v>0.9</v>
      </c>
      <c r="H165" s="101">
        <v>45231</v>
      </c>
      <c r="I165" s="45">
        <v>0.78749999999999998</v>
      </c>
      <c r="J165" s="135">
        <v>45535</v>
      </c>
      <c r="K165" s="45">
        <v>0.70830000000000004</v>
      </c>
      <c r="L165" s="101"/>
      <c r="M165" s="45"/>
      <c r="N165" s="101"/>
      <c r="O165" s="45"/>
      <c r="P165" s="101"/>
      <c r="Q165" s="45"/>
      <c r="R165" s="101"/>
      <c r="S165" s="45"/>
      <c r="T165" s="101"/>
      <c r="U165" s="45"/>
      <c r="V165" s="101">
        <v>45549</v>
      </c>
      <c r="W165" s="45">
        <v>0.92589999999999995</v>
      </c>
      <c r="X165" s="101"/>
      <c r="Y165" s="45"/>
      <c r="Z165" s="101">
        <v>45419</v>
      </c>
      <c r="AA165" s="45">
        <v>0.95240000000000002</v>
      </c>
      <c r="AC165" s="45"/>
      <c r="AD165" s="101"/>
      <c r="AE165" s="45"/>
      <c r="AF165" s="101"/>
      <c r="AG165" s="45"/>
      <c r="AJ165" s="140"/>
      <c r="AL165" s="140"/>
      <c r="AY165" s="132"/>
      <c r="BA165" s="45"/>
      <c r="BF165" s="101"/>
      <c r="BP165" s="101"/>
      <c r="BT165" s="101"/>
      <c r="BV165" s="101"/>
      <c r="BX165" s="101"/>
      <c r="BZ165" s="101"/>
      <c r="CB165" s="101"/>
      <c r="CD165" s="101"/>
      <c r="CF165" s="101"/>
      <c r="CP165" s="99"/>
      <c r="CT165" s="99"/>
    </row>
    <row r="166" spans="1:98" x14ac:dyDescent="0.3">
      <c r="A166" s="4" t="s">
        <v>507</v>
      </c>
      <c r="B166" s="11" t="s">
        <v>509</v>
      </c>
      <c r="C166" s="11" t="s">
        <v>633</v>
      </c>
      <c r="D166" s="227">
        <v>0.83172727272727265</v>
      </c>
      <c r="E166" s="4">
        <v>11</v>
      </c>
      <c r="F166" s="99">
        <v>45886</v>
      </c>
      <c r="G166" s="45">
        <v>1</v>
      </c>
      <c r="H166" s="101">
        <v>45231</v>
      </c>
      <c r="I166" s="45">
        <v>0.85</v>
      </c>
      <c r="J166" s="135">
        <v>45535</v>
      </c>
      <c r="K166" s="45">
        <v>0.69440000000000002</v>
      </c>
      <c r="L166" s="101">
        <v>45577</v>
      </c>
      <c r="M166" s="45">
        <v>0.8962</v>
      </c>
      <c r="N166" s="101">
        <v>45619</v>
      </c>
      <c r="O166" s="45">
        <v>0.91669999999999996</v>
      </c>
      <c r="P166" s="101"/>
      <c r="Q166" s="45"/>
      <c r="R166" s="101">
        <v>45633</v>
      </c>
      <c r="S166" s="45">
        <v>0.82220000000000004</v>
      </c>
      <c r="T166" s="101">
        <v>45717</v>
      </c>
      <c r="U166" s="45">
        <v>0.80259999999999998</v>
      </c>
      <c r="V166" s="101">
        <v>45549</v>
      </c>
      <c r="W166" s="45">
        <v>0.91359999999999997</v>
      </c>
      <c r="X166" s="101">
        <v>45787</v>
      </c>
      <c r="Y166" s="45">
        <v>0.80549999999999999</v>
      </c>
      <c r="Z166" s="101">
        <v>45418</v>
      </c>
      <c r="AA166" s="45">
        <v>0.8367</v>
      </c>
      <c r="AC166" s="45"/>
      <c r="AD166" s="101"/>
      <c r="AE166" s="45"/>
      <c r="AF166" s="99">
        <v>45893</v>
      </c>
      <c r="AG166" s="45">
        <v>0.61109999999999998</v>
      </c>
      <c r="AJ166" s="140"/>
      <c r="AL166" s="140"/>
      <c r="AY166" s="132"/>
      <c r="AZ166" s="101"/>
      <c r="BA166" s="45"/>
      <c r="BF166" s="101"/>
      <c r="BP166" s="101"/>
      <c r="BT166" s="101"/>
      <c r="BV166" s="101"/>
      <c r="BX166" s="101"/>
      <c r="BZ166" s="101"/>
      <c r="CB166" s="101"/>
      <c r="CD166" s="101"/>
      <c r="CF166" s="101"/>
      <c r="CP166" s="99"/>
      <c r="CT166" s="99"/>
    </row>
    <row r="167" spans="1:98" x14ac:dyDescent="0.3">
      <c r="A167" s="4" t="s">
        <v>510</v>
      </c>
      <c r="B167" s="11" t="s">
        <v>512</v>
      </c>
      <c r="C167" s="11" t="s">
        <v>717</v>
      </c>
      <c r="D167" s="227">
        <v>0.7107</v>
      </c>
      <c r="E167" s="4">
        <v>3</v>
      </c>
      <c r="F167" s="101">
        <v>45475</v>
      </c>
      <c r="G167" s="45">
        <v>0.9</v>
      </c>
      <c r="H167" s="101"/>
      <c r="J167" s="135">
        <v>45528</v>
      </c>
      <c r="K167" s="45">
        <v>0.6</v>
      </c>
      <c r="L167" s="101">
        <v>45571</v>
      </c>
      <c r="M167" s="45">
        <v>0.6321</v>
      </c>
      <c r="N167" s="101"/>
      <c r="O167" s="45"/>
      <c r="P167" s="101"/>
      <c r="Q167" s="45"/>
      <c r="R167" s="101"/>
      <c r="S167" s="45"/>
      <c r="T167" s="101"/>
      <c r="U167" s="45"/>
      <c r="V167" s="101"/>
      <c r="W167" s="45"/>
      <c r="X167" s="101"/>
      <c r="Y167" s="45"/>
      <c r="Z167" s="101"/>
      <c r="AA167" s="45"/>
      <c r="AC167" s="45"/>
      <c r="AD167" s="101"/>
      <c r="AE167" s="45"/>
      <c r="AF167" s="101"/>
      <c r="AG167" s="45"/>
      <c r="AJ167" s="140"/>
      <c r="AL167" s="140"/>
      <c r="AY167" s="132"/>
      <c r="BA167" s="45"/>
      <c r="BF167" s="101"/>
      <c r="BP167" s="101"/>
      <c r="BT167" s="101"/>
      <c r="BV167" s="101"/>
      <c r="BX167" s="101"/>
      <c r="BZ167" s="101"/>
      <c r="CB167" s="101"/>
      <c r="CD167" s="101"/>
      <c r="CF167" s="101"/>
      <c r="CP167" s="99"/>
      <c r="CT167" s="99"/>
    </row>
    <row r="168" spans="1:98" x14ac:dyDescent="0.3">
      <c r="A168" s="4" t="s">
        <v>513</v>
      </c>
      <c r="B168" s="11" t="s">
        <v>515</v>
      </c>
      <c r="C168" s="11" t="s">
        <v>16</v>
      </c>
      <c r="D168" s="227">
        <v>0.7365799999999999</v>
      </c>
      <c r="E168" s="4">
        <v>5</v>
      </c>
      <c r="F168" s="101">
        <v>45525</v>
      </c>
      <c r="G168" s="45">
        <v>0.84809999999999997</v>
      </c>
      <c r="H168" s="101">
        <v>45500</v>
      </c>
      <c r="I168" s="45">
        <v>0.61250000000000004</v>
      </c>
      <c r="J168" s="135">
        <v>45528</v>
      </c>
      <c r="K168" s="45">
        <v>0.58330000000000004</v>
      </c>
      <c r="L168" s="101"/>
      <c r="M168" s="45"/>
      <c r="N168" s="101"/>
      <c r="O168" s="45"/>
      <c r="P168" s="101"/>
      <c r="Q168" s="45"/>
      <c r="R168" s="101"/>
      <c r="S168" s="45"/>
      <c r="T168" s="101"/>
      <c r="U168" s="45"/>
      <c r="V168" s="101">
        <v>45542</v>
      </c>
      <c r="W168" s="45">
        <v>0.80300000000000005</v>
      </c>
      <c r="X168" s="101"/>
      <c r="Y168" s="45"/>
      <c r="Z168" s="101"/>
      <c r="AA168" s="45"/>
      <c r="AC168" s="45"/>
      <c r="AD168" s="101"/>
      <c r="AE168" s="45"/>
      <c r="AF168" s="101"/>
      <c r="AG168" s="45"/>
      <c r="AJ168" s="140"/>
      <c r="AL168" s="140"/>
      <c r="AY168" s="132"/>
      <c r="BA168" s="45"/>
      <c r="BF168" s="101"/>
      <c r="BP168" s="101"/>
      <c r="BT168" s="101"/>
      <c r="BV168" s="101"/>
      <c r="BX168" s="99">
        <v>45810</v>
      </c>
      <c r="BY168" s="132">
        <v>0.83599999999999997</v>
      </c>
      <c r="BZ168" s="101"/>
      <c r="CB168" s="101"/>
      <c r="CD168" s="101"/>
      <c r="CF168" s="101"/>
      <c r="CP168" s="99"/>
      <c r="CT168" s="99"/>
    </row>
    <row r="169" spans="1:98" x14ac:dyDescent="0.3">
      <c r="A169" s="4" t="s">
        <v>516</v>
      </c>
      <c r="B169" s="11" t="s">
        <v>518</v>
      </c>
      <c r="C169" s="11" t="s">
        <v>633</v>
      </c>
      <c r="D169" s="227">
        <v>0.77728000000000008</v>
      </c>
      <c r="E169" s="4">
        <v>5</v>
      </c>
      <c r="F169" s="99">
        <v>45886</v>
      </c>
      <c r="G169" s="45">
        <v>0.93400000000000005</v>
      </c>
      <c r="H169" s="101"/>
      <c r="J169" s="135">
        <v>45837</v>
      </c>
      <c r="K169" s="45">
        <v>0.63600000000000001</v>
      </c>
      <c r="L169" s="101"/>
      <c r="M169" s="45"/>
      <c r="N169" s="140">
        <v>45803</v>
      </c>
      <c r="O169" s="45">
        <v>0.91659999999999997</v>
      </c>
      <c r="P169" s="101"/>
      <c r="Q169" s="45"/>
      <c r="R169" s="101"/>
      <c r="S169" s="45"/>
      <c r="T169" s="101"/>
      <c r="U169" s="45"/>
      <c r="V169" s="99">
        <v>45869</v>
      </c>
      <c r="W169" s="45">
        <v>0.80249999999999999</v>
      </c>
      <c r="X169" s="101"/>
      <c r="Y169" s="45"/>
      <c r="Z169" s="101"/>
      <c r="AA169" s="45"/>
      <c r="AC169" s="45"/>
      <c r="AD169" s="101"/>
      <c r="AE169" s="45"/>
      <c r="AF169" s="99">
        <v>45893</v>
      </c>
      <c r="AG169" s="45">
        <v>0.59730000000000005</v>
      </c>
      <c r="AJ169" s="140"/>
      <c r="AL169" s="140"/>
      <c r="AY169" s="132"/>
      <c r="BA169" s="45"/>
      <c r="BF169" s="101"/>
      <c r="BP169" s="101"/>
      <c r="BT169" s="101"/>
      <c r="BV169" s="101"/>
      <c r="BX169" s="101"/>
      <c r="BZ169" s="101"/>
      <c r="CB169" s="101"/>
      <c r="CD169" s="101"/>
      <c r="CF169" s="101"/>
      <c r="CP169" s="99"/>
      <c r="CT169" s="99"/>
    </row>
    <row r="170" spans="1:98" x14ac:dyDescent="0.3">
      <c r="A170" s="4" t="s">
        <v>519</v>
      </c>
      <c r="B170" s="11" t="s">
        <v>521</v>
      </c>
      <c r="C170" s="11" t="s">
        <v>633</v>
      </c>
      <c r="D170" s="227">
        <v>0.82580000000000009</v>
      </c>
      <c r="E170" s="4">
        <v>8</v>
      </c>
      <c r="F170" s="101">
        <v>45474</v>
      </c>
      <c r="G170" s="45">
        <v>0.9</v>
      </c>
      <c r="H170" s="101">
        <v>45231</v>
      </c>
      <c r="I170" s="45">
        <v>0.83750000000000002</v>
      </c>
      <c r="J170" s="135">
        <v>45535</v>
      </c>
      <c r="K170" s="45">
        <v>0.82</v>
      </c>
      <c r="L170" s="101">
        <v>45577</v>
      </c>
      <c r="M170" s="45">
        <v>0.80179999999999996</v>
      </c>
      <c r="N170" s="101">
        <v>45619</v>
      </c>
      <c r="O170" s="45">
        <v>0.79159999999999997</v>
      </c>
      <c r="P170" s="101"/>
      <c r="Q170" s="45"/>
      <c r="R170" s="101">
        <v>45633</v>
      </c>
      <c r="S170" s="45">
        <v>0.66659999999999997</v>
      </c>
      <c r="T170" s="101"/>
      <c r="U170" s="45"/>
      <c r="V170" s="101">
        <v>45549</v>
      </c>
      <c r="W170" s="45">
        <v>0.88890000000000002</v>
      </c>
      <c r="X170" s="101"/>
      <c r="Y170" s="45"/>
      <c r="Z170" s="101">
        <v>45418</v>
      </c>
      <c r="AA170" s="45">
        <v>0.9</v>
      </c>
      <c r="AC170" s="45"/>
      <c r="AD170" s="101"/>
      <c r="AE170" s="45"/>
      <c r="AF170" s="101"/>
      <c r="AG170" s="45"/>
      <c r="AJ170" s="140"/>
      <c r="AL170" s="140"/>
      <c r="AY170" s="132"/>
      <c r="BA170" s="45"/>
      <c r="BF170" s="101"/>
      <c r="BP170" s="101"/>
      <c r="BT170" s="101"/>
      <c r="BV170" s="101"/>
      <c r="BX170" s="101"/>
      <c r="BZ170" s="101"/>
      <c r="CB170" s="101"/>
      <c r="CD170" s="101"/>
      <c r="CF170" s="101"/>
      <c r="CP170" s="99"/>
      <c r="CT170" s="99"/>
    </row>
    <row r="171" spans="1:98" x14ac:dyDescent="0.3">
      <c r="A171" s="4" t="s">
        <v>522</v>
      </c>
      <c r="B171" s="11" t="s">
        <v>524</v>
      </c>
      <c r="C171" s="11" t="s">
        <v>234</v>
      </c>
      <c r="D171" s="227" t="s">
        <v>634</v>
      </c>
      <c r="E171" s="4">
        <v>0</v>
      </c>
      <c r="F171" s="101"/>
      <c r="H171" s="101"/>
      <c r="J171" s="135"/>
      <c r="L171" s="101"/>
      <c r="M171" s="45"/>
      <c r="N171" s="101"/>
      <c r="O171" s="45"/>
      <c r="P171" s="101"/>
      <c r="Q171" s="45"/>
      <c r="R171" s="101"/>
      <c r="S171" s="45"/>
      <c r="T171" s="101"/>
      <c r="V171" s="101"/>
      <c r="W171" s="45"/>
      <c r="X171" s="101"/>
      <c r="Y171" s="45"/>
      <c r="Z171" s="101"/>
      <c r="AA171" s="45"/>
      <c r="AC171" s="45"/>
      <c r="AD171" s="101"/>
      <c r="AE171" s="45"/>
      <c r="AF171" s="101"/>
      <c r="AG171" s="45"/>
      <c r="AJ171" s="140"/>
      <c r="AL171" s="140"/>
      <c r="AY171" s="132"/>
      <c r="BA171" s="45"/>
      <c r="BF171" s="101"/>
      <c r="BP171" s="101"/>
      <c r="BT171" s="101"/>
      <c r="BV171" s="101"/>
      <c r="BX171" s="101"/>
      <c r="BZ171" s="101"/>
      <c r="CB171" s="101"/>
      <c r="CD171" s="101"/>
      <c r="CF171" s="101"/>
      <c r="CP171" s="99"/>
      <c r="CT171" s="99"/>
    </row>
    <row r="172" spans="1:98" x14ac:dyDescent="0.3">
      <c r="A172" s="4" t="s">
        <v>525</v>
      </c>
      <c r="B172" s="11" t="s">
        <v>527</v>
      </c>
      <c r="C172" s="11" t="s">
        <v>16</v>
      </c>
      <c r="D172" s="227" t="s">
        <v>634</v>
      </c>
      <c r="E172" s="4">
        <v>0</v>
      </c>
      <c r="F172" s="101"/>
      <c r="H172" s="101"/>
      <c r="J172" s="135"/>
      <c r="L172" s="101"/>
      <c r="M172" s="45"/>
      <c r="O172" s="45"/>
      <c r="P172" s="101"/>
      <c r="Q172" s="45"/>
      <c r="R172" s="101"/>
      <c r="S172" s="45"/>
      <c r="T172" s="101"/>
      <c r="V172" s="101"/>
      <c r="W172" s="45"/>
      <c r="X172" s="101"/>
      <c r="Y172" s="45"/>
      <c r="Z172" s="101"/>
      <c r="AA172" s="45"/>
      <c r="AC172" s="45"/>
      <c r="AD172" s="101"/>
      <c r="AE172" s="45"/>
      <c r="AF172" s="101"/>
      <c r="AG172" s="45"/>
      <c r="AJ172" s="140"/>
      <c r="AL172" s="140"/>
      <c r="AY172" s="132"/>
      <c r="BA172" s="45"/>
      <c r="BF172" s="101"/>
      <c r="BP172" s="101"/>
      <c r="BT172" s="101"/>
      <c r="BV172" s="101"/>
      <c r="BX172" s="101"/>
      <c r="BZ172" s="101"/>
      <c r="CB172" s="101"/>
      <c r="CD172" s="101"/>
      <c r="CF172" s="101"/>
      <c r="CP172" s="99"/>
      <c r="CT172" s="99"/>
    </row>
    <row r="173" spans="1:98" x14ac:dyDescent="0.3">
      <c r="A173" s="4" t="s">
        <v>597</v>
      </c>
      <c r="B173" s="11" t="s">
        <v>599</v>
      </c>
      <c r="C173" s="11" t="s">
        <v>622</v>
      </c>
      <c r="D173" s="227" t="s">
        <v>634</v>
      </c>
      <c r="E173" s="4">
        <v>0</v>
      </c>
      <c r="F173" s="101"/>
      <c r="H173" s="101"/>
      <c r="J173" s="135"/>
      <c r="L173" s="45"/>
      <c r="M173" s="45"/>
      <c r="O173" s="45"/>
      <c r="P173" s="101"/>
      <c r="Q173" s="45"/>
      <c r="R173" s="101"/>
      <c r="S173" s="45"/>
      <c r="V173" s="101"/>
      <c r="W173" s="45"/>
      <c r="X173" s="101"/>
      <c r="Y173" s="45"/>
      <c r="Z173" s="101"/>
      <c r="AA173" s="45"/>
      <c r="AC173" s="45"/>
      <c r="AD173" s="101"/>
      <c r="AE173" s="45"/>
      <c r="AF173" s="101"/>
      <c r="AG173" s="45"/>
      <c r="AJ173" s="140"/>
      <c r="AL173" s="140"/>
      <c r="AY173" s="132"/>
      <c r="BA173" s="45"/>
      <c r="BF173" s="101"/>
      <c r="BP173" s="101"/>
      <c r="BT173" s="101"/>
      <c r="BV173" s="101"/>
      <c r="BX173" s="101"/>
      <c r="BZ173" s="101"/>
      <c r="CB173" s="101"/>
      <c r="CD173" s="101"/>
      <c r="CF173" s="101"/>
      <c r="CP173" s="99"/>
      <c r="CT173" s="99"/>
    </row>
    <row r="174" spans="1:98" x14ac:dyDescent="0.3">
      <c r="A174" s="4" t="s">
        <v>600</v>
      </c>
      <c r="B174" s="11" t="s">
        <v>602</v>
      </c>
      <c r="C174" s="11" t="s">
        <v>16</v>
      </c>
      <c r="D174" s="227">
        <v>0.88280000000000003</v>
      </c>
      <c r="E174" s="4">
        <v>2</v>
      </c>
      <c r="F174" s="101"/>
      <c r="H174" s="101"/>
      <c r="J174" s="135"/>
      <c r="L174" s="45"/>
      <c r="M174" s="45"/>
      <c r="O174" s="45"/>
      <c r="P174" s="101"/>
      <c r="Q174" s="45"/>
      <c r="R174" s="101"/>
      <c r="S174" s="45"/>
      <c r="V174" s="101"/>
      <c r="W174" s="45"/>
      <c r="X174" s="101"/>
      <c r="Y174" s="45"/>
      <c r="Z174" s="101"/>
      <c r="AA174" s="45"/>
      <c r="AC174" s="45"/>
      <c r="AD174" s="101"/>
      <c r="AE174" s="45"/>
      <c r="AF174" s="101"/>
      <c r="AG174" s="45"/>
      <c r="AJ174" s="140"/>
      <c r="AL174" s="140"/>
      <c r="AY174" s="132"/>
      <c r="BA174" s="45"/>
      <c r="BF174" s="101"/>
      <c r="BP174" s="101"/>
      <c r="BT174" s="99">
        <v>45813</v>
      </c>
      <c r="BU174" s="132">
        <v>0.92949999999999999</v>
      </c>
      <c r="BV174" s="101"/>
      <c r="BX174" s="101">
        <v>45777</v>
      </c>
      <c r="BY174" s="132">
        <v>0.83609999999999995</v>
      </c>
      <c r="BZ174" s="101"/>
      <c r="CB174" s="101"/>
      <c r="CD174" s="101"/>
      <c r="CF174" s="101"/>
      <c r="CP174" s="99"/>
      <c r="CT174" s="99"/>
    </row>
    <row r="175" spans="1:98" x14ac:dyDescent="0.3">
      <c r="A175" s="4" t="s">
        <v>719</v>
      </c>
      <c r="B175" s="11" t="s">
        <v>603</v>
      </c>
      <c r="C175" s="11" t="s">
        <v>727</v>
      </c>
      <c r="D175" s="227" t="s">
        <v>634</v>
      </c>
      <c r="E175" s="4">
        <v>0</v>
      </c>
      <c r="F175" s="101"/>
      <c r="H175" s="101"/>
      <c r="J175" s="135"/>
      <c r="L175" s="45"/>
      <c r="M175" s="45"/>
      <c r="O175" s="45"/>
      <c r="P175" s="101"/>
      <c r="Q175" s="45"/>
      <c r="R175" s="101"/>
      <c r="S175" s="45"/>
      <c r="V175" s="101"/>
      <c r="W175" s="45"/>
      <c r="X175" s="101"/>
      <c r="Y175" s="45"/>
      <c r="Z175" s="101"/>
      <c r="AA175" s="45"/>
      <c r="AC175" s="45"/>
      <c r="AD175" s="101"/>
      <c r="AE175" s="45"/>
      <c r="AF175" s="101"/>
      <c r="AG175" s="45"/>
      <c r="AJ175" s="140"/>
      <c r="AL175" s="140"/>
      <c r="AY175" s="132"/>
      <c r="BA175" s="45"/>
      <c r="BF175" s="101"/>
      <c r="BP175" s="101"/>
      <c r="BT175" s="101"/>
      <c r="BV175" s="101"/>
      <c r="BX175" s="101"/>
      <c r="BZ175" s="101"/>
      <c r="CB175" s="101"/>
      <c r="CD175" s="101"/>
      <c r="CF175" s="101"/>
      <c r="CP175" s="99"/>
    </row>
    <row r="176" spans="1:98" x14ac:dyDescent="0.3">
      <c r="A176" s="4" t="s">
        <v>720</v>
      </c>
      <c r="B176" s="11" t="s">
        <v>606</v>
      </c>
      <c r="C176" s="11" t="s">
        <v>78</v>
      </c>
      <c r="D176" s="227" t="s">
        <v>634</v>
      </c>
      <c r="E176" s="4">
        <v>0</v>
      </c>
      <c r="F176" s="101"/>
      <c r="H176" s="101"/>
      <c r="J176" s="135"/>
      <c r="L176" s="45"/>
      <c r="M176" s="45"/>
      <c r="O176" s="45"/>
      <c r="P176" s="101"/>
      <c r="Q176" s="45"/>
      <c r="R176" s="101"/>
      <c r="S176" s="45"/>
      <c r="V176" s="101"/>
      <c r="W176" s="45"/>
      <c r="X176" s="101"/>
      <c r="Y176" s="45"/>
      <c r="Z176" s="101"/>
      <c r="AA176" s="45"/>
      <c r="AC176" s="45"/>
      <c r="AD176" s="101"/>
      <c r="AE176" s="45"/>
      <c r="AF176" s="101"/>
      <c r="AG176" s="45"/>
      <c r="AJ176" s="140"/>
      <c r="AL176" s="140"/>
      <c r="AY176" s="132"/>
      <c r="BA176" s="45"/>
      <c r="BF176" s="101"/>
      <c r="BP176" s="101"/>
      <c r="BT176" s="101"/>
      <c r="BV176" s="101"/>
      <c r="BX176" s="101"/>
      <c r="BZ176" s="101"/>
      <c r="CB176" s="101"/>
      <c r="CD176" s="101"/>
      <c r="CF176" s="101"/>
      <c r="CP176" s="99"/>
    </row>
    <row r="177" spans="1:94" x14ac:dyDescent="0.3">
      <c r="A177" s="4" t="s">
        <v>721</v>
      </c>
      <c r="B177" s="11" t="s">
        <v>604</v>
      </c>
      <c r="C177" s="11" t="s">
        <v>78</v>
      </c>
      <c r="D177" s="227" t="s">
        <v>634</v>
      </c>
      <c r="E177" s="4">
        <v>0</v>
      </c>
      <c r="F177" s="101"/>
      <c r="H177" s="101"/>
      <c r="J177" s="135"/>
      <c r="L177" s="45"/>
      <c r="M177" s="45"/>
      <c r="O177" s="45"/>
      <c r="P177" s="101"/>
      <c r="Q177" s="45"/>
      <c r="R177" s="101"/>
      <c r="S177" s="45"/>
      <c r="V177" s="101"/>
      <c r="W177" s="45"/>
      <c r="X177" s="101"/>
      <c r="Y177" s="45"/>
      <c r="Z177" s="101"/>
      <c r="AA177" s="45"/>
      <c r="AC177" s="45"/>
      <c r="AD177" s="101"/>
      <c r="AE177" s="45"/>
      <c r="AF177" s="101"/>
      <c r="AG177" s="45"/>
      <c r="AJ177" s="140"/>
      <c r="AL177" s="140"/>
      <c r="AY177" s="132"/>
      <c r="BA177" s="45"/>
      <c r="BF177" s="101"/>
      <c r="BP177" s="101"/>
      <c r="BT177" s="101"/>
      <c r="BV177" s="101"/>
      <c r="BX177" s="101"/>
      <c r="BZ177" s="101"/>
      <c r="CB177" s="101"/>
      <c r="CD177" s="101"/>
      <c r="CF177" s="101"/>
      <c r="CP177" s="99"/>
    </row>
    <row r="178" spans="1:94" x14ac:dyDescent="0.3">
      <c r="A178" s="4" t="s">
        <v>722</v>
      </c>
      <c r="B178" s="11" t="s">
        <v>605</v>
      </c>
      <c r="C178" s="11" t="s">
        <v>624</v>
      </c>
      <c r="D178" s="227">
        <v>0.7869666666666667</v>
      </c>
      <c r="E178" s="4">
        <v>6</v>
      </c>
      <c r="F178" s="99">
        <v>45886</v>
      </c>
      <c r="G178" s="45">
        <v>0.88</v>
      </c>
      <c r="H178" s="101"/>
      <c r="J178" s="135">
        <v>45837</v>
      </c>
      <c r="K178" s="45">
        <v>0.78700000000000003</v>
      </c>
      <c r="L178" s="45"/>
      <c r="M178" s="45"/>
      <c r="N178" s="99">
        <v>45808</v>
      </c>
      <c r="O178" s="45">
        <v>0.75</v>
      </c>
      <c r="P178" s="101"/>
      <c r="Q178" s="45"/>
      <c r="R178" s="101">
        <v>45724</v>
      </c>
      <c r="S178" s="45">
        <v>0.8</v>
      </c>
      <c r="V178" s="99">
        <v>45878</v>
      </c>
      <c r="W178" s="45">
        <v>0.75309999999999999</v>
      </c>
      <c r="X178" s="101"/>
      <c r="Y178" s="45"/>
      <c r="Z178" s="101"/>
      <c r="AA178" s="45"/>
      <c r="AC178" s="45"/>
      <c r="AD178" s="101"/>
      <c r="AE178" s="45"/>
      <c r="AF178" s="101">
        <v>45894</v>
      </c>
      <c r="AG178" s="45">
        <v>0.75170000000000003</v>
      </c>
      <c r="AJ178" s="140"/>
      <c r="AL178" s="140"/>
      <c r="AY178" s="132"/>
      <c r="BA178" s="45"/>
      <c r="BF178" s="101"/>
      <c r="BP178" s="101"/>
      <c r="BT178" s="101"/>
      <c r="BV178" s="101"/>
      <c r="BX178" s="101"/>
      <c r="BZ178" s="101"/>
      <c r="CB178" s="101"/>
      <c r="CD178" s="101"/>
      <c r="CF178" s="101"/>
      <c r="CP178" s="99"/>
    </row>
    <row r="179" spans="1:94" x14ac:dyDescent="0.3">
      <c r="A179" s="4" t="s">
        <v>728</v>
      </c>
      <c r="B179" s="11" t="s">
        <v>724</v>
      </c>
      <c r="C179" s="11" t="s">
        <v>627</v>
      </c>
      <c r="D179" s="227">
        <v>0.81089999999999995</v>
      </c>
      <c r="E179" s="4">
        <v>5</v>
      </c>
      <c r="F179" s="99">
        <v>45886</v>
      </c>
      <c r="G179" s="45">
        <v>0.87</v>
      </c>
      <c r="H179" s="101"/>
      <c r="J179" s="135">
        <v>45836</v>
      </c>
      <c r="K179" s="45">
        <v>0.75700000000000001</v>
      </c>
      <c r="L179" s="45"/>
      <c r="M179" s="45"/>
      <c r="N179" s="99">
        <v>45808</v>
      </c>
      <c r="O179" s="45">
        <v>0.95830000000000004</v>
      </c>
      <c r="P179" s="101"/>
      <c r="Q179" s="45"/>
      <c r="R179" s="101"/>
      <c r="S179" s="45"/>
      <c r="V179" s="99">
        <v>45867</v>
      </c>
      <c r="W179" s="45">
        <v>0.80249999999999999</v>
      </c>
      <c r="X179" s="99">
        <v>45780</v>
      </c>
      <c r="Y179" s="45">
        <v>0.66669999999999996</v>
      </c>
      <c r="Z179" s="101"/>
      <c r="AA179" s="45"/>
      <c r="AC179" s="45"/>
      <c r="AD179" s="101"/>
      <c r="AE179" s="45"/>
      <c r="AF179" s="101"/>
      <c r="AG179" s="45"/>
      <c r="AJ179" s="140"/>
      <c r="AL179" s="140"/>
      <c r="AY179" s="132"/>
      <c r="BA179" s="45"/>
      <c r="BF179" s="101"/>
      <c r="BP179" s="101"/>
      <c r="BT179" s="101"/>
      <c r="BV179" s="101"/>
      <c r="BX179" s="101"/>
      <c r="BZ179" s="101"/>
      <c r="CB179" s="101"/>
      <c r="CD179" s="101"/>
      <c r="CF179" s="101"/>
      <c r="CP179" s="99"/>
    </row>
    <row r="180" spans="1:94" ht="15" customHeight="1" x14ac:dyDescent="0.3">
      <c r="A180" s="4" t="s">
        <v>745</v>
      </c>
      <c r="B180" s="11" t="s">
        <v>746</v>
      </c>
      <c r="C180" s="11" t="s">
        <v>624</v>
      </c>
      <c r="D180" s="227">
        <v>0.76849999999999996</v>
      </c>
      <c r="E180" s="4">
        <v>6</v>
      </c>
      <c r="F180" s="101">
        <v>45878</v>
      </c>
      <c r="G180" s="45">
        <v>0.71609999999999996</v>
      </c>
      <c r="H180" s="101"/>
      <c r="J180" s="135">
        <v>45836</v>
      </c>
      <c r="K180" s="45">
        <v>0.72699999999999998</v>
      </c>
      <c r="L180" s="45"/>
      <c r="M180" s="45"/>
      <c r="N180" s="99">
        <v>45808</v>
      </c>
      <c r="O180" s="45">
        <v>0.875</v>
      </c>
      <c r="P180" s="101"/>
      <c r="Q180" s="45"/>
      <c r="R180" s="101">
        <v>45724</v>
      </c>
      <c r="S180" s="45">
        <v>0.71109999999999995</v>
      </c>
      <c r="V180" s="99">
        <v>45878</v>
      </c>
      <c r="W180" s="45">
        <v>0.71609999999999996</v>
      </c>
      <c r="X180" s="101"/>
      <c r="Y180" s="45"/>
      <c r="Z180" s="101"/>
      <c r="AA180" s="45"/>
      <c r="AC180" s="45"/>
      <c r="AD180" s="101"/>
      <c r="AE180" s="45"/>
      <c r="AF180" s="101">
        <v>45894</v>
      </c>
      <c r="AG180" s="45">
        <v>0.86570000000000003</v>
      </c>
      <c r="AJ180" s="140"/>
      <c r="AL180" s="140"/>
      <c r="AY180" s="132"/>
      <c r="BA180" s="45"/>
      <c r="BF180" s="101"/>
      <c r="BP180" s="101"/>
      <c r="BT180" s="101"/>
      <c r="BV180" s="101"/>
      <c r="BX180" s="101"/>
      <c r="BZ180" s="101"/>
      <c r="CB180" s="101"/>
      <c r="CD180" s="101"/>
      <c r="CF180" s="101"/>
      <c r="CP180" s="99"/>
    </row>
    <row r="181" spans="1:94" x14ac:dyDescent="0.3">
      <c r="A181" s="4" t="s">
        <v>732</v>
      </c>
      <c r="B181" s="11" t="s">
        <v>726</v>
      </c>
      <c r="C181" s="11" t="s">
        <v>629</v>
      </c>
      <c r="D181" s="227">
        <v>0.6120000000000001</v>
      </c>
      <c r="E181" s="4">
        <v>2</v>
      </c>
      <c r="F181" s="101"/>
      <c r="H181" s="101"/>
      <c r="J181" s="135">
        <v>45837</v>
      </c>
      <c r="K181" s="45">
        <v>0.54500000000000004</v>
      </c>
      <c r="L181" s="45"/>
      <c r="M181" s="45"/>
      <c r="O181" s="45"/>
      <c r="P181" s="101"/>
      <c r="Q181" s="45"/>
      <c r="R181" s="101"/>
      <c r="S181" s="45"/>
      <c r="V181" s="99">
        <v>45869</v>
      </c>
      <c r="W181" s="45">
        <v>0.67900000000000005</v>
      </c>
      <c r="X181" s="101"/>
      <c r="Y181" s="45"/>
      <c r="Z181" s="101"/>
      <c r="AA181" s="45"/>
      <c r="AC181" s="45"/>
      <c r="AD181" s="101"/>
      <c r="AE181" s="45"/>
      <c r="AF181" s="101"/>
      <c r="AG181" s="45"/>
      <c r="AJ181" s="140"/>
      <c r="AL181" s="140"/>
      <c r="AY181" s="132"/>
      <c r="BA181" s="45"/>
      <c r="BF181" s="101"/>
      <c r="BP181" s="101"/>
      <c r="BT181" s="101"/>
      <c r="BV181" s="101"/>
      <c r="BX181" s="101"/>
      <c r="BZ181" s="101"/>
      <c r="CB181" s="101"/>
      <c r="CD181" s="101"/>
      <c r="CF181" s="101"/>
      <c r="CP181" s="99"/>
    </row>
    <row r="182" spans="1:94" x14ac:dyDescent="0.3">
      <c r="A182" s="4" t="s">
        <v>734</v>
      </c>
      <c r="B182" s="11" t="s">
        <v>725</v>
      </c>
      <c r="C182" s="11" t="s">
        <v>633</v>
      </c>
      <c r="D182" s="227">
        <v>0.74770000000000003</v>
      </c>
      <c r="E182" s="4">
        <v>6</v>
      </c>
      <c r="F182" s="99">
        <v>45886</v>
      </c>
      <c r="G182" s="45">
        <v>0.72150000000000003</v>
      </c>
      <c r="H182" s="101"/>
      <c r="J182" s="135">
        <v>45836</v>
      </c>
      <c r="K182" s="45">
        <v>0.63600000000000001</v>
      </c>
      <c r="L182" s="45"/>
      <c r="M182" s="45"/>
      <c r="O182" s="45"/>
      <c r="P182" s="101"/>
      <c r="Q182" s="45"/>
      <c r="R182" s="99">
        <v>45808</v>
      </c>
      <c r="S182" s="45">
        <v>0.86660000000000004</v>
      </c>
      <c r="V182" s="99">
        <v>45867</v>
      </c>
      <c r="W182" s="45">
        <v>0.82720000000000005</v>
      </c>
      <c r="X182" s="99">
        <v>45780</v>
      </c>
      <c r="Y182" s="45">
        <v>0.76380000000000003</v>
      </c>
      <c r="Z182" s="101"/>
      <c r="AA182" s="45"/>
      <c r="AC182" s="45"/>
      <c r="AD182" s="101"/>
      <c r="AE182" s="45"/>
      <c r="AF182" s="99">
        <v>45893</v>
      </c>
      <c r="AG182" s="45">
        <v>0.67110000000000003</v>
      </c>
      <c r="AJ182" s="140"/>
      <c r="AL182" s="140"/>
      <c r="AY182" s="132"/>
      <c r="BA182" s="45"/>
      <c r="BF182" s="101"/>
      <c r="BP182" s="101"/>
      <c r="BT182" s="101"/>
      <c r="BV182" s="101"/>
      <c r="BX182" s="101"/>
      <c r="BZ182" s="101"/>
      <c r="CB182" s="101"/>
      <c r="CD182" s="101"/>
      <c r="CF182" s="101"/>
      <c r="CP182" s="99"/>
    </row>
    <row r="183" spans="1:94" x14ac:dyDescent="0.3">
      <c r="A183" s="4" t="s">
        <v>735</v>
      </c>
      <c r="B183" s="11" t="s">
        <v>752</v>
      </c>
      <c r="C183" s="11" t="s">
        <v>622</v>
      </c>
      <c r="D183" s="227" t="s">
        <v>634</v>
      </c>
      <c r="E183" s="4">
        <v>0</v>
      </c>
      <c r="AG183" s="45"/>
      <c r="AJ183" s="140"/>
      <c r="AL183" s="140"/>
      <c r="AY183" s="132"/>
      <c r="BA183" s="45"/>
      <c r="BF183" s="101"/>
      <c r="BP183" s="101"/>
      <c r="BT183" s="101"/>
      <c r="CB183" s="101"/>
    </row>
    <row r="184" spans="1:94" x14ac:dyDescent="0.3">
      <c r="A184" s="4" t="s">
        <v>736</v>
      </c>
      <c r="B184" s="11" t="s">
        <v>753</v>
      </c>
      <c r="C184" s="11">
        <v>0</v>
      </c>
      <c r="D184" s="227" t="s">
        <v>634</v>
      </c>
      <c r="E184" s="4">
        <v>0</v>
      </c>
      <c r="AG184" s="45"/>
      <c r="AJ184" s="140"/>
      <c r="AL184" s="140"/>
      <c r="AY184" s="132"/>
      <c r="BA184" s="45"/>
      <c r="BF184" s="101"/>
      <c r="BP184" s="101"/>
      <c r="BT184" s="101"/>
      <c r="CB184" s="101"/>
    </row>
    <row r="185" spans="1:94" x14ac:dyDescent="0.3">
      <c r="A185" s="4" t="s">
        <v>737</v>
      </c>
      <c r="B185" s="11" t="s">
        <v>765</v>
      </c>
      <c r="C185" s="11" t="s">
        <v>633</v>
      </c>
      <c r="D185" s="227">
        <v>0.78700000000000003</v>
      </c>
      <c r="E185" s="4">
        <v>1</v>
      </c>
      <c r="J185" s="135">
        <v>45834</v>
      </c>
      <c r="K185" s="45">
        <v>0.78700000000000003</v>
      </c>
      <c r="AG185" s="45"/>
      <c r="AJ185" s="140"/>
      <c r="AL185" s="140"/>
      <c r="AY185" s="132"/>
      <c r="BA185" s="45"/>
      <c r="BF185" s="101"/>
      <c r="BP185" s="101"/>
      <c r="BT185" s="101"/>
      <c r="CB185" s="101"/>
    </row>
    <row r="186" spans="1:94" x14ac:dyDescent="0.3">
      <c r="A186" s="4" t="s">
        <v>738</v>
      </c>
      <c r="B186" s="11">
        <v>0</v>
      </c>
      <c r="C186" s="11">
        <v>0</v>
      </c>
      <c r="D186" s="227" t="s">
        <v>634</v>
      </c>
      <c r="E186" s="4">
        <v>0</v>
      </c>
      <c r="AG186" s="45"/>
      <c r="AJ186" s="140"/>
      <c r="AL186" s="140"/>
      <c r="AY186" s="132"/>
      <c r="BA186" s="45"/>
      <c r="BF186" s="101"/>
      <c r="BP186" s="101"/>
      <c r="BT186" s="101"/>
      <c r="CB186" s="101"/>
    </row>
    <row r="187" spans="1:94" x14ac:dyDescent="0.3">
      <c r="A187" s="4" t="s">
        <v>739</v>
      </c>
      <c r="B187" s="11" t="s">
        <v>769</v>
      </c>
      <c r="C187" s="11" t="s">
        <v>143</v>
      </c>
      <c r="D187" s="227" t="s">
        <v>634</v>
      </c>
      <c r="E187" s="4">
        <v>0</v>
      </c>
      <c r="AG187" s="45"/>
      <c r="AJ187" s="140"/>
      <c r="AL187" s="140"/>
      <c r="AY187" s="132"/>
      <c r="BA187" s="45"/>
      <c r="BF187" s="101"/>
      <c r="BP187" s="101"/>
      <c r="BT187" s="101"/>
      <c r="CB187" s="101"/>
    </row>
    <row r="188" spans="1:94" x14ac:dyDescent="0.3">
      <c r="A188" s="4" t="s">
        <v>740</v>
      </c>
      <c r="B188" s="11" t="s">
        <v>776</v>
      </c>
      <c r="C188" s="11" t="s">
        <v>627</v>
      </c>
      <c r="D188" s="227" t="s">
        <v>634</v>
      </c>
      <c r="E188" s="4">
        <v>0</v>
      </c>
      <c r="AG188" s="45"/>
      <c r="AJ188" s="140"/>
      <c r="AL188" s="140"/>
      <c r="AY188" s="132"/>
      <c r="BA188" s="45"/>
      <c r="BF188" s="101"/>
      <c r="BP188" s="101"/>
      <c r="BT188" s="101"/>
      <c r="CB188" s="101"/>
    </row>
    <row r="189" spans="1:94" x14ac:dyDescent="0.3">
      <c r="A189" s="4" t="s">
        <v>741</v>
      </c>
      <c r="B189" s="11" t="s">
        <v>775</v>
      </c>
      <c r="C189" s="11" t="s">
        <v>625</v>
      </c>
      <c r="D189" s="227">
        <v>0.57645000000000002</v>
      </c>
      <c r="E189" s="4">
        <v>2</v>
      </c>
      <c r="V189" s="99">
        <v>45869</v>
      </c>
      <c r="W189" s="132">
        <v>0.55559999999999998</v>
      </c>
      <c r="AF189" s="99">
        <v>45893</v>
      </c>
      <c r="AG189" s="45">
        <v>0.59730000000000005</v>
      </c>
      <c r="AJ189" s="140"/>
      <c r="AL189" s="140"/>
      <c r="AY189" s="132"/>
      <c r="BA189" s="45"/>
      <c r="BF189" s="101"/>
      <c r="BP189" s="101"/>
      <c r="BT189" s="101"/>
      <c r="CB189" s="101"/>
    </row>
    <row r="190" spans="1:94" x14ac:dyDescent="0.3">
      <c r="A190" s="4" t="s">
        <v>742</v>
      </c>
      <c r="B190" s="11" t="s">
        <v>786</v>
      </c>
      <c r="C190" s="11" t="s">
        <v>12</v>
      </c>
      <c r="D190" s="227" t="s">
        <v>634</v>
      </c>
      <c r="E190" s="4">
        <v>0</v>
      </c>
      <c r="AG190" s="45"/>
      <c r="AJ190" s="140"/>
      <c r="AL190" s="140"/>
      <c r="AY190" s="132"/>
      <c r="BA190" s="45"/>
      <c r="BF190" s="101"/>
      <c r="BP190" s="101"/>
      <c r="BT190" s="101"/>
      <c r="CB190" s="101"/>
    </row>
    <row r="191" spans="1:94" ht="12" customHeight="1" x14ac:dyDescent="0.3">
      <c r="A191" s="4" t="s">
        <v>743</v>
      </c>
      <c r="B191" s="11" t="s">
        <v>787</v>
      </c>
      <c r="C191" s="11" t="s">
        <v>794</v>
      </c>
      <c r="D191" s="227" t="s">
        <v>634</v>
      </c>
      <c r="E191" s="4">
        <v>0</v>
      </c>
      <c r="AG191" s="45"/>
      <c r="AJ191" s="140"/>
      <c r="AL191" s="140"/>
      <c r="AY191" s="132"/>
      <c r="BA191" s="45"/>
      <c r="BF191" s="101"/>
      <c r="BP191" s="101"/>
      <c r="BT191" s="101"/>
      <c r="CB191" s="101"/>
    </row>
    <row r="192" spans="1:94" x14ac:dyDescent="0.3">
      <c r="A192" s="4" t="s">
        <v>773</v>
      </c>
      <c r="B192" s="11" t="s">
        <v>788</v>
      </c>
      <c r="C192" s="11" t="s">
        <v>633</v>
      </c>
      <c r="D192" s="227">
        <v>0.38086666666666669</v>
      </c>
      <c r="E192" s="4">
        <v>3</v>
      </c>
      <c r="F192" s="99">
        <v>45886</v>
      </c>
      <c r="G192" s="45">
        <v>0.36170000000000002</v>
      </c>
      <c r="V192" s="99">
        <v>45869</v>
      </c>
      <c r="W192" s="132">
        <v>0.33800000000000002</v>
      </c>
      <c r="AF192" s="99">
        <v>45893</v>
      </c>
      <c r="AG192" s="45">
        <v>0.44290000000000002</v>
      </c>
      <c r="AJ192" s="140"/>
      <c r="AL192" s="140"/>
      <c r="AY192" s="132"/>
      <c r="BA192" s="45"/>
      <c r="BF192" s="101"/>
      <c r="BP192" s="101"/>
      <c r="BT192" s="101"/>
      <c r="CB192" s="101"/>
    </row>
    <row r="193" spans="1:80" x14ac:dyDescent="0.3">
      <c r="A193" s="4" t="s">
        <v>774</v>
      </c>
      <c r="B193" s="11" t="s">
        <v>806</v>
      </c>
      <c r="C193" s="11" t="s">
        <v>625</v>
      </c>
      <c r="D193" s="227" t="s">
        <v>634</v>
      </c>
      <c r="E193" s="4">
        <v>0</v>
      </c>
      <c r="AG193" s="45"/>
      <c r="AJ193" s="140"/>
      <c r="AL193" s="140"/>
      <c r="AY193" s="132"/>
      <c r="BA193" s="45"/>
      <c r="BF193" s="101"/>
      <c r="BP193" s="101"/>
      <c r="BT193" s="101"/>
      <c r="CB193" s="101"/>
    </row>
    <row r="194" spans="1:80" x14ac:dyDescent="0.3">
      <c r="A194" s="4" t="s">
        <v>781</v>
      </c>
      <c r="B194" s="11" t="s">
        <v>807</v>
      </c>
      <c r="C194" s="11">
        <v>0</v>
      </c>
      <c r="D194" s="227" t="s">
        <v>634</v>
      </c>
      <c r="E194" s="4">
        <v>0</v>
      </c>
      <c r="AG194" s="45"/>
      <c r="AJ194" s="140"/>
      <c r="AL194" s="140"/>
      <c r="AY194" s="132"/>
      <c r="BA194" s="45"/>
      <c r="BF194" s="101"/>
      <c r="BP194" s="101"/>
      <c r="BT194" s="101"/>
      <c r="CB194" s="101"/>
    </row>
    <row r="195" spans="1:80" x14ac:dyDescent="0.3">
      <c r="A195" s="4" t="s">
        <v>790</v>
      </c>
      <c r="B195" s="11" t="s">
        <v>808</v>
      </c>
      <c r="C195" s="11">
        <v>0</v>
      </c>
      <c r="D195" s="227" t="s">
        <v>634</v>
      </c>
      <c r="E195" s="4">
        <v>0</v>
      </c>
      <c r="AG195" s="45"/>
      <c r="AJ195" s="140"/>
      <c r="AL195" s="140"/>
      <c r="AY195" s="132"/>
      <c r="BA195" s="45"/>
      <c r="BF195" s="101"/>
      <c r="BT195" s="101"/>
      <c r="CB195" s="101"/>
    </row>
    <row r="196" spans="1:80" x14ac:dyDescent="0.3">
      <c r="A196" s="4" t="s">
        <v>791</v>
      </c>
      <c r="B196" s="11" t="s">
        <v>809</v>
      </c>
      <c r="C196" s="11" t="s">
        <v>16</v>
      </c>
      <c r="D196" s="227" t="s">
        <v>634</v>
      </c>
      <c r="E196" s="4">
        <v>0</v>
      </c>
      <c r="AG196" s="45"/>
      <c r="AJ196" s="140"/>
      <c r="AL196" s="140"/>
      <c r="AY196" s="132"/>
      <c r="BA196" s="45"/>
      <c r="BF196" s="101"/>
      <c r="BT196" s="101"/>
      <c r="CB196" s="101"/>
    </row>
    <row r="197" spans="1:80" x14ac:dyDescent="0.3">
      <c r="AG197" s="45"/>
      <c r="AJ197" s="140"/>
      <c r="AL197" s="140"/>
      <c r="AY197" s="132"/>
      <c r="BA197" s="45"/>
      <c r="BF197" s="101"/>
      <c r="BT197" s="101"/>
      <c r="CB197" s="101"/>
    </row>
    <row r="198" spans="1:80" x14ac:dyDescent="0.3">
      <c r="AG198" s="45"/>
      <c r="AJ198" s="140"/>
      <c r="AL198" s="140"/>
      <c r="BA198" s="45"/>
      <c r="BF198" s="101"/>
      <c r="BT198" s="101"/>
      <c r="CB198" s="101"/>
    </row>
    <row r="199" spans="1:80" x14ac:dyDescent="0.3">
      <c r="AG199" s="45"/>
      <c r="AJ199" s="140"/>
      <c r="AL199" s="140"/>
      <c r="BA199" s="45"/>
      <c r="BF199" s="101"/>
      <c r="BT199" s="101"/>
      <c r="CB199" s="101"/>
    </row>
    <row r="200" spans="1:80" x14ac:dyDescent="0.3">
      <c r="AG200" s="45"/>
      <c r="AJ200" s="140"/>
      <c r="AL200" s="140"/>
      <c r="BA200" s="45"/>
      <c r="BF200" s="101"/>
      <c r="BT200" s="101"/>
    </row>
    <row r="201" spans="1:80" x14ac:dyDescent="0.3">
      <c r="AG201" s="45"/>
      <c r="AJ201" s="140"/>
      <c r="AL201" s="140"/>
      <c r="BA201" s="45"/>
      <c r="BF201" s="101"/>
      <c r="BT201" s="101"/>
    </row>
    <row r="202" spans="1:80" x14ac:dyDescent="0.3">
      <c r="AG202" s="45"/>
      <c r="AJ202" s="140"/>
      <c r="AL202" s="140"/>
      <c r="BA202" s="45"/>
      <c r="BF202" s="101"/>
      <c r="BT202" s="101"/>
    </row>
    <row r="203" spans="1:80" x14ac:dyDescent="0.3">
      <c r="AG203" s="45"/>
      <c r="AJ203" s="140"/>
      <c r="AL203" s="140"/>
      <c r="BA203" s="45"/>
      <c r="BF203" s="101"/>
      <c r="BT203" s="101"/>
    </row>
    <row r="204" spans="1:80" x14ac:dyDescent="0.3">
      <c r="AG204" s="45"/>
      <c r="AJ204" s="140"/>
      <c r="AL204" s="140"/>
      <c r="BA204" s="45"/>
      <c r="BF204" s="101"/>
      <c r="BT204" s="101"/>
    </row>
    <row r="205" spans="1:80" x14ac:dyDescent="0.3">
      <c r="AG205" s="45"/>
      <c r="AJ205" s="140"/>
      <c r="AL205" s="140"/>
      <c r="BA205" s="45"/>
      <c r="BF205" s="101"/>
      <c r="BT205" s="101"/>
    </row>
    <row r="206" spans="1:80" x14ac:dyDescent="0.3">
      <c r="AG206" s="45"/>
      <c r="AJ206" s="140"/>
      <c r="AL206" s="140"/>
      <c r="BA206" s="45"/>
      <c r="BF206" s="101"/>
      <c r="BT206" s="101"/>
    </row>
    <row r="207" spans="1:80" x14ac:dyDescent="0.3">
      <c r="AG207" s="45"/>
      <c r="AJ207" s="140"/>
      <c r="AL207" s="140"/>
      <c r="BA207" s="45"/>
      <c r="BF207" s="101"/>
      <c r="BT207" s="101"/>
    </row>
    <row r="208" spans="1:80" x14ac:dyDescent="0.3">
      <c r="AG208" s="45"/>
      <c r="AJ208" s="140"/>
      <c r="AL208" s="140"/>
      <c r="BA208" s="45"/>
      <c r="BF208" s="101"/>
      <c r="BT208" s="101"/>
    </row>
    <row r="209" spans="33:72" x14ac:dyDescent="0.3">
      <c r="AG209" s="45"/>
      <c r="AJ209" s="140"/>
      <c r="AL209" s="140"/>
      <c r="BA209" s="45"/>
      <c r="BF209" s="101"/>
      <c r="BT209" s="101"/>
    </row>
    <row r="210" spans="33:72" x14ac:dyDescent="0.3">
      <c r="AG210" s="45"/>
      <c r="AJ210" s="140"/>
      <c r="AL210" s="140"/>
      <c r="BA210" s="45"/>
      <c r="BF210" s="101"/>
      <c r="BT210" s="101"/>
    </row>
    <row r="211" spans="33:72" x14ac:dyDescent="0.3">
      <c r="AG211" s="45"/>
      <c r="AJ211" s="140"/>
      <c r="AL211" s="140"/>
      <c r="BA211" s="45"/>
      <c r="BF211" s="101"/>
      <c r="BT211" s="101"/>
    </row>
    <row r="212" spans="33:72" x14ac:dyDescent="0.3">
      <c r="AG212" s="45"/>
      <c r="AJ212" s="140"/>
      <c r="AL212" s="140"/>
      <c r="BA212" s="45"/>
      <c r="BF212" s="101"/>
      <c r="BT212" s="101"/>
    </row>
    <row r="213" spans="33:72" x14ac:dyDescent="0.3">
      <c r="AG213" s="45"/>
      <c r="AJ213" s="140"/>
      <c r="AL213" s="140"/>
      <c r="BA213" s="45"/>
      <c r="BF213" s="101"/>
      <c r="BT213" s="101"/>
    </row>
    <row r="214" spans="33:72" x14ac:dyDescent="0.3">
      <c r="AG214" s="45"/>
      <c r="AJ214" s="140"/>
      <c r="AL214" s="140"/>
      <c r="BA214" s="45"/>
      <c r="BF214" s="101"/>
      <c r="BT214" s="101"/>
    </row>
    <row r="215" spans="33:72" x14ac:dyDescent="0.3">
      <c r="AG215" s="45"/>
      <c r="AJ215" s="140"/>
      <c r="AL215" s="140"/>
      <c r="BA215" s="45"/>
      <c r="BF215" s="101"/>
      <c r="BT215" s="101"/>
    </row>
    <row r="216" spans="33:72" x14ac:dyDescent="0.3">
      <c r="AG216" s="45"/>
      <c r="AJ216" s="140"/>
      <c r="AL216" s="140"/>
      <c r="BA216" s="45"/>
      <c r="BF216" s="101"/>
      <c r="BT216" s="101"/>
    </row>
    <row r="217" spans="33:72" x14ac:dyDescent="0.3">
      <c r="AG217" s="45"/>
      <c r="AJ217" s="140"/>
      <c r="AL217" s="140"/>
      <c r="BA217" s="45"/>
      <c r="BF217" s="101"/>
      <c r="BT217" s="101"/>
    </row>
    <row r="218" spans="33:72" x14ac:dyDescent="0.3">
      <c r="AG218" s="45"/>
      <c r="AJ218" s="140"/>
      <c r="AL218" s="140"/>
      <c r="BA218" s="45"/>
      <c r="BF218" s="101"/>
      <c r="BT218" s="101"/>
    </row>
    <row r="219" spans="33:72" x14ac:dyDescent="0.3">
      <c r="AG219" s="45"/>
      <c r="AJ219" s="140"/>
      <c r="AL219" s="140"/>
      <c r="BA219" s="45"/>
      <c r="BF219" s="101"/>
      <c r="BT219" s="101"/>
    </row>
    <row r="220" spans="33:72" x14ac:dyDescent="0.3">
      <c r="AG220" s="45"/>
      <c r="AJ220" s="140"/>
      <c r="AL220" s="140"/>
      <c r="BA220" s="45"/>
      <c r="BF220" s="101"/>
      <c r="BT220" s="101"/>
    </row>
    <row r="221" spans="33:72" x14ac:dyDescent="0.3">
      <c r="AG221" s="45"/>
      <c r="AJ221" s="140"/>
      <c r="AL221" s="140"/>
      <c r="BA221" s="45"/>
      <c r="BF221" s="101"/>
      <c r="BT221" s="101"/>
    </row>
    <row r="222" spans="33:72" x14ac:dyDescent="0.3">
      <c r="AG222" s="45"/>
      <c r="AJ222" s="140"/>
      <c r="AL222" s="140"/>
      <c r="BA222" s="45"/>
      <c r="BF222" s="101"/>
      <c r="BT222" s="101"/>
    </row>
    <row r="223" spans="33:72" x14ac:dyDescent="0.3">
      <c r="AG223" s="45"/>
      <c r="AJ223" s="140"/>
      <c r="AL223" s="140"/>
      <c r="BA223" s="45"/>
      <c r="BF223" s="101"/>
      <c r="BT223" s="101"/>
    </row>
    <row r="224" spans="33:72" x14ac:dyDescent="0.3">
      <c r="AG224" s="45"/>
      <c r="AJ224" s="140"/>
      <c r="AL224" s="140"/>
      <c r="BA224" s="45"/>
      <c r="BF224" s="101"/>
      <c r="BT224" s="101"/>
    </row>
    <row r="225" spans="33:72" x14ac:dyDescent="0.3">
      <c r="AG225" s="45"/>
      <c r="AJ225" s="140"/>
      <c r="AL225" s="140"/>
      <c r="BA225" s="45"/>
      <c r="BF225" s="101"/>
      <c r="BT225" s="101"/>
    </row>
    <row r="226" spans="33:72" x14ac:dyDescent="0.3">
      <c r="AG226" s="45"/>
      <c r="AJ226" s="140"/>
      <c r="AL226" s="140"/>
      <c r="BA226" s="45"/>
      <c r="BF226" s="101"/>
      <c r="BT226" s="101"/>
    </row>
    <row r="227" spans="33:72" x14ac:dyDescent="0.3">
      <c r="AG227" s="45"/>
      <c r="AJ227" s="140"/>
      <c r="AL227" s="140"/>
      <c r="BA227" s="45"/>
      <c r="BF227" s="101"/>
      <c r="BT227" s="101"/>
    </row>
    <row r="228" spans="33:72" x14ac:dyDescent="0.3">
      <c r="AG228" s="45"/>
      <c r="AJ228" s="140"/>
      <c r="AL228" s="140"/>
      <c r="BA228" s="45"/>
      <c r="BF228" s="101"/>
      <c r="BT228" s="101"/>
    </row>
    <row r="229" spans="33:72" x14ac:dyDescent="0.3">
      <c r="AG229" s="45"/>
      <c r="AJ229" s="140"/>
      <c r="AL229" s="140"/>
      <c r="BA229" s="45"/>
      <c r="BF229" s="101"/>
      <c r="BT229" s="101"/>
    </row>
    <row r="230" spans="33:72" x14ac:dyDescent="0.3">
      <c r="AG230" s="45"/>
      <c r="AJ230" s="140"/>
      <c r="AL230" s="140"/>
      <c r="BA230" s="45"/>
      <c r="BF230" s="101"/>
      <c r="BT230" s="101"/>
    </row>
    <row r="231" spans="33:72" x14ac:dyDescent="0.3">
      <c r="AG231" s="45"/>
      <c r="AJ231" s="140"/>
      <c r="AL231" s="140"/>
      <c r="BA231" s="45"/>
      <c r="BF231" s="101"/>
      <c r="BT231" s="101"/>
    </row>
    <row r="232" spans="33:72" x14ac:dyDescent="0.3">
      <c r="AG232" s="45"/>
      <c r="AJ232" s="140"/>
      <c r="AL232" s="140"/>
      <c r="BA232" s="45"/>
      <c r="BF232" s="101"/>
      <c r="BT232" s="101"/>
    </row>
    <row r="233" spans="33:72" x14ac:dyDescent="0.3">
      <c r="AG233" s="45"/>
      <c r="AJ233" s="140"/>
      <c r="AL233" s="140"/>
      <c r="BA233" s="45"/>
      <c r="BF233" s="101"/>
      <c r="BT233" s="101"/>
    </row>
    <row r="234" spans="33:72" x14ac:dyDescent="0.3">
      <c r="AG234" s="45"/>
      <c r="AJ234" s="140"/>
      <c r="AL234" s="140"/>
      <c r="BA234" s="45"/>
      <c r="BF234" s="101"/>
      <c r="BT234" s="101"/>
    </row>
    <row r="235" spans="33:72" x14ac:dyDescent="0.3">
      <c r="AG235" s="45"/>
      <c r="AJ235" s="140"/>
      <c r="AL235" s="140"/>
      <c r="BA235" s="45"/>
      <c r="BF235" s="101"/>
      <c r="BT235" s="101"/>
    </row>
    <row r="236" spans="33:72" x14ac:dyDescent="0.3">
      <c r="AG236" s="45"/>
      <c r="AJ236" s="140"/>
      <c r="AL236" s="140"/>
      <c r="BA236" s="45"/>
      <c r="BF236" s="101"/>
      <c r="BT236" s="101"/>
    </row>
    <row r="237" spans="33:72" x14ac:dyDescent="0.3">
      <c r="AG237" s="45"/>
      <c r="AJ237" s="140"/>
      <c r="AL237" s="140"/>
      <c r="BA237" s="45"/>
      <c r="BF237" s="101"/>
      <c r="BT237" s="101"/>
    </row>
    <row r="238" spans="33:72" x14ac:dyDescent="0.3">
      <c r="AG238" s="45"/>
      <c r="AJ238" s="140"/>
      <c r="AL238" s="140"/>
      <c r="BA238" s="45"/>
      <c r="BF238" s="101"/>
      <c r="BT238" s="101"/>
    </row>
    <row r="239" spans="33:72" x14ac:dyDescent="0.3">
      <c r="AG239" s="45"/>
      <c r="AJ239" s="140"/>
      <c r="AL239" s="140"/>
      <c r="BA239" s="45"/>
      <c r="BF239" s="101"/>
      <c r="BT239" s="101"/>
    </row>
    <row r="240" spans="33:72" x14ac:dyDescent="0.3">
      <c r="AG240" s="45"/>
      <c r="AJ240" s="140"/>
      <c r="AL240" s="140"/>
      <c r="BA240" s="45"/>
      <c r="BF240" s="101"/>
      <c r="BT240" s="101"/>
    </row>
    <row r="241" spans="33:72" x14ac:dyDescent="0.3">
      <c r="AG241" s="45"/>
      <c r="AJ241" s="140"/>
      <c r="AL241" s="140"/>
      <c r="BA241" s="45"/>
      <c r="BF241" s="101"/>
      <c r="BT241" s="101"/>
    </row>
    <row r="242" spans="33:72" x14ac:dyDescent="0.3">
      <c r="AG242" s="45"/>
      <c r="AJ242" s="140"/>
      <c r="AL242" s="140"/>
      <c r="BA242" s="45"/>
      <c r="BF242" s="101"/>
      <c r="BT242" s="101"/>
    </row>
    <row r="243" spans="33:72" x14ac:dyDescent="0.3">
      <c r="AG243" s="45"/>
      <c r="AJ243" s="140"/>
      <c r="AL243" s="140"/>
      <c r="BA243" s="45"/>
      <c r="BF243" s="101"/>
      <c r="BT243" s="101"/>
    </row>
    <row r="244" spans="33:72" x14ac:dyDescent="0.3">
      <c r="AG244" s="45"/>
      <c r="AJ244" s="140"/>
      <c r="AL244" s="140"/>
      <c r="BA244" s="45"/>
      <c r="BF244" s="101"/>
      <c r="BT244" s="101"/>
    </row>
    <row r="245" spans="33:72" x14ac:dyDescent="0.3">
      <c r="AG245" s="45"/>
      <c r="AJ245" s="140"/>
      <c r="AL245" s="140"/>
      <c r="BA245" s="45"/>
      <c r="BF245" s="101"/>
      <c r="BT245" s="101"/>
    </row>
    <row r="246" spans="33:72" x14ac:dyDescent="0.3">
      <c r="AG246" s="45"/>
      <c r="AJ246" s="140"/>
      <c r="AL246" s="140"/>
      <c r="BA246" s="45"/>
      <c r="BF246" s="101"/>
      <c r="BT246" s="101"/>
    </row>
    <row r="247" spans="33:72" x14ac:dyDescent="0.3">
      <c r="AG247" s="45"/>
      <c r="AJ247" s="140"/>
      <c r="AL247" s="140"/>
      <c r="BA247" s="45"/>
      <c r="BF247" s="101"/>
      <c r="BT247" s="101"/>
    </row>
    <row r="248" spans="33:72" x14ac:dyDescent="0.3">
      <c r="AG248" s="45"/>
      <c r="AJ248" s="140"/>
      <c r="AL248" s="140"/>
      <c r="BA248" s="45"/>
      <c r="BF248" s="101"/>
      <c r="BT248" s="101"/>
    </row>
    <row r="249" spans="33:72" x14ac:dyDescent="0.3">
      <c r="AG249" s="45"/>
      <c r="AJ249" s="140"/>
      <c r="AL249" s="140"/>
      <c r="BA249" s="45"/>
      <c r="BF249" s="101"/>
      <c r="BT249" s="101"/>
    </row>
    <row r="250" spans="33:72" x14ac:dyDescent="0.3">
      <c r="AG250" s="45"/>
      <c r="AJ250" s="140"/>
      <c r="AL250" s="140"/>
      <c r="BA250" s="45"/>
      <c r="BF250" s="101"/>
      <c r="BT250" s="101"/>
    </row>
    <row r="251" spans="33:72" x14ac:dyDescent="0.3">
      <c r="AG251" s="45"/>
      <c r="AJ251" s="140"/>
      <c r="AL251" s="140"/>
      <c r="BA251" s="45"/>
      <c r="BF251" s="101"/>
      <c r="BT251" s="101"/>
    </row>
    <row r="252" spans="33:72" x14ac:dyDescent="0.3">
      <c r="AG252" s="45"/>
      <c r="AJ252" s="140"/>
      <c r="AL252" s="140"/>
      <c r="BA252" s="45"/>
      <c r="BF252" s="101"/>
      <c r="BT252" s="101"/>
    </row>
    <row r="253" spans="33:72" x14ac:dyDescent="0.3">
      <c r="AG253" s="45"/>
      <c r="AJ253" s="140"/>
      <c r="AL253" s="140"/>
      <c r="BA253" s="45"/>
      <c r="BF253" s="101"/>
      <c r="BT253" s="101"/>
    </row>
    <row r="254" spans="33:72" x14ac:dyDescent="0.3">
      <c r="AG254" s="45"/>
      <c r="AJ254" s="140"/>
      <c r="AL254" s="140"/>
      <c r="BA254" s="45"/>
      <c r="BF254" s="101"/>
      <c r="BT254" s="101"/>
    </row>
    <row r="255" spans="33:72" x14ac:dyDescent="0.3">
      <c r="AG255" s="45"/>
      <c r="AJ255" s="140"/>
      <c r="AL255" s="140"/>
      <c r="BA255" s="45"/>
      <c r="BF255" s="101"/>
      <c r="BT255" s="101"/>
    </row>
    <row r="256" spans="33:72" x14ac:dyDescent="0.3">
      <c r="AG256" s="45"/>
      <c r="AJ256" s="140"/>
      <c r="AL256" s="140"/>
      <c r="BA256" s="45"/>
      <c r="BF256" s="101"/>
      <c r="BT256" s="101"/>
    </row>
    <row r="257" spans="33:72" x14ac:dyDescent="0.3">
      <c r="AG257" s="45"/>
      <c r="AJ257" s="140"/>
      <c r="AL257" s="140"/>
      <c r="BA257" s="45"/>
      <c r="BF257" s="101"/>
      <c r="BT257" s="101"/>
    </row>
    <row r="258" spans="33:72" x14ac:dyDescent="0.3">
      <c r="AG258" s="45"/>
      <c r="AJ258" s="140"/>
      <c r="AL258" s="140"/>
      <c r="BA258" s="45"/>
      <c r="BF258" s="101"/>
      <c r="BT258" s="101"/>
    </row>
    <row r="259" spans="33:72" x14ac:dyDescent="0.3">
      <c r="AG259" s="45"/>
      <c r="AJ259" s="140"/>
      <c r="AL259" s="140"/>
      <c r="BA259" s="45"/>
      <c r="BF259" s="101"/>
      <c r="BT259" s="101"/>
    </row>
    <row r="260" spans="33:72" x14ac:dyDescent="0.3">
      <c r="AG260" s="45"/>
      <c r="AJ260" s="140"/>
      <c r="AL260" s="140"/>
      <c r="BA260" s="45"/>
      <c r="BF260" s="101"/>
      <c r="BT260" s="101"/>
    </row>
    <row r="261" spans="33:72" x14ac:dyDescent="0.3">
      <c r="AG261" s="45"/>
      <c r="AJ261" s="140"/>
      <c r="AL261" s="140"/>
      <c r="BA261" s="45"/>
      <c r="BF261" s="101"/>
      <c r="BT261" s="101"/>
    </row>
    <row r="262" spans="33:72" x14ac:dyDescent="0.3">
      <c r="AG262" s="45"/>
      <c r="AJ262" s="140"/>
      <c r="AL262" s="140"/>
      <c r="BA262" s="45"/>
      <c r="BF262" s="101"/>
      <c r="BT262" s="101"/>
    </row>
    <row r="263" spans="33:72" x14ac:dyDescent="0.3">
      <c r="AG263" s="45"/>
      <c r="AJ263" s="140"/>
      <c r="AL263" s="140"/>
      <c r="BA263" s="45"/>
      <c r="BF263" s="101"/>
      <c r="BT263" s="101"/>
    </row>
    <row r="264" spans="33:72" x14ac:dyDescent="0.3">
      <c r="AG264" s="45"/>
      <c r="AJ264" s="140"/>
      <c r="AL264" s="140"/>
      <c r="BA264" s="45"/>
      <c r="BF264" s="101"/>
      <c r="BT264" s="101"/>
    </row>
    <row r="265" spans="33:72" x14ac:dyDescent="0.3">
      <c r="AG265" s="45"/>
      <c r="AJ265" s="140"/>
      <c r="AL265" s="140"/>
      <c r="BA265" s="45"/>
      <c r="BF265" s="101"/>
      <c r="BT265" s="101"/>
    </row>
    <row r="266" spans="33:72" x14ac:dyDescent="0.3">
      <c r="AG266" s="45"/>
      <c r="AJ266" s="140"/>
      <c r="AL266" s="140"/>
      <c r="BA266" s="45"/>
      <c r="BF266" s="101"/>
    </row>
    <row r="267" spans="33:72" x14ac:dyDescent="0.3">
      <c r="AG267" s="45"/>
      <c r="AL267" s="140"/>
      <c r="BA267" s="45"/>
      <c r="BF267" s="101"/>
    </row>
    <row r="268" spans="33:72" x14ac:dyDescent="0.3">
      <c r="AG268" s="45"/>
      <c r="AL268" s="140"/>
      <c r="BA268" s="45"/>
      <c r="BF268" s="101"/>
    </row>
    <row r="269" spans="33:72" x14ac:dyDescent="0.3">
      <c r="AG269" s="45"/>
      <c r="AL269" s="140"/>
      <c r="BA269" s="45"/>
      <c r="BF269" s="101"/>
    </row>
    <row r="270" spans="33:72" x14ac:dyDescent="0.3">
      <c r="AG270" s="45"/>
      <c r="AL270" s="140"/>
      <c r="BA270" s="45"/>
      <c r="BF270" s="101"/>
    </row>
    <row r="271" spans="33:72" x14ac:dyDescent="0.3">
      <c r="AG271" s="45"/>
      <c r="AL271" s="140"/>
      <c r="BA271" s="45"/>
      <c r="BF271" s="101"/>
    </row>
    <row r="272" spans="33:72" x14ac:dyDescent="0.3">
      <c r="AL272" s="140"/>
      <c r="BA272" s="45"/>
    </row>
    <row r="273" spans="38:53" x14ac:dyDescent="0.3">
      <c r="AL273" s="140"/>
      <c r="BA273" s="45"/>
    </row>
    <row r="274" spans="38:53" x14ac:dyDescent="0.3">
      <c r="AL274" s="140"/>
      <c r="BA274" s="45"/>
    </row>
    <row r="275" spans="38:53" x14ac:dyDescent="0.3">
      <c r="AL275" s="140"/>
      <c r="BA275" s="45"/>
    </row>
    <row r="276" spans="38:53" x14ac:dyDescent="0.3">
      <c r="AL276" s="140"/>
      <c r="BA276" s="45"/>
    </row>
    <row r="277" spans="38:53" x14ac:dyDescent="0.3">
      <c r="AL277" s="140"/>
      <c r="BA277" s="45"/>
    </row>
    <row r="278" spans="38:53" x14ac:dyDescent="0.3">
      <c r="AL278" s="140"/>
      <c r="BA278" s="45"/>
    </row>
    <row r="279" spans="38:53" x14ac:dyDescent="0.3">
      <c r="AL279" s="140"/>
      <c r="BA279" s="45"/>
    </row>
    <row r="280" spans="38:53" x14ac:dyDescent="0.3">
      <c r="AL280" s="140"/>
      <c r="BA280" s="45"/>
    </row>
    <row r="281" spans="38:53" x14ac:dyDescent="0.3">
      <c r="AL281" s="140"/>
      <c r="BA281" s="45"/>
    </row>
    <row r="282" spans="38:53" x14ac:dyDescent="0.3">
      <c r="AL282" s="140"/>
      <c r="BA282" s="45"/>
    </row>
    <row r="283" spans="38:53" x14ac:dyDescent="0.3">
      <c r="AL283" s="140"/>
      <c r="BA283" s="45"/>
    </row>
    <row r="284" spans="38:53" x14ac:dyDescent="0.3">
      <c r="AL284" s="140"/>
      <c r="BA284" s="45"/>
    </row>
    <row r="285" spans="38:53" x14ac:dyDescent="0.3">
      <c r="AL285" s="140"/>
      <c r="BA285" s="45"/>
    </row>
    <row r="286" spans="38:53" x14ac:dyDescent="0.3">
      <c r="AL286" s="140"/>
      <c r="BA286" s="45"/>
    </row>
    <row r="287" spans="38:53" x14ac:dyDescent="0.3">
      <c r="AL287" s="140"/>
      <c r="BA287" s="45"/>
    </row>
    <row r="288" spans="38:53" x14ac:dyDescent="0.3">
      <c r="AL288" s="140"/>
      <c r="BA288" s="45"/>
    </row>
    <row r="289" spans="38:53" x14ac:dyDescent="0.3">
      <c r="AL289" s="140"/>
      <c r="BA289" s="45"/>
    </row>
    <row r="290" spans="38:53" x14ac:dyDescent="0.3">
      <c r="AL290" s="140"/>
      <c r="BA290" s="45"/>
    </row>
    <row r="291" spans="38:53" x14ac:dyDescent="0.3">
      <c r="AL291" s="140"/>
      <c r="BA291" s="45"/>
    </row>
    <row r="292" spans="38:53" x14ac:dyDescent="0.3">
      <c r="AL292" s="140"/>
      <c r="BA292" s="45"/>
    </row>
    <row r="293" spans="38:53" x14ac:dyDescent="0.3">
      <c r="AL293" s="140"/>
      <c r="BA293" s="45"/>
    </row>
    <row r="294" spans="38:53" x14ac:dyDescent="0.3">
      <c r="AL294" s="140"/>
      <c r="BA294" s="45"/>
    </row>
    <row r="295" spans="38:53" x14ac:dyDescent="0.3">
      <c r="AL295" s="140"/>
      <c r="BA295" s="45"/>
    </row>
    <row r="296" spans="38:53" x14ac:dyDescent="0.3">
      <c r="AL296" s="140"/>
      <c r="BA296" s="45"/>
    </row>
    <row r="297" spans="38:53" x14ac:dyDescent="0.3">
      <c r="AL297" s="140"/>
      <c r="BA297" s="45"/>
    </row>
    <row r="298" spans="38:53" x14ac:dyDescent="0.3">
      <c r="AL298" s="140"/>
      <c r="BA298" s="45"/>
    </row>
    <row r="299" spans="38:53" x14ac:dyDescent="0.3">
      <c r="AL299" s="140"/>
      <c r="BA299" s="45"/>
    </row>
    <row r="300" spans="38:53" x14ac:dyDescent="0.3">
      <c r="AL300" s="140"/>
      <c r="BA300" s="45"/>
    </row>
    <row r="301" spans="38:53" x14ac:dyDescent="0.3">
      <c r="AL301" s="140"/>
      <c r="BA301" s="45"/>
    </row>
    <row r="302" spans="38:53" x14ac:dyDescent="0.3">
      <c r="AL302" s="140"/>
      <c r="BA302" s="45"/>
    </row>
    <row r="303" spans="38:53" x14ac:dyDescent="0.3">
      <c r="AL303" s="140"/>
      <c r="BA303" s="45"/>
    </row>
    <row r="304" spans="38:53" x14ac:dyDescent="0.3">
      <c r="AL304" s="140"/>
      <c r="BA304" s="45"/>
    </row>
    <row r="305" spans="38:53" x14ac:dyDescent="0.3">
      <c r="AL305" s="140"/>
      <c r="BA305" s="45"/>
    </row>
    <row r="306" spans="38:53" x14ac:dyDescent="0.3">
      <c r="AL306" s="140"/>
      <c r="BA306" s="45"/>
    </row>
    <row r="307" spans="38:53" x14ac:dyDescent="0.3">
      <c r="AL307" s="140"/>
      <c r="BA307" s="45"/>
    </row>
    <row r="308" spans="38:53" x14ac:dyDescent="0.3">
      <c r="AL308" s="140"/>
      <c r="BA308" s="45"/>
    </row>
    <row r="309" spans="38:53" x14ac:dyDescent="0.3">
      <c r="AL309" s="140"/>
      <c r="BA309" s="45"/>
    </row>
    <row r="310" spans="38:53" x14ac:dyDescent="0.3">
      <c r="AL310" s="140"/>
      <c r="BA310" s="45"/>
    </row>
    <row r="311" spans="38:53" x14ac:dyDescent="0.3">
      <c r="AL311" s="140"/>
      <c r="BA311" s="45"/>
    </row>
    <row r="312" spans="38:53" x14ac:dyDescent="0.3">
      <c r="AL312" s="140"/>
      <c r="BA312" s="45"/>
    </row>
    <row r="313" spans="38:53" x14ac:dyDescent="0.3">
      <c r="AL313" s="140"/>
      <c r="BA313" s="45"/>
    </row>
    <row r="314" spans="38:53" x14ac:dyDescent="0.3">
      <c r="AL314" s="140"/>
      <c r="BA314" s="45"/>
    </row>
    <row r="315" spans="38:53" x14ac:dyDescent="0.3">
      <c r="AL315" s="140"/>
      <c r="BA315" s="45"/>
    </row>
    <row r="316" spans="38:53" x14ac:dyDescent="0.3">
      <c r="AL316" s="140"/>
      <c r="BA316" s="45"/>
    </row>
    <row r="317" spans="38:53" x14ac:dyDescent="0.3">
      <c r="AL317" s="140"/>
      <c r="BA317" s="45"/>
    </row>
    <row r="318" spans="38:53" x14ac:dyDescent="0.3">
      <c r="AL318" s="140"/>
      <c r="BA318" s="45"/>
    </row>
    <row r="319" spans="38:53" x14ac:dyDescent="0.3">
      <c r="AL319" s="140"/>
      <c r="BA319" s="45"/>
    </row>
    <row r="320" spans="38:53" x14ac:dyDescent="0.3">
      <c r="AL320" s="140"/>
      <c r="BA320" s="45"/>
    </row>
    <row r="321" spans="38:53" x14ac:dyDescent="0.3">
      <c r="AL321" s="140"/>
      <c r="BA321" s="45"/>
    </row>
    <row r="322" spans="38:53" x14ac:dyDescent="0.3">
      <c r="AL322" s="140"/>
      <c r="BA322" s="45"/>
    </row>
    <row r="323" spans="38:53" x14ac:dyDescent="0.3">
      <c r="AL323" s="140"/>
      <c r="BA323" s="45"/>
    </row>
    <row r="324" spans="38:53" x14ac:dyDescent="0.3">
      <c r="AL324" s="140"/>
      <c r="BA324" s="45"/>
    </row>
    <row r="325" spans="38:53" x14ac:dyDescent="0.3">
      <c r="AL325" s="140"/>
      <c r="BA325" s="45"/>
    </row>
    <row r="326" spans="38:53" x14ac:dyDescent="0.3">
      <c r="AL326" s="140"/>
      <c r="BA326" s="45"/>
    </row>
    <row r="327" spans="38:53" x14ac:dyDescent="0.3">
      <c r="AL327" s="140"/>
      <c r="BA327" s="45"/>
    </row>
    <row r="328" spans="38:53" x14ac:dyDescent="0.3">
      <c r="AL328" s="140"/>
      <c r="BA328" s="45"/>
    </row>
    <row r="329" spans="38:53" x14ac:dyDescent="0.3">
      <c r="AL329" s="140"/>
      <c r="BA329" s="45"/>
    </row>
    <row r="330" spans="38:53" x14ac:dyDescent="0.3">
      <c r="AL330" s="140"/>
      <c r="BA330" s="45"/>
    </row>
    <row r="331" spans="38:53" x14ac:dyDescent="0.3">
      <c r="AL331" s="140"/>
      <c r="BA331" s="45"/>
    </row>
    <row r="332" spans="38:53" x14ac:dyDescent="0.3">
      <c r="AL332" s="140"/>
      <c r="BA332" s="45"/>
    </row>
    <row r="333" spans="38:53" x14ac:dyDescent="0.3">
      <c r="AL333" s="140"/>
      <c r="BA333" s="45"/>
    </row>
    <row r="334" spans="38:53" x14ac:dyDescent="0.3">
      <c r="AL334" s="140"/>
      <c r="BA334" s="45"/>
    </row>
    <row r="335" spans="38:53" x14ac:dyDescent="0.3">
      <c r="AL335" s="140"/>
      <c r="BA335" s="45"/>
    </row>
    <row r="336" spans="38:53" x14ac:dyDescent="0.3">
      <c r="AL336" s="140"/>
      <c r="BA336" s="45"/>
    </row>
    <row r="337" spans="38:53" x14ac:dyDescent="0.3">
      <c r="AL337" s="140"/>
      <c r="BA337" s="45"/>
    </row>
    <row r="338" spans="38:53" x14ac:dyDescent="0.3">
      <c r="AL338" s="140"/>
      <c r="BA338" s="45"/>
    </row>
    <row r="339" spans="38:53" x14ac:dyDescent="0.3">
      <c r="AL339" s="140"/>
      <c r="BA339" s="45"/>
    </row>
    <row r="340" spans="38:53" x14ac:dyDescent="0.3">
      <c r="AL340" s="140"/>
      <c r="BA340" s="45"/>
    </row>
    <row r="341" spans="38:53" x14ac:dyDescent="0.3">
      <c r="AL341" s="140"/>
      <c r="BA341" s="45"/>
    </row>
    <row r="342" spans="38:53" x14ac:dyDescent="0.3">
      <c r="AL342" s="140"/>
      <c r="BA342" s="45"/>
    </row>
    <row r="343" spans="38:53" x14ac:dyDescent="0.3">
      <c r="AL343" s="140"/>
      <c r="BA343" s="45"/>
    </row>
    <row r="344" spans="38:53" x14ac:dyDescent="0.3">
      <c r="AL344" s="140"/>
      <c r="BA344" s="45"/>
    </row>
    <row r="345" spans="38:53" x14ac:dyDescent="0.3">
      <c r="AL345" s="140"/>
      <c r="BA345" s="45"/>
    </row>
    <row r="346" spans="38:53" x14ac:dyDescent="0.3">
      <c r="AL346" s="140"/>
      <c r="BA346" s="45"/>
    </row>
    <row r="347" spans="38:53" x14ac:dyDescent="0.3">
      <c r="AL347" s="140"/>
      <c r="BA347" s="45"/>
    </row>
    <row r="348" spans="38:53" x14ac:dyDescent="0.3">
      <c r="AL348" s="140"/>
      <c r="BA348" s="45"/>
    </row>
    <row r="349" spans="38:53" x14ac:dyDescent="0.3">
      <c r="AL349" s="140"/>
      <c r="BA349" s="45"/>
    </row>
    <row r="350" spans="38:53" x14ac:dyDescent="0.3">
      <c r="AL350" s="140"/>
      <c r="BA350" s="45"/>
    </row>
    <row r="351" spans="38:53" x14ac:dyDescent="0.3">
      <c r="AL351" s="140"/>
      <c r="BA351" s="45"/>
    </row>
    <row r="352" spans="38:53" x14ac:dyDescent="0.3">
      <c r="AL352" s="140"/>
      <c r="BA352" s="45"/>
    </row>
    <row r="353" spans="38:53" x14ac:dyDescent="0.3">
      <c r="AL353" s="140"/>
      <c r="BA353" s="45"/>
    </row>
    <row r="354" spans="38:53" x14ac:dyDescent="0.3">
      <c r="AL354" s="140"/>
      <c r="BA354" s="45"/>
    </row>
    <row r="355" spans="38:53" x14ac:dyDescent="0.3">
      <c r="AL355" s="140"/>
      <c r="BA355" s="45"/>
    </row>
    <row r="356" spans="38:53" x14ac:dyDescent="0.3">
      <c r="AL356" s="140"/>
      <c r="BA356" s="45"/>
    </row>
    <row r="357" spans="38:53" x14ac:dyDescent="0.3">
      <c r="AL357" s="140"/>
      <c r="BA357" s="45"/>
    </row>
    <row r="358" spans="38:53" x14ac:dyDescent="0.3">
      <c r="AL358" s="140"/>
      <c r="BA358" s="45"/>
    </row>
    <row r="359" spans="38:53" x14ac:dyDescent="0.3">
      <c r="AL359" s="140"/>
      <c r="BA359" s="45"/>
    </row>
    <row r="360" spans="38:53" x14ac:dyDescent="0.3">
      <c r="AL360" s="140"/>
      <c r="BA360" s="45"/>
    </row>
    <row r="361" spans="38:53" x14ac:dyDescent="0.3">
      <c r="AL361" s="140"/>
      <c r="BA361" s="45"/>
    </row>
    <row r="362" spans="38:53" x14ac:dyDescent="0.3">
      <c r="AL362" s="140"/>
      <c r="BA362" s="45"/>
    </row>
    <row r="363" spans="38:53" x14ac:dyDescent="0.3">
      <c r="AL363" s="140"/>
    </row>
    <row r="364" spans="38:53" x14ac:dyDescent="0.3">
      <c r="AL364" s="140"/>
    </row>
    <row r="365" spans="38:53" x14ac:dyDescent="0.3">
      <c r="AL365" s="140"/>
    </row>
    <row r="366" spans="38:53" x14ac:dyDescent="0.3">
      <c r="AL366" s="140"/>
    </row>
  </sheetData>
  <autoFilter ref="A1:CU1" xr:uid="{F8C54718-DA75-4683-90E1-C7E061361E76}"/>
  <phoneticPr fontId="11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7410-B011-437A-84D2-D2BEE4C3B40F}">
  <sheetPr codeName="Sheet11" filterMode="1"/>
  <dimension ref="A1:AW174"/>
  <sheetViews>
    <sheetView workbookViewId="0">
      <selection sqref="A1:XFD169"/>
    </sheetView>
  </sheetViews>
  <sheetFormatPr defaultRowHeight="14.4" x14ac:dyDescent="0.3"/>
  <cols>
    <col min="1" max="1" width="14" customWidth="1"/>
    <col min="2" max="2" width="31.109375" style="98" customWidth="1"/>
    <col min="3" max="3" width="8" style="98" bestFit="1" customWidth="1"/>
    <col min="4" max="4" width="8" style="98" customWidth="1"/>
    <col min="5" max="5" width="12.6640625" customWidth="1"/>
    <col min="6" max="7" width="8.88671875" customWidth="1"/>
    <col min="8" max="8" width="9" customWidth="1"/>
    <col min="9" max="9" width="8.88671875" customWidth="1"/>
    <col min="10" max="10" width="13.33203125" customWidth="1"/>
    <col min="11" max="18" width="8.88671875" customWidth="1"/>
    <col min="19" max="20" width="11" customWidth="1"/>
    <col min="21" max="21" width="8.88671875" customWidth="1"/>
  </cols>
  <sheetData>
    <row r="1" spans="1:49" ht="27" customHeight="1" x14ac:dyDescent="0.3">
      <c r="A1" s="1" t="s">
        <v>0</v>
      </c>
      <c r="B1" s="116" t="s">
        <v>2</v>
      </c>
      <c r="C1" s="116" t="s">
        <v>783</v>
      </c>
      <c r="D1" s="97" t="s">
        <v>819</v>
      </c>
      <c r="E1" t="s">
        <v>703</v>
      </c>
      <c r="F1" t="s">
        <v>704</v>
      </c>
      <c r="G1" t="s">
        <v>705</v>
      </c>
      <c r="H1" t="s">
        <v>706</v>
      </c>
      <c r="I1" t="s">
        <v>707</v>
      </c>
      <c r="J1" t="s">
        <v>708</v>
      </c>
      <c r="K1" t="s">
        <v>583</v>
      </c>
      <c r="L1" t="s">
        <v>709</v>
      </c>
      <c r="M1" t="s">
        <v>710</v>
      </c>
      <c r="N1" t="s">
        <v>550</v>
      </c>
      <c r="O1" t="s">
        <v>551</v>
      </c>
      <c r="P1" t="s">
        <v>711</v>
      </c>
      <c r="Q1" t="s">
        <v>712</v>
      </c>
      <c r="R1" t="s">
        <v>713</v>
      </c>
      <c r="S1" t="s">
        <v>750</v>
      </c>
      <c r="T1" t="s">
        <v>556</v>
      </c>
      <c r="U1" t="s">
        <v>557</v>
      </c>
      <c r="V1" t="s">
        <v>558</v>
      </c>
      <c r="W1" t="s">
        <v>559</v>
      </c>
      <c r="X1" t="s">
        <v>560</v>
      </c>
      <c r="Y1" t="s">
        <v>561</v>
      </c>
      <c r="Z1" t="s">
        <v>562</v>
      </c>
      <c r="AA1" t="s">
        <v>563</v>
      </c>
      <c r="AB1" t="s">
        <v>564</v>
      </c>
      <c r="AC1" t="s">
        <v>565</v>
      </c>
      <c r="AD1" t="s">
        <v>566</v>
      </c>
      <c r="AE1" t="s">
        <v>567</v>
      </c>
      <c r="AF1" t="s">
        <v>568</v>
      </c>
      <c r="AG1" t="s">
        <v>569</v>
      </c>
      <c r="AH1" t="s">
        <v>570</v>
      </c>
      <c r="AI1" t="s">
        <v>571</v>
      </c>
      <c r="AJ1" t="s">
        <v>572</v>
      </c>
      <c r="AK1" t="s">
        <v>573</v>
      </c>
      <c r="AL1" t="s">
        <v>574</v>
      </c>
      <c r="AM1" t="s">
        <v>575</v>
      </c>
      <c r="AN1" t="s">
        <v>576</v>
      </c>
      <c r="AO1" t="s">
        <v>577</v>
      </c>
      <c r="AP1" t="s">
        <v>578</v>
      </c>
      <c r="AQ1" t="s">
        <v>579</v>
      </c>
      <c r="AR1" t="s">
        <v>580</v>
      </c>
      <c r="AS1" t="s">
        <v>581</v>
      </c>
      <c r="AT1" t="s">
        <v>582</v>
      </c>
      <c r="AU1" t="s">
        <v>714</v>
      </c>
      <c r="AV1" t="s">
        <v>584</v>
      </c>
      <c r="AW1" t="s">
        <v>585</v>
      </c>
    </row>
    <row r="2" spans="1:49" hidden="1" x14ac:dyDescent="0.3">
      <c r="A2" s="4" t="str">
        <f>METADATA!A2</f>
        <v>G0010</v>
      </c>
      <c r="B2" s="11" t="s">
        <v>7</v>
      </c>
      <c r="C2" s="11">
        <f t="shared" ref="C2:C15" si="0">SUM(E2:V2)</f>
        <v>0</v>
      </c>
      <c r="D2" s="92">
        <f>COUNTIF(E2:AZ2,"&gt;0.01")</f>
        <v>0</v>
      </c>
      <c r="E2">
        <f>IFERROR(VLOOKUP(A2,EXAMS!A:CS,7,FALSE)*VLOOKUP(EXAMS!$G$1,[1]Cargo!$A:$D,4,FALSE),"")</f>
        <v>0</v>
      </c>
      <c r="F2">
        <f>IFERROR(VLOOKUP(A2,EXAMS!A:CS,9,FALSE)*VLOOKUP(EXAMS!$I$1,[1]Cargo!$A:$D,4,FALSE),"")</f>
        <v>0</v>
      </c>
      <c r="G2">
        <f>IFERROR(VLOOKUP(A2,EXAMS!A:CS,11,FALSE)*VLOOKUP(EXAMS!$K$1,[1]Cargo!$A:$D,4,FALSE),"")</f>
        <v>0</v>
      </c>
      <c r="H2">
        <f>IFERROR(VLOOKUP(A2,EXAMS!A:CS,13,FALSE)*VLOOKUP(EXAMS!$M$1,[1]Cargo!$A:$D,4,FALSE),"")</f>
        <v>0</v>
      </c>
      <c r="I2">
        <f>IFERROR(VLOOKUP(A2,EXAMS!A:CS,15,FALSE)*VLOOKUP(EXAMS!$O$1,[1]Cargo!$A:$D,4,FALSE),"")</f>
        <v>0</v>
      </c>
      <c r="J2">
        <f>IFERROR(VLOOKUP(A2,EXAMS!A:CS,17,FALSE)*VLOOKUP(EXAMS!$Q$1,[1]Cargo!$A:$D,4,FALSE),"")</f>
        <v>0</v>
      </c>
      <c r="K2">
        <f>IFERROR(VLOOKUP(A2,EXAMS!A:CS,19,FALSE)*VLOOKUP(EXAMS!$S$1,[1]Cargo!$A:$D,4,FALSE),"")</f>
        <v>0</v>
      </c>
      <c r="L2">
        <f>IFERROR(VLOOKUP(A2,EXAMS!A:CS,21,FALSE)*VLOOKUP(EXAMS!$U$1,[1]Cargo!$A:$D,4,FALSE),"")</f>
        <v>0</v>
      </c>
      <c r="M2">
        <f>IFERROR(VLOOKUP(A2,EXAMS!A:CS,23,FALSE)*VLOOKUP(EXAMS!$W$1,[1]Cargo!$A:$D,4,FALSE),"")</f>
        <v>0</v>
      </c>
      <c r="N2">
        <f>IFERROR(VLOOKUP(A2,EXAMS!A:CS,25,FALSE)*VLOOKUP(EXAMS!$Y$1,[1]Cargo!$A:$D,4,FALSE),"")</f>
        <v>0</v>
      </c>
      <c r="O2">
        <f>IFERROR(VLOOKUP(A2,EXAMS!A:CS,27,FALSE)*VLOOKUP(EXAMS!$AA$1,[1]Cargo!$A:$D,4,FALSE),"")</f>
        <v>0</v>
      </c>
      <c r="P2">
        <f>IFERROR(VLOOKUP(A2,EXAMS!A:CS,29,FALSE)*VLOOKUP(EXAMS!$AC$1,[1]Cargo!$A:$D,4,FALSE),"")</f>
        <v>0</v>
      </c>
      <c r="Q2">
        <f>IFERROR(VLOOKUP(A2,EXAMS!A:CS,31,FALSE)*VLOOKUP(EXAMS!$AE$1,[1]Cargo!$A:$D,4,FALSE),"")</f>
        <v>0</v>
      </c>
      <c r="R2">
        <f>IFERROR(VLOOKUP(A2,EXAMS!A:CS,33,FALSE)*VLOOKUP(EXAMS!$AG$1,[1]Cargo!$A:$D,4,FALSE),"")</f>
        <v>0</v>
      </c>
      <c r="S2">
        <f>IFERROR(VLOOKUP(A2,EXAMS!A:CS,37,FALSE)*VLOOKUP(EXAMS!$AK$1,[1]Cargo!$A:$D,4,FALSE),"")</f>
        <v>0</v>
      </c>
      <c r="T2">
        <f>IFERROR(VLOOKUP(A2,EXAMS!A:CS,39,FALSE)*VLOOKUP(EXAMS!$AM$1,[1]Cargo!$A:$D,4,FALSE),"")</f>
        <v>0</v>
      </c>
      <c r="U2">
        <f>IFERROR(VLOOKUP(A2,EXAMS!A:CS,41,FALSE)*VLOOKUP(EXAMS!$AO$1,[1]Cargo!$A:$D,4,FALSE),"")</f>
        <v>0</v>
      </c>
      <c r="V2">
        <f>IFERROR(VLOOKUP(A2,EXAMS!A:CS,43,FALSE)*VLOOKUP(EXAMS!$AQ$1,[1]Cargo!$A:$D,4,FALSE),"")</f>
        <v>0</v>
      </c>
      <c r="W2">
        <f>IFERROR(VLOOKUP(A2,EXAMS!A:CS,45,FALSE)*VLOOKUP(EXAMS!$AS$1,[1]Cargo!$A:$D,4,FALSE),"")</f>
        <v>0</v>
      </c>
      <c r="X2">
        <f>IFERROR(VLOOKUP(A2,EXAMS!A:CS,47,FALSE)*VLOOKUP(EXAMS!$AU$1,[1]Cargo!$A:$D,4,FALSE),"")</f>
        <v>0</v>
      </c>
      <c r="Y2">
        <f>IFERROR(VLOOKUP(A2,EXAMS!A:CS,49,FALSE)*VLOOKUP(EXAMS!$AW$1,[1]Cargo!$A:$D,4,FALSE),"")</f>
        <v>0</v>
      </c>
      <c r="Z2">
        <f>IFERROR(VLOOKUP(A2,EXAMS!A:CS,51,FALSE)*VLOOKUP(EXAMS!$AY$1,[1]Cargo!$A:$D,4,FALSE),"")</f>
        <v>0</v>
      </c>
      <c r="AA2">
        <f>IFERROR(VLOOKUP(A2,EXAMS!A:CS,53,FALSE)*VLOOKUP(EXAMS!$BA$1,[1]Cargo!$A:$D,4,FALSE),"")</f>
        <v>0</v>
      </c>
      <c r="AB2">
        <f>IFERROR(VLOOKUP(A2,EXAMS!A:CS,55,FALSE)*VLOOKUP(EXAMS!$BC$1,[1]Cargo!$A:$D,4,FALSE),"")</f>
        <v>0</v>
      </c>
      <c r="AC2">
        <f>IFERROR(VLOOKUP(A2,EXAMS!A:CS,57,FALSE)*VLOOKUP(EXAMS!$BE$1,[1]Cargo!$A:$D,4,FALSE),"")</f>
        <v>0</v>
      </c>
      <c r="AD2">
        <f>IFERROR(VLOOKUP(A2,EXAMS!A:CS,59,FALSE)*VLOOKUP(EXAMS!$BG$1,[1]Cargo!$A:$D,4,FALSE),"")</f>
        <v>0</v>
      </c>
      <c r="AE2">
        <f>IFERROR(VLOOKUP(A2,EXAMS!A:CS,61,FALSE)*VLOOKUP(EXAMS!$BI$1,[1]Cargo!$A:$D,4,FALSE),"")</f>
        <v>0</v>
      </c>
      <c r="AF2">
        <f>IFERROR(VLOOKUP(A2,EXAMS!A:CS,63,FALSE)*VLOOKUP(EXAMS!$BK$1,[1]Cargo!$A:$D,4,FALSE),"")</f>
        <v>0</v>
      </c>
      <c r="AG2">
        <f>IFERROR(VLOOKUP(A2,EXAMS!A:CS,65,FALSE)*VLOOKUP(EXAMS!$BM$1,[1]Cargo!$A:$D,4,FALSE),"")</f>
        <v>0</v>
      </c>
      <c r="AH2">
        <f>IFERROR(VLOOKUP(A2,EXAMS!A:CS,67,FALSE)*VLOOKUP(EXAMS!$BO$1,[1]Cargo!$A:$D,4,FALSE),"")</f>
        <v>0</v>
      </c>
      <c r="AI2">
        <f>IFERROR(VLOOKUP(A2,EXAMS!A:CS,69,FALSE)*VLOOKUP(EXAMS!$BQ$1,[1]Cargo!$A:$D,4,FALSE),"")</f>
        <v>0</v>
      </c>
      <c r="AJ2">
        <f>IFERROR(VLOOKUP(A2,EXAMS!A:CS,71,FALSE)*VLOOKUP(EXAMS!$BS$1,[1]Cargo!$A:$D,4,FALSE),"")</f>
        <v>0</v>
      </c>
      <c r="AK2">
        <f>IFERROR(VLOOKUP(A2,EXAMS!A:CS,73,FALSE)*VLOOKUP(EXAMS!$BU$1,[1]Cargo!$A:$D,4,FALSE),"")</f>
        <v>0</v>
      </c>
      <c r="AL2">
        <f>IFERROR(VLOOKUP(A2,EXAMS!A:CS,75,FALSE)*VLOOKUP(EXAMS!$BW$1,[1]Cargo!$A:$D,4,FALSE),"")</f>
        <v>0</v>
      </c>
      <c r="AM2">
        <f>IFERROR(VLOOKUP(A2,EXAMS!A:CS,77,FALSE)*VLOOKUP(EXAMS!$BY$1,[1]Cargo!$A:$D,4,FALSE),"")</f>
        <v>0</v>
      </c>
      <c r="AN2">
        <f>IFERROR(VLOOKUP(A2,EXAMS!A:CS,79,FALSE)*VLOOKUP(EXAMS!$CA$1,[1]Cargo!$A:$D,4,FALSE),"")</f>
        <v>0</v>
      </c>
      <c r="AO2">
        <f>IFERROR(VLOOKUP(A2,EXAMS!A:CS,81,FALSE)*VLOOKUP(EXAMS!$CC$1,[1]Cargo!$A:$D,4,FALSE),"")</f>
        <v>0</v>
      </c>
      <c r="AP2">
        <f>IFERROR(VLOOKUP(A2,EXAMS!A:CS,83,FALSE)*VLOOKUP(EXAMS!$CE$1,[1]Cargo!$A:$D,4,FALSE),"")</f>
        <v>0</v>
      </c>
      <c r="AQ2">
        <f>IFERROR(VLOOKUP(A2,EXAMS!A:CS,85,FALSE)*VLOOKUP(EXAMS!$CG$1,[1]Cargo!$A:$D,4,FALSE),"")</f>
        <v>0</v>
      </c>
      <c r="AR2">
        <f>IFERROR(VLOOKUP(A2,EXAMS!A:CS,87,FALSE)*VLOOKUP(EXAMS!$CI$1,[1]Cargo!$A:$D,4,FALSE),"")</f>
        <v>0</v>
      </c>
      <c r="AS2">
        <f>IFERROR(VLOOKUP(A2,EXAMS!A:CS,89,FALSE)*VLOOKUP(EXAMS!$CK$1,[1]Cargo!$A:$D,4,FALSE),"")</f>
        <v>0</v>
      </c>
      <c r="AT2">
        <f>IFERROR(VLOOKUP(A2,EXAMS!A:CS,91,FALSE)*VLOOKUP(EXAMS!$CM$1,[1]Cargo!$A:$D,4,FALSE),"")</f>
        <v>0</v>
      </c>
      <c r="AU2">
        <f>IFERROR(VLOOKUP(A2,EXAMS!A:CS,93,FALSE)*VLOOKUP(EXAMS!$CO$1,[1]Cargo!$A:$D,4,FALSE),"")</f>
        <v>0</v>
      </c>
      <c r="AV2">
        <f>IFERROR(VLOOKUP(A2,EXAMS!A:CS,95,FALSE)*VLOOKUP(EXAMS!$CQ$1,[1]Cargo!$A:$D,4,FALSE),"")</f>
        <v>0</v>
      </c>
      <c r="AW2">
        <f>IFERROR(VLOOKUP(A2,EXAMS!A:CS,97,FALSE)*VLOOKUP(EXAMS!$CS$1,[1]Cargo!$A:$D,4,FALSE),"")</f>
        <v>0</v>
      </c>
    </row>
    <row r="3" spans="1:49" hidden="1" x14ac:dyDescent="0.3">
      <c r="A3" s="4" t="str">
        <f>METADATA!A3</f>
        <v>Q0011</v>
      </c>
      <c r="B3" s="11" t="s">
        <v>11</v>
      </c>
      <c r="C3" s="11">
        <f t="shared" si="0"/>
        <v>0</v>
      </c>
      <c r="D3" s="92">
        <f t="shared" ref="D3:D66" si="1">COUNTIF(E3:AZ3,"&gt;0.01")</f>
        <v>0</v>
      </c>
      <c r="E3">
        <f>IFERROR(VLOOKUP(A3,EXAMS!A:CS,7,FALSE)*VLOOKUP(EXAMS!$G$1,[1]Cargo!$A:$D,4,FALSE),"")</f>
        <v>0</v>
      </c>
      <c r="F3">
        <f>IFERROR(VLOOKUP(A3,EXAMS!A:CS,9,FALSE)*VLOOKUP(EXAMS!$I$1,[1]Cargo!$A:$D,4,FALSE),"")</f>
        <v>0</v>
      </c>
      <c r="G3">
        <f>IFERROR(VLOOKUP(A3,EXAMS!A:CS,11,FALSE)*VLOOKUP(EXAMS!$K$1,[1]Cargo!$A:$D,4,FALSE),"")</f>
        <v>0</v>
      </c>
      <c r="H3">
        <f>IFERROR(VLOOKUP(A3,EXAMS!A:CS,13,FALSE)*VLOOKUP(EXAMS!$M$1,[1]Cargo!$A:$D,4,FALSE),"")</f>
        <v>0</v>
      </c>
      <c r="I3">
        <f>IFERROR(VLOOKUP(A3,EXAMS!A:CS,15,FALSE)*VLOOKUP(EXAMS!$O$1,[1]Cargo!$A:$D,4,FALSE),"")</f>
        <v>0</v>
      </c>
      <c r="J3">
        <f>IFERROR(VLOOKUP(A3,EXAMS!A:CS,17,FALSE)*VLOOKUP(EXAMS!$Q$1,[1]Cargo!$A:$D,4,FALSE),"")</f>
        <v>0</v>
      </c>
      <c r="K3">
        <f>IFERROR(VLOOKUP(A3,EXAMS!A:CS,19,FALSE)*VLOOKUP(EXAMS!$S$1,[1]Cargo!$A:$D,4,FALSE),"")</f>
        <v>0</v>
      </c>
      <c r="L3">
        <f>IFERROR(VLOOKUP(A3,EXAMS!A:CS,21,FALSE)*VLOOKUP(EXAMS!$U$1,[1]Cargo!$A:$D,4,FALSE),"")</f>
        <v>0</v>
      </c>
      <c r="M3">
        <f>IFERROR(VLOOKUP(A3,EXAMS!A:CS,23,FALSE)*VLOOKUP(EXAMS!$W$1,[1]Cargo!$A:$D,4,FALSE),"")</f>
        <v>0</v>
      </c>
      <c r="N3">
        <f>IFERROR(VLOOKUP(A3,EXAMS!A:CS,25,FALSE)*VLOOKUP(EXAMS!$Y$1,[1]Cargo!$A:$D,4,FALSE),"")</f>
        <v>0</v>
      </c>
      <c r="O3">
        <f>IFERROR(VLOOKUP(A3,EXAMS!A:CS,27,FALSE)*VLOOKUP(EXAMS!$AA$1,[1]Cargo!$A:$D,4,FALSE),"")</f>
        <v>0</v>
      </c>
      <c r="P3">
        <f>IFERROR(VLOOKUP(A3,EXAMS!A:CS,29,FALSE)*VLOOKUP(EXAMS!$AC$1,[1]Cargo!$A:$D,4,FALSE),"")</f>
        <v>0</v>
      </c>
      <c r="Q3">
        <f>IFERROR(VLOOKUP(A3,EXAMS!A:CS,31,FALSE)*VLOOKUP(EXAMS!$AE$1,[1]Cargo!$A:$D,4,FALSE),"")</f>
        <v>0</v>
      </c>
      <c r="R3">
        <f>IFERROR(VLOOKUP(A3,EXAMS!A:CS,33,FALSE)*VLOOKUP(EXAMS!$AG$1,[1]Cargo!$A:$D,4,FALSE),"")</f>
        <v>0</v>
      </c>
      <c r="S3">
        <f>IFERROR(VLOOKUP(A3,EXAMS!A:CS,37,FALSE)*VLOOKUP(EXAMS!$AK$1,[1]Cargo!$A:$D,4,FALSE),"")</f>
        <v>0</v>
      </c>
      <c r="T3">
        <f>IFERROR(VLOOKUP(A3,EXAMS!A:CS,39,FALSE)*VLOOKUP(EXAMS!$AM$1,[1]Cargo!$A:$D,4,FALSE),"")</f>
        <v>0</v>
      </c>
      <c r="U3">
        <f>IFERROR(VLOOKUP(A3,EXAMS!A:CS,41,FALSE)*VLOOKUP(EXAMS!$AO$1,[1]Cargo!$A:$D,4,FALSE),"")</f>
        <v>0</v>
      </c>
      <c r="V3">
        <f>IFERROR(VLOOKUP(A3,EXAMS!A:CS,43,FALSE)*VLOOKUP(EXAMS!$AQ$1,[1]Cargo!$A:$D,4,FALSE),"")</f>
        <v>0</v>
      </c>
      <c r="W3">
        <f>IFERROR(VLOOKUP(A3,EXAMS!A:CS,45,FALSE)*VLOOKUP(EXAMS!$AS$1,[1]Cargo!$A:$D,4,FALSE),"")</f>
        <v>0</v>
      </c>
      <c r="X3">
        <f>IFERROR(VLOOKUP(A3,EXAMS!A:CS,47,FALSE)*VLOOKUP(EXAMS!$AU$1,[1]Cargo!$A:$D,4,FALSE),"")</f>
        <v>0</v>
      </c>
      <c r="Y3">
        <f>IFERROR(VLOOKUP(A3,EXAMS!A:CS,49,FALSE)*VLOOKUP(EXAMS!$AW$1,[1]Cargo!$A:$D,4,FALSE),"")</f>
        <v>0</v>
      </c>
      <c r="Z3">
        <f>IFERROR(VLOOKUP(A3,EXAMS!A:CS,51,FALSE)*VLOOKUP(EXAMS!$AY$1,[1]Cargo!$A:$D,4,FALSE),"")</f>
        <v>0</v>
      </c>
      <c r="AA3">
        <f>IFERROR(VLOOKUP(A3,EXAMS!A:CS,53,FALSE)*VLOOKUP(EXAMS!$BA$1,[1]Cargo!$A:$D,4,FALSE),"")</f>
        <v>0</v>
      </c>
      <c r="AB3">
        <f>IFERROR(VLOOKUP(A3,EXAMS!A:CS,55,FALSE)*VLOOKUP(EXAMS!$BC$1,[1]Cargo!$A:$D,4,FALSE),"")</f>
        <v>0</v>
      </c>
      <c r="AC3">
        <f>IFERROR(VLOOKUP(A3,EXAMS!A:CS,57,FALSE)*VLOOKUP(EXAMS!$BE$1,[1]Cargo!$A:$D,4,FALSE),"")</f>
        <v>0</v>
      </c>
      <c r="AD3">
        <f>IFERROR(VLOOKUP(A3,EXAMS!A:CS,59,FALSE)*VLOOKUP(EXAMS!$BG$1,[1]Cargo!$A:$D,4,FALSE),"")</f>
        <v>0</v>
      </c>
      <c r="AE3">
        <f>IFERROR(VLOOKUP(A3,EXAMS!A:CS,61,FALSE)*VLOOKUP(EXAMS!$BI$1,[1]Cargo!$A:$D,4,FALSE),"")</f>
        <v>0</v>
      </c>
      <c r="AF3">
        <f>IFERROR(VLOOKUP(A3,EXAMS!A:CS,63,FALSE)*VLOOKUP(EXAMS!$BK$1,[1]Cargo!$A:$D,4,FALSE),"")</f>
        <v>0</v>
      </c>
      <c r="AG3">
        <f>IFERROR(VLOOKUP(A3,EXAMS!A:CS,65,FALSE)*VLOOKUP(EXAMS!$BM$1,[1]Cargo!$A:$D,4,FALSE),"")</f>
        <v>0</v>
      </c>
      <c r="AH3">
        <f>IFERROR(VLOOKUP(A3,EXAMS!A:CS,67,FALSE)*VLOOKUP(EXAMS!$BO$1,[1]Cargo!$A:$D,4,FALSE),"")</f>
        <v>0</v>
      </c>
      <c r="AI3">
        <f>IFERROR(VLOOKUP(A3,EXAMS!A:CS,69,FALSE)*VLOOKUP(EXAMS!$BQ$1,[1]Cargo!$A:$D,4,FALSE),"")</f>
        <v>0</v>
      </c>
      <c r="AJ3">
        <f>IFERROR(VLOOKUP(A3,EXAMS!A:CS,71,FALSE)*VLOOKUP(EXAMS!$BS$1,[1]Cargo!$A:$D,4,FALSE),"")</f>
        <v>0</v>
      </c>
      <c r="AK3">
        <f>IFERROR(VLOOKUP(A3,EXAMS!A:CS,73,FALSE)*VLOOKUP(EXAMS!$BU$1,[1]Cargo!$A:$D,4,FALSE),"")</f>
        <v>0</v>
      </c>
      <c r="AL3">
        <f>IFERROR(VLOOKUP(A3,EXAMS!A:CS,75,FALSE)*VLOOKUP(EXAMS!$BW$1,[1]Cargo!$A:$D,4,FALSE),"")</f>
        <v>0</v>
      </c>
      <c r="AM3">
        <f>IFERROR(VLOOKUP(A3,EXAMS!A:CS,77,FALSE)*VLOOKUP(EXAMS!$BY$1,[1]Cargo!$A:$D,4,FALSE),"")</f>
        <v>0</v>
      </c>
      <c r="AN3">
        <f>IFERROR(VLOOKUP(A3,EXAMS!A:CS,79,FALSE)*VLOOKUP(EXAMS!$CA$1,[1]Cargo!$A:$D,4,FALSE),"")</f>
        <v>0</v>
      </c>
      <c r="AO3">
        <f>IFERROR(VLOOKUP(A3,EXAMS!A:CS,81,FALSE)*VLOOKUP(EXAMS!$CC$1,[1]Cargo!$A:$D,4,FALSE),"")</f>
        <v>0</v>
      </c>
      <c r="AP3">
        <f>IFERROR(VLOOKUP(A3,EXAMS!A:CS,83,FALSE)*VLOOKUP(EXAMS!$CE$1,[1]Cargo!$A:$D,4,FALSE),"")</f>
        <v>0</v>
      </c>
      <c r="AQ3">
        <f>IFERROR(VLOOKUP(A3,EXAMS!A:CS,85,FALSE)*VLOOKUP(EXAMS!$CG$1,[1]Cargo!$A:$D,4,FALSE),"")</f>
        <v>0</v>
      </c>
      <c r="AR3">
        <f>IFERROR(VLOOKUP(A3,EXAMS!A:CS,87,FALSE)*VLOOKUP(EXAMS!$CI$1,[1]Cargo!$A:$D,4,FALSE),"")</f>
        <v>0</v>
      </c>
      <c r="AS3">
        <f>IFERROR(VLOOKUP(A3,EXAMS!A:CS,89,FALSE)*VLOOKUP(EXAMS!$CK$1,[1]Cargo!$A:$D,4,FALSE),"")</f>
        <v>0</v>
      </c>
      <c r="AT3">
        <f>IFERROR(VLOOKUP(A3,EXAMS!A:CS,91,FALSE)*VLOOKUP(EXAMS!$CM$1,[1]Cargo!$A:$D,4,FALSE),"")</f>
        <v>0</v>
      </c>
      <c r="AU3">
        <f>IFERROR(VLOOKUP(A3,EXAMS!A:CS,93,FALSE)*VLOOKUP(EXAMS!$CO$1,[1]Cargo!$A:$D,4,FALSE),"")</f>
        <v>0</v>
      </c>
      <c r="AV3">
        <f>IFERROR(VLOOKUP(A3,EXAMS!A:CS,95,FALSE)*VLOOKUP(EXAMS!$CQ$1,[1]Cargo!$A:$D,4,FALSE),"")</f>
        <v>0</v>
      </c>
      <c r="AW3">
        <f>IFERROR(VLOOKUP(A3,EXAMS!A:CS,97,FALSE)*VLOOKUP(EXAMS!$CS$1,[1]Cargo!$A:$D,4,FALSE),"")</f>
        <v>0</v>
      </c>
    </row>
    <row r="4" spans="1:49" hidden="1" x14ac:dyDescent="0.3">
      <c r="A4" s="4" t="str">
        <f>METADATA!A4</f>
        <v>Q0041</v>
      </c>
      <c r="B4" s="11" t="s">
        <v>15</v>
      </c>
      <c r="C4" s="11">
        <f t="shared" si="0"/>
        <v>0</v>
      </c>
      <c r="D4" s="92">
        <f t="shared" si="1"/>
        <v>0</v>
      </c>
      <c r="E4">
        <f>IFERROR(VLOOKUP(A4,EXAMS!A:CS,7,FALSE)*VLOOKUP(EXAMS!$G$1,[1]Cargo!$A:$D,4,FALSE),"")</f>
        <v>0</v>
      </c>
      <c r="F4">
        <f>IFERROR(VLOOKUP(A4,EXAMS!A:CS,9,FALSE)*VLOOKUP(EXAMS!$I$1,[1]Cargo!$A:$D,4,FALSE),"")</f>
        <v>0</v>
      </c>
      <c r="G4">
        <f>IFERROR(VLOOKUP(A4,EXAMS!A:CS,11,FALSE)*VLOOKUP(EXAMS!$K$1,[1]Cargo!$A:$D,4,FALSE),"")</f>
        <v>0</v>
      </c>
      <c r="H4">
        <f>IFERROR(VLOOKUP(A4,EXAMS!A:CS,13,FALSE)*VLOOKUP(EXAMS!$M$1,[1]Cargo!$A:$D,4,FALSE),"")</f>
        <v>0</v>
      </c>
      <c r="I4">
        <f>IFERROR(VLOOKUP(A4,EXAMS!A:CS,15,FALSE)*VLOOKUP(EXAMS!$O$1,[1]Cargo!$A:$D,4,FALSE),"")</f>
        <v>0</v>
      </c>
      <c r="J4">
        <f>IFERROR(VLOOKUP(A4,EXAMS!A:CS,17,FALSE)*VLOOKUP(EXAMS!$Q$1,[1]Cargo!$A:$D,4,FALSE),"")</f>
        <v>0</v>
      </c>
      <c r="K4">
        <f>IFERROR(VLOOKUP(A4,EXAMS!A:CS,19,FALSE)*VLOOKUP(EXAMS!$S$1,[1]Cargo!$A:$D,4,FALSE),"")</f>
        <v>0</v>
      </c>
      <c r="L4">
        <f>IFERROR(VLOOKUP(A4,EXAMS!A:CS,21,FALSE)*VLOOKUP(EXAMS!$U$1,[1]Cargo!$A:$D,4,FALSE),"")</f>
        <v>0</v>
      </c>
      <c r="M4">
        <f>IFERROR(VLOOKUP(A4,EXAMS!A:CS,23,FALSE)*VLOOKUP(EXAMS!$W$1,[1]Cargo!$A:$D,4,FALSE),"")</f>
        <v>0</v>
      </c>
      <c r="N4">
        <f>IFERROR(VLOOKUP(A4,EXAMS!A:CS,25,FALSE)*VLOOKUP(EXAMS!$Y$1,[1]Cargo!$A:$D,4,FALSE),"")</f>
        <v>0</v>
      </c>
      <c r="O4">
        <f>IFERROR(VLOOKUP(A4,EXAMS!A:CS,27,FALSE)*VLOOKUP(EXAMS!$AA$1,[1]Cargo!$A:$D,4,FALSE),"")</f>
        <v>0</v>
      </c>
      <c r="P4">
        <f>IFERROR(VLOOKUP(A4,EXAMS!A:CS,29,FALSE)*VLOOKUP(EXAMS!$AC$1,[1]Cargo!$A:$D,4,FALSE),"")</f>
        <v>0</v>
      </c>
      <c r="Q4">
        <f>IFERROR(VLOOKUP(A4,EXAMS!A:CS,31,FALSE)*VLOOKUP(EXAMS!$AE$1,[1]Cargo!$A:$D,4,FALSE),"")</f>
        <v>0</v>
      </c>
      <c r="R4">
        <f>IFERROR(VLOOKUP(A4,EXAMS!A:CS,33,FALSE)*VLOOKUP(EXAMS!$AG$1,[1]Cargo!$A:$D,4,FALSE),"")</f>
        <v>0</v>
      </c>
      <c r="S4">
        <f>IFERROR(VLOOKUP(A4,EXAMS!A:CS,37,FALSE)*VLOOKUP(EXAMS!$AK$1,[1]Cargo!$A:$D,4,FALSE),"")</f>
        <v>0</v>
      </c>
      <c r="T4">
        <f>IFERROR(VLOOKUP(A4,EXAMS!A:CS,39,FALSE)*VLOOKUP(EXAMS!$AM$1,[1]Cargo!$A:$D,4,FALSE),"")</f>
        <v>0</v>
      </c>
      <c r="U4">
        <f>IFERROR(VLOOKUP(A4,EXAMS!A:CS,41,FALSE)*VLOOKUP(EXAMS!$AO$1,[1]Cargo!$A:$D,4,FALSE),"")</f>
        <v>0</v>
      </c>
      <c r="V4">
        <f>IFERROR(VLOOKUP(A4,EXAMS!A:CS,43,FALSE)*VLOOKUP(EXAMS!$AQ$1,[1]Cargo!$A:$D,4,FALSE),"")</f>
        <v>0</v>
      </c>
      <c r="W4">
        <f>IFERROR(VLOOKUP(A4,EXAMS!A:CS,45,FALSE)*VLOOKUP(EXAMS!$AS$1,[1]Cargo!$A:$D,4,FALSE),"")</f>
        <v>0</v>
      </c>
      <c r="X4">
        <f>IFERROR(VLOOKUP(A4,EXAMS!A:CS,47,FALSE)*VLOOKUP(EXAMS!$AU$1,[1]Cargo!$A:$D,4,FALSE),"")</f>
        <v>0</v>
      </c>
      <c r="Y4">
        <f>IFERROR(VLOOKUP(A4,EXAMS!A:CS,49,FALSE)*VLOOKUP(EXAMS!$AW$1,[1]Cargo!$A:$D,4,FALSE),"")</f>
        <v>0</v>
      </c>
      <c r="Z4">
        <f>IFERROR(VLOOKUP(A4,EXAMS!A:CS,51,FALSE)*VLOOKUP(EXAMS!$AY$1,[1]Cargo!$A:$D,4,FALSE),"")</f>
        <v>0</v>
      </c>
      <c r="AA4">
        <f>IFERROR(VLOOKUP(A4,EXAMS!A:CS,53,FALSE)*VLOOKUP(EXAMS!$BA$1,[1]Cargo!$A:$D,4,FALSE),"")</f>
        <v>0</v>
      </c>
      <c r="AB4">
        <f>IFERROR(VLOOKUP(A4,EXAMS!A:CS,55,FALSE)*VLOOKUP(EXAMS!$BC$1,[1]Cargo!$A:$D,4,FALSE),"")</f>
        <v>0</v>
      </c>
      <c r="AC4">
        <f>IFERROR(VLOOKUP(A4,EXAMS!A:CS,57,FALSE)*VLOOKUP(EXAMS!$BE$1,[1]Cargo!$A:$D,4,FALSE),"")</f>
        <v>0</v>
      </c>
      <c r="AD4">
        <f>IFERROR(VLOOKUP(A4,EXAMS!A:CS,59,FALSE)*VLOOKUP(EXAMS!$BG$1,[1]Cargo!$A:$D,4,FALSE),"")</f>
        <v>0</v>
      </c>
      <c r="AE4">
        <f>IFERROR(VLOOKUP(A4,EXAMS!A:CS,61,FALSE)*VLOOKUP(EXAMS!$BI$1,[1]Cargo!$A:$D,4,FALSE),"")</f>
        <v>0</v>
      </c>
      <c r="AF4">
        <f>IFERROR(VLOOKUP(A4,EXAMS!A:CS,63,FALSE)*VLOOKUP(EXAMS!$BK$1,[1]Cargo!$A:$D,4,FALSE),"")</f>
        <v>0</v>
      </c>
      <c r="AG4">
        <f>IFERROR(VLOOKUP(A4,EXAMS!A:CS,65,FALSE)*VLOOKUP(EXAMS!$BM$1,[1]Cargo!$A:$D,4,FALSE),"")</f>
        <v>0</v>
      </c>
      <c r="AH4">
        <f>IFERROR(VLOOKUP(A4,EXAMS!A:CS,67,FALSE)*VLOOKUP(EXAMS!$BO$1,[1]Cargo!$A:$D,4,FALSE),"")</f>
        <v>0</v>
      </c>
      <c r="AI4">
        <f>IFERROR(VLOOKUP(A4,EXAMS!A:CS,69,FALSE)*VLOOKUP(EXAMS!$BQ$1,[1]Cargo!$A:$D,4,FALSE),"")</f>
        <v>0</v>
      </c>
      <c r="AJ4">
        <f>IFERROR(VLOOKUP(A4,EXAMS!A:CS,71,FALSE)*VLOOKUP(EXAMS!$BS$1,[1]Cargo!$A:$D,4,FALSE),"")</f>
        <v>0</v>
      </c>
      <c r="AK4">
        <f>IFERROR(VLOOKUP(A4,EXAMS!A:CS,73,FALSE)*VLOOKUP(EXAMS!$BU$1,[1]Cargo!$A:$D,4,FALSE),"")</f>
        <v>0</v>
      </c>
      <c r="AL4">
        <f>IFERROR(VLOOKUP(A4,EXAMS!A:CS,75,FALSE)*VLOOKUP(EXAMS!$BW$1,[1]Cargo!$A:$D,4,FALSE),"")</f>
        <v>0</v>
      </c>
      <c r="AM4">
        <f>IFERROR(VLOOKUP(A4,EXAMS!A:CS,77,FALSE)*VLOOKUP(EXAMS!$BY$1,[1]Cargo!$A:$D,4,FALSE),"")</f>
        <v>0</v>
      </c>
      <c r="AN4">
        <f>IFERROR(VLOOKUP(A4,EXAMS!A:CS,79,FALSE)*VLOOKUP(EXAMS!$CA$1,[1]Cargo!$A:$D,4,FALSE),"")</f>
        <v>0</v>
      </c>
      <c r="AO4">
        <f>IFERROR(VLOOKUP(A4,EXAMS!A:CS,81,FALSE)*VLOOKUP(EXAMS!$CC$1,[1]Cargo!$A:$D,4,FALSE),"")</f>
        <v>0</v>
      </c>
      <c r="AP4">
        <f>IFERROR(VLOOKUP(A4,EXAMS!A:CS,83,FALSE)*VLOOKUP(EXAMS!$CE$1,[1]Cargo!$A:$D,4,FALSE),"")</f>
        <v>0</v>
      </c>
      <c r="AQ4">
        <f>IFERROR(VLOOKUP(A4,EXAMS!A:CS,85,FALSE)*VLOOKUP(EXAMS!$CG$1,[1]Cargo!$A:$D,4,FALSE),"")</f>
        <v>0</v>
      </c>
      <c r="AR4">
        <f>IFERROR(VLOOKUP(A4,EXAMS!A:CS,87,FALSE)*VLOOKUP(EXAMS!$CI$1,[1]Cargo!$A:$D,4,FALSE),"")</f>
        <v>0</v>
      </c>
      <c r="AS4">
        <f>IFERROR(VLOOKUP(A4,EXAMS!A:CS,89,FALSE)*VLOOKUP(EXAMS!$CK$1,[1]Cargo!$A:$D,4,FALSE),"")</f>
        <v>0</v>
      </c>
      <c r="AT4">
        <f>IFERROR(VLOOKUP(A4,EXAMS!A:CS,91,FALSE)*VLOOKUP(EXAMS!$CM$1,[1]Cargo!$A:$D,4,FALSE),"")</f>
        <v>0</v>
      </c>
      <c r="AU4">
        <f>IFERROR(VLOOKUP(A4,EXAMS!A:CS,93,FALSE)*VLOOKUP(EXAMS!$CO$1,[1]Cargo!$A:$D,4,FALSE),"")</f>
        <v>0</v>
      </c>
      <c r="AV4">
        <f>IFERROR(VLOOKUP(A4,EXAMS!A:CS,95,FALSE)*VLOOKUP(EXAMS!$CQ$1,[1]Cargo!$A:$D,4,FALSE),"")</f>
        <v>0</v>
      </c>
      <c r="AW4">
        <f>IFERROR(VLOOKUP(A4,EXAMS!A:CS,97,FALSE)*VLOOKUP(EXAMS!$CS$1,[1]Cargo!$A:$D,4,FALSE),"")</f>
        <v>0</v>
      </c>
    </row>
    <row r="5" spans="1:49" hidden="1" x14ac:dyDescent="0.3">
      <c r="A5" s="4" t="str">
        <f>METADATA!A5</f>
        <v>Q0042</v>
      </c>
      <c r="B5" s="11" t="s">
        <v>19</v>
      </c>
      <c r="C5" s="11">
        <f t="shared" si="0"/>
        <v>0</v>
      </c>
      <c r="D5" s="92">
        <f t="shared" si="1"/>
        <v>0</v>
      </c>
      <c r="E5">
        <f>IFERROR(VLOOKUP(A5,EXAMS!A:CS,7,FALSE)*VLOOKUP(EXAMS!$G$1,[1]Cargo!$A:$D,4,FALSE),"")</f>
        <v>0</v>
      </c>
      <c r="F5">
        <f>IFERROR(VLOOKUP(A5,EXAMS!A:CS,9,FALSE)*VLOOKUP(EXAMS!$I$1,[1]Cargo!$A:$D,4,FALSE),"")</f>
        <v>0</v>
      </c>
      <c r="G5">
        <f>IFERROR(VLOOKUP(A5,EXAMS!A:CS,11,FALSE)*VLOOKUP(EXAMS!$K$1,[1]Cargo!$A:$D,4,FALSE),"")</f>
        <v>0</v>
      </c>
      <c r="H5">
        <f>IFERROR(VLOOKUP(A5,EXAMS!A:CS,13,FALSE)*VLOOKUP(EXAMS!$M$1,[1]Cargo!$A:$D,4,FALSE),"")</f>
        <v>0</v>
      </c>
      <c r="I5">
        <f>IFERROR(VLOOKUP(A5,EXAMS!A:CS,15,FALSE)*VLOOKUP(EXAMS!$O$1,[1]Cargo!$A:$D,4,FALSE),"")</f>
        <v>0</v>
      </c>
      <c r="J5">
        <f>IFERROR(VLOOKUP(A5,EXAMS!A:CS,17,FALSE)*VLOOKUP(EXAMS!$Q$1,[1]Cargo!$A:$D,4,FALSE),"")</f>
        <v>0</v>
      </c>
      <c r="K5">
        <f>IFERROR(VLOOKUP(A5,EXAMS!A:CS,19,FALSE)*VLOOKUP(EXAMS!$S$1,[1]Cargo!$A:$D,4,FALSE),"")</f>
        <v>0</v>
      </c>
      <c r="L5">
        <f>IFERROR(VLOOKUP(A5,EXAMS!A:CS,21,FALSE)*VLOOKUP(EXAMS!$U$1,[1]Cargo!$A:$D,4,FALSE),"")</f>
        <v>0</v>
      </c>
      <c r="M5">
        <f>IFERROR(VLOOKUP(A5,EXAMS!A:CS,23,FALSE)*VLOOKUP(EXAMS!$W$1,[1]Cargo!$A:$D,4,FALSE),"")</f>
        <v>0</v>
      </c>
      <c r="N5">
        <f>IFERROR(VLOOKUP(A5,EXAMS!A:CS,25,FALSE)*VLOOKUP(EXAMS!$Y$1,[1]Cargo!$A:$D,4,FALSE),"")</f>
        <v>0</v>
      </c>
      <c r="O5">
        <f>IFERROR(VLOOKUP(A5,EXAMS!A:CS,27,FALSE)*VLOOKUP(EXAMS!$AA$1,[1]Cargo!$A:$D,4,FALSE),"")</f>
        <v>0</v>
      </c>
      <c r="P5">
        <f>IFERROR(VLOOKUP(A5,EXAMS!A:CS,29,FALSE)*VLOOKUP(EXAMS!$AC$1,[1]Cargo!$A:$D,4,FALSE),"")</f>
        <v>0</v>
      </c>
      <c r="Q5">
        <f>IFERROR(VLOOKUP(A5,EXAMS!A:CS,31,FALSE)*VLOOKUP(EXAMS!$AE$1,[1]Cargo!$A:$D,4,FALSE),"")</f>
        <v>0</v>
      </c>
      <c r="R5">
        <f>IFERROR(VLOOKUP(A5,EXAMS!A:CS,33,FALSE)*VLOOKUP(EXAMS!$AG$1,[1]Cargo!$A:$D,4,FALSE),"")</f>
        <v>0</v>
      </c>
      <c r="S5">
        <f>IFERROR(VLOOKUP(A5,EXAMS!A:CS,37,FALSE)*VLOOKUP(EXAMS!$AK$1,[1]Cargo!$A:$D,4,FALSE),"")</f>
        <v>0</v>
      </c>
      <c r="T5">
        <f>IFERROR(VLOOKUP(A5,EXAMS!A:CS,39,FALSE)*VLOOKUP(EXAMS!$AM$1,[1]Cargo!$A:$D,4,FALSE),"")</f>
        <v>0</v>
      </c>
      <c r="U5">
        <f>IFERROR(VLOOKUP(A5,EXAMS!A:CS,41,FALSE)*VLOOKUP(EXAMS!$AO$1,[1]Cargo!$A:$D,4,FALSE),"")</f>
        <v>0</v>
      </c>
      <c r="V5">
        <f>IFERROR(VLOOKUP(A5,EXAMS!A:CS,43,FALSE)*VLOOKUP(EXAMS!$AQ$1,[1]Cargo!$A:$D,4,FALSE),"")</f>
        <v>0</v>
      </c>
      <c r="W5">
        <f>IFERROR(VLOOKUP(A5,EXAMS!A:CS,45,FALSE)*VLOOKUP(EXAMS!$AS$1,[1]Cargo!$A:$D,4,FALSE),"")</f>
        <v>0</v>
      </c>
      <c r="X5">
        <f>IFERROR(VLOOKUP(A5,EXAMS!A:CS,47,FALSE)*VLOOKUP(EXAMS!$AU$1,[1]Cargo!$A:$D,4,FALSE),"")</f>
        <v>0</v>
      </c>
      <c r="Y5">
        <f>IFERROR(VLOOKUP(A5,EXAMS!A:CS,49,FALSE)*VLOOKUP(EXAMS!$AW$1,[1]Cargo!$A:$D,4,FALSE),"")</f>
        <v>0</v>
      </c>
      <c r="Z5">
        <f>IFERROR(VLOOKUP(A5,EXAMS!A:CS,51,FALSE)*VLOOKUP(EXAMS!$AY$1,[1]Cargo!$A:$D,4,FALSE),"")</f>
        <v>0</v>
      </c>
      <c r="AA5">
        <f>IFERROR(VLOOKUP(A5,EXAMS!A:CS,53,FALSE)*VLOOKUP(EXAMS!$BA$1,[1]Cargo!$A:$D,4,FALSE),"")</f>
        <v>0</v>
      </c>
      <c r="AB5">
        <f>IFERROR(VLOOKUP(A5,EXAMS!A:CS,55,FALSE)*VLOOKUP(EXAMS!$BC$1,[1]Cargo!$A:$D,4,FALSE),"")</f>
        <v>0</v>
      </c>
      <c r="AC5">
        <f>IFERROR(VLOOKUP(A5,EXAMS!A:CS,57,FALSE)*VLOOKUP(EXAMS!$BE$1,[1]Cargo!$A:$D,4,FALSE),"")</f>
        <v>0</v>
      </c>
      <c r="AD5">
        <f>IFERROR(VLOOKUP(A5,EXAMS!A:CS,59,FALSE)*VLOOKUP(EXAMS!$BG$1,[1]Cargo!$A:$D,4,FALSE),"")</f>
        <v>0</v>
      </c>
      <c r="AE5">
        <f>IFERROR(VLOOKUP(A5,EXAMS!A:CS,61,FALSE)*VLOOKUP(EXAMS!$BI$1,[1]Cargo!$A:$D,4,FALSE),"")</f>
        <v>0</v>
      </c>
      <c r="AF5">
        <f>IFERROR(VLOOKUP(A5,EXAMS!A:CS,63,FALSE)*VLOOKUP(EXAMS!$BK$1,[1]Cargo!$A:$D,4,FALSE),"")</f>
        <v>0</v>
      </c>
      <c r="AG5">
        <f>IFERROR(VLOOKUP(A5,EXAMS!A:CS,65,FALSE)*VLOOKUP(EXAMS!$BM$1,[1]Cargo!$A:$D,4,FALSE),"")</f>
        <v>0</v>
      </c>
      <c r="AH5">
        <f>IFERROR(VLOOKUP(A5,EXAMS!A:CS,67,FALSE)*VLOOKUP(EXAMS!$BO$1,[1]Cargo!$A:$D,4,FALSE),"")</f>
        <v>0</v>
      </c>
      <c r="AI5">
        <f>IFERROR(VLOOKUP(A5,EXAMS!A:CS,69,FALSE)*VLOOKUP(EXAMS!$BQ$1,[1]Cargo!$A:$D,4,FALSE),"")</f>
        <v>0</v>
      </c>
      <c r="AJ5">
        <f>IFERROR(VLOOKUP(A5,EXAMS!A:CS,71,FALSE)*VLOOKUP(EXAMS!$BS$1,[1]Cargo!$A:$D,4,FALSE),"")</f>
        <v>0</v>
      </c>
      <c r="AK5">
        <f>IFERROR(VLOOKUP(A5,EXAMS!A:CS,73,FALSE)*VLOOKUP(EXAMS!$BU$1,[1]Cargo!$A:$D,4,FALSE),"")</f>
        <v>0</v>
      </c>
      <c r="AL5">
        <f>IFERROR(VLOOKUP(A5,EXAMS!A:CS,75,FALSE)*VLOOKUP(EXAMS!$BW$1,[1]Cargo!$A:$D,4,FALSE),"")</f>
        <v>0</v>
      </c>
      <c r="AM5">
        <f>IFERROR(VLOOKUP(A5,EXAMS!A:CS,77,FALSE)*VLOOKUP(EXAMS!$BY$1,[1]Cargo!$A:$D,4,FALSE),"")</f>
        <v>0</v>
      </c>
      <c r="AN5">
        <f>IFERROR(VLOOKUP(A5,EXAMS!A:CS,79,FALSE)*VLOOKUP(EXAMS!$CA$1,[1]Cargo!$A:$D,4,FALSE),"")</f>
        <v>0</v>
      </c>
      <c r="AO5">
        <f>IFERROR(VLOOKUP(A5,EXAMS!A:CS,81,FALSE)*VLOOKUP(EXAMS!$CC$1,[1]Cargo!$A:$D,4,FALSE),"")</f>
        <v>0</v>
      </c>
      <c r="AP5">
        <f>IFERROR(VLOOKUP(A5,EXAMS!A:CS,83,FALSE)*VLOOKUP(EXAMS!$CE$1,[1]Cargo!$A:$D,4,FALSE),"")</f>
        <v>0</v>
      </c>
      <c r="AQ5">
        <f>IFERROR(VLOOKUP(A5,EXAMS!A:CS,85,FALSE)*VLOOKUP(EXAMS!$CG$1,[1]Cargo!$A:$D,4,FALSE),"")</f>
        <v>0</v>
      </c>
      <c r="AR5">
        <f>IFERROR(VLOOKUP(A5,EXAMS!A:CS,87,FALSE)*VLOOKUP(EXAMS!$CI$1,[1]Cargo!$A:$D,4,FALSE),"")</f>
        <v>0</v>
      </c>
      <c r="AS5">
        <f>IFERROR(VLOOKUP(A5,EXAMS!A:CS,89,FALSE)*VLOOKUP(EXAMS!$CK$1,[1]Cargo!$A:$D,4,FALSE),"")</f>
        <v>0</v>
      </c>
      <c r="AT5">
        <f>IFERROR(VLOOKUP(A5,EXAMS!A:CS,91,FALSE)*VLOOKUP(EXAMS!$CM$1,[1]Cargo!$A:$D,4,FALSE),"")</f>
        <v>0</v>
      </c>
      <c r="AU5">
        <f>IFERROR(VLOOKUP(A5,EXAMS!A:CS,93,FALSE)*VLOOKUP(EXAMS!$CO$1,[1]Cargo!$A:$D,4,FALSE),"")</f>
        <v>0</v>
      </c>
      <c r="AV5">
        <f>IFERROR(VLOOKUP(A5,EXAMS!A:CS,95,FALSE)*VLOOKUP(EXAMS!$CQ$1,[1]Cargo!$A:$D,4,FALSE),"")</f>
        <v>0</v>
      </c>
      <c r="AW5">
        <f>IFERROR(VLOOKUP(A5,EXAMS!A:CS,97,FALSE)*VLOOKUP(EXAMS!$CS$1,[1]Cargo!$A:$D,4,FALSE),"")</f>
        <v>0</v>
      </c>
    </row>
    <row r="6" spans="1:49" hidden="1" x14ac:dyDescent="0.3">
      <c r="A6" s="4" t="str">
        <f>METADATA!A6</f>
        <v>Q0048</v>
      </c>
      <c r="B6" s="11" t="s">
        <v>23</v>
      </c>
      <c r="C6" s="11">
        <f t="shared" si="0"/>
        <v>0</v>
      </c>
      <c r="D6" s="92">
        <f t="shared" si="1"/>
        <v>0</v>
      </c>
      <c r="E6">
        <f>IFERROR(VLOOKUP(A6,EXAMS!A:CS,7,FALSE)*VLOOKUP(EXAMS!$G$1,[1]Cargo!$A:$D,4,FALSE),"")</f>
        <v>0</v>
      </c>
      <c r="F6">
        <f>IFERROR(VLOOKUP(A6,EXAMS!A:CS,9,FALSE)*VLOOKUP(EXAMS!$I$1,[1]Cargo!$A:$D,4,FALSE),"")</f>
        <v>0</v>
      </c>
      <c r="G6">
        <f>IFERROR(VLOOKUP(A6,EXAMS!A:CS,11,FALSE)*VLOOKUP(EXAMS!$K$1,[1]Cargo!$A:$D,4,FALSE),"")</f>
        <v>0</v>
      </c>
      <c r="H6">
        <f>IFERROR(VLOOKUP(A6,EXAMS!A:CS,13,FALSE)*VLOOKUP(EXAMS!$M$1,[1]Cargo!$A:$D,4,FALSE),"")</f>
        <v>0</v>
      </c>
      <c r="I6">
        <f>IFERROR(VLOOKUP(A6,EXAMS!A:CS,15,FALSE)*VLOOKUP(EXAMS!$O$1,[1]Cargo!$A:$D,4,FALSE),"")</f>
        <v>0</v>
      </c>
      <c r="J6">
        <f>IFERROR(VLOOKUP(A6,EXAMS!A:CS,17,FALSE)*VLOOKUP(EXAMS!$Q$1,[1]Cargo!$A:$D,4,FALSE),"")</f>
        <v>0</v>
      </c>
      <c r="K6">
        <f>IFERROR(VLOOKUP(A6,EXAMS!A:CS,19,FALSE)*VLOOKUP(EXAMS!$S$1,[1]Cargo!$A:$D,4,FALSE),"")</f>
        <v>0</v>
      </c>
      <c r="L6">
        <f>IFERROR(VLOOKUP(A6,EXAMS!A:CS,21,FALSE)*VLOOKUP(EXAMS!$U$1,[1]Cargo!$A:$D,4,FALSE),"")</f>
        <v>0</v>
      </c>
      <c r="M6">
        <f>IFERROR(VLOOKUP(A6,EXAMS!A:CS,23,FALSE)*VLOOKUP(EXAMS!$W$1,[1]Cargo!$A:$D,4,FALSE),"")</f>
        <v>0</v>
      </c>
      <c r="N6">
        <f>IFERROR(VLOOKUP(A6,EXAMS!A:CS,25,FALSE)*VLOOKUP(EXAMS!$Y$1,[1]Cargo!$A:$D,4,FALSE),"")</f>
        <v>0</v>
      </c>
      <c r="O6">
        <f>IFERROR(VLOOKUP(A6,EXAMS!A:CS,27,FALSE)*VLOOKUP(EXAMS!$AA$1,[1]Cargo!$A:$D,4,FALSE),"")</f>
        <v>0</v>
      </c>
      <c r="P6">
        <f>IFERROR(VLOOKUP(A6,EXAMS!A:CS,29,FALSE)*VLOOKUP(EXAMS!$AC$1,[1]Cargo!$A:$D,4,FALSE),"")</f>
        <v>0</v>
      </c>
      <c r="Q6">
        <f>IFERROR(VLOOKUP(A6,EXAMS!A:CS,31,FALSE)*VLOOKUP(EXAMS!$AE$1,[1]Cargo!$A:$D,4,FALSE),"")</f>
        <v>0</v>
      </c>
      <c r="R6">
        <f>IFERROR(VLOOKUP(A6,EXAMS!A:CS,33,FALSE)*VLOOKUP(EXAMS!$AG$1,[1]Cargo!$A:$D,4,FALSE),"")</f>
        <v>0</v>
      </c>
      <c r="S6">
        <f>IFERROR(VLOOKUP(A6,EXAMS!A:CS,37,FALSE)*VLOOKUP(EXAMS!$AK$1,[1]Cargo!$A:$D,4,FALSE),"")</f>
        <v>0</v>
      </c>
      <c r="T6">
        <f>IFERROR(VLOOKUP(A6,EXAMS!A:CS,39,FALSE)*VLOOKUP(EXAMS!$AM$1,[1]Cargo!$A:$D,4,FALSE),"")</f>
        <v>0</v>
      </c>
      <c r="U6">
        <f>IFERROR(VLOOKUP(A6,EXAMS!A:CS,41,FALSE)*VLOOKUP(EXAMS!$AO$1,[1]Cargo!$A:$D,4,FALSE),"")</f>
        <v>0</v>
      </c>
      <c r="V6">
        <f>IFERROR(VLOOKUP(A6,EXAMS!A:CS,43,FALSE)*VLOOKUP(EXAMS!$AQ$1,[1]Cargo!$A:$D,4,FALSE),"")</f>
        <v>0</v>
      </c>
      <c r="W6">
        <f>IFERROR(VLOOKUP(A6,EXAMS!A:CS,45,FALSE)*VLOOKUP(EXAMS!$AS$1,[1]Cargo!$A:$D,4,FALSE),"")</f>
        <v>0</v>
      </c>
      <c r="X6">
        <f>IFERROR(VLOOKUP(A6,EXAMS!A:CS,47,FALSE)*VLOOKUP(EXAMS!$AU$1,[1]Cargo!$A:$D,4,FALSE),"")</f>
        <v>0</v>
      </c>
      <c r="Y6">
        <f>IFERROR(VLOOKUP(A6,EXAMS!A:CS,49,FALSE)*VLOOKUP(EXAMS!$AW$1,[1]Cargo!$A:$D,4,FALSE),"")</f>
        <v>0</v>
      </c>
      <c r="Z6">
        <f>IFERROR(VLOOKUP(A6,EXAMS!A:CS,51,FALSE)*VLOOKUP(EXAMS!$AY$1,[1]Cargo!$A:$D,4,FALSE),"")</f>
        <v>0</v>
      </c>
      <c r="AA6">
        <f>IFERROR(VLOOKUP(A6,EXAMS!A:CS,53,FALSE)*VLOOKUP(EXAMS!$BA$1,[1]Cargo!$A:$D,4,FALSE),"")</f>
        <v>0</v>
      </c>
      <c r="AB6">
        <f>IFERROR(VLOOKUP(A6,EXAMS!A:CS,55,FALSE)*VLOOKUP(EXAMS!$BC$1,[1]Cargo!$A:$D,4,FALSE),"")</f>
        <v>0</v>
      </c>
      <c r="AC6">
        <f>IFERROR(VLOOKUP(A6,EXAMS!A:CS,57,FALSE)*VLOOKUP(EXAMS!$BE$1,[1]Cargo!$A:$D,4,FALSE),"")</f>
        <v>0</v>
      </c>
      <c r="AD6">
        <f>IFERROR(VLOOKUP(A6,EXAMS!A:CS,59,FALSE)*VLOOKUP(EXAMS!$BG$1,[1]Cargo!$A:$D,4,FALSE),"")</f>
        <v>0</v>
      </c>
      <c r="AE6">
        <f>IFERROR(VLOOKUP(A6,EXAMS!A:CS,61,FALSE)*VLOOKUP(EXAMS!$BI$1,[1]Cargo!$A:$D,4,FALSE),"")</f>
        <v>0</v>
      </c>
      <c r="AF6">
        <f>IFERROR(VLOOKUP(A6,EXAMS!A:CS,63,FALSE)*VLOOKUP(EXAMS!$BK$1,[1]Cargo!$A:$D,4,FALSE),"")</f>
        <v>0</v>
      </c>
      <c r="AG6">
        <f>IFERROR(VLOOKUP(A6,EXAMS!A:CS,65,FALSE)*VLOOKUP(EXAMS!$BM$1,[1]Cargo!$A:$D,4,FALSE),"")</f>
        <v>0</v>
      </c>
      <c r="AH6">
        <f>IFERROR(VLOOKUP(A6,EXAMS!A:CS,67,FALSE)*VLOOKUP(EXAMS!$BO$1,[1]Cargo!$A:$D,4,FALSE),"")</f>
        <v>0</v>
      </c>
      <c r="AI6">
        <f>IFERROR(VLOOKUP(A6,EXAMS!A:CS,69,FALSE)*VLOOKUP(EXAMS!$BQ$1,[1]Cargo!$A:$D,4,FALSE),"")</f>
        <v>0</v>
      </c>
      <c r="AJ6">
        <f>IFERROR(VLOOKUP(A6,EXAMS!A:CS,71,FALSE)*VLOOKUP(EXAMS!$BS$1,[1]Cargo!$A:$D,4,FALSE),"")</f>
        <v>0</v>
      </c>
      <c r="AK6">
        <f>IFERROR(VLOOKUP(A6,EXAMS!A:CS,73,FALSE)*VLOOKUP(EXAMS!$BU$1,[1]Cargo!$A:$D,4,FALSE),"")</f>
        <v>0</v>
      </c>
      <c r="AL6">
        <f>IFERROR(VLOOKUP(A6,EXAMS!A:CS,75,FALSE)*VLOOKUP(EXAMS!$BW$1,[1]Cargo!$A:$D,4,FALSE),"")</f>
        <v>0</v>
      </c>
      <c r="AM6">
        <f>IFERROR(VLOOKUP(A6,EXAMS!A:CS,77,FALSE)*VLOOKUP(EXAMS!$BY$1,[1]Cargo!$A:$D,4,FALSE),"")</f>
        <v>0</v>
      </c>
      <c r="AN6">
        <f>IFERROR(VLOOKUP(A6,EXAMS!A:CS,79,FALSE)*VLOOKUP(EXAMS!$CA$1,[1]Cargo!$A:$D,4,FALSE),"")</f>
        <v>0</v>
      </c>
      <c r="AO6">
        <f>IFERROR(VLOOKUP(A6,EXAMS!A:CS,81,FALSE)*VLOOKUP(EXAMS!$CC$1,[1]Cargo!$A:$D,4,FALSE),"")</f>
        <v>0</v>
      </c>
      <c r="AP6">
        <f>IFERROR(VLOOKUP(A6,EXAMS!A:CS,83,FALSE)*VLOOKUP(EXAMS!$CE$1,[1]Cargo!$A:$D,4,FALSE),"")</f>
        <v>0</v>
      </c>
      <c r="AQ6">
        <f>IFERROR(VLOOKUP(A6,EXAMS!A:CS,85,FALSE)*VLOOKUP(EXAMS!$CG$1,[1]Cargo!$A:$D,4,FALSE),"")</f>
        <v>0</v>
      </c>
      <c r="AR6">
        <f>IFERROR(VLOOKUP(A6,EXAMS!A:CS,87,FALSE)*VLOOKUP(EXAMS!$CI$1,[1]Cargo!$A:$D,4,FALSE),"")</f>
        <v>0</v>
      </c>
      <c r="AS6">
        <f>IFERROR(VLOOKUP(A6,EXAMS!A:CS,89,FALSE)*VLOOKUP(EXAMS!$CK$1,[1]Cargo!$A:$D,4,FALSE),"")</f>
        <v>0</v>
      </c>
      <c r="AT6">
        <f>IFERROR(VLOOKUP(A6,EXAMS!A:CS,91,FALSE)*VLOOKUP(EXAMS!$CM$1,[1]Cargo!$A:$D,4,FALSE),"")</f>
        <v>0</v>
      </c>
      <c r="AU6">
        <f>IFERROR(VLOOKUP(A6,EXAMS!A:CS,93,FALSE)*VLOOKUP(EXAMS!$CO$1,[1]Cargo!$A:$D,4,FALSE),"")</f>
        <v>0</v>
      </c>
      <c r="AV6">
        <f>IFERROR(VLOOKUP(A6,EXAMS!A:CS,95,FALSE)*VLOOKUP(EXAMS!$CQ$1,[1]Cargo!$A:$D,4,FALSE),"")</f>
        <v>0</v>
      </c>
      <c r="AW6">
        <f>IFERROR(VLOOKUP(A6,EXAMS!A:CS,97,FALSE)*VLOOKUP(EXAMS!$CS$1,[1]Cargo!$A:$D,4,FALSE),"")</f>
        <v>0</v>
      </c>
    </row>
    <row r="7" spans="1:49" hidden="1" x14ac:dyDescent="0.3">
      <c r="A7" s="4" t="str">
        <f>METADATA!A7</f>
        <v>Q0055</v>
      </c>
      <c r="B7" s="11" t="s">
        <v>26</v>
      </c>
      <c r="C7" s="11">
        <f t="shared" si="0"/>
        <v>0</v>
      </c>
      <c r="D7" s="92">
        <f t="shared" si="1"/>
        <v>0</v>
      </c>
      <c r="E7">
        <f>IFERROR(VLOOKUP(A7,EXAMS!A:CS,7,FALSE)*VLOOKUP(EXAMS!$G$1,[1]Cargo!$A:$D,4,FALSE),"")</f>
        <v>0</v>
      </c>
      <c r="F7">
        <f>IFERROR(VLOOKUP(A7,EXAMS!A:CS,9,FALSE)*VLOOKUP(EXAMS!$I$1,[1]Cargo!$A:$D,4,FALSE),"")</f>
        <v>0</v>
      </c>
      <c r="G7">
        <f>IFERROR(VLOOKUP(A7,EXAMS!A:CS,11,FALSE)*VLOOKUP(EXAMS!$K$1,[1]Cargo!$A:$D,4,FALSE),"")</f>
        <v>0</v>
      </c>
      <c r="H7">
        <f>IFERROR(VLOOKUP(A7,EXAMS!A:CS,13,FALSE)*VLOOKUP(EXAMS!$M$1,[1]Cargo!$A:$D,4,FALSE),"")</f>
        <v>0</v>
      </c>
      <c r="I7">
        <f>IFERROR(VLOOKUP(A7,EXAMS!A:CS,15,FALSE)*VLOOKUP(EXAMS!$O$1,[1]Cargo!$A:$D,4,FALSE),"")</f>
        <v>0</v>
      </c>
      <c r="J7">
        <f>IFERROR(VLOOKUP(A7,EXAMS!A:CS,17,FALSE)*VLOOKUP(EXAMS!$Q$1,[1]Cargo!$A:$D,4,FALSE),"")</f>
        <v>0</v>
      </c>
      <c r="K7">
        <f>IFERROR(VLOOKUP(A7,EXAMS!A:CS,19,FALSE)*VLOOKUP(EXAMS!$S$1,[1]Cargo!$A:$D,4,FALSE),"")</f>
        <v>0</v>
      </c>
      <c r="L7">
        <f>IFERROR(VLOOKUP(A7,EXAMS!A:CS,21,FALSE)*VLOOKUP(EXAMS!$U$1,[1]Cargo!$A:$D,4,FALSE),"")</f>
        <v>0</v>
      </c>
      <c r="M7">
        <f>IFERROR(VLOOKUP(A7,EXAMS!A:CS,23,FALSE)*VLOOKUP(EXAMS!$W$1,[1]Cargo!$A:$D,4,FALSE),"")</f>
        <v>0</v>
      </c>
      <c r="N7">
        <f>IFERROR(VLOOKUP(A7,EXAMS!A:CS,25,FALSE)*VLOOKUP(EXAMS!$Y$1,[1]Cargo!$A:$D,4,FALSE),"")</f>
        <v>0</v>
      </c>
      <c r="O7">
        <f>IFERROR(VLOOKUP(A7,EXAMS!A:CS,27,FALSE)*VLOOKUP(EXAMS!$AA$1,[1]Cargo!$A:$D,4,FALSE),"")</f>
        <v>0</v>
      </c>
      <c r="P7">
        <f>IFERROR(VLOOKUP(A7,EXAMS!A:CS,29,FALSE)*VLOOKUP(EXAMS!$AC$1,[1]Cargo!$A:$D,4,FALSE),"")</f>
        <v>0</v>
      </c>
      <c r="Q7">
        <f>IFERROR(VLOOKUP(A7,EXAMS!A:CS,31,FALSE)*VLOOKUP(EXAMS!$AE$1,[1]Cargo!$A:$D,4,FALSE),"")</f>
        <v>0</v>
      </c>
      <c r="R7">
        <f>IFERROR(VLOOKUP(A7,EXAMS!A:CS,33,FALSE)*VLOOKUP(EXAMS!$AG$1,[1]Cargo!$A:$D,4,FALSE),"")</f>
        <v>0</v>
      </c>
      <c r="S7">
        <f>IFERROR(VLOOKUP(A7,EXAMS!A:CS,37,FALSE)*VLOOKUP(EXAMS!$AK$1,[1]Cargo!$A:$D,4,FALSE),"")</f>
        <v>0</v>
      </c>
      <c r="T7">
        <f>IFERROR(VLOOKUP(A7,EXAMS!A:CS,39,FALSE)*VLOOKUP(EXAMS!$AM$1,[1]Cargo!$A:$D,4,FALSE),"")</f>
        <v>0</v>
      </c>
      <c r="U7">
        <f>IFERROR(VLOOKUP(A7,EXAMS!A:CS,41,FALSE)*VLOOKUP(EXAMS!$AO$1,[1]Cargo!$A:$D,4,FALSE),"")</f>
        <v>0</v>
      </c>
      <c r="V7">
        <f>IFERROR(VLOOKUP(A7,EXAMS!A:CS,43,FALSE)*VLOOKUP(EXAMS!$AQ$1,[1]Cargo!$A:$D,4,FALSE),"")</f>
        <v>0</v>
      </c>
      <c r="W7">
        <f>IFERROR(VLOOKUP(A7,EXAMS!A:CS,45,FALSE)*VLOOKUP(EXAMS!$AS$1,[1]Cargo!$A:$D,4,FALSE),"")</f>
        <v>0</v>
      </c>
      <c r="X7">
        <f>IFERROR(VLOOKUP(A7,EXAMS!A:CS,47,FALSE)*VLOOKUP(EXAMS!$AU$1,[1]Cargo!$A:$D,4,FALSE),"")</f>
        <v>0</v>
      </c>
      <c r="Y7">
        <f>IFERROR(VLOOKUP(A7,EXAMS!A:CS,49,FALSE)*VLOOKUP(EXAMS!$AW$1,[1]Cargo!$A:$D,4,FALSE),"")</f>
        <v>0</v>
      </c>
      <c r="Z7">
        <f>IFERROR(VLOOKUP(A7,EXAMS!A:CS,51,FALSE)*VLOOKUP(EXAMS!$AY$1,[1]Cargo!$A:$D,4,FALSE),"")</f>
        <v>0</v>
      </c>
      <c r="AA7">
        <f>IFERROR(VLOOKUP(A7,EXAMS!A:CS,53,FALSE)*VLOOKUP(EXAMS!$BA$1,[1]Cargo!$A:$D,4,FALSE),"")</f>
        <v>0</v>
      </c>
      <c r="AB7">
        <f>IFERROR(VLOOKUP(A7,EXAMS!A:CS,55,FALSE)*VLOOKUP(EXAMS!$BC$1,[1]Cargo!$A:$D,4,FALSE),"")</f>
        <v>0</v>
      </c>
      <c r="AC7">
        <f>IFERROR(VLOOKUP(A7,EXAMS!A:CS,57,FALSE)*VLOOKUP(EXAMS!$BE$1,[1]Cargo!$A:$D,4,FALSE),"")</f>
        <v>0</v>
      </c>
      <c r="AD7">
        <f>IFERROR(VLOOKUP(A7,EXAMS!A:CS,59,FALSE)*VLOOKUP(EXAMS!$BG$1,[1]Cargo!$A:$D,4,FALSE),"")</f>
        <v>0</v>
      </c>
      <c r="AE7">
        <f>IFERROR(VLOOKUP(A7,EXAMS!A:CS,61,FALSE)*VLOOKUP(EXAMS!$BI$1,[1]Cargo!$A:$D,4,FALSE),"")</f>
        <v>0</v>
      </c>
      <c r="AF7">
        <f>IFERROR(VLOOKUP(A7,EXAMS!A:CS,63,FALSE)*VLOOKUP(EXAMS!$BK$1,[1]Cargo!$A:$D,4,FALSE),"")</f>
        <v>0</v>
      </c>
      <c r="AG7">
        <f>IFERROR(VLOOKUP(A7,EXAMS!A:CS,65,FALSE)*VLOOKUP(EXAMS!$BM$1,[1]Cargo!$A:$D,4,FALSE),"")</f>
        <v>0</v>
      </c>
      <c r="AH7">
        <f>IFERROR(VLOOKUP(A7,EXAMS!A:CS,67,FALSE)*VLOOKUP(EXAMS!$BO$1,[1]Cargo!$A:$D,4,FALSE),"")</f>
        <v>0</v>
      </c>
      <c r="AI7">
        <f>IFERROR(VLOOKUP(A7,EXAMS!A:CS,69,FALSE)*VLOOKUP(EXAMS!$BQ$1,[1]Cargo!$A:$D,4,FALSE),"")</f>
        <v>0</v>
      </c>
      <c r="AJ7">
        <f>IFERROR(VLOOKUP(A7,EXAMS!A:CS,71,FALSE)*VLOOKUP(EXAMS!$BS$1,[1]Cargo!$A:$D,4,FALSE),"")</f>
        <v>0</v>
      </c>
      <c r="AK7">
        <f>IFERROR(VLOOKUP(A7,EXAMS!A:CS,73,FALSE)*VLOOKUP(EXAMS!$BU$1,[1]Cargo!$A:$D,4,FALSE),"")</f>
        <v>0</v>
      </c>
      <c r="AL7">
        <f>IFERROR(VLOOKUP(A7,EXAMS!A:CS,75,FALSE)*VLOOKUP(EXAMS!$BW$1,[1]Cargo!$A:$D,4,FALSE),"")</f>
        <v>0</v>
      </c>
      <c r="AM7">
        <f>IFERROR(VLOOKUP(A7,EXAMS!A:CS,77,FALSE)*VLOOKUP(EXAMS!$BY$1,[1]Cargo!$A:$D,4,FALSE),"")</f>
        <v>0</v>
      </c>
      <c r="AN7">
        <f>IFERROR(VLOOKUP(A7,EXAMS!A:CS,79,FALSE)*VLOOKUP(EXAMS!$CA$1,[1]Cargo!$A:$D,4,FALSE),"")</f>
        <v>0</v>
      </c>
      <c r="AO7">
        <f>IFERROR(VLOOKUP(A7,EXAMS!A:CS,81,FALSE)*VLOOKUP(EXAMS!$CC$1,[1]Cargo!$A:$D,4,FALSE),"")</f>
        <v>0</v>
      </c>
      <c r="AP7">
        <f>IFERROR(VLOOKUP(A7,EXAMS!A:CS,83,FALSE)*VLOOKUP(EXAMS!$CE$1,[1]Cargo!$A:$D,4,FALSE),"")</f>
        <v>0</v>
      </c>
      <c r="AQ7">
        <f>IFERROR(VLOOKUP(A7,EXAMS!A:CS,85,FALSE)*VLOOKUP(EXAMS!$CG$1,[1]Cargo!$A:$D,4,FALSE),"")</f>
        <v>0</v>
      </c>
      <c r="AR7">
        <f>IFERROR(VLOOKUP(A7,EXAMS!A:CS,87,FALSE)*VLOOKUP(EXAMS!$CI$1,[1]Cargo!$A:$D,4,FALSE),"")</f>
        <v>0</v>
      </c>
      <c r="AS7">
        <f>IFERROR(VLOOKUP(A7,EXAMS!A:CS,89,FALSE)*VLOOKUP(EXAMS!$CK$1,[1]Cargo!$A:$D,4,FALSE),"")</f>
        <v>0</v>
      </c>
      <c r="AT7">
        <f>IFERROR(VLOOKUP(A7,EXAMS!A:CS,91,FALSE)*VLOOKUP(EXAMS!$CM$1,[1]Cargo!$A:$D,4,FALSE),"")</f>
        <v>0</v>
      </c>
      <c r="AU7">
        <f>IFERROR(VLOOKUP(A7,EXAMS!A:CS,93,FALSE)*VLOOKUP(EXAMS!$CO$1,[1]Cargo!$A:$D,4,FALSE),"")</f>
        <v>0</v>
      </c>
      <c r="AV7">
        <f>IFERROR(VLOOKUP(A7,EXAMS!A:CS,95,FALSE)*VLOOKUP(EXAMS!$CQ$1,[1]Cargo!$A:$D,4,FALSE),"")</f>
        <v>0</v>
      </c>
      <c r="AW7">
        <f>IFERROR(VLOOKUP(A7,EXAMS!A:CS,97,FALSE)*VLOOKUP(EXAMS!$CS$1,[1]Cargo!$A:$D,4,FALSE),"")</f>
        <v>0</v>
      </c>
    </row>
    <row r="8" spans="1:49" hidden="1" x14ac:dyDescent="0.3">
      <c r="A8" s="4" t="str">
        <f>METADATA!A8</f>
        <v>Q0058</v>
      </c>
      <c r="B8" s="11" t="s">
        <v>30</v>
      </c>
      <c r="C8" s="11">
        <f t="shared" si="0"/>
        <v>0</v>
      </c>
      <c r="D8" s="92">
        <f t="shared" si="1"/>
        <v>0</v>
      </c>
      <c r="E8">
        <f>IFERROR(VLOOKUP(A8,EXAMS!A:CS,7,FALSE)*VLOOKUP(EXAMS!$G$1,[1]Cargo!$A:$D,4,FALSE),"")</f>
        <v>0</v>
      </c>
      <c r="F8">
        <f>IFERROR(VLOOKUP(A8,EXAMS!A:CS,9,FALSE)*VLOOKUP(EXAMS!$I$1,[1]Cargo!$A:$D,4,FALSE),"")</f>
        <v>0</v>
      </c>
      <c r="G8">
        <f>IFERROR(VLOOKUP(A8,EXAMS!A:CS,11,FALSE)*VLOOKUP(EXAMS!$K$1,[1]Cargo!$A:$D,4,FALSE),"")</f>
        <v>0</v>
      </c>
      <c r="H8">
        <f>IFERROR(VLOOKUP(A8,EXAMS!A:CS,13,FALSE)*VLOOKUP(EXAMS!$M$1,[1]Cargo!$A:$D,4,FALSE),"")</f>
        <v>0</v>
      </c>
      <c r="I8">
        <f>IFERROR(VLOOKUP(A8,EXAMS!A:CS,15,FALSE)*VLOOKUP(EXAMS!$O$1,[1]Cargo!$A:$D,4,FALSE),"")</f>
        <v>0</v>
      </c>
      <c r="J8">
        <f>IFERROR(VLOOKUP(A8,EXAMS!A:CS,17,FALSE)*VLOOKUP(EXAMS!$Q$1,[1]Cargo!$A:$D,4,FALSE),"")</f>
        <v>0</v>
      </c>
      <c r="K8">
        <f>IFERROR(VLOOKUP(A8,EXAMS!A:CS,19,FALSE)*VLOOKUP(EXAMS!$S$1,[1]Cargo!$A:$D,4,FALSE),"")</f>
        <v>0</v>
      </c>
      <c r="L8">
        <f>IFERROR(VLOOKUP(A8,EXAMS!A:CS,21,FALSE)*VLOOKUP(EXAMS!$U$1,[1]Cargo!$A:$D,4,FALSE),"")</f>
        <v>0</v>
      </c>
      <c r="M8">
        <f>IFERROR(VLOOKUP(A8,EXAMS!A:CS,23,FALSE)*VLOOKUP(EXAMS!$W$1,[1]Cargo!$A:$D,4,FALSE),"")</f>
        <v>0</v>
      </c>
      <c r="N8">
        <f>IFERROR(VLOOKUP(A8,EXAMS!A:CS,25,FALSE)*VLOOKUP(EXAMS!$Y$1,[1]Cargo!$A:$D,4,FALSE),"")</f>
        <v>0</v>
      </c>
      <c r="O8">
        <f>IFERROR(VLOOKUP(A8,EXAMS!A:CS,27,FALSE)*VLOOKUP(EXAMS!$AA$1,[1]Cargo!$A:$D,4,FALSE),"")</f>
        <v>0</v>
      </c>
      <c r="P8">
        <f>IFERROR(VLOOKUP(A8,EXAMS!A:CS,29,FALSE)*VLOOKUP(EXAMS!$AC$1,[1]Cargo!$A:$D,4,FALSE),"")</f>
        <v>0</v>
      </c>
      <c r="Q8">
        <f>IFERROR(VLOOKUP(A8,EXAMS!A:CS,31,FALSE)*VLOOKUP(EXAMS!$AE$1,[1]Cargo!$A:$D,4,FALSE),"")</f>
        <v>0</v>
      </c>
      <c r="R8">
        <f>IFERROR(VLOOKUP(A8,EXAMS!A:CS,33,FALSE)*VLOOKUP(EXAMS!$AG$1,[1]Cargo!$A:$D,4,FALSE),"")</f>
        <v>0</v>
      </c>
      <c r="S8">
        <f>IFERROR(VLOOKUP(A8,EXAMS!A:CS,37,FALSE)*VLOOKUP(EXAMS!$AK$1,[1]Cargo!$A:$D,4,FALSE),"")</f>
        <v>0</v>
      </c>
      <c r="T8">
        <f>IFERROR(VLOOKUP(A8,EXAMS!A:CS,39,FALSE)*VLOOKUP(EXAMS!$AM$1,[1]Cargo!$A:$D,4,FALSE),"")</f>
        <v>0</v>
      </c>
      <c r="U8">
        <f>IFERROR(VLOOKUP(A8,EXAMS!A:CS,41,FALSE)*VLOOKUP(EXAMS!$AO$1,[1]Cargo!$A:$D,4,FALSE),"")</f>
        <v>0</v>
      </c>
      <c r="V8">
        <f>IFERROR(VLOOKUP(A8,EXAMS!A:CS,43,FALSE)*VLOOKUP(EXAMS!$AQ$1,[1]Cargo!$A:$D,4,FALSE),"")</f>
        <v>0</v>
      </c>
      <c r="W8">
        <f>IFERROR(VLOOKUP(A8,EXAMS!A:CS,45,FALSE)*VLOOKUP(EXAMS!$AS$1,[1]Cargo!$A:$D,4,FALSE),"")</f>
        <v>0</v>
      </c>
      <c r="X8">
        <f>IFERROR(VLOOKUP(A8,EXAMS!A:CS,47,FALSE)*VLOOKUP(EXAMS!$AU$1,[1]Cargo!$A:$D,4,FALSE),"")</f>
        <v>0</v>
      </c>
      <c r="Y8">
        <f>IFERROR(VLOOKUP(A8,EXAMS!A:CS,49,FALSE)*VLOOKUP(EXAMS!$AW$1,[1]Cargo!$A:$D,4,FALSE),"")</f>
        <v>0</v>
      </c>
      <c r="Z8">
        <f>IFERROR(VLOOKUP(A8,EXAMS!A:CS,51,FALSE)*VLOOKUP(EXAMS!$AY$1,[1]Cargo!$A:$D,4,FALSE),"")</f>
        <v>0</v>
      </c>
      <c r="AA8">
        <f>IFERROR(VLOOKUP(A8,EXAMS!A:CS,53,FALSE)*VLOOKUP(EXAMS!$BA$1,[1]Cargo!$A:$D,4,FALSE),"")</f>
        <v>0</v>
      </c>
      <c r="AB8">
        <f>IFERROR(VLOOKUP(A8,EXAMS!A:CS,55,FALSE)*VLOOKUP(EXAMS!$BC$1,[1]Cargo!$A:$D,4,FALSE),"")</f>
        <v>0</v>
      </c>
      <c r="AC8">
        <f>IFERROR(VLOOKUP(A8,EXAMS!A:CS,57,FALSE)*VLOOKUP(EXAMS!$BE$1,[1]Cargo!$A:$D,4,FALSE),"")</f>
        <v>0</v>
      </c>
      <c r="AD8">
        <f>IFERROR(VLOOKUP(A8,EXAMS!A:CS,59,FALSE)*VLOOKUP(EXAMS!$BG$1,[1]Cargo!$A:$D,4,FALSE),"")</f>
        <v>0</v>
      </c>
      <c r="AE8">
        <f>IFERROR(VLOOKUP(A8,EXAMS!A:CS,61,FALSE)*VLOOKUP(EXAMS!$BI$1,[1]Cargo!$A:$D,4,FALSE),"")</f>
        <v>0</v>
      </c>
      <c r="AF8">
        <f>IFERROR(VLOOKUP(A8,EXAMS!A:CS,63,FALSE)*VLOOKUP(EXAMS!$BK$1,[1]Cargo!$A:$D,4,FALSE),"")</f>
        <v>0</v>
      </c>
      <c r="AG8">
        <f>IFERROR(VLOOKUP(A8,EXAMS!A:CS,65,FALSE)*VLOOKUP(EXAMS!$BM$1,[1]Cargo!$A:$D,4,FALSE),"")</f>
        <v>0</v>
      </c>
      <c r="AH8">
        <f>IFERROR(VLOOKUP(A8,EXAMS!A:CS,67,FALSE)*VLOOKUP(EXAMS!$BO$1,[1]Cargo!$A:$D,4,FALSE),"")</f>
        <v>0</v>
      </c>
      <c r="AI8">
        <f>IFERROR(VLOOKUP(A8,EXAMS!A:CS,69,FALSE)*VLOOKUP(EXAMS!$BQ$1,[1]Cargo!$A:$D,4,FALSE),"")</f>
        <v>0</v>
      </c>
      <c r="AJ8">
        <f>IFERROR(VLOOKUP(A8,EXAMS!A:CS,71,FALSE)*VLOOKUP(EXAMS!$BS$1,[1]Cargo!$A:$D,4,FALSE),"")</f>
        <v>0</v>
      </c>
      <c r="AK8">
        <f>IFERROR(VLOOKUP(A8,EXAMS!A:CS,73,FALSE)*VLOOKUP(EXAMS!$BU$1,[1]Cargo!$A:$D,4,FALSE),"")</f>
        <v>0</v>
      </c>
      <c r="AL8">
        <f>IFERROR(VLOOKUP(A8,EXAMS!A:CS,75,FALSE)*VLOOKUP(EXAMS!$BW$1,[1]Cargo!$A:$D,4,FALSE),"")</f>
        <v>0</v>
      </c>
      <c r="AM8">
        <f>IFERROR(VLOOKUP(A8,EXAMS!A:CS,77,FALSE)*VLOOKUP(EXAMS!$BY$1,[1]Cargo!$A:$D,4,FALSE),"")</f>
        <v>0</v>
      </c>
      <c r="AN8">
        <f>IFERROR(VLOOKUP(A8,EXAMS!A:CS,79,FALSE)*VLOOKUP(EXAMS!$CA$1,[1]Cargo!$A:$D,4,FALSE),"")</f>
        <v>0</v>
      </c>
      <c r="AO8">
        <f>IFERROR(VLOOKUP(A8,EXAMS!A:CS,81,FALSE)*VLOOKUP(EXAMS!$CC$1,[1]Cargo!$A:$D,4,FALSE),"")</f>
        <v>0</v>
      </c>
      <c r="AP8">
        <f>IFERROR(VLOOKUP(A8,EXAMS!A:CS,83,FALSE)*VLOOKUP(EXAMS!$CE$1,[1]Cargo!$A:$D,4,FALSE),"")</f>
        <v>0</v>
      </c>
      <c r="AQ8">
        <f>IFERROR(VLOOKUP(A8,EXAMS!A:CS,85,FALSE)*VLOOKUP(EXAMS!$CG$1,[1]Cargo!$A:$D,4,FALSE),"")</f>
        <v>0</v>
      </c>
      <c r="AR8">
        <f>IFERROR(VLOOKUP(A8,EXAMS!A:CS,87,FALSE)*VLOOKUP(EXAMS!$CI$1,[1]Cargo!$A:$D,4,FALSE),"")</f>
        <v>0</v>
      </c>
      <c r="AS8">
        <f>IFERROR(VLOOKUP(A8,EXAMS!A:CS,89,FALSE)*VLOOKUP(EXAMS!$CK$1,[1]Cargo!$A:$D,4,FALSE),"")</f>
        <v>0</v>
      </c>
      <c r="AT8">
        <f>IFERROR(VLOOKUP(A8,EXAMS!A:CS,91,FALSE)*VLOOKUP(EXAMS!$CM$1,[1]Cargo!$A:$D,4,FALSE),"")</f>
        <v>0</v>
      </c>
      <c r="AU8">
        <f>IFERROR(VLOOKUP(A8,EXAMS!A:CS,93,FALSE)*VLOOKUP(EXAMS!$CO$1,[1]Cargo!$A:$D,4,FALSE),"")</f>
        <v>0</v>
      </c>
      <c r="AV8">
        <f>IFERROR(VLOOKUP(A8,EXAMS!A:CS,95,FALSE)*VLOOKUP(EXAMS!$CQ$1,[1]Cargo!$A:$D,4,FALSE),"")</f>
        <v>0</v>
      </c>
      <c r="AW8">
        <f>IFERROR(VLOOKUP(A8,EXAMS!A:CS,97,FALSE)*VLOOKUP(EXAMS!$CS$1,[1]Cargo!$A:$D,4,FALSE),"")</f>
        <v>0</v>
      </c>
    </row>
    <row r="9" spans="1:49" hidden="1" x14ac:dyDescent="0.3">
      <c r="A9" s="4" t="str">
        <f>METADATA!A9</f>
        <v>Q0065</v>
      </c>
      <c r="B9" s="11" t="s">
        <v>34</v>
      </c>
      <c r="C9" s="11">
        <f t="shared" si="0"/>
        <v>0</v>
      </c>
      <c r="D9" s="92">
        <f t="shared" si="1"/>
        <v>0</v>
      </c>
      <c r="E9">
        <f>IFERROR(VLOOKUP(A9,EXAMS!A:CS,7,FALSE)*VLOOKUP(EXAMS!$G$1,[1]Cargo!$A:$D,4,FALSE),"")</f>
        <v>0</v>
      </c>
      <c r="F9">
        <f>IFERROR(VLOOKUP(A9,EXAMS!A:CS,9,FALSE)*VLOOKUP(EXAMS!$I$1,[1]Cargo!$A:$D,4,FALSE),"")</f>
        <v>0</v>
      </c>
      <c r="G9">
        <f>IFERROR(VLOOKUP(A9,EXAMS!A:CS,11,FALSE)*VLOOKUP(EXAMS!$K$1,[1]Cargo!$A:$D,4,FALSE),"")</f>
        <v>0</v>
      </c>
      <c r="H9">
        <f>IFERROR(VLOOKUP(A9,EXAMS!A:CS,13,FALSE)*VLOOKUP(EXAMS!$M$1,[1]Cargo!$A:$D,4,FALSE),"")</f>
        <v>0</v>
      </c>
      <c r="I9">
        <f>IFERROR(VLOOKUP(A9,EXAMS!A:CS,15,FALSE)*VLOOKUP(EXAMS!$O$1,[1]Cargo!$A:$D,4,FALSE),"")</f>
        <v>0</v>
      </c>
      <c r="J9">
        <f>IFERROR(VLOOKUP(A9,EXAMS!A:CS,17,FALSE)*VLOOKUP(EXAMS!$Q$1,[1]Cargo!$A:$D,4,FALSE),"")</f>
        <v>0</v>
      </c>
      <c r="K9">
        <f>IFERROR(VLOOKUP(A9,EXAMS!A:CS,19,FALSE)*VLOOKUP(EXAMS!$S$1,[1]Cargo!$A:$D,4,FALSE),"")</f>
        <v>0</v>
      </c>
      <c r="L9">
        <f>IFERROR(VLOOKUP(A9,EXAMS!A:CS,21,FALSE)*VLOOKUP(EXAMS!$U$1,[1]Cargo!$A:$D,4,FALSE),"")</f>
        <v>0</v>
      </c>
      <c r="M9">
        <f>IFERROR(VLOOKUP(A9,EXAMS!A:CS,23,FALSE)*VLOOKUP(EXAMS!$W$1,[1]Cargo!$A:$D,4,FALSE),"")</f>
        <v>0</v>
      </c>
      <c r="N9">
        <f>IFERROR(VLOOKUP(A9,EXAMS!A:CS,25,FALSE)*VLOOKUP(EXAMS!$Y$1,[1]Cargo!$A:$D,4,FALSE),"")</f>
        <v>0</v>
      </c>
      <c r="O9">
        <f>IFERROR(VLOOKUP(A9,EXAMS!A:CS,27,FALSE)*VLOOKUP(EXAMS!$AA$1,[1]Cargo!$A:$D,4,FALSE),"")</f>
        <v>0</v>
      </c>
      <c r="P9">
        <f>IFERROR(VLOOKUP(A9,EXAMS!A:CS,29,FALSE)*VLOOKUP(EXAMS!$AC$1,[1]Cargo!$A:$D,4,FALSE),"")</f>
        <v>0</v>
      </c>
      <c r="Q9">
        <f>IFERROR(VLOOKUP(A9,EXAMS!A:CS,31,FALSE)*VLOOKUP(EXAMS!$AE$1,[1]Cargo!$A:$D,4,FALSE),"")</f>
        <v>0</v>
      </c>
      <c r="R9">
        <f>IFERROR(VLOOKUP(A9,EXAMS!A:CS,33,FALSE)*VLOOKUP(EXAMS!$AG$1,[1]Cargo!$A:$D,4,FALSE),"")</f>
        <v>0</v>
      </c>
      <c r="S9">
        <f>IFERROR(VLOOKUP(A9,EXAMS!A:CS,37,FALSE)*VLOOKUP(EXAMS!$AK$1,[1]Cargo!$A:$D,4,FALSE),"")</f>
        <v>0</v>
      </c>
      <c r="T9">
        <f>IFERROR(VLOOKUP(A9,EXAMS!A:CS,39,FALSE)*VLOOKUP(EXAMS!$AM$1,[1]Cargo!$A:$D,4,FALSE),"")</f>
        <v>0</v>
      </c>
      <c r="U9">
        <f>IFERROR(VLOOKUP(A9,EXAMS!A:CS,41,FALSE)*VLOOKUP(EXAMS!$AO$1,[1]Cargo!$A:$D,4,FALSE),"")</f>
        <v>0</v>
      </c>
      <c r="V9">
        <f>IFERROR(VLOOKUP(A9,EXAMS!A:CS,43,FALSE)*VLOOKUP(EXAMS!$AQ$1,[1]Cargo!$A:$D,4,FALSE),"")</f>
        <v>0</v>
      </c>
      <c r="W9">
        <f>IFERROR(VLOOKUP(A9,EXAMS!A:CS,45,FALSE)*VLOOKUP(EXAMS!$AS$1,[1]Cargo!$A:$D,4,FALSE),"")</f>
        <v>0</v>
      </c>
      <c r="X9">
        <f>IFERROR(VLOOKUP(A9,EXAMS!A:CS,47,FALSE)*VLOOKUP(EXAMS!$AU$1,[1]Cargo!$A:$D,4,FALSE),"")</f>
        <v>0</v>
      </c>
      <c r="Y9">
        <f>IFERROR(VLOOKUP(A9,EXAMS!A:CS,49,FALSE)*VLOOKUP(EXAMS!$AW$1,[1]Cargo!$A:$D,4,FALSE),"")</f>
        <v>0</v>
      </c>
      <c r="Z9">
        <f>IFERROR(VLOOKUP(A9,EXAMS!A:CS,51,FALSE)*VLOOKUP(EXAMS!$AY$1,[1]Cargo!$A:$D,4,FALSE),"")</f>
        <v>0</v>
      </c>
      <c r="AA9">
        <f>IFERROR(VLOOKUP(A9,EXAMS!A:CS,53,FALSE)*VLOOKUP(EXAMS!$BA$1,[1]Cargo!$A:$D,4,FALSE),"")</f>
        <v>0</v>
      </c>
      <c r="AB9">
        <f>IFERROR(VLOOKUP(A9,EXAMS!A:CS,55,FALSE)*VLOOKUP(EXAMS!$BC$1,[1]Cargo!$A:$D,4,FALSE),"")</f>
        <v>0</v>
      </c>
      <c r="AC9">
        <f>IFERROR(VLOOKUP(A9,EXAMS!A:CS,57,FALSE)*VLOOKUP(EXAMS!$BE$1,[1]Cargo!$A:$D,4,FALSE),"")</f>
        <v>0</v>
      </c>
      <c r="AD9">
        <f>IFERROR(VLOOKUP(A9,EXAMS!A:CS,59,FALSE)*VLOOKUP(EXAMS!$BG$1,[1]Cargo!$A:$D,4,FALSE),"")</f>
        <v>0</v>
      </c>
      <c r="AE9">
        <f>IFERROR(VLOOKUP(A9,EXAMS!A:CS,61,FALSE)*VLOOKUP(EXAMS!$BI$1,[1]Cargo!$A:$D,4,FALSE),"")</f>
        <v>0</v>
      </c>
      <c r="AF9">
        <f>IFERROR(VLOOKUP(A9,EXAMS!A:CS,63,FALSE)*VLOOKUP(EXAMS!$BK$1,[1]Cargo!$A:$D,4,FALSE),"")</f>
        <v>0</v>
      </c>
      <c r="AG9">
        <f>IFERROR(VLOOKUP(A9,EXAMS!A:CS,65,FALSE)*VLOOKUP(EXAMS!$BM$1,[1]Cargo!$A:$D,4,FALSE),"")</f>
        <v>0</v>
      </c>
      <c r="AH9">
        <f>IFERROR(VLOOKUP(A9,EXAMS!A:CS,67,FALSE)*VLOOKUP(EXAMS!$BO$1,[1]Cargo!$A:$D,4,FALSE),"")</f>
        <v>0</v>
      </c>
      <c r="AI9">
        <f>IFERROR(VLOOKUP(A9,EXAMS!A:CS,69,FALSE)*VLOOKUP(EXAMS!$BQ$1,[1]Cargo!$A:$D,4,FALSE),"")</f>
        <v>0</v>
      </c>
      <c r="AJ9">
        <f>IFERROR(VLOOKUP(A9,EXAMS!A:CS,71,FALSE)*VLOOKUP(EXAMS!$BS$1,[1]Cargo!$A:$D,4,FALSE),"")</f>
        <v>0</v>
      </c>
      <c r="AK9">
        <f>IFERROR(VLOOKUP(A9,EXAMS!A:CS,73,FALSE)*VLOOKUP(EXAMS!$BU$1,[1]Cargo!$A:$D,4,FALSE),"")</f>
        <v>0</v>
      </c>
      <c r="AL9">
        <f>IFERROR(VLOOKUP(A9,EXAMS!A:CS,75,FALSE)*VLOOKUP(EXAMS!$BW$1,[1]Cargo!$A:$D,4,FALSE),"")</f>
        <v>0</v>
      </c>
      <c r="AM9">
        <f>IFERROR(VLOOKUP(A9,EXAMS!A:CS,77,FALSE)*VLOOKUP(EXAMS!$BY$1,[1]Cargo!$A:$D,4,FALSE),"")</f>
        <v>0</v>
      </c>
      <c r="AN9">
        <f>IFERROR(VLOOKUP(A9,EXAMS!A:CS,79,FALSE)*VLOOKUP(EXAMS!$CA$1,[1]Cargo!$A:$D,4,FALSE),"")</f>
        <v>0</v>
      </c>
      <c r="AO9">
        <f>IFERROR(VLOOKUP(A9,EXAMS!A:CS,81,FALSE)*VLOOKUP(EXAMS!$CC$1,[1]Cargo!$A:$D,4,FALSE),"")</f>
        <v>0</v>
      </c>
      <c r="AP9">
        <f>IFERROR(VLOOKUP(A9,EXAMS!A:CS,83,FALSE)*VLOOKUP(EXAMS!$CE$1,[1]Cargo!$A:$D,4,FALSE),"")</f>
        <v>0</v>
      </c>
      <c r="AQ9">
        <f>IFERROR(VLOOKUP(A9,EXAMS!A:CS,85,FALSE)*VLOOKUP(EXAMS!$CG$1,[1]Cargo!$A:$D,4,FALSE),"")</f>
        <v>0</v>
      </c>
      <c r="AR9">
        <f>IFERROR(VLOOKUP(A9,EXAMS!A:CS,87,FALSE)*VLOOKUP(EXAMS!$CI$1,[1]Cargo!$A:$D,4,FALSE),"")</f>
        <v>0</v>
      </c>
      <c r="AS9">
        <f>IFERROR(VLOOKUP(A9,EXAMS!A:CS,89,FALSE)*VLOOKUP(EXAMS!$CK$1,[1]Cargo!$A:$D,4,FALSE),"")</f>
        <v>0</v>
      </c>
      <c r="AT9">
        <f>IFERROR(VLOOKUP(A9,EXAMS!A:CS,91,FALSE)*VLOOKUP(EXAMS!$CM$1,[1]Cargo!$A:$D,4,FALSE),"")</f>
        <v>0</v>
      </c>
      <c r="AU9">
        <f>IFERROR(VLOOKUP(A9,EXAMS!A:CS,93,FALSE)*VLOOKUP(EXAMS!$CO$1,[1]Cargo!$A:$D,4,FALSE),"")</f>
        <v>0</v>
      </c>
      <c r="AV9">
        <f>IFERROR(VLOOKUP(A9,EXAMS!A:CS,95,FALSE)*VLOOKUP(EXAMS!$CQ$1,[1]Cargo!$A:$D,4,FALSE),"")</f>
        <v>0</v>
      </c>
      <c r="AW9">
        <f>IFERROR(VLOOKUP(A9,EXAMS!A:CS,97,FALSE)*VLOOKUP(EXAMS!$CS$1,[1]Cargo!$A:$D,4,FALSE),"")</f>
        <v>0</v>
      </c>
    </row>
    <row r="10" spans="1:49" hidden="1" x14ac:dyDescent="0.3">
      <c r="A10" s="4" t="str">
        <f>METADATA!A10</f>
        <v>Q0068</v>
      </c>
      <c r="B10" s="11" t="s">
        <v>38</v>
      </c>
      <c r="C10" s="11">
        <f t="shared" si="0"/>
        <v>0</v>
      </c>
      <c r="D10" s="92">
        <f t="shared" si="1"/>
        <v>0</v>
      </c>
      <c r="E10">
        <f>IFERROR(VLOOKUP(A10,EXAMS!A:CS,7,FALSE)*VLOOKUP(EXAMS!$G$1,[1]Cargo!$A:$D,4,FALSE),"")</f>
        <v>0</v>
      </c>
      <c r="F10">
        <f>IFERROR(VLOOKUP(A10,EXAMS!A:CS,9,FALSE)*VLOOKUP(EXAMS!$I$1,[1]Cargo!$A:$D,4,FALSE),"")</f>
        <v>0</v>
      </c>
      <c r="G10">
        <f>IFERROR(VLOOKUP(A10,EXAMS!A:CS,11,FALSE)*VLOOKUP(EXAMS!$K$1,[1]Cargo!$A:$D,4,FALSE),"")</f>
        <v>0</v>
      </c>
      <c r="H10">
        <f>IFERROR(VLOOKUP(A10,EXAMS!A:CS,13,FALSE)*VLOOKUP(EXAMS!$M$1,[1]Cargo!$A:$D,4,FALSE),"")</f>
        <v>0</v>
      </c>
      <c r="I10">
        <f>IFERROR(VLOOKUP(A10,EXAMS!A:CS,15,FALSE)*VLOOKUP(EXAMS!$O$1,[1]Cargo!$A:$D,4,FALSE),"")</f>
        <v>0</v>
      </c>
      <c r="J10">
        <f>IFERROR(VLOOKUP(A10,EXAMS!A:CS,17,FALSE)*VLOOKUP(EXAMS!$Q$1,[1]Cargo!$A:$D,4,FALSE),"")</f>
        <v>0</v>
      </c>
      <c r="K10">
        <f>IFERROR(VLOOKUP(A10,EXAMS!A:CS,19,FALSE)*VLOOKUP(EXAMS!$S$1,[1]Cargo!$A:$D,4,FALSE),"")</f>
        <v>0</v>
      </c>
      <c r="L10">
        <f>IFERROR(VLOOKUP(A10,EXAMS!A:CS,21,FALSE)*VLOOKUP(EXAMS!$U$1,[1]Cargo!$A:$D,4,FALSE),"")</f>
        <v>0</v>
      </c>
      <c r="M10">
        <f>IFERROR(VLOOKUP(A10,EXAMS!A:CS,23,FALSE)*VLOOKUP(EXAMS!$W$1,[1]Cargo!$A:$D,4,FALSE),"")</f>
        <v>0</v>
      </c>
      <c r="N10">
        <f>IFERROR(VLOOKUP(A10,EXAMS!A:CS,25,FALSE)*VLOOKUP(EXAMS!$Y$1,[1]Cargo!$A:$D,4,FALSE),"")</f>
        <v>0</v>
      </c>
      <c r="O10">
        <f>IFERROR(VLOOKUP(A10,EXAMS!A:CS,27,FALSE)*VLOOKUP(EXAMS!$AA$1,[1]Cargo!$A:$D,4,FALSE),"")</f>
        <v>0</v>
      </c>
      <c r="P10">
        <f>IFERROR(VLOOKUP(A10,EXAMS!A:CS,29,FALSE)*VLOOKUP(EXAMS!$AC$1,[1]Cargo!$A:$D,4,FALSE),"")</f>
        <v>0</v>
      </c>
      <c r="Q10">
        <f>IFERROR(VLOOKUP(A10,EXAMS!A:CS,31,FALSE)*VLOOKUP(EXAMS!$AE$1,[1]Cargo!$A:$D,4,FALSE),"")</f>
        <v>0</v>
      </c>
      <c r="R10">
        <f>IFERROR(VLOOKUP(A10,EXAMS!A:CS,33,FALSE)*VLOOKUP(EXAMS!$AG$1,[1]Cargo!$A:$D,4,FALSE),"")</f>
        <v>0</v>
      </c>
      <c r="S10">
        <f>IFERROR(VLOOKUP(A10,EXAMS!A:CS,37,FALSE)*VLOOKUP(EXAMS!$AK$1,[1]Cargo!$A:$D,4,FALSE),"")</f>
        <v>0</v>
      </c>
      <c r="T10">
        <f>IFERROR(VLOOKUP(A10,EXAMS!A:CS,39,FALSE)*VLOOKUP(EXAMS!$AM$1,[1]Cargo!$A:$D,4,FALSE),"")</f>
        <v>0</v>
      </c>
      <c r="U10">
        <f>IFERROR(VLOOKUP(A10,EXAMS!A:CS,41,FALSE)*VLOOKUP(EXAMS!$AO$1,[1]Cargo!$A:$D,4,FALSE),"")</f>
        <v>0</v>
      </c>
      <c r="V10">
        <f>IFERROR(VLOOKUP(A10,EXAMS!A:CS,43,FALSE)*VLOOKUP(EXAMS!$AQ$1,[1]Cargo!$A:$D,4,FALSE),"")</f>
        <v>0</v>
      </c>
      <c r="W10">
        <f>IFERROR(VLOOKUP(A10,EXAMS!A:CS,45,FALSE)*VLOOKUP(EXAMS!$AS$1,[1]Cargo!$A:$D,4,FALSE),"")</f>
        <v>0</v>
      </c>
      <c r="X10">
        <f>IFERROR(VLOOKUP(A10,EXAMS!A:CS,47,FALSE)*VLOOKUP(EXAMS!$AU$1,[1]Cargo!$A:$D,4,FALSE),"")</f>
        <v>0</v>
      </c>
      <c r="Y10">
        <f>IFERROR(VLOOKUP(A10,EXAMS!A:CS,49,FALSE)*VLOOKUP(EXAMS!$AW$1,[1]Cargo!$A:$D,4,FALSE),"")</f>
        <v>0</v>
      </c>
      <c r="Z10">
        <f>IFERROR(VLOOKUP(A10,EXAMS!A:CS,51,FALSE)*VLOOKUP(EXAMS!$AY$1,[1]Cargo!$A:$D,4,FALSE),"")</f>
        <v>0</v>
      </c>
      <c r="AA10">
        <f>IFERROR(VLOOKUP(A10,EXAMS!A:CS,53,FALSE)*VLOOKUP(EXAMS!$BA$1,[1]Cargo!$A:$D,4,FALSE),"")</f>
        <v>0</v>
      </c>
      <c r="AB10">
        <f>IFERROR(VLOOKUP(A10,EXAMS!A:CS,55,FALSE)*VLOOKUP(EXAMS!$BC$1,[1]Cargo!$A:$D,4,FALSE),"")</f>
        <v>0</v>
      </c>
      <c r="AC10">
        <f>IFERROR(VLOOKUP(A10,EXAMS!A:CS,57,FALSE)*VLOOKUP(EXAMS!$BE$1,[1]Cargo!$A:$D,4,FALSE),"")</f>
        <v>0</v>
      </c>
      <c r="AD10">
        <f>IFERROR(VLOOKUP(A10,EXAMS!A:CS,59,FALSE)*VLOOKUP(EXAMS!$BG$1,[1]Cargo!$A:$D,4,FALSE),"")</f>
        <v>0</v>
      </c>
      <c r="AE10">
        <f>IFERROR(VLOOKUP(A10,EXAMS!A:CS,61,FALSE)*VLOOKUP(EXAMS!$BI$1,[1]Cargo!$A:$D,4,FALSE),"")</f>
        <v>0</v>
      </c>
      <c r="AF10">
        <f>IFERROR(VLOOKUP(A10,EXAMS!A:CS,63,FALSE)*VLOOKUP(EXAMS!$BK$1,[1]Cargo!$A:$D,4,FALSE),"")</f>
        <v>0</v>
      </c>
      <c r="AG10">
        <f>IFERROR(VLOOKUP(A10,EXAMS!A:CS,65,FALSE)*VLOOKUP(EXAMS!$BM$1,[1]Cargo!$A:$D,4,FALSE),"")</f>
        <v>0</v>
      </c>
      <c r="AH10">
        <f>IFERROR(VLOOKUP(A10,EXAMS!A:CS,67,FALSE)*VLOOKUP(EXAMS!$BO$1,[1]Cargo!$A:$D,4,FALSE),"")</f>
        <v>0</v>
      </c>
      <c r="AI10">
        <f>IFERROR(VLOOKUP(A10,EXAMS!A:CS,69,FALSE)*VLOOKUP(EXAMS!$BQ$1,[1]Cargo!$A:$D,4,FALSE),"")</f>
        <v>0</v>
      </c>
      <c r="AJ10">
        <f>IFERROR(VLOOKUP(A10,EXAMS!A:CS,71,FALSE)*VLOOKUP(EXAMS!$BS$1,[1]Cargo!$A:$D,4,FALSE),"")</f>
        <v>0</v>
      </c>
      <c r="AK10">
        <f>IFERROR(VLOOKUP(A10,EXAMS!A:CS,73,FALSE)*VLOOKUP(EXAMS!$BU$1,[1]Cargo!$A:$D,4,FALSE),"")</f>
        <v>0</v>
      </c>
      <c r="AL10">
        <f>IFERROR(VLOOKUP(A10,EXAMS!A:CS,75,FALSE)*VLOOKUP(EXAMS!$BW$1,[1]Cargo!$A:$D,4,FALSE),"")</f>
        <v>0</v>
      </c>
      <c r="AM10">
        <f>IFERROR(VLOOKUP(A10,EXAMS!A:CS,77,FALSE)*VLOOKUP(EXAMS!$BY$1,[1]Cargo!$A:$D,4,FALSE),"")</f>
        <v>0</v>
      </c>
      <c r="AN10">
        <f>IFERROR(VLOOKUP(A10,EXAMS!A:CS,79,FALSE)*VLOOKUP(EXAMS!$CA$1,[1]Cargo!$A:$D,4,FALSE),"")</f>
        <v>0</v>
      </c>
      <c r="AO10">
        <f>IFERROR(VLOOKUP(A10,EXAMS!A:CS,81,FALSE)*VLOOKUP(EXAMS!$CC$1,[1]Cargo!$A:$D,4,FALSE),"")</f>
        <v>0</v>
      </c>
      <c r="AP10">
        <f>IFERROR(VLOOKUP(A10,EXAMS!A:CS,83,FALSE)*VLOOKUP(EXAMS!$CE$1,[1]Cargo!$A:$D,4,FALSE),"")</f>
        <v>0</v>
      </c>
      <c r="AQ10">
        <f>IFERROR(VLOOKUP(A10,EXAMS!A:CS,85,FALSE)*VLOOKUP(EXAMS!$CG$1,[1]Cargo!$A:$D,4,FALSE),"")</f>
        <v>0</v>
      </c>
      <c r="AR10">
        <f>IFERROR(VLOOKUP(A10,EXAMS!A:CS,87,FALSE)*VLOOKUP(EXAMS!$CI$1,[1]Cargo!$A:$D,4,FALSE),"")</f>
        <v>0</v>
      </c>
      <c r="AS10">
        <f>IFERROR(VLOOKUP(A10,EXAMS!A:CS,89,FALSE)*VLOOKUP(EXAMS!$CK$1,[1]Cargo!$A:$D,4,FALSE),"")</f>
        <v>0</v>
      </c>
      <c r="AT10">
        <f>IFERROR(VLOOKUP(A10,EXAMS!A:CS,91,FALSE)*VLOOKUP(EXAMS!$CM$1,[1]Cargo!$A:$D,4,FALSE),"")</f>
        <v>0</v>
      </c>
      <c r="AU10">
        <f>IFERROR(VLOOKUP(A10,EXAMS!A:CS,93,FALSE)*VLOOKUP(EXAMS!$CO$1,[1]Cargo!$A:$D,4,FALSE),"")</f>
        <v>0</v>
      </c>
      <c r="AV10">
        <f>IFERROR(VLOOKUP(A10,EXAMS!A:CS,95,FALSE)*VLOOKUP(EXAMS!$CQ$1,[1]Cargo!$A:$D,4,FALSE),"")</f>
        <v>0</v>
      </c>
      <c r="AW10">
        <f>IFERROR(VLOOKUP(A10,EXAMS!A:CS,97,FALSE)*VLOOKUP(EXAMS!$CS$1,[1]Cargo!$A:$D,4,FALSE),"")</f>
        <v>0</v>
      </c>
    </row>
    <row r="11" spans="1:49" hidden="1" x14ac:dyDescent="0.3">
      <c r="A11" s="4" t="str">
        <f>METADATA!A11</f>
        <v>Q0070</v>
      </c>
      <c r="B11" s="11" t="s">
        <v>41</v>
      </c>
      <c r="C11" s="11">
        <f t="shared" si="0"/>
        <v>0</v>
      </c>
      <c r="D11" s="92">
        <f t="shared" si="1"/>
        <v>0</v>
      </c>
      <c r="E11">
        <f>IFERROR(VLOOKUP(A11,EXAMS!A:CS,7,FALSE)*VLOOKUP(EXAMS!$G$1,[1]Cargo!$A:$D,4,FALSE),"")</f>
        <v>0</v>
      </c>
      <c r="F11">
        <f>IFERROR(VLOOKUP(A11,EXAMS!A:CS,9,FALSE)*VLOOKUP(EXAMS!$I$1,[1]Cargo!$A:$D,4,FALSE),"")</f>
        <v>0</v>
      </c>
      <c r="G11">
        <f>IFERROR(VLOOKUP(A11,EXAMS!A:CS,11,FALSE)*VLOOKUP(EXAMS!$K$1,[1]Cargo!$A:$D,4,FALSE),"")</f>
        <v>0</v>
      </c>
      <c r="H11">
        <f>IFERROR(VLOOKUP(A11,EXAMS!A:CS,13,FALSE)*VLOOKUP(EXAMS!$M$1,[1]Cargo!$A:$D,4,FALSE),"")</f>
        <v>0</v>
      </c>
      <c r="I11">
        <f>IFERROR(VLOOKUP(A11,EXAMS!A:CS,15,FALSE)*VLOOKUP(EXAMS!$O$1,[1]Cargo!$A:$D,4,FALSE),"")</f>
        <v>0</v>
      </c>
      <c r="J11">
        <f>IFERROR(VLOOKUP(A11,EXAMS!A:CS,17,FALSE)*VLOOKUP(EXAMS!$Q$1,[1]Cargo!$A:$D,4,FALSE),"")</f>
        <v>0</v>
      </c>
      <c r="K11">
        <f>IFERROR(VLOOKUP(A11,EXAMS!A:CS,19,FALSE)*VLOOKUP(EXAMS!$S$1,[1]Cargo!$A:$D,4,FALSE),"")</f>
        <v>0</v>
      </c>
      <c r="L11">
        <f>IFERROR(VLOOKUP(A11,EXAMS!A:CS,21,FALSE)*VLOOKUP(EXAMS!$U$1,[1]Cargo!$A:$D,4,FALSE),"")</f>
        <v>0</v>
      </c>
      <c r="M11">
        <f>IFERROR(VLOOKUP(A11,EXAMS!A:CS,23,FALSE)*VLOOKUP(EXAMS!$W$1,[1]Cargo!$A:$D,4,FALSE),"")</f>
        <v>0</v>
      </c>
      <c r="N11">
        <f>IFERROR(VLOOKUP(A11,EXAMS!A:CS,25,FALSE)*VLOOKUP(EXAMS!$Y$1,[1]Cargo!$A:$D,4,FALSE),"")</f>
        <v>0</v>
      </c>
      <c r="O11">
        <f>IFERROR(VLOOKUP(A11,EXAMS!A:CS,27,FALSE)*VLOOKUP(EXAMS!$AA$1,[1]Cargo!$A:$D,4,FALSE),"")</f>
        <v>0</v>
      </c>
      <c r="P11">
        <f>IFERROR(VLOOKUP(A11,EXAMS!A:CS,29,FALSE)*VLOOKUP(EXAMS!$AC$1,[1]Cargo!$A:$D,4,FALSE),"")</f>
        <v>0</v>
      </c>
      <c r="Q11">
        <f>IFERROR(VLOOKUP(A11,EXAMS!A:CS,31,FALSE)*VLOOKUP(EXAMS!$AE$1,[1]Cargo!$A:$D,4,FALSE),"")</f>
        <v>0</v>
      </c>
      <c r="R11">
        <f>IFERROR(VLOOKUP(A11,EXAMS!A:CS,33,FALSE)*VLOOKUP(EXAMS!$AG$1,[1]Cargo!$A:$D,4,FALSE),"")</f>
        <v>0</v>
      </c>
      <c r="S11">
        <f>IFERROR(VLOOKUP(A11,EXAMS!A:CS,37,FALSE)*VLOOKUP(EXAMS!$AK$1,[1]Cargo!$A:$D,4,FALSE),"")</f>
        <v>0</v>
      </c>
      <c r="T11">
        <f>IFERROR(VLOOKUP(A11,EXAMS!A:CS,39,FALSE)*VLOOKUP(EXAMS!$AM$1,[1]Cargo!$A:$D,4,FALSE),"")</f>
        <v>0</v>
      </c>
      <c r="U11">
        <f>IFERROR(VLOOKUP(A11,EXAMS!A:CS,41,FALSE)*VLOOKUP(EXAMS!$AO$1,[1]Cargo!$A:$D,4,FALSE),"")</f>
        <v>0</v>
      </c>
      <c r="V11">
        <f>IFERROR(VLOOKUP(A11,EXAMS!A:CS,43,FALSE)*VLOOKUP(EXAMS!$AQ$1,[1]Cargo!$A:$D,4,FALSE),"")</f>
        <v>0</v>
      </c>
      <c r="W11">
        <f>IFERROR(VLOOKUP(A11,EXAMS!A:CS,45,FALSE)*VLOOKUP(EXAMS!$AS$1,[1]Cargo!$A:$D,4,FALSE),"")</f>
        <v>0</v>
      </c>
      <c r="X11">
        <f>IFERROR(VLOOKUP(A11,EXAMS!A:CS,47,FALSE)*VLOOKUP(EXAMS!$AU$1,[1]Cargo!$A:$D,4,FALSE),"")</f>
        <v>0</v>
      </c>
      <c r="Y11">
        <f>IFERROR(VLOOKUP(A11,EXAMS!A:CS,49,FALSE)*VLOOKUP(EXAMS!$AW$1,[1]Cargo!$A:$D,4,FALSE),"")</f>
        <v>0</v>
      </c>
      <c r="Z11">
        <f>IFERROR(VLOOKUP(A11,EXAMS!A:CS,51,FALSE)*VLOOKUP(EXAMS!$AY$1,[1]Cargo!$A:$D,4,FALSE),"")</f>
        <v>0</v>
      </c>
      <c r="AA11">
        <f>IFERROR(VLOOKUP(A11,EXAMS!A:CS,53,FALSE)*VLOOKUP(EXAMS!$BA$1,[1]Cargo!$A:$D,4,FALSE),"")</f>
        <v>0</v>
      </c>
      <c r="AB11">
        <f>IFERROR(VLOOKUP(A11,EXAMS!A:CS,55,FALSE)*VLOOKUP(EXAMS!$BC$1,[1]Cargo!$A:$D,4,FALSE),"")</f>
        <v>0</v>
      </c>
      <c r="AC11">
        <f>IFERROR(VLOOKUP(A11,EXAMS!A:CS,57,FALSE)*VLOOKUP(EXAMS!$BE$1,[1]Cargo!$A:$D,4,FALSE),"")</f>
        <v>0</v>
      </c>
      <c r="AD11">
        <f>IFERROR(VLOOKUP(A11,EXAMS!A:CS,59,FALSE)*VLOOKUP(EXAMS!$BG$1,[1]Cargo!$A:$D,4,FALSE),"")</f>
        <v>0</v>
      </c>
      <c r="AE11">
        <f>IFERROR(VLOOKUP(A11,EXAMS!A:CS,61,FALSE)*VLOOKUP(EXAMS!$BI$1,[1]Cargo!$A:$D,4,FALSE),"")</f>
        <v>0</v>
      </c>
      <c r="AF11">
        <f>IFERROR(VLOOKUP(A11,EXAMS!A:CS,63,FALSE)*VLOOKUP(EXAMS!$BK$1,[1]Cargo!$A:$D,4,FALSE),"")</f>
        <v>0</v>
      </c>
      <c r="AG11">
        <f>IFERROR(VLOOKUP(A11,EXAMS!A:CS,65,FALSE)*VLOOKUP(EXAMS!$BM$1,[1]Cargo!$A:$D,4,FALSE),"")</f>
        <v>0</v>
      </c>
      <c r="AH11">
        <f>IFERROR(VLOOKUP(A11,EXAMS!A:CS,67,FALSE)*VLOOKUP(EXAMS!$BO$1,[1]Cargo!$A:$D,4,FALSE),"")</f>
        <v>0</v>
      </c>
      <c r="AI11">
        <f>IFERROR(VLOOKUP(A11,EXAMS!A:CS,69,FALSE)*VLOOKUP(EXAMS!$BQ$1,[1]Cargo!$A:$D,4,FALSE),"")</f>
        <v>0</v>
      </c>
      <c r="AJ11">
        <f>IFERROR(VLOOKUP(A11,EXAMS!A:CS,71,FALSE)*VLOOKUP(EXAMS!$BS$1,[1]Cargo!$A:$D,4,FALSE),"")</f>
        <v>0</v>
      </c>
      <c r="AK11">
        <f>IFERROR(VLOOKUP(A11,EXAMS!A:CS,73,FALSE)*VLOOKUP(EXAMS!$BU$1,[1]Cargo!$A:$D,4,FALSE),"")</f>
        <v>0</v>
      </c>
      <c r="AL11">
        <f>IFERROR(VLOOKUP(A11,EXAMS!A:CS,75,FALSE)*VLOOKUP(EXAMS!$BW$1,[1]Cargo!$A:$D,4,FALSE),"")</f>
        <v>0</v>
      </c>
      <c r="AM11">
        <f>IFERROR(VLOOKUP(A11,EXAMS!A:CS,77,FALSE)*VLOOKUP(EXAMS!$BY$1,[1]Cargo!$A:$D,4,FALSE),"")</f>
        <v>0</v>
      </c>
      <c r="AN11">
        <f>IFERROR(VLOOKUP(A11,EXAMS!A:CS,79,FALSE)*VLOOKUP(EXAMS!$CA$1,[1]Cargo!$A:$D,4,FALSE),"")</f>
        <v>0</v>
      </c>
      <c r="AO11">
        <f>IFERROR(VLOOKUP(A11,EXAMS!A:CS,81,FALSE)*VLOOKUP(EXAMS!$CC$1,[1]Cargo!$A:$D,4,FALSE),"")</f>
        <v>0</v>
      </c>
      <c r="AP11">
        <f>IFERROR(VLOOKUP(A11,EXAMS!A:CS,83,FALSE)*VLOOKUP(EXAMS!$CE$1,[1]Cargo!$A:$D,4,FALSE),"")</f>
        <v>0</v>
      </c>
      <c r="AQ11">
        <f>IFERROR(VLOOKUP(A11,EXAMS!A:CS,85,FALSE)*VLOOKUP(EXAMS!$CG$1,[1]Cargo!$A:$D,4,FALSE),"")</f>
        <v>0</v>
      </c>
      <c r="AR11">
        <f>IFERROR(VLOOKUP(A11,EXAMS!A:CS,87,FALSE)*VLOOKUP(EXAMS!$CI$1,[1]Cargo!$A:$D,4,FALSE),"")</f>
        <v>0</v>
      </c>
      <c r="AS11">
        <f>IFERROR(VLOOKUP(A11,EXAMS!A:CS,89,FALSE)*VLOOKUP(EXAMS!$CK$1,[1]Cargo!$A:$D,4,FALSE),"")</f>
        <v>0</v>
      </c>
      <c r="AT11">
        <f>IFERROR(VLOOKUP(A11,EXAMS!A:CS,91,FALSE)*VLOOKUP(EXAMS!$CM$1,[1]Cargo!$A:$D,4,FALSE),"")</f>
        <v>0</v>
      </c>
      <c r="AU11">
        <f>IFERROR(VLOOKUP(A11,EXAMS!A:CS,93,FALSE)*VLOOKUP(EXAMS!$CO$1,[1]Cargo!$A:$D,4,FALSE),"")</f>
        <v>0</v>
      </c>
      <c r="AV11">
        <f>IFERROR(VLOOKUP(A11,EXAMS!A:CS,95,FALSE)*VLOOKUP(EXAMS!$CQ$1,[1]Cargo!$A:$D,4,FALSE),"")</f>
        <v>0</v>
      </c>
      <c r="AW11">
        <f>IFERROR(VLOOKUP(A11,EXAMS!A:CS,97,FALSE)*VLOOKUP(EXAMS!$CS$1,[1]Cargo!$A:$D,4,FALSE),"")</f>
        <v>0</v>
      </c>
    </row>
    <row r="12" spans="1:49" hidden="1" x14ac:dyDescent="0.3">
      <c r="A12" s="4" t="str">
        <f>METADATA!A12</f>
        <v>Q0077</v>
      </c>
      <c r="B12" s="11" t="s">
        <v>44</v>
      </c>
      <c r="C12" s="11">
        <f t="shared" si="0"/>
        <v>0</v>
      </c>
      <c r="D12" s="92">
        <f t="shared" si="1"/>
        <v>0</v>
      </c>
      <c r="E12">
        <f>IFERROR(VLOOKUP(A12,EXAMS!A:CS,7,FALSE)*VLOOKUP(EXAMS!$G$1,[1]Cargo!$A:$D,4,FALSE),"")</f>
        <v>0</v>
      </c>
      <c r="F12">
        <f>IFERROR(VLOOKUP(A12,EXAMS!A:CS,9,FALSE)*VLOOKUP(EXAMS!$I$1,[1]Cargo!$A:$D,4,FALSE),"")</f>
        <v>0</v>
      </c>
      <c r="G12">
        <f>IFERROR(VLOOKUP(A12,EXAMS!A:CS,11,FALSE)*VLOOKUP(EXAMS!$K$1,[1]Cargo!$A:$D,4,FALSE),"")</f>
        <v>0</v>
      </c>
      <c r="H12">
        <f>IFERROR(VLOOKUP(A12,EXAMS!A:CS,13,FALSE)*VLOOKUP(EXAMS!$M$1,[1]Cargo!$A:$D,4,FALSE),"")</f>
        <v>0</v>
      </c>
      <c r="I12">
        <f>IFERROR(VLOOKUP(A12,EXAMS!A:CS,15,FALSE)*VLOOKUP(EXAMS!$O$1,[1]Cargo!$A:$D,4,FALSE),"")</f>
        <v>0</v>
      </c>
      <c r="J12">
        <f>IFERROR(VLOOKUP(A12,EXAMS!A:CS,17,FALSE)*VLOOKUP(EXAMS!$Q$1,[1]Cargo!$A:$D,4,FALSE),"")</f>
        <v>0</v>
      </c>
      <c r="K12">
        <f>IFERROR(VLOOKUP(A12,EXAMS!A:CS,19,FALSE)*VLOOKUP(EXAMS!$S$1,[1]Cargo!$A:$D,4,FALSE),"")</f>
        <v>0</v>
      </c>
      <c r="L12">
        <f>IFERROR(VLOOKUP(A12,EXAMS!A:CS,21,FALSE)*VLOOKUP(EXAMS!$U$1,[1]Cargo!$A:$D,4,FALSE),"")</f>
        <v>0</v>
      </c>
      <c r="M12">
        <f>IFERROR(VLOOKUP(A12,EXAMS!A:CS,23,FALSE)*VLOOKUP(EXAMS!$W$1,[1]Cargo!$A:$D,4,FALSE),"")</f>
        <v>0</v>
      </c>
      <c r="N12">
        <f>IFERROR(VLOOKUP(A12,EXAMS!A:CS,25,FALSE)*VLOOKUP(EXAMS!$Y$1,[1]Cargo!$A:$D,4,FALSE),"")</f>
        <v>0</v>
      </c>
      <c r="O12">
        <f>IFERROR(VLOOKUP(A12,EXAMS!A:CS,27,FALSE)*VLOOKUP(EXAMS!$AA$1,[1]Cargo!$A:$D,4,FALSE),"")</f>
        <v>0</v>
      </c>
      <c r="P12">
        <f>IFERROR(VLOOKUP(A12,EXAMS!A:CS,29,FALSE)*VLOOKUP(EXAMS!$AC$1,[1]Cargo!$A:$D,4,FALSE),"")</f>
        <v>0</v>
      </c>
      <c r="Q12">
        <f>IFERROR(VLOOKUP(A12,EXAMS!A:CS,31,FALSE)*VLOOKUP(EXAMS!$AE$1,[1]Cargo!$A:$D,4,FALSE),"")</f>
        <v>0</v>
      </c>
      <c r="R12">
        <f>IFERROR(VLOOKUP(A12,EXAMS!A:CS,33,FALSE)*VLOOKUP(EXAMS!$AG$1,[1]Cargo!$A:$D,4,FALSE),"")</f>
        <v>0</v>
      </c>
      <c r="S12">
        <f>IFERROR(VLOOKUP(A12,EXAMS!A:CS,37,FALSE)*VLOOKUP(EXAMS!$AK$1,[1]Cargo!$A:$D,4,FALSE),"")</f>
        <v>0</v>
      </c>
      <c r="T12">
        <f>IFERROR(VLOOKUP(A12,EXAMS!A:CS,39,FALSE)*VLOOKUP(EXAMS!$AM$1,[1]Cargo!$A:$D,4,FALSE),"")</f>
        <v>0</v>
      </c>
      <c r="U12">
        <f>IFERROR(VLOOKUP(A12,EXAMS!A:CS,41,FALSE)*VLOOKUP(EXAMS!$AO$1,[1]Cargo!$A:$D,4,FALSE),"")</f>
        <v>0</v>
      </c>
      <c r="V12">
        <f>IFERROR(VLOOKUP(A12,EXAMS!A:CS,43,FALSE)*VLOOKUP(EXAMS!$AQ$1,[1]Cargo!$A:$D,4,FALSE),"")</f>
        <v>0</v>
      </c>
      <c r="W12">
        <f>IFERROR(VLOOKUP(A12,EXAMS!A:CS,45,FALSE)*VLOOKUP(EXAMS!$AS$1,[1]Cargo!$A:$D,4,FALSE),"")</f>
        <v>0</v>
      </c>
      <c r="X12">
        <f>IFERROR(VLOOKUP(A12,EXAMS!A:CS,47,FALSE)*VLOOKUP(EXAMS!$AU$1,[1]Cargo!$A:$D,4,FALSE),"")</f>
        <v>0</v>
      </c>
      <c r="Y12">
        <f>IFERROR(VLOOKUP(A12,EXAMS!A:CS,49,FALSE)*VLOOKUP(EXAMS!$AW$1,[1]Cargo!$A:$D,4,FALSE),"")</f>
        <v>0</v>
      </c>
      <c r="Z12">
        <f>IFERROR(VLOOKUP(A12,EXAMS!A:CS,51,FALSE)*VLOOKUP(EXAMS!$AY$1,[1]Cargo!$A:$D,4,FALSE),"")</f>
        <v>0</v>
      </c>
      <c r="AA12">
        <f>IFERROR(VLOOKUP(A12,EXAMS!A:CS,53,FALSE)*VLOOKUP(EXAMS!$BA$1,[1]Cargo!$A:$D,4,FALSE),"")</f>
        <v>0</v>
      </c>
      <c r="AB12">
        <f>IFERROR(VLOOKUP(A12,EXAMS!A:CS,55,FALSE)*VLOOKUP(EXAMS!$BC$1,[1]Cargo!$A:$D,4,FALSE),"")</f>
        <v>0</v>
      </c>
      <c r="AC12">
        <f>IFERROR(VLOOKUP(A12,EXAMS!A:CS,57,FALSE)*VLOOKUP(EXAMS!$BE$1,[1]Cargo!$A:$D,4,FALSE),"")</f>
        <v>0</v>
      </c>
      <c r="AD12">
        <f>IFERROR(VLOOKUP(A12,EXAMS!A:CS,59,FALSE)*VLOOKUP(EXAMS!$BG$1,[1]Cargo!$A:$D,4,FALSE),"")</f>
        <v>0</v>
      </c>
      <c r="AE12">
        <f>IFERROR(VLOOKUP(A12,EXAMS!A:CS,61,FALSE)*VLOOKUP(EXAMS!$BI$1,[1]Cargo!$A:$D,4,FALSE),"")</f>
        <v>0</v>
      </c>
      <c r="AF12">
        <f>IFERROR(VLOOKUP(A12,EXAMS!A:CS,63,FALSE)*VLOOKUP(EXAMS!$BK$1,[1]Cargo!$A:$D,4,FALSE),"")</f>
        <v>0</v>
      </c>
      <c r="AG12">
        <f>IFERROR(VLOOKUP(A12,EXAMS!A:CS,65,FALSE)*VLOOKUP(EXAMS!$BM$1,[1]Cargo!$A:$D,4,FALSE),"")</f>
        <v>0</v>
      </c>
      <c r="AH12">
        <f>IFERROR(VLOOKUP(A12,EXAMS!A:CS,67,FALSE)*VLOOKUP(EXAMS!$BO$1,[1]Cargo!$A:$D,4,FALSE),"")</f>
        <v>0</v>
      </c>
      <c r="AI12">
        <f>IFERROR(VLOOKUP(A12,EXAMS!A:CS,69,FALSE)*VLOOKUP(EXAMS!$BQ$1,[1]Cargo!$A:$D,4,FALSE),"")</f>
        <v>0</v>
      </c>
      <c r="AJ12">
        <f>IFERROR(VLOOKUP(A12,EXAMS!A:CS,71,FALSE)*VLOOKUP(EXAMS!$BS$1,[1]Cargo!$A:$D,4,FALSE),"")</f>
        <v>0</v>
      </c>
      <c r="AK12">
        <f>IFERROR(VLOOKUP(A12,EXAMS!A:CS,73,FALSE)*VLOOKUP(EXAMS!$BU$1,[1]Cargo!$A:$D,4,FALSE),"")</f>
        <v>0</v>
      </c>
      <c r="AL12">
        <f>IFERROR(VLOOKUP(A12,EXAMS!A:CS,75,FALSE)*VLOOKUP(EXAMS!$BW$1,[1]Cargo!$A:$D,4,FALSE),"")</f>
        <v>0</v>
      </c>
      <c r="AM12">
        <f>IFERROR(VLOOKUP(A12,EXAMS!A:CS,77,FALSE)*VLOOKUP(EXAMS!$BY$1,[1]Cargo!$A:$D,4,FALSE),"")</f>
        <v>0</v>
      </c>
      <c r="AN12">
        <f>IFERROR(VLOOKUP(A12,EXAMS!A:CS,79,FALSE)*VLOOKUP(EXAMS!$CA$1,[1]Cargo!$A:$D,4,FALSE),"")</f>
        <v>0</v>
      </c>
      <c r="AO12">
        <f>IFERROR(VLOOKUP(A12,EXAMS!A:CS,81,FALSE)*VLOOKUP(EXAMS!$CC$1,[1]Cargo!$A:$D,4,FALSE),"")</f>
        <v>0</v>
      </c>
      <c r="AP12">
        <f>IFERROR(VLOOKUP(A12,EXAMS!A:CS,83,FALSE)*VLOOKUP(EXAMS!$CE$1,[1]Cargo!$A:$D,4,FALSE),"")</f>
        <v>0</v>
      </c>
      <c r="AQ12">
        <f>IFERROR(VLOOKUP(A12,EXAMS!A:CS,85,FALSE)*VLOOKUP(EXAMS!$CG$1,[1]Cargo!$A:$D,4,FALSE),"")</f>
        <v>0</v>
      </c>
      <c r="AR12">
        <f>IFERROR(VLOOKUP(A12,EXAMS!A:CS,87,FALSE)*VLOOKUP(EXAMS!$CI$1,[1]Cargo!$A:$D,4,FALSE),"")</f>
        <v>0</v>
      </c>
      <c r="AS12">
        <f>IFERROR(VLOOKUP(A12,EXAMS!A:CS,89,FALSE)*VLOOKUP(EXAMS!$CK$1,[1]Cargo!$A:$D,4,FALSE),"")</f>
        <v>0</v>
      </c>
      <c r="AT12">
        <f>IFERROR(VLOOKUP(A12,EXAMS!A:CS,91,FALSE)*VLOOKUP(EXAMS!$CM$1,[1]Cargo!$A:$D,4,FALSE),"")</f>
        <v>0</v>
      </c>
      <c r="AU12">
        <f>IFERROR(VLOOKUP(A12,EXAMS!A:CS,93,FALSE)*VLOOKUP(EXAMS!$CO$1,[1]Cargo!$A:$D,4,FALSE),"")</f>
        <v>0</v>
      </c>
      <c r="AV12">
        <f>IFERROR(VLOOKUP(A12,EXAMS!A:CS,95,FALSE)*VLOOKUP(EXAMS!$CQ$1,[1]Cargo!$A:$D,4,FALSE),"")</f>
        <v>0</v>
      </c>
      <c r="AW12">
        <f>IFERROR(VLOOKUP(A12,EXAMS!A:CS,97,FALSE)*VLOOKUP(EXAMS!$CS$1,[1]Cargo!$A:$D,4,FALSE),"")</f>
        <v>0</v>
      </c>
    </row>
    <row r="13" spans="1:49" hidden="1" x14ac:dyDescent="0.3">
      <c r="A13" s="4" t="str">
        <f>METADATA!A13</f>
        <v>Q0082</v>
      </c>
      <c r="B13" s="11" t="s">
        <v>47</v>
      </c>
      <c r="C13" s="11">
        <f t="shared" si="0"/>
        <v>0</v>
      </c>
      <c r="D13" s="92">
        <f t="shared" si="1"/>
        <v>0</v>
      </c>
      <c r="E13">
        <f>IFERROR(VLOOKUP(A13,EXAMS!A:CS,7,FALSE)*VLOOKUP(EXAMS!$G$1,[1]Cargo!$A:$D,4,FALSE),"")</f>
        <v>0</v>
      </c>
      <c r="F13">
        <f>IFERROR(VLOOKUP(A13,EXAMS!A:CS,9,FALSE)*VLOOKUP(EXAMS!$I$1,[1]Cargo!$A:$D,4,FALSE),"")</f>
        <v>0</v>
      </c>
      <c r="G13">
        <f>IFERROR(VLOOKUP(A13,EXAMS!A:CS,11,FALSE)*VLOOKUP(EXAMS!$K$1,[1]Cargo!$A:$D,4,FALSE),"")</f>
        <v>0</v>
      </c>
      <c r="H13">
        <f>IFERROR(VLOOKUP(A13,EXAMS!A:CS,13,FALSE)*VLOOKUP(EXAMS!$M$1,[1]Cargo!$A:$D,4,FALSE),"")</f>
        <v>0</v>
      </c>
      <c r="I13">
        <f>IFERROR(VLOOKUP(A13,EXAMS!A:CS,15,FALSE)*VLOOKUP(EXAMS!$O$1,[1]Cargo!$A:$D,4,FALSE),"")</f>
        <v>0</v>
      </c>
      <c r="J13">
        <f>IFERROR(VLOOKUP(A13,EXAMS!A:CS,17,FALSE)*VLOOKUP(EXAMS!$Q$1,[1]Cargo!$A:$D,4,FALSE),"")</f>
        <v>0</v>
      </c>
      <c r="K13">
        <f>IFERROR(VLOOKUP(A13,EXAMS!A:CS,19,FALSE)*VLOOKUP(EXAMS!$S$1,[1]Cargo!$A:$D,4,FALSE),"")</f>
        <v>0</v>
      </c>
      <c r="L13">
        <f>IFERROR(VLOOKUP(A13,EXAMS!A:CS,21,FALSE)*VLOOKUP(EXAMS!$U$1,[1]Cargo!$A:$D,4,FALSE),"")</f>
        <v>0</v>
      </c>
      <c r="M13">
        <f>IFERROR(VLOOKUP(A13,EXAMS!A:CS,23,FALSE)*VLOOKUP(EXAMS!$W$1,[1]Cargo!$A:$D,4,FALSE),"")</f>
        <v>0</v>
      </c>
      <c r="N13">
        <f>IFERROR(VLOOKUP(A13,EXAMS!A:CS,25,FALSE)*VLOOKUP(EXAMS!$Y$1,[1]Cargo!$A:$D,4,FALSE),"")</f>
        <v>0</v>
      </c>
      <c r="O13">
        <f>IFERROR(VLOOKUP(A13,EXAMS!A:CS,27,FALSE)*VLOOKUP(EXAMS!$AA$1,[1]Cargo!$A:$D,4,FALSE),"")</f>
        <v>0</v>
      </c>
      <c r="P13">
        <f>IFERROR(VLOOKUP(A13,EXAMS!A:CS,29,FALSE)*VLOOKUP(EXAMS!$AC$1,[1]Cargo!$A:$D,4,FALSE),"")</f>
        <v>0</v>
      </c>
      <c r="Q13">
        <f>IFERROR(VLOOKUP(A13,EXAMS!A:CS,31,FALSE)*VLOOKUP(EXAMS!$AE$1,[1]Cargo!$A:$D,4,FALSE),"")</f>
        <v>0</v>
      </c>
      <c r="R13">
        <f>IFERROR(VLOOKUP(A13,EXAMS!A:CS,33,FALSE)*VLOOKUP(EXAMS!$AG$1,[1]Cargo!$A:$D,4,FALSE),"")</f>
        <v>0</v>
      </c>
      <c r="S13">
        <f>IFERROR(VLOOKUP(A13,EXAMS!A:CS,37,FALSE)*VLOOKUP(EXAMS!$AK$1,[1]Cargo!$A:$D,4,FALSE),"")</f>
        <v>0</v>
      </c>
      <c r="T13">
        <f>IFERROR(VLOOKUP(A13,EXAMS!A:CS,39,FALSE)*VLOOKUP(EXAMS!$AM$1,[1]Cargo!$A:$D,4,FALSE),"")</f>
        <v>0</v>
      </c>
      <c r="U13">
        <f>IFERROR(VLOOKUP(A13,EXAMS!A:CS,41,FALSE)*VLOOKUP(EXAMS!$AO$1,[1]Cargo!$A:$D,4,FALSE),"")</f>
        <v>0</v>
      </c>
      <c r="V13">
        <f>IFERROR(VLOOKUP(A13,EXAMS!A:CS,43,FALSE)*VLOOKUP(EXAMS!$AQ$1,[1]Cargo!$A:$D,4,FALSE),"")</f>
        <v>0</v>
      </c>
      <c r="W13">
        <f>IFERROR(VLOOKUP(A13,EXAMS!A:CS,45,FALSE)*VLOOKUP(EXAMS!$AS$1,[1]Cargo!$A:$D,4,FALSE),"")</f>
        <v>0</v>
      </c>
      <c r="X13">
        <f>IFERROR(VLOOKUP(A13,EXAMS!A:CS,47,FALSE)*VLOOKUP(EXAMS!$AU$1,[1]Cargo!$A:$D,4,FALSE),"")</f>
        <v>0</v>
      </c>
      <c r="Y13">
        <f>IFERROR(VLOOKUP(A13,EXAMS!A:CS,49,FALSE)*VLOOKUP(EXAMS!$AW$1,[1]Cargo!$A:$D,4,FALSE),"")</f>
        <v>0</v>
      </c>
      <c r="Z13">
        <f>IFERROR(VLOOKUP(A13,EXAMS!A:CS,51,FALSE)*VLOOKUP(EXAMS!$AY$1,[1]Cargo!$A:$D,4,FALSE),"")</f>
        <v>0</v>
      </c>
      <c r="AA13">
        <f>IFERROR(VLOOKUP(A13,EXAMS!A:CS,53,FALSE)*VLOOKUP(EXAMS!$BA$1,[1]Cargo!$A:$D,4,FALSE),"")</f>
        <v>0</v>
      </c>
      <c r="AB13">
        <f>IFERROR(VLOOKUP(A13,EXAMS!A:CS,55,FALSE)*VLOOKUP(EXAMS!$BC$1,[1]Cargo!$A:$D,4,FALSE),"")</f>
        <v>0</v>
      </c>
      <c r="AC13">
        <f>IFERROR(VLOOKUP(A13,EXAMS!A:CS,57,FALSE)*VLOOKUP(EXAMS!$BE$1,[1]Cargo!$A:$D,4,FALSE),"")</f>
        <v>0</v>
      </c>
      <c r="AD13">
        <f>IFERROR(VLOOKUP(A13,EXAMS!A:CS,59,FALSE)*VLOOKUP(EXAMS!$BG$1,[1]Cargo!$A:$D,4,FALSE),"")</f>
        <v>0</v>
      </c>
      <c r="AE13">
        <f>IFERROR(VLOOKUP(A13,EXAMS!A:CS,61,FALSE)*VLOOKUP(EXAMS!$BI$1,[1]Cargo!$A:$D,4,FALSE),"")</f>
        <v>0</v>
      </c>
      <c r="AF13">
        <f>IFERROR(VLOOKUP(A13,EXAMS!A:CS,63,FALSE)*VLOOKUP(EXAMS!$BK$1,[1]Cargo!$A:$D,4,FALSE),"")</f>
        <v>0</v>
      </c>
      <c r="AG13">
        <f>IFERROR(VLOOKUP(A13,EXAMS!A:CS,65,FALSE)*VLOOKUP(EXAMS!$BM$1,[1]Cargo!$A:$D,4,FALSE),"")</f>
        <v>0</v>
      </c>
      <c r="AH13">
        <f>IFERROR(VLOOKUP(A13,EXAMS!A:CS,67,FALSE)*VLOOKUP(EXAMS!$BO$1,[1]Cargo!$A:$D,4,FALSE),"")</f>
        <v>0</v>
      </c>
      <c r="AI13">
        <f>IFERROR(VLOOKUP(A13,EXAMS!A:CS,69,FALSE)*VLOOKUP(EXAMS!$BQ$1,[1]Cargo!$A:$D,4,FALSE),"")</f>
        <v>0</v>
      </c>
      <c r="AJ13">
        <f>IFERROR(VLOOKUP(A13,EXAMS!A:CS,71,FALSE)*VLOOKUP(EXAMS!$BS$1,[1]Cargo!$A:$D,4,FALSE),"")</f>
        <v>0</v>
      </c>
      <c r="AK13">
        <f>IFERROR(VLOOKUP(A13,EXAMS!A:CS,73,FALSE)*VLOOKUP(EXAMS!$BU$1,[1]Cargo!$A:$D,4,FALSE),"")</f>
        <v>0</v>
      </c>
      <c r="AL13">
        <f>IFERROR(VLOOKUP(A13,EXAMS!A:CS,75,FALSE)*VLOOKUP(EXAMS!$BW$1,[1]Cargo!$A:$D,4,FALSE),"")</f>
        <v>0</v>
      </c>
      <c r="AM13">
        <f>IFERROR(VLOOKUP(A13,EXAMS!A:CS,77,FALSE)*VLOOKUP(EXAMS!$BY$1,[1]Cargo!$A:$D,4,FALSE),"")</f>
        <v>0</v>
      </c>
      <c r="AN13">
        <f>IFERROR(VLOOKUP(A13,EXAMS!A:CS,79,FALSE)*VLOOKUP(EXAMS!$CA$1,[1]Cargo!$A:$D,4,FALSE),"")</f>
        <v>0</v>
      </c>
      <c r="AO13">
        <f>IFERROR(VLOOKUP(A13,EXAMS!A:CS,81,FALSE)*VLOOKUP(EXAMS!$CC$1,[1]Cargo!$A:$D,4,FALSE),"")</f>
        <v>0</v>
      </c>
      <c r="AP13">
        <f>IFERROR(VLOOKUP(A13,EXAMS!A:CS,83,FALSE)*VLOOKUP(EXAMS!$CE$1,[1]Cargo!$A:$D,4,FALSE),"")</f>
        <v>0</v>
      </c>
      <c r="AQ13">
        <f>IFERROR(VLOOKUP(A13,EXAMS!A:CS,85,FALSE)*VLOOKUP(EXAMS!$CG$1,[1]Cargo!$A:$D,4,FALSE),"")</f>
        <v>0</v>
      </c>
      <c r="AR13">
        <f>IFERROR(VLOOKUP(A13,EXAMS!A:CS,87,FALSE)*VLOOKUP(EXAMS!$CI$1,[1]Cargo!$A:$D,4,FALSE),"")</f>
        <v>0</v>
      </c>
      <c r="AS13">
        <f>IFERROR(VLOOKUP(A13,EXAMS!A:CS,89,FALSE)*VLOOKUP(EXAMS!$CK$1,[1]Cargo!$A:$D,4,FALSE),"")</f>
        <v>0</v>
      </c>
      <c r="AT13">
        <f>IFERROR(VLOOKUP(A13,EXAMS!A:CS,91,FALSE)*VLOOKUP(EXAMS!$CM$1,[1]Cargo!$A:$D,4,FALSE),"")</f>
        <v>0</v>
      </c>
      <c r="AU13">
        <f>IFERROR(VLOOKUP(A13,EXAMS!A:CS,93,FALSE)*VLOOKUP(EXAMS!$CO$1,[1]Cargo!$A:$D,4,FALSE),"")</f>
        <v>0</v>
      </c>
      <c r="AV13">
        <f>IFERROR(VLOOKUP(A13,EXAMS!A:CS,95,FALSE)*VLOOKUP(EXAMS!$CQ$1,[1]Cargo!$A:$D,4,FALSE),"")</f>
        <v>0</v>
      </c>
      <c r="AW13">
        <f>IFERROR(VLOOKUP(A13,EXAMS!A:CS,97,FALSE)*VLOOKUP(EXAMS!$CS$1,[1]Cargo!$A:$D,4,FALSE),"")</f>
        <v>0</v>
      </c>
    </row>
    <row r="14" spans="1:49" hidden="1" x14ac:dyDescent="0.3">
      <c r="A14" s="4" t="str">
        <f>METADATA!A14</f>
        <v>Q0090</v>
      </c>
      <c r="B14" s="11" t="s">
        <v>50</v>
      </c>
      <c r="C14" s="11">
        <f t="shared" si="0"/>
        <v>0</v>
      </c>
      <c r="D14" s="92">
        <f t="shared" si="1"/>
        <v>0</v>
      </c>
      <c r="E14">
        <f>IFERROR(VLOOKUP(A14,EXAMS!A:CS,7,FALSE)*VLOOKUP(EXAMS!$G$1,[1]Cargo!$A:$D,4,FALSE),"")</f>
        <v>0</v>
      </c>
      <c r="F14">
        <f>IFERROR(VLOOKUP(A14,EXAMS!A:CS,9,FALSE)*VLOOKUP(EXAMS!$I$1,[1]Cargo!$A:$D,4,FALSE),"")</f>
        <v>0</v>
      </c>
      <c r="G14">
        <f>IFERROR(VLOOKUP(A14,EXAMS!A:CS,11,FALSE)*VLOOKUP(EXAMS!$K$1,[1]Cargo!$A:$D,4,FALSE),"")</f>
        <v>0</v>
      </c>
      <c r="H14">
        <f>IFERROR(VLOOKUP(A14,EXAMS!A:CS,13,FALSE)*VLOOKUP(EXAMS!$M$1,[1]Cargo!$A:$D,4,FALSE),"")</f>
        <v>0</v>
      </c>
      <c r="I14">
        <f>IFERROR(VLOOKUP(A14,EXAMS!A:CS,15,FALSE)*VLOOKUP(EXAMS!$O$1,[1]Cargo!$A:$D,4,FALSE),"")</f>
        <v>0</v>
      </c>
      <c r="J14">
        <f>IFERROR(VLOOKUP(A14,EXAMS!A:CS,17,FALSE)*VLOOKUP(EXAMS!$Q$1,[1]Cargo!$A:$D,4,FALSE),"")</f>
        <v>0</v>
      </c>
      <c r="K14">
        <f>IFERROR(VLOOKUP(A14,EXAMS!A:CS,19,FALSE)*VLOOKUP(EXAMS!$S$1,[1]Cargo!$A:$D,4,FALSE),"")</f>
        <v>0</v>
      </c>
      <c r="L14">
        <f>IFERROR(VLOOKUP(A14,EXAMS!A:CS,21,FALSE)*VLOOKUP(EXAMS!$U$1,[1]Cargo!$A:$D,4,FALSE),"")</f>
        <v>0</v>
      </c>
      <c r="M14">
        <f>IFERROR(VLOOKUP(A14,EXAMS!A:CS,23,FALSE)*VLOOKUP(EXAMS!$W$1,[1]Cargo!$A:$D,4,FALSE),"")</f>
        <v>0</v>
      </c>
      <c r="N14">
        <f>IFERROR(VLOOKUP(A14,EXAMS!A:CS,25,FALSE)*VLOOKUP(EXAMS!$Y$1,[1]Cargo!$A:$D,4,FALSE),"")</f>
        <v>0</v>
      </c>
      <c r="O14">
        <f>IFERROR(VLOOKUP(A14,EXAMS!A:CS,27,FALSE)*VLOOKUP(EXAMS!$AA$1,[1]Cargo!$A:$D,4,FALSE),"")</f>
        <v>0</v>
      </c>
      <c r="P14">
        <f>IFERROR(VLOOKUP(A14,EXAMS!A:CS,29,FALSE)*VLOOKUP(EXAMS!$AC$1,[1]Cargo!$A:$D,4,FALSE),"")</f>
        <v>0</v>
      </c>
      <c r="Q14">
        <f>IFERROR(VLOOKUP(A14,EXAMS!A:CS,31,FALSE)*VLOOKUP(EXAMS!$AE$1,[1]Cargo!$A:$D,4,FALSE),"")</f>
        <v>0</v>
      </c>
      <c r="R14">
        <f>IFERROR(VLOOKUP(A14,EXAMS!A:CS,33,FALSE)*VLOOKUP(EXAMS!$AG$1,[1]Cargo!$A:$D,4,FALSE),"")</f>
        <v>0</v>
      </c>
      <c r="S14">
        <f>IFERROR(VLOOKUP(A14,EXAMS!A:CS,37,FALSE)*VLOOKUP(EXAMS!$AK$1,[1]Cargo!$A:$D,4,FALSE),"")</f>
        <v>0</v>
      </c>
      <c r="T14">
        <f>IFERROR(VLOOKUP(A14,EXAMS!A:CS,39,FALSE)*VLOOKUP(EXAMS!$AM$1,[1]Cargo!$A:$D,4,FALSE),"")</f>
        <v>0</v>
      </c>
      <c r="U14">
        <f>IFERROR(VLOOKUP(A14,EXAMS!A:CS,41,FALSE)*VLOOKUP(EXAMS!$AO$1,[1]Cargo!$A:$D,4,FALSE),"")</f>
        <v>0</v>
      </c>
      <c r="V14">
        <f>IFERROR(VLOOKUP(A14,EXAMS!A:CS,43,FALSE)*VLOOKUP(EXAMS!$AQ$1,[1]Cargo!$A:$D,4,FALSE),"")</f>
        <v>0</v>
      </c>
      <c r="W14">
        <f>IFERROR(VLOOKUP(A14,EXAMS!A:CS,45,FALSE)*VLOOKUP(EXAMS!$AS$1,[1]Cargo!$A:$D,4,FALSE),"")</f>
        <v>0</v>
      </c>
      <c r="X14">
        <f>IFERROR(VLOOKUP(A14,EXAMS!A:CS,47,FALSE)*VLOOKUP(EXAMS!$AU$1,[1]Cargo!$A:$D,4,FALSE),"")</f>
        <v>0</v>
      </c>
      <c r="Y14">
        <f>IFERROR(VLOOKUP(A14,EXAMS!A:CS,49,FALSE)*VLOOKUP(EXAMS!$AW$1,[1]Cargo!$A:$D,4,FALSE),"")</f>
        <v>0</v>
      </c>
      <c r="Z14">
        <f>IFERROR(VLOOKUP(A14,EXAMS!A:CS,51,FALSE)*VLOOKUP(EXAMS!$AY$1,[1]Cargo!$A:$D,4,FALSE),"")</f>
        <v>0</v>
      </c>
      <c r="AA14">
        <f>IFERROR(VLOOKUP(A14,EXAMS!A:CS,53,FALSE)*VLOOKUP(EXAMS!$BA$1,[1]Cargo!$A:$D,4,FALSE),"")</f>
        <v>0</v>
      </c>
      <c r="AB14">
        <f>IFERROR(VLOOKUP(A14,EXAMS!A:CS,55,FALSE)*VLOOKUP(EXAMS!$BC$1,[1]Cargo!$A:$D,4,FALSE),"")</f>
        <v>0</v>
      </c>
      <c r="AC14">
        <f>IFERROR(VLOOKUP(A14,EXAMS!A:CS,57,FALSE)*VLOOKUP(EXAMS!$BE$1,[1]Cargo!$A:$D,4,FALSE),"")</f>
        <v>0</v>
      </c>
      <c r="AD14">
        <f>IFERROR(VLOOKUP(A14,EXAMS!A:CS,59,FALSE)*VLOOKUP(EXAMS!$BG$1,[1]Cargo!$A:$D,4,FALSE),"")</f>
        <v>0</v>
      </c>
      <c r="AE14">
        <f>IFERROR(VLOOKUP(A14,EXAMS!A:CS,61,FALSE)*VLOOKUP(EXAMS!$BI$1,[1]Cargo!$A:$D,4,FALSE),"")</f>
        <v>0</v>
      </c>
      <c r="AF14">
        <f>IFERROR(VLOOKUP(A14,EXAMS!A:CS,63,FALSE)*VLOOKUP(EXAMS!$BK$1,[1]Cargo!$A:$D,4,FALSE),"")</f>
        <v>0</v>
      </c>
      <c r="AG14">
        <f>IFERROR(VLOOKUP(A14,EXAMS!A:CS,65,FALSE)*VLOOKUP(EXAMS!$BM$1,[1]Cargo!$A:$D,4,FALSE),"")</f>
        <v>0</v>
      </c>
      <c r="AH14">
        <f>IFERROR(VLOOKUP(A14,EXAMS!A:CS,67,FALSE)*VLOOKUP(EXAMS!$BO$1,[1]Cargo!$A:$D,4,FALSE),"")</f>
        <v>0</v>
      </c>
      <c r="AI14">
        <f>IFERROR(VLOOKUP(A14,EXAMS!A:CS,69,FALSE)*VLOOKUP(EXAMS!$BQ$1,[1]Cargo!$A:$D,4,FALSE),"")</f>
        <v>0</v>
      </c>
      <c r="AJ14">
        <f>IFERROR(VLOOKUP(A14,EXAMS!A:CS,71,FALSE)*VLOOKUP(EXAMS!$BS$1,[1]Cargo!$A:$D,4,FALSE),"")</f>
        <v>0</v>
      </c>
      <c r="AK14">
        <f>IFERROR(VLOOKUP(A14,EXAMS!A:CS,73,FALSE)*VLOOKUP(EXAMS!$BU$1,[1]Cargo!$A:$D,4,FALSE),"")</f>
        <v>0</v>
      </c>
      <c r="AL14">
        <f>IFERROR(VLOOKUP(A14,EXAMS!A:CS,75,FALSE)*VLOOKUP(EXAMS!$BW$1,[1]Cargo!$A:$D,4,FALSE),"")</f>
        <v>0</v>
      </c>
      <c r="AM14">
        <f>IFERROR(VLOOKUP(A14,EXAMS!A:CS,77,FALSE)*VLOOKUP(EXAMS!$BY$1,[1]Cargo!$A:$D,4,FALSE),"")</f>
        <v>0</v>
      </c>
      <c r="AN14">
        <f>IFERROR(VLOOKUP(A14,EXAMS!A:CS,79,FALSE)*VLOOKUP(EXAMS!$CA$1,[1]Cargo!$A:$D,4,FALSE),"")</f>
        <v>0</v>
      </c>
      <c r="AO14">
        <f>IFERROR(VLOOKUP(A14,EXAMS!A:CS,81,FALSE)*VLOOKUP(EXAMS!$CC$1,[1]Cargo!$A:$D,4,FALSE),"")</f>
        <v>0</v>
      </c>
      <c r="AP14">
        <f>IFERROR(VLOOKUP(A14,EXAMS!A:CS,83,FALSE)*VLOOKUP(EXAMS!$CE$1,[1]Cargo!$A:$D,4,FALSE),"")</f>
        <v>0</v>
      </c>
      <c r="AQ14">
        <f>IFERROR(VLOOKUP(A14,EXAMS!A:CS,85,FALSE)*VLOOKUP(EXAMS!$CG$1,[1]Cargo!$A:$D,4,FALSE),"")</f>
        <v>0</v>
      </c>
      <c r="AR14">
        <f>IFERROR(VLOOKUP(A14,EXAMS!A:CS,87,FALSE)*VLOOKUP(EXAMS!$CI$1,[1]Cargo!$A:$D,4,FALSE),"")</f>
        <v>0</v>
      </c>
      <c r="AS14">
        <f>IFERROR(VLOOKUP(A14,EXAMS!A:CS,89,FALSE)*VLOOKUP(EXAMS!$CK$1,[1]Cargo!$A:$D,4,FALSE),"")</f>
        <v>0</v>
      </c>
      <c r="AT14">
        <f>IFERROR(VLOOKUP(A14,EXAMS!A:CS,91,FALSE)*VLOOKUP(EXAMS!$CM$1,[1]Cargo!$A:$D,4,FALSE),"")</f>
        <v>0</v>
      </c>
      <c r="AU14">
        <f>IFERROR(VLOOKUP(A14,EXAMS!A:CS,93,FALSE)*VLOOKUP(EXAMS!$CO$1,[1]Cargo!$A:$D,4,FALSE),"")</f>
        <v>0</v>
      </c>
      <c r="AV14">
        <f>IFERROR(VLOOKUP(A14,EXAMS!A:CS,95,FALSE)*VLOOKUP(EXAMS!$CQ$1,[1]Cargo!$A:$D,4,FALSE),"")</f>
        <v>0</v>
      </c>
      <c r="AW14">
        <f>IFERROR(VLOOKUP(A14,EXAMS!A:CS,97,FALSE)*VLOOKUP(EXAMS!$CS$1,[1]Cargo!$A:$D,4,FALSE),"")</f>
        <v>0</v>
      </c>
    </row>
    <row r="15" spans="1:49" hidden="1" x14ac:dyDescent="0.3">
      <c r="A15" s="4" t="str">
        <f>METADATA!A15</f>
        <v>Q0095</v>
      </c>
      <c r="B15" s="11" t="s">
        <v>53</v>
      </c>
      <c r="C15" s="11">
        <f t="shared" si="0"/>
        <v>0</v>
      </c>
      <c r="D15" s="92">
        <f t="shared" si="1"/>
        <v>0</v>
      </c>
      <c r="E15">
        <f>IFERROR(VLOOKUP(A15,EXAMS!A:CS,7,FALSE)*VLOOKUP(EXAMS!$G$1,[1]Cargo!$A:$D,4,FALSE),"")</f>
        <v>0</v>
      </c>
      <c r="F15">
        <f>IFERROR(VLOOKUP(A15,EXAMS!A:CS,9,FALSE)*VLOOKUP(EXAMS!$I$1,[1]Cargo!$A:$D,4,FALSE),"")</f>
        <v>0</v>
      </c>
      <c r="G15">
        <f>IFERROR(VLOOKUP(A15,EXAMS!A:CS,11,FALSE)*VLOOKUP(EXAMS!$K$1,[1]Cargo!$A:$D,4,FALSE),"")</f>
        <v>0</v>
      </c>
      <c r="H15">
        <f>IFERROR(VLOOKUP(A15,EXAMS!A:CS,13,FALSE)*VLOOKUP(EXAMS!$M$1,[1]Cargo!$A:$D,4,FALSE),"")</f>
        <v>0</v>
      </c>
      <c r="I15">
        <f>IFERROR(VLOOKUP(A15,EXAMS!A:CS,15,FALSE)*VLOOKUP(EXAMS!$O$1,[1]Cargo!$A:$D,4,FALSE),"")</f>
        <v>0</v>
      </c>
      <c r="J15">
        <f>IFERROR(VLOOKUP(A15,EXAMS!A:CS,17,FALSE)*VLOOKUP(EXAMS!$Q$1,[1]Cargo!$A:$D,4,FALSE),"")</f>
        <v>0</v>
      </c>
      <c r="K15">
        <f>IFERROR(VLOOKUP(A15,EXAMS!A:CS,19,FALSE)*VLOOKUP(EXAMS!$S$1,[1]Cargo!$A:$D,4,FALSE),"")</f>
        <v>0</v>
      </c>
      <c r="L15">
        <f>IFERROR(VLOOKUP(A15,EXAMS!A:CS,21,FALSE)*VLOOKUP(EXAMS!$U$1,[1]Cargo!$A:$D,4,FALSE),"")</f>
        <v>0</v>
      </c>
      <c r="M15">
        <f>IFERROR(VLOOKUP(A15,EXAMS!A:CS,23,FALSE)*VLOOKUP(EXAMS!$W$1,[1]Cargo!$A:$D,4,FALSE),"")</f>
        <v>0</v>
      </c>
      <c r="N15">
        <f>IFERROR(VLOOKUP(A15,EXAMS!A:CS,25,FALSE)*VLOOKUP(EXAMS!$Y$1,[1]Cargo!$A:$D,4,FALSE),"")</f>
        <v>0</v>
      </c>
      <c r="O15">
        <f>IFERROR(VLOOKUP(A15,EXAMS!A:CS,27,FALSE)*VLOOKUP(EXAMS!$AA$1,[1]Cargo!$A:$D,4,FALSE),"")</f>
        <v>0</v>
      </c>
      <c r="P15">
        <f>IFERROR(VLOOKUP(A15,EXAMS!A:CS,29,FALSE)*VLOOKUP(EXAMS!$AC$1,[1]Cargo!$A:$D,4,FALSE),"")</f>
        <v>0</v>
      </c>
      <c r="Q15">
        <f>IFERROR(VLOOKUP(A15,EXAMS!A:CS,31,FALSE)*VLOOKUP(EXAMS!$AE$1,[1]Cargo!$A:$D,4,FALSE),"")</f>
        <v>0</v>
      </c>
      <c r="R15">
        <f>IFERROR(VLOOKUP(A15,EXAMS!A:CS,33,FALSE)*VLOOKUP(EXAMS!$AG$1,[1]Cargo!$A:$D,4,FALSE),"")</f>
        <v>0</v>
      </c>
      <c r="S15">
        <f>IFERROR(VLOOKUP(A15,EXAMS!A:CS,37,FALSE)*VLOOKUP(EXAMS!$AK$1,[1]Cargo!$A:$D,4,FALSE),"")</f>
        <v>0</v>
      </c>
      <c r="T15">
        <f>IFERROR(VLOOKUP(A15,EXAMS!A:CS,39,FALSE)*VLOOKUP(EXAMS!$AM$1,[1]Cargo!$A:$D,4,FALSE),"")</f>
        <v>0</v>
      </c>
      <c r="U15">
        <f>IFERROR(VLOOKUP(A15,EXAMS!A:CS,41,FALSE)*VLOOKUP(EXAMS!$AO$1,[1]Cargo!$A:$D,4,FALSE),"")</f>
        <v>0</v>
      </c>
      <c r="V15">
        <f>IFERROR(VLOOKUP(A15,EXAMS!A:CS,43,FALSE)*VLOOKUP(EXAMS!$AQ$1,[1]Cargo!$A:$D,4,FALSE),"")</f>
        <v>0</v>
      </c>
      <c r="W15">
        <f>IFERROR(VLOOKUP(A15,EXAMS!A:CS,45,FALSE)*VLOOKUP(EXAMS!$AS$1,[1]Cargo!$A:$D,4,FALSE),"")</f>
        <v>0</v>
      </c>
      <c r="X15">
        <f>IFERROR(VLOOKUP(A15,EXAMS!A:CS,47,FALSE)*VLOOKUP(EXAMS!$AU$1,[1]Cargo!$A:$D,4,FALSE),"")</f>
        <v>0</v>
      </c>
      <c r="Y15">
        <f>IFERROR(VLOOKUP(A15,EXAMS!A:CS,49,FALSE)*VLOOKUP(EXAMS!$AW$1,[1]Cargo!$A:$D,4,FALSE),"")</f>
        <v>0</v>
      </c>
      <c r="Z15">
        <f>IFERROR(VLOOKUP(A15,EXAMS!A:CS,51,FALSE)*VLOOKUP(EXAMS!$AY$1,[1]Cargo!$A:$D,4,FALSE),"")</f>
        <v>0</v>
      </c>
      <c r="AA15">
        <f>IFERROR(VLOOKUP(A15,EXAMS!A:CS,53,FALSE)*VLOOKUP(EXAMS!$BA$1,[1]Cargo!$A:$D,4,FALSE),"")</f>
        <v>0</v>
      </c>
      <c r="AB15">
        <f>IFERROR(VLOOKUP(A15,EXAMS!A:CS,55,FALSE)*VLOOKUP(EXAMS!$BC$1,[1]Cargo!$A:$D,4,FALSE),"")</f>
        <v>0</v>
      </c>
      <c r="AC15">
        <f>IFERROR(VLOOKUP(A15,EXAMS!A:CS,57,FALSE)*VLOOKUP(EXAMS!$BE$1,[1]Cargo!$A:$D,4,FALSE),"")</f>
        <v>0</v>
      </c>
      <c r="AD15">
        <f>IFERROR(VLOOKUP(A15,EXAMS!A:CS,59,FALSE)*VLOOKUP(EXAMS!$BG$1,[1]Cargo!$A:$D,4,FALSE),"")</f>
        <v>0</v>
      </c>
      <c r="AE15">
        <f>IFERROR(VLOOKUP(A15,EXAMS!A:CS,61,FALSE)*VLOOKUP(EXAMS!$BI$1,[1]Cargo!$A:$D,4,FALSE),"")</f>
        <v>0</v>
      </c>
      <c r="AF15">
        <f>IFERROR(VLOOKUP(A15,EXAMS!A:CS,63,FALSE)*VLOOKUP(EXAMS!$BK$1,[1]Cargo!$A:$D,4,FALSE),"")</f>
        <v>0</v>
      </c>
      <c r="AG15">
        <f>IFERROR(VLOOKUP(A15,EXAMS!A:CS,65,FALSE)*VLOOKUP(EXAMS!$BM$1,[1]Cargo!$A:$D,4,FALSE),"")</f>
        <v>0</v>
      </c>
      <c r="AH15">
        <f>IFERROR(VLOOKUP(A15,EXAMS!A:CS,67,FALSE)*VLOOKUP(EXAMS!$BO$1,[1]Cargo!$A:$D,4,FALSE),"")</f>
        <v>0</v>
      </c>
      <c r="AI15">
        <f>IFERROR(VLOOKUP(A15,EXAMS!A:CS,69,FALSE)*VLOOKUP(EXAMS!$BQ$1,[1]Cargo!$A:$D,4,FALSE),"")</f>
        <v>0</v>
      </c>
      <c r="AJ15">
        <f>IFERROR(VLOOKUP(A15,EXAMS!A:CS,71,FALSE)*VLOOKUP(EXAMS!$BS$1,[1]Cargo!$A:$D,4,FALSE),"")</f>
        <v>0</v>
      </c>
      <c r="AK15">
        <f>IFERROR(VLOOKUP(A15,EXAMS!A:CS,73,FALSE)*VLOOKUP(EXAMS!$BU$1,[1]Cargo!$A:$D,4,FALSE),"")</f>
        <v>0</v>
      </c>
      <c r="AL15">
        <f>IFERROR(VLOOKUP(A15,EXAMS!A:CS,75,FALSE)*VLOOKUP(EXAMS!$BW$1,[1]Cargo!$A:$D,4,FALSE),"")</f>
        <v>0</v>
      </c>
      <c r="AM15">
        <f>IFERROR(VLOOKUP(A15,EXAMS!A:CS,77,FALSE)*VLOOKUP(EXAMS!$BY$1,[1]Cargo!$A:$D,4,FALSE),"")</f>
        <v>0</v>
      </c>
      <c r="AN15">
        <f>IFERROR(VLOOKUP(A15,EXAMS!A:CS,79,FALSE)*VLOOKUP(EXAMS!$CA$1,[1]Cargo!$A:$D,4,FALSE),"")</f>
        <v>0</v>
      </c>
      <c r="AO15">
        <f>IFERROR(VLOOKUP(A15,EXAMS!A:CS,81,FALSE)*VLOOKUP(EXAMS!$CC$1,[1]Cargo!$A:$D,4,FALSE),"")</f>
        <v>0</v>
      </c>
      <c r="AP15">
        <f>IFERROR(VLOOKUP(A15,EXAMS!A:CS,83,FALSE)*VLOOKUP(EXAMS!$CE$1,[1]Cargo!$A:$D,4,FALSE),"")</f>
        <v>0</v>
      </c>
      <c r="AQ15">
        <f>IFERROR(VLOOKUP(A15,EXAMS!A:CS,85,FALSE)*VLOOKUP(EXAMS!$CG$1,[1]Cargo!$A:$D,4,FALSE),"")</f>
        <v>0</v>
      </c>
      <c r="AR15">
        <f>IFERROR(VLOOKUP(A15,EXAMS!A:CS,87,FALSE)*VLOOKUP(EXAMS!$CI$1,[1]Cargo!$A:$D,4,FALSE),"")</f>
        <v>0</v>
      </c>
      <c r="AS15">
        <f>IFERROR(VLOOKUP(A15,EXAMS!A:CS,89,FALSE)*VLOOKUP(EXAMS!$CK$1,[1]Cargo!$A:$D,4,FALSE),"")</f>
        <v>0</v>
      </c>
      <c r="AT15">
        <f>IFERROR(VLOOKUP(A15,EXAMS!A:CS,91,FALSE)*VLOOKUP(EXAMS!$CM$1,[1]Cargo!$A:$D,4,FALSE),"")</f>
        <v>0</v>
      </c>
      <c r="AU15">
        <f>IFERROR(VLOOKUP(A15,EXAMS!A:CS,93,FALSE)*VLOOKUP(EXAMS!$CO$1,[1]Cargo!$A:$D,4,FALSE),"")</f>
        <v>0</v>
      </c>
      <c r="AV15">
        <f>IFERROR(VLOOKUP(A15,EXAMS!A:CS,95,FALSE)*VLOOKUP(EXAMS!$CQ$1,[1]Cargo!$A:$D,4,FALSE),"")</f>
        <v>0</v>
      </c>
      <c r="AW15">
        <f>IFERROR(VLOOKUP(A15,EXAMS!A:CS,97,FALSE)*VLOOKUP(EXAMS!$CS$1,[1]Cargo!$A:$D,4,FALSE),"")</f>
        <v>0</v>
      </c>
    </row>
    <row r="16" spans="1:49" x14ac:dyDescent="0.3">
      <c r="A16" s="4" t="str">
        <f>METADATA!A16</f>
        <v>Q0098</v>
      </c>
      <c r="B16" s="11" t="s">
        <v>56</v>
      </c>
      <c r="C16" s="11">
        <f>SUM(E16:V16)</f>
        <v>5.4867999999999997</v>
      </c>
      <c r="D16" s="92">
        <f t="shared" si="1"/>
        <v>14</v>
      </c>
      <c r="E16">
        <f>IFERROR(VLOOKUP(A16,EXAMS!A:CS,7,FALSE)*VLOOKUP(EXAMS!$G$1,[1]Cargo!$A:$D,4,FALSE),"")</f>
        <v>0.48360000000000003</v>
      </c>
      <c r="F16">
        <f>IFERROR(VLOOKUP(A16,EXAMS!A:CS,9,FALSE)*VLOOKUP(EXAMS!$I$1,[1]Cargo!$A:$D,4,FALSE),"")</f>
        <v>0.66600000000000004</v>
      </c>
      <c r="G16">
        <f>IFERROR(VLOOKUP(A16,EXAMS!A:CS,11,FALSE)*VLOOKUP(EXAMS!$K$1,[1]Cargo!$A:$D,4,FALSE),"")</f>
        <v>0.5</v>
      </c>
      <c r="H16">
        <f>IFERROR(VLOOKUP(A16,EXAMS!A:CS,13,FALSE)*VLOOKUP(EXAMS!$M$1,[1]Cargo!$A:$D,4,FALSE),"")</f>
        <v>0.40500000000000003</v>
      </c>
      <c r="I16">
        <f>IFERROR(VLOOKUP(A16,EXAMS!A:CS,15,FALSE)*VLOOKUP(EXAMS!$O$1,[1]Cargo!$A:$D,4,FALSE),"")</f>
        <v>0.36649999999999999</v>
      </c>
      <c r="J16">
        <f>IFERROR(VLOOKUP(A16,EXAMS!A:CS,17,FALSE)*VLOOKUP(EXAMS!$Q$1,[1]Cargo!$A:$D,4,FALSE),"")</f>
        <v>0.45119999999999999</v>
      </c>
      <c r="K16">
        <f>IFERROR(VLOOKUP(A16,EXAMS!A:CS,19,FALSE)*VLOOKUP(EXAMS!$S$1,[1]Cargo!$A:$D,4,FALSE),"")</f>
        <v>0.28199999999999997</v>
      </c>
      <c r="L16">
        <f>IFERROR(VLOOKUP(A16,EXAMS!A:CS,21,FALSE)*VLOOKUP(EXAMS!$U$1,[1]Cargo!$A:$D,4,FALSE),"")</f>
        <v>0.47349999999999998</v>
      </c>
      <c r="M16">
        <f>IFERROR(VLOOKUP(A16,EXAMS!A:CS,23,FALSE)*VLOOKUP(EXAMS!$W$1,[1]Cargo!$A:$D,4,FALSE),"")</f>
        <v>0.2394</v>
      </c>
      <c r="N16">
        <f>IFERROR(VLOOKUP(A16,EXAMS!A:CS,25,FALSE)*VLOOKUP(EXAMS!$Y$1,[1]Cargo!$A:$D,4,FALSE),"")</f>
        <v>0.35849999999999999</v>
      </c>
      <c r="O16">
        <f>IFERROR(VLOOKUP(A16,EXAMS!A:CS,27,FALSE)*VLOOKUP(EXAMS!$AA$1,[1]Cargo!$A:$D,4,FALSE),"")</f>
        <v>0.4</v>
      </c>
      <c r="P16">
        <f>IFERROR(VLOOKUP(A16,EXAMS!A:CS,29,FALSE)*VLOOKUP(EXAMS!$AC$1,[1]Cargo!$A:$D,4,FALSE),"")</f>
        <v>0.42849999999999999</v>
      </c>
      <c r="Q16">
        <f>IFERROR(VLOOKUP(A16,EXAMS!A:CS,31,FALSE)*VLOOKUP(EXAMS!$AE$1,[1]Cargo!$A:$D,4,FALSE),"")</f>
        <v>0.3</v>
      </c>
      <c r="R16">
        <f>IFERROR(VLOOKUP(A16,EXAMS!A:CS,33,FALSE)*VLOOKUP(EXAMS!$AG$1,[1]Cargo!$A:$D,4,FALSE),"")</f>
        <v>0.1326</v>
      </c>
      <c r="S16">
        <f>IFERROR(VLOOKUP(A16,EXAMS!A:CS,37,FALSE)*VLOOKUP(EXAMS!$AK$1,[1]Cargo!$A:$D,4,FALSE),"")</f>
        <v>0</v>
      </c>
      <c r="T16">
        <f>IFERROR(VLOOKUP(A16,EXAMS!A:CS,39,FALSE)*VLOOKUP(EXAMS!$AM$1,[1]Cargo!$A:$D,4,FALSE),"")</f>
        <v>0</v>
      </c>
      <c r="U16">
        <f>IFERROR(VLOOKUP(A16,EXAMS!A:CS,41,FALSE)*VLOOKUP(EXAMS!$AO$1,[1]Cargo!$A:$D,4,FALSE),"")</f>
        <v>0</v>
      </c>
      <c r="V16">
        <f>IFERROR(VLOOKUP(A16,EXAMS!A:CS,43,FALSE)*VLOOKUP(EXAMS!$AQ$1,[1]Cargo!$A:$D,4,FALSE),"")</f>
        <v>0</v>
      </c>
      <c r="W16">
        <f>IFERROR(VLOOKUP(A16,EXAMS!A:CS,45,FALSE)*VLOOKUP(EXAMS!$AS$1,[1]Cargo!$A:$D,4,FALSE),"")</f>
        <v>0</v>
      </c>
      <c r="X16">
        <f>IFERROR(VLOOKUP(A16,EXAMS!A:CS,47,FALSE)*VLOOKUP(EXAMS!$AU$1,[1]Cargo!$A:$D,4,FALSE),"")</f>
        <v>0</v>
      </c>
      <c r="Y16">
        <f>IFERROR(VLOOKUP(A16,EXAMS!A:CS,49,FALSE)*VLOOKUP(EXAMS!$AW$1,[1]Cargo!$A:$D,4,FALSE),"")</f>
        <v>0</v>
      </c>
      <c r="Z16">
        <f>IFERROR(VLOOKUP(A16,EXAMS!A:CS,51,FALSE)*VLOOKUP(EXAMS!$AY$1,[1]Cargo!$A:$D,4,FALSE),"")</f>
        <v>0</v>
      </c>
      <c r="AA16">
        <f>IFERROR(VLOOKUP(A16,EXAMS!A:CS,53,FALSE)*VLOOKUP(EXAMS!$BA$1,[1]Cargo!$A:$D,4,FALSE),"")</f>
        <v>0</v>
      </c>
      <c r="AB16">
        <f>IFERROR(VLOOKUP(A16,EXAMS!A:CS,55,FALSE)*VLOOKUP(EXAMS!$BC$1,[1]Cargo!$A:$D,4,FALSE),"")</f>
        <v>0</v>
      </c>
      <c r="AC16">
        <f>IFERROR(VLOOKUP(A16,EXAMS!A:CS,57,FALSE)*VLOOKUP(EXAMS!$BE$1,[1]Cargo!$A:$D,4,FALSE),"")</f>
        <v>0</v>
      </c>
      <c r="AD16">
        <f>IFERROR(VLOOKUP(A16,EXAMS!A:CS,59,FALSE)*VLOOKUP(EXAMS!$BG$1,[1]Cargo!$A:$D,4,FALSE),"")</f>
        <v>0</v>
      </c>
      <c r="AE16">
        <f>IFERROR(VLOOKUP(A16,EXAMS!A:CS,61,FALSE)*VLOOKUP(EXAMS!$BI$1,[1]Cargo!$A:$D,4,FALSE),"")</f>
        <v>0</v>
      </c>
      <c r="AF16">
        <f>IFERROR(VLOOKUP(A16,EXAMS!A:CS,63,FALSE)*VLOOKUP(EXAMS!$BK$1,[1]Cargo!$A:$D,4,FALSE),"")</f>
        <v>0</v>
      </c>
      <c r="AG16">
        <f>IFERROR(VLOOKUP(A16,EXAMS!A:CS,65,FALSE)*VLOOKUP(EXAMS!$BM$1,[1]Cargo!$A:$D,4,FALSE),"")</f>
        <v>0</v>
      </c>
      <c r="AH16">
        <f>IFERROR(VLOOKUP(A16,EXAMS!A:CS,67,FALSE)*VLOOKUP(EXAMS!$BO$1,[1]Cargo!$A:$D,4,FALSE),"")</f>
        <v>0</v>
      </c>
      <c r="AI16">
        <f>IFERROR(VLOOKUP(A16,EXAMS!A:CS,69,FALSE)*VLOOKUP(EXAMS!$BQ$1,[1]Cargo!$A:$D,4,FALSE),"")</f>
        <v>0</v>
      </c>
      <c r="AJ16">
        <f>IFERROR(VLOOKUP(A16,EXAMS!A:CS,71,FALSE)*VLOOKUP(EXAMS!$BS$1,[1]Cargo!$A:$D,4,FALSE),"")</f>
        <v>0</v>
      </c>
      <c r="AK16">
        <f>IFERROR(VLOOKUP(A16,EXAMS!A:CS,73,FALSE)*VLOOKUP(EXAMS!$BU$1,[1]Cargo!$A:$D,4,FALSE),"")</f>
        <v>0</v>
      </c>
      <c r="AL16">
        <f>IFERROR(VLOOKUP(A16,EXAMS!A:CS,75,FALSE)*VLOOKUP(EXAMS!$BW$1,[1]Cargo!$A:$D,4,FALSE),"")</f>
        <v>0</v>
      </c>
      <c r="AM16">
        <f>IFERROR(VLOOKUP(A16,EXAMS!A:CS,77,FALSE)*VLOOKUP(EXAMS!$BY$1,[1]Cargo!$A:$D,4,FALSE),"")</f>
        <v>0</v>
      </c>
      <c r="AN16">
        <f>IFERROR(VLOOKUP(A16,EXAMS!A:CS,79,FALSE)*VLOOKUP(EXAMS!$CA$1,[1]Cargo!$A:$D,4,FALSE),"")</f>
        <v>0</v>
      </c>
      <c r="AO16">
        <f>IFERROR(VLOOKUP(A16,EXAMS!A:CS,81,FALSE)*VLOOKUP(EXAMS!$CC$1,[1]Cargo!$A:$D,4,FALSE),"")</f>
        <v>0</v>
      </c>
      <c r="AP16">
        <f>IFERROR(VLOOKUP(A16,EXAMS!A:CS,83,FALSE)*VLOOKUP(EXAMS!$CE$1,[1]Cargo!$A:$D,4,FALSE),"")</f>
        <v>0</v>
      </c>
      <c r="AQ16">
        <f>IFERROR(VLOOKUP(A16,EXAMS!A:CS,85,FALSE)*VLOOKUP(EXAMS!$CG$1,[1]Cargo!$A:$D,4,FALSE),"")</f>
        <v>0</v>
      </c>
      <c r="AR16">
        <f>IFERROR(VLOOKUP(A16,EXAMS!A:CS,87,FALSE)*VLOOKUP(EXAMS!$CI$1,[1]Cargo!$A:$D,4,FALSE),"")</f>
        <v>0</v>
      </c>
      <c r="AS16">
        <f>IFERROR(VLOOKUP(A16,EXAMS!A:CS,89,FALSE)*VLOOKUP(EXAMS!$CK$1,[1]Cargo!$A:$D,4,FALSE),"")</f>
        <v>0</v>
      </c>
      <c r="AT16">
        <f>IFERROR(VLOOKUP(A16,EXAMS!A:CS,91,FALSE)*VLOOKUP(EXAMS!$CM$1,[1]Cargo!$A:$D,4,FALSE),"")</f>
        <v>0</v>
      </c>
      <c r="AU16">
        <f>IFERROR(VLOOKUP(A16,EXAMS!A:CS,93,FALSE)*VLOOKUP(EXAMS!$CO$1,[1]Cargo!$A:$D,4,FALSE),"")</f>
        <v>0</v>
      </c>
      <c r="AV16">
        <f>IFERROR(VLOOKUP(A16,EXAMS!A:CS,95,FALSE)*VLOOKUP(EXAMS!$CQ$1,[1]Cargo!$A:$D,4,FALSE),"")</f>
        <v>0</v>
      </c>
      <c r="AW16">
        <f>IFERROR(VLOOKUP(A16,EXAMS!A:CS,97,FALSE)*VLOOKUP(EXAMS!$CS$1,[1]Cargo!$A:$D,4,FALSE),"")</f>
        <v>0</v>
      </c>
    </row>
    <row r="17" spans="1:49" hidden="1" x14ac:dyDescent="0.3">
      <c r="A17" s="4" t="e">
        <f>METADATA!#REF!</f>
        <v>#REF!</v>
      </c>
      <c r="B17" s="11" t="s">
        <v>58</v>
      </c>
      <c r="C17" s="11">
        <f t="shared" ref="C17:C80" si="2">SUM(E17:V17)</f>
        <v>0</v>
      </c>
      <c r="D17" s="92">
        <f t="shared" si="1"/>
        <v>0</v>
      </c>
      <c r="E17" t="str">
        <f>IFERROR(VLOOKUP(A17,EXAMS!A:CS,7,FALSE)*VLOOKUP(EXAMS!$G$1,[1]Cargo!$A:$D,4,FALSE),"")</f>
        <v/>
      </c>
      <c r="F17" t="str">
        <f>IFERROR(VLOOKUP(A17,EXAMS!A:CS,9,FALSE)*VLOOKUP(EXAMS!$I$1,[1]Cargo!$A:$D,4,FALSE),"")</f>
        <v/>
      </c>
      <c r="G17" t="str">
        <f>IFERROR(VLOOKUP(A17,EXAMS!A:CS,11,FALSE)*VLOOKUP(EXAMS!$K$1,[1]Cargo!$A:$D,4,FALSE),"")</f>
        <v/>
      </c>
      <c r="H17" t="str">
        <f>IFERROR(VLOOKUP(A17,EXAMS!A:CS,13,FALSE)*VLOOKUP(EXAMS!$M$1,[1]Cargo!$A:$D,4,FALSE),"")</f>
        <v/>
      </c>
      <c r="I17" t="str">
        <f>IFERROR(VLOOKUP(A17,EXAMS!A:CS,15,FALSE)*VLOOKUP(EXAMS!$O$1,[1]Cargo!$A:$D,4,FALSE),"")</f>
        <v/>
      </c>
      <c r="J17" t="str">
        <f>IFERROR(VLOOKUP(A17,EXAMS!A:CS,17,FALSE)*VLOOKUP(EXAMS!$Q$1,[1]Cargo!$A:$D,4,FALSE),"")</f>
        <v/>
      </c>
      <c r="K17" t="str">
        <f>IFERROR(VLOOKUP(A17,EXAMS!A:CS,19,FALSE)*VLOOKUP(EXAMS!$S$1,[1]Cargo!$A:$D,4,FALSE),"")</f>
        <v/>
      </c>
      <c r="L17" t="str">
        <f>IFERROR(VLOOKUP(A17,EXAMS!A:CS,21,FALSE)*VLOOKUP(EXAMS!$U$1,[1]Cargo!$A:$D,4,FALSE),"")</f>
        <v/>
      </c>
      <c r="M17" t="str">
        <f>IFERROR(VLOOKUP(A17,EXAMS!A:CS,23,FALSE)*VLOOKUP(EXAMS!$W$1,[1]Cargo!$A:$D,4,FALSE),"")</f>
        <v/>
      </c>
      <c r="N17" t="str">
        <f>IFERROR(VLOOKUP(A17,EXAMS!A:CS,25,FALSE)*VLOOKUP(EXAMS!$Y$1,[1]Cargo!$A:$D,4,FALSE),"")</f>
        <v/>
      </c>
      <c r="O17" t="str">
        <f>IFERROR(VLOOKUP(A17,EXAMS!A:CS,27,FALSE)*VLOOKUP(EXAMS!$AA$1,[1]Cargo!$A:$D,4,FALSE),"")</f>
        <v/>
      </c>
      <c r="P17" t="str">
        <f>IFERROR(VLOOKUP(A17,EXAMS!A:CS,29,FALSE)*VLOOKUP(EXAMS!$AC$1,[1]Cargo!$A:$D,4,FALSE),"")</f>
        <v/>
      </c>
      <c r="Q17" t="str">
        <f>IFERROR(VLOOKUP(A17,EXAMS!A:CS,31,FALSE)*VLOOKUP(EXAMS!$AE$1,[1]Cargo!$A:$D,4,FALSE),"")</f>
        <v/>
      </c>
      <c r="R17" t="str">
        <f>IFERROR(VLOOKUP(A17,EXAMS!A:CS,33,FALSE)*VLOOKUP(EXAMS!$AG$1,[1]Cargo!$A:$D,4,FALSE),"")</f>
        <v/>
      </c>
      <c r="S17" t="str">
        <f>IFERROR(VLOOKUP(A17,EXAMS!A:CS,37,FALSE)*VLOOKUP(EXAMS!$AK$1,[1]Cargo!$A:$D,4,FALSE),"")</f>
        <v/>
      </c>
      <c r="T17" t="str">
        <f>IFERROR(VLOOKUP(A17,EXAMS!A:CS,39,FALSE)*VLOOKUP(EXAMS!$AM$1,[1]Cargo!$A:$D,4,FALSE),"")</f>
        <v/>
      </c>
      <c r="U17" t="str">
        <f>IFERROR(VLOOKUP(A17,EXAMS!A:CS,41,FALSE)*VLOOKUP(EXAMS!$AO$1,[1]Cargo!$A:$D,4,FALSE),"")</f>
        <v/>
      </c>
      <c r="V17" t="str">
        <f>IFERROR(VLOOKUP(A17,EXAMS!A:CS,43,FALSE)*VLOOKUP(EXAMS!$AQ$1,[1]Cargo!$A:$D,4,FALSE),"")</f>
        <v/>
      </c>
      <c r="W17" t="str">
        <f>IFERROR(VLOOKUP(A17,EXAMS!A:CS,45,FALSE)*VLOOKUP(EXAMS!$AS$1,[1]Cargo!$A:$D,4,FALSE),"")</f>
        <v/>
      </c>
      <c r="X17" t="str">
        <f>IFERROR(VLOOKUP(A17,EXAMS!A:CS,47,FALSE)*VLOOKUP(EXAMS!$AU$1,[1]Cargo!$A:$D,4,FALSE),"")</f>
        <v/>
      </c>
      <c r="Y17" t="str">
        <f>IFERROR(VLOOKUP(A17,EXAMS!A:CS,49,FALSE)*VLOOKUP(EXAMS!$AW$1,[1]Cargo!$A:$D,4,FALSE),"")</f>
        <v/>
      </c>
      <c r="Z17" t="str">
        <f>IFERROR(VLOOKUP(A17,EXAMS!A:CS,51,FALSE)*VLOOKUP(EXAMS!$AY$1,[1]Cargo!$A:$D,4,FALSE),"")</f>
        <v/>
      </c>
      <c r="AA17" t="str">
        <f>IFERROR(VLOOKUP(A17,EXAMS!A:CS,53,FALSE)*VLOOKUP(EXAMS!$BA$1,[1]Cargo!$A:$D,4,FALSE),"")</f>
        <v/>
      </c>
      <c r="AB17" t="str">
        <f>IFERROR(VLOOKUP(A17,EXAMS!A:CS,55,FALSE)*VLOOKUP(EXAMS!$BC$1,[1]Cargo!$A:$D,4,FALSE),"")</f>
        <v/>
      </c>
      <c r="AC17" t="str">
        <f>IFERROR(VLOOKUP(A17,EXAMS!A:CS,57,FALSE)*VLOOKUP(EXAMS!$BE$1,[1]Cargo!$A:$D,4,FALSE),"")</f>
        <v/>
      </c>
      <c r="AD17" t="str">
        <f>IFERROR(VLOOKUP(A17,EXAMS!A:CS,59,FALSE)*VLOOKUP(EXAMS!$BG$1,[1]Cargo!$A:$D,4,FALSE),"")</f>
        <v/>
      </c>
      <c r="AE17" t="str">
        <f>IFERROR(VLOOKUP(A17,EXAMS!A:CS,61,FALSE)*VLOOKUP(EXAMS!$BI$1,[1]Cargo!$A:$D,4,FALSE),"")</f>
        <v/>
      </c>
      <c r="AF17" t="str">
        <f>IFERROR(VLOOKUP(A17,EXAMS!A:CS,63,FALSE)*VLOOKUP(EXAMS!$BK$1,[1]Cargo!$A:$D,4,FALSE),"")</f>
        <v/>
      </c>
      <c r="AG17" t="str">
        <f>IFERROR(VLOOKUP(A17,EXAMS!A:CS,65,FALSE)*VLOOKUP(EXAMS!$BM$1,[1]Cargo!$A:$D,4,FALSE),"")</f>
        <v/>
      </c>
      <c r="AH17" t="str">
        <f>IFERROR(VLOOKUP(A17,EXAMS!A:CS,67,FALSE)*VLOOKUP(EXAMS!$BO$1,[1]Cargo!$A:$D,4,FALSE),"")</f>
        <v/>
      </c>
      <c r="AI17" t="str">
        <f>IFERROR(VLOOKUP(A17,EXAMS!A:CS,69,FALSE)*VLOOKUP(EXAMS!$BQ$1,[1]Cargo!$A:$D,4,FALSE),"")</f>
        <v/>
      </c>
      <c r="AJ17" t="str">
        <f>IFERROR(VLOOKUP(A17,EXAMS!A:CS,71,FALSE)*VLOOKUP(EXAMS!$BS$1,[1]Cargo!$A:$D,4,FALSE),"")</f>
        <v/>
      </c>
      <c r="AK17" t="str">
        <f>IFERROR(VLOOKUP(A17,EXAMS!A:CS,73,FALSE)*VLOOKUP(EXAMS!$BU$1,[1]Cargo!$A:$D,4,FALSE),"")</f>
        <v/>
      </c>
      <c r="AL17" t="str">
        <f>IFERROR(VLOOKUP(A17,EXAMS!A:CS,75,FALSE)*VLOOKUP(EXAMS!$BW$1,[1]Cargo!$A:$D,4,FALSE),"")</f>
        <v/>
      </c>
      <c r="AM17" t="str">
        <f>IFERROR(VLOOKUP(A17,EXAMS!A:CS,77,FALSE)*VLOOKUP(EXAMS!$BY$1,[1]Cargo!$A:$D,4,FALSE),"")</f>
        <v/>
      </c>
      <c r="AN17" t="str">
        <f>IFERROR(VLOOKUP(A17,EXAMS!A:CS,79,FALSE)*VLOOKUP(EXAMS!$CA$1,[1]Cargo!$A:$D,4,FALSE),"")</f>
        <v/>
      </c>
      <c r="AO17" t="str">
        <f>IFERROR(VLOOKUP(A17,EXAMS!A:CS,81,FALSE)*VLOOKUP(EXAMS!$CC$1,[1]Cargo!$A:$D,4,FALSE),"")</f>
        <v/>
      </c>
      <c r="AP17" t="str">
        <f>IFERROR(VLOOKUP(A17,EXAMS!A:CS,83,FALSE)*VLOOKUP(EXAMS!$CE$1,[1]Cargo!$A:$D,4,FALSE),"")</f>
        <v/>
      </c>
      <c r="AQ17" t="str">
        <f>IFERROR(VLOOKUP(A17,EXAMS!A:CS,85,FALSE)*VLOOKUP(EXAMS!$CG$1,[1]Cargo!$A:$D,4,FALSE),"")</f>
        <v/>
      </c>
      <c r="AR17" t="str">
        <f>IFERROR(VLOOKUP(A17,EXAMS!A:CS,87,FALSE)*VLOOKUP(EXAMS!$CI$1,[1]Cargo!$A:$D,4,FALSE),"")</f>
        <v/>
      </c>
      <c r="AS17" t="str">
        <f>IFERROR(VLOOKUP(A17,EXAMS!A:CS,89,FALSE)*VLOOKUP(EXAMS!$CK$1,[1]Cargo!$A:$D,4,FALSE),"")</f>
        <v/>
      </c>
      <c r="AT17" t="str">
        <f>IFERROR(VLOOKUP(A17,EXAMS!A:CS,91,FALSE)*VLOOKUP(EXAMS!$CM$1,[1]Cargo!$A:$D,4,FALSE),"")</f>
        <v/>
      </c>
      <c r="AU17" t="str">
        <f>IFERROR(VLOOKUP(A17,EXAMS!A:CS,93,FALSE)*VLOOKUP(EXAMS!$CO$1,[1]Cargo!$A:$D,4,FALSE),"")</f>
        <v/>
      </c>
      <c r="AV17" t="str">
        <f>IFERROR(VLOOKUP(A17,EXAMS!A:CS,95,FALSE)*VLOOKUP(EXAMS!$CQ$1,[1]Cargo!$A:$D,4,FALSE),"")</f>
        <v/>
      </c>
      <c r="AW17" t="str">
        <f>IFERROR(VLOOKUP(A17,EXAMS!A:CS,97,FALSE)*VLOOKUP(EXAMS!$CS$1,[1]Cargo!$A:$D,4,FALSE),"")</f>
        <v/>
      </c>
    </row>
    <row r="18" spans="1:49" x14ac:dyDescent="0.3">
      <c r="A18" s="4" t="str">
        <f>METADATA!A17</f>
        <v>Q0128</v>
      </c>
      <c r="B18" s="11" t="s">
        <v>61</v>
      </c>
      <c r="C18" s="11">
        <f t="shared" si="2"/>
        <v>2.2338899999999997</v>
      </c>
      <c r="D18" s="92">
        <f t="shared" si="1"/>
        <v>7</v>
      </c>
      <c r="E18">
        <f>IFERROR(VLOOKUP(A18,EXAMS!A:CS,7,FALSE)*VLOOKUP(EXAMS!$G$1,[1]Cargo!$A:$D,4,FALSE),"")</f>
        <v>0.26604</v>
      </c>
      <c r="F18">
        <f>IFERROR(VLOOKUP(A18,EXAMS!A:CS,9,FALSE)*VLOOKUP(EXAMS!$I$1,[1]Cargo!$A:$D,4,FALSE),"")</f>
        <v>0.34200000000000003</v>
      </c>
      <c r="G18">
        <f>IFERROR(VLOOKUP(A18,EXAMS!A:CS,11,FALSE)*VLOOKUP(EXAMS!$K$1,[1]Cargo!$A:$D,4,FALSE),"")</f>
        <v>0.46899999999999997</v>
      </c>
      <c r="H18">
        <f>IFERROR(VLOOKUP(A18,EXAMS!A:CS,13,FALSE)*VLOOKUP(EXAMS!$M$1,[1]Cargo!$A:$D,4,FALSE),"")</f>
        <v>0.28866000000000003</v>
      </c>
      <c r="I18">
        <f>IFERROR(VLOOKUP(A18,EXAMS!A:CS,15,FALSE)*VLOOKUP(EXAMS!$O$1,[1]Cargo!$A:$D,4,FALSE),"")</f>
        <v>0.32500000000000001</v>
      </c>
      <c r="J18">
        <f>IFERROR(VLOOKUP(A18,EXAMS!A:CS,17,FALSE)*VLOOKUP(EXAMS!$Q$1,[1]Cargo!$A:$D,4,FALSE),"")</f>
        <v>0</v>
      </c>
      <c r="K18">
        <f>IFERROR(VLOOKUP(A18,EXAMS!A:CS,19,FALSE)*VLOOKUP(EXAMS!$S$1,[1]Cargo!$A:$D,4,FALSE),"")</f>
        <v>0</v>
      </c>
      <c r="L18">
        <f>IFERROR(VLOOKUP(A18,EXAMS!A:CS,21,FALSE)*VLOOKUP(EXAMS!$U$1,[1]Cargo!$A:$D,4,FALSE),"")</f>
        <v>0</v>
      </c>
      <c r="M18">
        <f>IFERROR(VLOOKUP(A18,EXAMS!A:CS,23,FALSE)*VLOOKUP(EXAMS!$W$1,[1]Cargo!$A:$D,4,FALSE),"")</f>
        <v>0.19628999999999999</v>
      </c>
      <c r="N18">
        <f>IFERROR(VLOOKUP(A18,EXAMS!A:CS,25,FALSE)*VLOOKUP(EXAMS!$Y$1,[1]Cargo!$A:$D,4,FALSE),"")</f>
        <v>0</v>
      </c>
      <c r="O18">
        <f>IFERROR(VLOOKUP(A18,EXAMS!A:CS,27,FALSE)*VLOOKUP(EXAMS!$AA$1,[1]Cargo!$A:$D,4,FALSE),"")</f>
        <v>0.34689999999999999</v>
      </c>
      <c r="P18">
        <f>IFERROR(VLOOKUP(A18,EXAMS!A:CS,29,FALSE)*VLOOKUP(EXAMS!$AC$1,[1]Cargo!$A:$D,4,FALSE),"")</f>
        <v>0</v>
      </c>
      <c r="Q18">
        <f>IFERROR(VLOOKUP(A18,EXAMS!A:CS,31,FALSE)*VLOOKUP(EXAMS!$AE$1,[1]Cargo!$A:$D,4,FALSE),"")</f>
        <v>0</v>
      </c>
      <c r="R18">
        <f>IFERROR(VLOOKUP(A18,EXAMS!A:CS,33,FALSE)*VLOOKUP(EXAMS!$AG$1,[1]Cargo!$A:$D,4,FALSE),"")</f>
        <v>0</v>
      </c>
      <c r="S18">
        <f>IFERROR(VLOOKUP(A18,EXAMS!A:CS,37,FALSE)*VLOOKUP(EXAMS!$AK$1,[1]Cargo!$A:$D,4,FALSE),"")</f>
        <v>0</v>
      </c>
      <c r="T18">
        <f>IFERROR(VLOOKUP(A18,EXAMS!A:CS,39,FALSE)*VLOOKUP(EXAMS!$AM$1,[1]Cargo!$A:$D,4,FALSE),"")</f>
        <v>0</v>
      </c>
      <c r="U18">
        <f>IFERROR(VLOOKUP(A18,EXAMS!A:CS,41,FALSE)*VLOOKUP(EXAMS!$AO$1,[1]Cargo!$A:$D,4,FALSE),"")</f>
        <v>0</v>
      </c>
      <c r="V18">
        <f>IFERROR(VLOOKUP(A18,EXAMS!A:CS,43,FALSE)*VLOOKUP(EXAMS!$AQ$1,[1]Cargo!$A:$D,4,FALSE),"")</f>
        <v>0</v>
      </c>
      <c r="W18">
        <f>IFERROR(VLOOKUP(A18,EXAMS!A:CS,45,FALSE)*VLOOKUP(EXAMS!$AS$1,[1]Cargo!$A:$D,4,FALSE),"")</f>
        <v>0</v>
      </c>
      <c r="X18">
        <f>IFERROR(VLOOKUP(A18,EXAMS!A:CS,47,FALSE)*VLOOKUP(EXAMS!$AU$1,[1]Cargo!$A:$D,4,FALSE),"")</f>
        <v>0</v>
      </c>
      <c r="Y18">
        <f>IFERROR(VLOOKUP(A18,EXAMS!A:CS,49,FALSE)*VLOOKUP(EXAMS!$AW$1,[1]Cargo!$A:$D,4,FALSE),"")</f>
        <v>0</v>
      </c>
      <c r="Z18">
        <f>IFERROR(VLOOKUP(A18,EXAMS!A:CS,51,FALSE)*VLOOKUP(EXAMS!$AY$1,[1]Cargo!$A:$D,4,FALSE),"")</f>
        <v>0</v>
      </c>
      <c r="AA18">
        <f>IFERROR(VLOOKUP(A18,EXAMS!A:CS,53,FALSE)*VLOOKUP(EXAMS!$BA$1,[1]Cargo!$A:$D,4,FALSE),"")</f>
        <v>0</v>
      </c>
      <c r="AB18">
        <f>IFERROR(VLOOKUP(A18,EXAMS!A:CS,55,FALSE)*VLOOKUP(EXAMS!$BC$1,[1]Cargo!$A:$D,4,FALSE),"")</f>
        <v>0</v>
      </c>
      <c r="AC18">
        <f>IFERROR(VLOOKUP(A18,EXAMS!A:CS,57,FALSE)*VLOOKUP(EXAMS!$BE$1,[1]Cargo!$A:$D,4,FALSE),"")</f>
        <v>0</v>
      </c>
      <c r="AD18">
        <f>IFERROR(VLOOKUP(A18,EXAMS!A:CS,59,FALSE)*VLOOKUP(EXAMS!$BG$1,[1]Cargo!$A:$D,4,FALSE),"")</f>
        <v>0</v>
      </c>
      <c r="AE18">
        <f>IFERROR(VLOOKUP(A18,EXAMS!A:CS,61,FALSE)*VLOOKUP(EXAMS!$BI$1,[1]Cargo!$A:$D,4,FALSE),"")</f>
        <v>0</v>
      </c>
      <c r="AF18">
        <f>IFERROR(VLOOKUP(A18,EXAMS!A:CS,63,FALSE)*VLOOKUP(EXAMS!$BK$1,[1]Cargo!$A:$D,4,FALSE),"")</f>
        <v>0</v>
      </c>
      <c r="AG18">
        <f>IFERROR(VLOOKUP(A18,EXAMS!A:CS,65,FALSE)*VLOOKUP(EXAMS!$BM$1,[1]Cargo!$A:$D,4,FALSE),"")</f>
        <v>0</v>
      </c>
      <c r="AH18">
        <f>IFERROR(VLOOKUP(A18,EXAMS!A:CS,67,FALSE)*VLOOKUP(EXAMS!$BO$1,[1]Cargo!$A:$D,4,FALSE),"")</f>
        <v>0</v>
      </c>
      <c r="AI18">
        <f>IFERROR(VLOOKUP(A18,EXAMS!A:CS,69,FALSE)*VLOOKUP(EXAMS!$BQ$1,[1]Cargo!$A:$D,4,FALSE),"")</f>
        <v>0</v>
      </c>
      <c r="AJ18">
        <f>IFERROR(VLOOKUP(A18,EXAMS!A:CS,71,FALSE)*VLOOKUP(EXAMS!$BS$1,[1]Cargo!$A:$D,4,FALSE),"")</f>
        <v>0</v>
      </c>
      <c r="AK18">
        <f>IFERROR(VLOOKUP(A18,EXAMS!A:CS,73,FALSE)*VLOOKUP(EXAMS!$BU$1,[1]Cargo!$A:$D,4,FALSE),"")</f>
        <v>0</v>
      </c>
      <c r="AL18">
        <f>IFERROR(VLOOKUP(A18,EXAMS!A:CS,75,FALSE)*VLOOKUP(EXAMS!$BW$1,[1]Cargo!$A:$D,4,FALSE),"")</f>
        <v>0</v>
      </c>
      <c r="AM18">
        <f>IFERROR(VLOOKUP(A18,EXAMS!A:CS,77,FALSE)*VLOOKUP(EXAMS!$BY$1,[1]Cargo!$A:$D,4,FALSE),"")</f>
        <v>0</v>
      </c>
      <c r="AN18">
        <f>IFERROR(VLOOKUP(A18,EXAMS!A:CS,79,FALSE)*VLOOKUP(EXAMS!$CA$1,[1]Cargo!$A:$D,4,FALSE),"")</f>
        <v>0</v>
      </c>
      <c r="AO18">
        <f>IFERROR(VLOOKUP(A18,EXAMS!A:CS,81,FALSE)*VLOOKUP(EXAMS!$CC$1,[1]Cargo!$A:$D,4,FALSE),"")</f>
        <v>0</v>
      </c>
      <c r="AP18">
        <f>IFERROR(VLOOKUP(A18,EXAMS!A:CS,83,FALSE)*VLOOKUP(EXAMS!$CE$1,[1]Cargo!$A:$D,4,FALSE),"")</f>
        <v>0</v>
      </c>
      <c r="AQ18">
        <f>IFERROR(VLOOKUP(A18,EXAMS!A:CS,85,FALSE)*VLOOKUP(EXAMS!$CG$1,[1]Cargo!$A:$D,4,FALSE),"")</f>
        <v>0</v>
      </c>
      <c r="AR18">
        <f>IFERROR(VLOOKUP(A18,EXAMS!A:CS,87,FALSE)*VLOOKUP(EXAMS!$CI$1,[1]Cargo!$A:$D,4,FALSE),"")</f>
        <v>0</v>
      </c>
      <c r="AS18">
        <f>IFERROR(VLOOKUP(A18,EXAMS!A:CS,89,FALSE)*VLOOKUP(EXAMS!$CK$1,[1]Cargo!$A:$D,4,FALSE),"")</f>
        <v>0</v>
      </c>
      <c r="AT18">
        <f>IFERROR(VLOOKUP(A18,EXAMS!A:CS,91,FALSE)*VLOOKUP(EXAMS!$CM$1,[1]Cargo!$A:$D,4,FALSE),"")</f>
        <v>0</v>
      </c>
      <c r="AU18">
        <f>IFERROR(VLOOKUP(A18,EXAMS!A:CS,93,FALSE)*VLOOKUP(EXAMS!$CO$1,[1]Cargo!$A:$D,4,FALSE),"")</f>
        <v>0</v>
      </c>
      <c r="AV18">
        <f>IFERROR(VLOOKUP(A18,EXAMS!A:CS,95,FALSE)*VLOOKUP(EXAMS!$CQ$1,[1]Cargo!$A:$D,4,FALSE),"")</f>
        <v>0</v>
      </c>
      <c r="AW18">
        <f>IFERROR(VLOOKUP(A18,EXAMS!A:CS,97,FALSE)*VLOOKUP(EXAMS!$CS$1,[1]Cargo!$A:$D,4,FALSE),"")</f>
        <v>0</v>
      </c>
    </row>
    <row r="19" spans="1:49" hidden="1" x14ac:dyDescent="0.3">
      <c r="A19" s="4" t="str">
        <f>METADATA!A18</f>
        <v>Q0130</v>
      </c>
      <c r="B19" s="11" t="s">
        <v>64</v>
      </c>
      <c r="C19" s="11">
        <f t="shared" si="2"/>
        <v>0.35</v>
      </c>
      <c r="D19" s="92">
        <f t="shared" si="1"/>
        <v>1</v>
      </c>
      <c r="E19">
        <f>IFERROR(VLOOKUP(A19,EXAMS!A:CS,7,FALSE)*VLOOKUP(EXAMS!$G$1,[1]Cargo!$A:$D,4,FALSE),"")</f>
        <v>0</v>
      </c>
      <c r="F19">
        <f>IFERROR(VLOOKUP(A19,EXAMS!A:CS,9,FALSE)*VLOOKUP(EXAMS!$I$1,[1]Cargo!$A:$D,4,FALSE),"")</f>
        <v>0</v>
      </c>
      <c r="G19">
        <f>IFERROR(VLOOKUP(A19,EXAMS!A:CS,11,FALSE)*VLOOKUP(EXAMS!$K$1,[1]Cargo!$A:$D,4,FALSE),"")</f>
        <v>0.35</v>
      </c>
      <c r="H19">
        <f>IFERROR(VLOOKUP(A19,EXAMS!A:CS,13,FALSE)*VLOOKUP(EXAMS!$M$1,[1]Cargo!$A:$D,4,FALSE),"")</f>
        <v>0</v>
      </c>
      <c r="I19">
        <f>IFERROR(VLOOKUP(A19,EXAMS!A:CS,15,FALSE)*VLOOKUP(EXAMS!$O$1,[1]Cargo!$A:$D,4,FALSE),"")</f>
        <v>0</v>
      </c>
      <c r="J19">
        <f>IFERROR(VLOOKUP(A19,EXAMS!A:CS,17,FALSE)*VLOOKUP(EXAMS!$Q$1,[1]Cargo!$A:$D,4,FALSE),"")</f>
        <v>0</v>
      </c>
      <c r="K19">
        <f>IFERROR(VLOOKUP(A19,EXAMS!A:CS,19,FALSE)*VLOOKUP(EXAMS!$S$1,[1]Cargo!$A:$D,4,FALSE),"")</f>
        <v>0</v>
      </c>
      <c r="L19">
        <f>IFERROR(VLOOKUP(A19,EXAMS!A:CS,21,FALSE)*VLOOKUP(EXAMS!$U$1,[1]Cargo!$A:$D,4,FALSE),"")</f>
        <v>0</v>
      </c>
      <c r="M19">
        <f>IFERROR(VLOOKUP(A19,EXAMS!A:CS,23,FALSE)*VLOOKUP(EXAMS!$W$1,[1]Cargo!$A:$D,4,FALSE),"")</f>
        <v>0</v>
      </c>
      <c r="N19">
        <f>IFERROR(VLOOKUP(A19,EXAMS!A:CS,25,FALSE)*VLOOKUP(EXAMS!$Y$1,[1]Cargo!$A:$D,4,FALSE),"")</f>
        <v>0</v>
      </c>
      <c r="O19">
        <f>IFERROR(VLOOKUP(A19,EXAMS!A:CS,27,FALSE)*VLOOKUP(EXAMS!$AA$1,[1]Cargo!$A:$D,4,FALSE),"")</f>
        <v>0</v>
      </c>
      <c r="P19">
        <f>IFERROR(VLOOKUP(A19,EXAMS!A:CS,29,FALSE)*VLOOKUP(EXAMS!$AC$1,[1]Cargo!$A:$D,4,FALSE),"")</f>
        <v>0</v>
      </c>
      <c r="Q19">
        <f>IFERROR(VLOOKUP(A19,EXAMS!A:CS,31,FALSE)*VLOOKUP(EXAMS!$AE$1,[1]Cargo!$A:$D,4,FALSE),"")</f>
        <v>0</v>
      </c>
      <c r="R19">
        <f>IFERROR(VLOOKUP(A19,EXAMS!A:CS,33,FALSE)*VLOOKUP(EXAMS!$AG$1,[1]Cargo!$A:$D,4,FALSE),"")</f>
        <v>0</v>
      </c>
      <c r="S19">
        <f>IFERROR(VLOOKUP(A19,EXAMS!A:CS,37,FALSE)*VLOOKUP(EXAMS!$AK$1,[1]Cargo!$A:$D,4,FALSE),"")</f>
        <v>0</v>
      </c>
      <c r="T19">
        <f>IFERROR(VLOOKUP(A19,EXAMS!A:CS,39,FALSE)*VLOOKUP(EXAMS!$AM$1,[1]Cargo!$A:$D,4,FALSE),"")</f>
        <v>0</v>
      </c>
      <c r="U19">
        <f>IFERROR(VLOOKUP(A19,EXAMS!A:CS,41,FALSE)*VLOOKUP(EXAMS!$AO$1,[1]Cargo!$A:$D,4,FALSE),"")</f>
        <v>0</v>
      </c>
      <c r="V19">
        <f>IFERROR(VLOOKUP(A19,EXAMS!A:CS,43,FALSE)*VLOOKUP(EXAMS!$AQ$1,[1]Cargo!$A:$D,4,FALSE),"")</f>
        <v>0</v>
      </c>
      <c r="W19">
        <f>IFERROR(VLOOKUP(A19,EXAMS!A:CS,45,FALSE)*VLOOKUP(EXAMS!$AS$1,[1]Cargo!$A:$D,4,FALSE),"")</f>
        <v>0</v>
      </c>
      <c r="X19">
        <f>IFERROR(VLOOKUP(A19,EXAMS!A:CS,47,FALSE)*VLOOKUP(EXAMS!$AU$1,[1]Cargo!$A:$D,4,FALSE),"")</f>
        <v>0</v>
      </c>
      <c r="Y19">
        <f>IFERROR(VLOOKUP(A19,EXAMS!A:CS,49,FALSE)*VLOOKUP(EXAMS!$AW$1,[1]Cargo!$A:$D,4,FALSE),"")</f>
        <v>0</v>
      </c>
      <c r="Z19">
        <f>IFERROR(VLOOKUP(A19,EXAMS!A:CS,51,FALSE)*VLOOKUP(EXAMS!$AY$1,[1]Cargo!$A:$D,4,FALSE),"")</f>
        <v>0</v>
      </c>
      <c r="AA19">
        <f>IFERROR(VLOOKUP(A19,EXAMS!A:CS,53,FALSE)*VLOOKUP(EXAMS!$BA$1,[1]Cargo!$A:$D,4,FALSE),"")</f>
        <v>0</v>
      </c>
      <c r="AB19">
        <f>IFERROR(VLOOKUP(A19,EXAMS!A:CS,55,FALSE)*VLOOKUP(EXAMS!$BC$1,[1]Cargo!$A:$D,4,FALSE),"")</f>
        <v>0</v>
      </c>
      <c r="AC19">
        <f>IFERROR(VLOOKUP(A19,EXAMS!A:CS,57,FALSE)*VLOOKUP(EXAMS!$BE$1,[1]Cargo!$A:$D,4,FALSE),"")</f>
        <v>0</v>
      </c>
      <c r="AD19">
        <f>IFERROR(VLOOKUP(A19,EXAMS!A:CS,59,FALSE)*VLOOKUP(EXAMS!$BG$1,[1]Cargo!$A:$D,4,FALSE),"")</f>
        <v>0</v>
      </c>
      <c r="AE19">
        <f>IFERROR(VLOOKUP(A19,EXAMS!A:CS,61,FALSE)*VLOOKUP(EXAMS!$BI$1,[1]Cargo!$A:$D,4,FALSE),"")</f>
        <v>0</v>
      </c>
      <c r="AF19">
        <f>IFERROR(VLOOKUP(A19,EXAMS!A:CS,63,FALSE)*VLOOKUP(EXAMS!$BK$1,[1]Cargo!$A:$D,4,FALSE),"")</f>
        <v>0</v>
      </c>
      <c r="AG19">
        <f>IFERROR(VLOOKUP(A19,EXAMS!A:CS,65,FALSE)*VLOOKUP(EXAMS!$BM$1,[1]Cargo!$A:$D,4,FALSE),"")</f>
        <v>0</v>
      </c>
      <c r="AH19">
        <f>IFERROR(VLOOKUP(A19,EXAMS!A:CS,67,FALSE)*VLOOKUP(EXAMS!$BO$1,[1]Cargo!$A:$D,4,FALSE),"")</f>
        <v>0</v>
      </c>
      <c r="AI19">
        <f>IFERROR(VLOOKUP(A19,EXAMS!A:CS,69,FALSE)*VLOOKUP(EXAMS!$BQ$1,[1]Cargo!$A:$D,4,FALSE),"")</f>
        <v>0</v>
      </c>
      <c r="AJ19">
        <f>IFERROR(VLOOKUP(A19,EXAMS!A:CS,71,FALSE)*VLOOKUP(EXAMS!$BS$1,[1]Cargo!$A:$D,4,FALSE),"")</f>
        <v>0</v>
      </c>
      <c r="AK19">
        <f>IFERROR(VLOOKUP(A19,EXAMS!A:CS,73,FALSE)*VLOOKUP(EXAMS!$BU$1,[1]Cargo!$A:$D,4,FALSE),"")</f>
        <v>0</v>
      </c>
      <c r="AL19">
        <f>IFERROR(VLOOKUP(A19,EXAMS!A:CS,75,FALSE)*VLOOKUP(EXAMS!$BW$1,[1]Cargo!$A:$D,4,FALSE),"")</f>
        <v>0</v>
      </c>
      <c r="AM19">
        <f>IFERROR(VLOOKUP(A19,EXAMS!A:CS,77,FALSE)*VLOOKUP(EXAMS!$BY$1,[1]Cargo!$A:$D,4,FALSE),"")</f>
        <v>0</v>
      </c>
      <c r="AN19">
        <f>IFERROR(VLOOKUP(A19,EXAMS!A:CS,79,FALSE)*VLOOKUP(EXAMS!$CA$1,[1]Cargo!$A:$D,4,FALSE),"")</f>
        <v>0</v>
      </c>
      <c r="AO19">
        <f>IFERROR(VLOOKUP(A19,EXAMS!A:CS,81,FALSE)*VLOOKUP(EXAMS!$CC$1,[1]Cargo!$A:$D,4,FALSE),"")</f>
        <v>0</v>
      </c>
      <c r="AP19">
        <f>IFERROR(VLOOKUP(A19,EXAMS!A:CS,83,FALSE)*VLOOKUP(EXAMS!$CE$1,[1]Cargo!$A:$D,4,FALSE),"")</f>
        <v>0</v>
      </c>
      <c r="AQ19">
        <f>IFERROR(VLOOKUP(A19,EXAMS!A:CS,85,FALSE)*VLOOKUP(EXAMS!$CG$1,[1]Cargo!$A:$D,4,FALSE),"")</f>
        <v>0</v>
      </c>
      <c r="AR19">
        <f>IFERROR(VLOOKUP(A19,EXAMS!A:CS,87,FALSE)*VLOOKUP(EXAMS!$CI$1,[1]Cargo!$A:$D,4,FALSE),"")</f>
        <v>0</v>
      </c>
      <c r="AS19">
        <f>IFERROR(VLOOKUP(A19,EXAMS!A:CS,89,FALSE)*VLOOKUP(EXAMS!$CK$1,[1]Cargo!$A:$D,4,FALSE),"")</f>
        <v>0</v>
      </c>
      <c r="AT19">
        <f>IFERROR(VLOOKUP(A19,EXAMS!A:CS,91,FALSE)*VLOOKUP(EXAMS!$CM$1,[1]Cargo!$A:$D,4,FALSE),"")</f>
        <v>0</v>
      </c>
      <c r="AU19">
        <f>IFERROR(VLOOKUP(A19,EXAMS!A:CS,93,FALSE)*VLOOKUP(EXAMS!$CO$1,[1]Cargo!$A:$D,4,FALSE),"")</f>
        <v>0</v>
      </c>
      <c r="AV19">
        <f>IFERROR(VLOOKUP(A19,EXAMS!A:CS,95,FALSE)*VLOOKUP(EXAMS!$CQ$1,[1]Cargo!$A:$D,4,FALSE),"")</f>
        <v>0</v>
      </c>
      <c r="AW19">
        <f>IFERROR(VLOOKUP(A19,EXAMS!A:CS,97,FALSE)*VLOOKUP(EXAMS!$CS$1,[1]Cargo!$A:$D,4,FALSE),"")</f>
        <v>0</v>
      </c>
    </row>
    <row r="20" spans="1:49" x14ac:dyDescent="0.3">
      <c r="A20" s="4" t="str">
        <f>METADATA!A19</f>
        <v>Q0132</v>
      </c>
      <c r="B20" s="11" t="s">
        <v>67</v>
      </c>
      <c r="C20" s="11">
        <f t="shared" si="2"/>
        <v>7.4057999999999993</v>
      </c>
      <c r="D20" s="92">
        <f t="shared" si="1"/>
        <v>15</v>
      </c>
      <c r="E20">
        <f>IFERROR(VLOOKUP(A20,EXAMS!A:CS,7,FALSE)*VLOOKUP(EXAMS!$G$1,[1]Cargo!$A:$D,4,FALSE),"")</f>
        <v>0.54179999999999995</v>
      </c>
      <c r="F20">
        <f>IFERROR(VLOOKUP(A20,EXAMS!A:CS,9,FALSE)*VLOOKUP(EXAMS!$I$1,[1]Cargo!$A:$D,4,FALSE),"")</f>
        <v>0.81900000000000006</v>
      </c>
      <c r="G20">
        <f>IFERROR(VLOOKUP(A20,EXAMS!A:CS,11,FALSE)*VLOOKUP(EXAMS!$K$1,[1]Cargo!$A:$D,4,FALSE),"")</f>
        <v>0.67900000000000005</v>
      </c>
      <c r="H20">
        <f>IFERROR(VLOOKUP(A20,EXAMS!A:CS,13,FALSE)*VLOOKUP(EXAMS!$M$1,[1]Cargo!$A:$D,4,FALSE),"")</f>
        <v>0.54720000000000002</v>
      </c>
      <c r="I20">
        <f>IFERROR(VLOOKUP(A20,EXAMS!A:CS,15,FALSE)*VLOOKUP(EXAMS!$O$1,[1]Cargo!$A:$D,4,FALSE),"")</f>
        <v>0.48299999999999998</v>
      </c>
      <c r="J20">
        <f>IFERROR(VLOOKUP(A20,EXAMS!A:CS,17,FALSE)*VLOOKUP(EXAMS!$Q$1,[1]Cargo!$A:$D,4,FALSE),"")</f>
        <v>0.51179999999999992</v>
      </c>
      <c r="K20">
        <f>IFERROR(VLOOKUP(A20,EXAMS!A:CS,19,FALSE)*VLOOKUP(EXAMS!$S$1,[1]Cargo!$A:$D,4,FALSE),"")</f>
        <v>0.37480000000000002</v>
      </c>
      <c r="L20">
        <f>IFERROR(VLOOKUP(A20,EXAMS!A:CS,21,FALSE)*VLOOKUP(EXAMS!$U$1,[1]Cargo!$A:$D,4,FALSE),"")</f>
        <v>0.48199999999999998</v>
      </c>
      <c r="M20">
        <f>IFERROR(VLOOKUP(A20,EXAMS!A:CS,23,FALSE)*VLOOKUP(EXAMS!$W$1,[1]Cargo!$A:$D,4,FALSE),"")</f>
        <v>0.28439999999999999</v>
      </c>
      <c r="N20">
        <f>IFERROR(VLOOKUP(A20,EXAMS!A:CS,25,FALSE)*VLOOKUP(EXAMS!$Y$1,[1]Cargo!$A:$D,4,FALSE),"")</f>
        <v>0.47499999999999998</v>
      </c>
      <c r="O20">
        <f>IFERROR(VLOOKUP(A20,EXAMS!A:CS,27,FALSE)*VLOOKUP(EXAMS!$AA$1,[1]Cargo!$A:$D,4,FALSE),"")</f>
        <v>0.45750000000000002</v>
      </c>
      <c r="P20">
        <f>IFERROR(VLOOKUP(A20,EXAMS!A:CS,29,FALSE)*VLOOKUP(EXAMS!$AC$1,[1]Cargo!$A:$D,4,FALSE),"")</f>
        <v>0.42849999999999999</v>
      </c>
      <c r="Q20">
        <f>IFERROR(VLOOKUP(A20,EXAMS!A:CS,31,FALSE)*VLOOKUP(EXAMS!$AE$1,[1]Cargo!$A:$D,4,FALSE),"")</f>
        <v>0.45839999999999997</v>
      </c>
      <c r="R20">
        <f>IFERROR(VLOOKUP(A20,EXAMS!A:CS,33,FALSE)*VLOOKUP(EXAMS!$AG$1,[1]Cargo!$A:$D,4,FALSE),"")</f>
        <v>0.29580000000000001</v>
      </c>
      <c r="S20">
        <f>IFERROR(VLOOKUP(A20,EXAMS!A:CS,37,FALSE)*VLOOKUP(EXAMS!$AK$1,[1]Cargo!$A:$D,4,FALSE),"")</f>
        <v>0</v>
      </c>
      <c r="T20">
        <f>IFERROR(VLOOKUP(A20,EXAMS!A:CS,39,FALSE)*VLOOKUP(EXAMS!$AM$1,[1]Cargo!$A:$D,4,FALSE),"")</f>
        <v>0.56759999999999999</v>
      </c>
      <c r="U20">
        <f>IFERROR(VLOOKUP(A20,EXAMS!A:CS,41,FALSE)*VLOOKUP(EXAMS!$AO$1,[1]Cargo!$A:$D,4,FALSE),"")</f>
        <v>0</v>
      </c>
      <c r="V20">
        <f>IFERROR(VLOOKUP(A20,EXAMS!A:CS,43,FALSE)*VLOOKUP(EXAMS!$AQ$1,[1]Cargo!$A:$D,4,FALSE),"")</f>
        <v>0</v>
      </c>
      <c r="W20">
        <f>IFERROR(VLOOKUP(A20,EXAMS!A:CS,45,FALSE)*VLOOKUP(EXAMS!$AS$1,[1]Cargo!$A:$D,4,FALSE),"")</f>
        <v>0</v>
      </c>
      <c r="X20">
        <f>IFERROR(VLOOKUP(A20,EXAMS!A:CS,47,FALSE)*VLOOKUP(EXAMS!$AU$1,[1]Cargo!$A:$D,4,FALSE),"")</f>
        <v>0</v>
      </c>
      <c r="Y20">
        <f>IFERROR(VLOOKUP(A20,EXAMS!A:CS,49,FALSE)*VLOOKUP(EXAMS!$AW$1,[1]Cargo!$A:$D,4,FALSE),"")</f>
        <v>0</v>
      </c>
      <c r="Z20">
        <f>IFERROR(VLOOKUP(A20,EXAMS!A:CS,51,FALSE)*VLOOKUP(EXAMS!$AY$1,[1]Cargo!$A:$D,4,FALSE),"")</f>
        <v>0</v>
      </c>
      <c r="AA20">
        <f>IFERROR(VLOOKUP(A20,EXAMS!A:CS,53,FALSE)*VLOOKUP(EXAMS!$BA$1,[1]Cargo!$A:$D,4,FALSE),"")</f>
        <v>0</v>
      </c>
      <c r="AB20">
        <f>IFERROR(VLOOKUP(A20,EXAMS!A:CS,55,FALSE)*VLOOKUP(EXAMS!$BC$1,[1]Cargo!$A:$D,4,FALSE),"")</f>
        <v>0</v>
      </c>
      <c r="AC20">
        <f>IFERROR(VLOOKUP(A20,EXAMS!A:CS,57,FALSE)*VLOOKUP(EXAMS!$BE$1,[1]Cargo!$A:$D,4,FALSE),"")</f>
        <v>0</v>
      </c>
      <c r="AD20">
        <f>IFERROR(VLOOKUP(A20,EXAMS!A:CS,59,FALSE)*VLOOKUP(EXAMS!$BG$1,[1]Cargo!$A:$D,4,FALSE),"")</f>
        <v>0</v>
      </c>
      <c r="AE20">
        <f>IFERROR(VLOOKUP(A20,EXAMS!A:CS,61,FALSE)*VLOOKUP(EXAMS!$BI$1,[1]Cargo!$A:$D,4,FALSE),"")</f>
        <v>0</v>
      </c>
      <c r="AF20">
        <f>IFERROR(VLOOKUP(A20,EXAMS!A:CS,63,FALSE)*VLOOKUP(EXAMS!$BK$1,[1]Cargo!$A:$D,4,FALSE),"")</f>
        <v>0</v>
      </c>
      <c r="AG20">
        <f>IFERROR(VLOOKUP(A20,EXAMS!A:CS,65,FALSE)*VLOOKUP(EXAMS!$BM$1,[1]Cargo!$A:$D,4,FALSE),"")</f>
        <v>0</v>
      </c>
      <c r="AH20">
        <f>IFERROR(VLOOKUP(A20,EXAMS!A:CS,67,FALSE)*VLOOKUP(EXAMS!$BO$1,[1]Cargo!$A:$D,4,FALSE),"")</f>
        <v>0</v>
      </c>
      <c r="AI20">
        <f>IFERROR(VLOOKUP(A20,EXAMS!A:CS,69,FALSE)*VLOOKUP(EXAMS!$BQ$1,[1]Cargo!$A:$D,4,FALSE),"")</f>
        <v>0</v>
      </c>
      <c r="AJ20">
        <f>IFERROR(VLOOKUP(A20,EXAMS!A:CS,71,FALSE)*VLOOKUP(EXAMS!$BS$1,[1]Cargo!$A:$D,4,FALSE),"")</f>
        <v>0</v>
      </c>
      <c r="AK20">
        <f>IFERROR(VLOOKUP(A20,EXAMS!A:CS,73,FALSE)*VLOOKUP(EXAMS!$BU$1,[1]Cargo!$A:$D,4,FALSE),"")</f>
        <v>0</v>
      </c>
      <c r="AL20">
        <f>IFERROR(VLOOKUP(A20,EXAMS!A:CS,75,FALSE)*VLOOKUP(EXAMS!$BW$1,[1]Cargo!$A:$D,4,FALSE),"")</f>
        <v>0</v>
      </c>
      <c r="AM20">
        <f>IFERROR(VLOOKUP(A20,EXAMS!A:CS,77,FALSE)*VLOOKUP(EXAMS!$BY$1,[1]Cargo!$A:$D,4,FALSE),"")</f>
        <v>0</v>
      </c>
      <c r="AN20">
        <f>IFERROR(VLOOKUP(A20,EXAMS!A:CS,79,FALSE)*VLOOKUP(EXAMS!$CA$1,[1]Cargo!$A:$D,4,FALSE),"")</f>
        <v>0</v>
      </c>
      <c r="AO20">
        <f>IFERROR(VLOOKUP(A20,EXAMS!A:CS,81,FALSE)*VLOOKUP(EXAMS!$CC$1,[1]Cargo!$A:$D,4,FALSE),"")</f>
        <v>0</v>
      </c>
      <c r="AP20">
        <f>IFERROR(VLOOKUP(A20,EXAMS!A:CS,83,FALSE)*VLOOKUP(EXAMS!$CE$1,[1]Cargo!$A:$D,4,FALSE),"")</f>
        <v>0</v>
      </c>
      <c r="AQ20">
        <f>IFERROR(VLOOKUP(A20,EXAMS!A:CS,85,FALSE)*VLOOKUP(EXAMS!$CG$1,[1]Cargo!$A:$D,4,FALSE),"")</f>
        <v>0</v>
      </c>
      <c r="AR20">
        <f>IFERROR(VLOOKUP(A20,EXAMS!A:CS,87,FALSE)*VLOOKUP(EXAMS!$CI$1,[1]Cargo!$A:$D,4,FALSE),"")</f>
        <v>0</v>
      </c>
      <c r="AS20">
        <f>IFERROR(VLOOKUP(A20,EXAMS!A:CS,89,FALSE)*VLOOKUP(EXAMS!$CK$1,[1]Cargo!$A:$D,4,FALSE),"")</f>
        <v>0</v>
      </c>
      <c r="AT20">
        <f>IFERROR(VLOOKUP(A20,EXAMS!A:CS,91,FALSE)*VLOOKUP(EXAMS!$CM$1,[1]Cargo!$A:$D,4,FALSE),"")</f>
        <v>0</v>
      </c>
      <c r="AU20">
        <f>IFERROR(VLOOKUP(A20,EXAMS!A:CS,93,FALSE)*VLOOKUP(EXAMS!$CO$1,[1]Cargo!$A:$D,4,FALSE),"")</f>
        <v>0</v>
      </c>
      <c r="AV20">
        <f>IFERROR(VLOOKUP(A20,EXAMS!A:CS,95,FALSE)*VLOOKUP(EXAMS!$CQ$1,[1]Cargo!$A:$D,4,FALSE),"")</f>
        <v>0</v>
      </c>
      <c r="AW20">
        <f>IFERROR(VLOOKUP(A20,EXAMS!A:CS,97,FALSE)*VLOOKUP(EXAMS!$CS$1,[1]Cargo!$A:$D,4,FALSE),"")</f>
        <v>0</v>
      </c>
    </row>
    <row r="21" spans="1:49" x14ac:dyDescent="0.3">
      <c r="A21" s="4" t="str">
        <f>METADATA!A20</f>
        <v>Q0134</v>
      </c>
      <c r="B21" s="11" t="s">
        <v>70</v>
      </c>
      <c r="C21" s="11">
        <f t="shared" si="2"/>
        <v>4.9592499999999999</v>
      </c>
      <c r="D21" s="92">
        <f t="shared" si="1"/>
        <v>10</v>
      </c>
      <c r="E21">
        <f>IFERROR(VLOOKUP(A21,EXAMS!A:CS,7,FALSE)*VLOOKUP(EXAMS!$G$1,[1]Cargo!$A:$D,4,FALSE),"")</f>
        <v>0.54179999999999995</v>
      </c>
      <c r="F21">
        <f>IFERROR(VLOOKUP(A21,EXAMS!A:CS,9,FALSE)*VLOOKUP(EXAMS!$I$1,[1]Cargo!$A:$D,4,FALSE),"")</f>
        <v>0.76500000000000001</v>
      </c>
      <c r="G21">
        <f>IFERROR(VLOOKUP(A21,EXAMS!A:CS,11,FALSE)*VLOOKUP(EXAMS!$K$1,[1]Cargo!$A:$D,4,FALSE),"")</f>
        <v>0.878</v>
      </c>
      <c r="H21">
        <f>IFERROR(VLOOKUP(A21,EXAMS!A:CS,13,FALSE)*VLOOKUP(EXAMS!$M$1,[1]Cargo!$A:$D,4,FALSE),"")</f>
        <v>0</v>
      </c>
      <c r="I21">
        <f>IFERROR(VLOOKUP(A21,EXAMS!A:CS,15,FALSE)*VLOOKUP(EXAMS!$O$1,[1]Cargo!$A:$D,4,FALSE),"")</f>
        <v>0.46875</v>
      </c>
      <c r="J21">
        <f>IFERROR(VLOOKUP(A21,EXAMS!A:CS,17,FALSE)*VLOOKUP(EXAMS!$Q$1,[1]Cargo!$A:$D,4,FALSE),"")</f>
        <v>0</v>
      </c>
      <c r="K21">
        <f>IFERROR(VLOOKUP(A21,EXAMS!A:CS,19,FALSE)*VLOOKUP(EXAMS!$S$1,[1]Cargo!$A:$D,4,FALSE),"")</f>
        <v>0.34668000000000004</v>
      </c>
      <c r="L21">
        <f>IFERROR(VLOOKUP(A21,EXAMS!A:CS,21,FALSE)*VLOOKUP(EXAMS!$U$1,[1]Cargo!$A:$D,4,FALSE),"")</f>
        <v>0.48685</v>
      </c>
      <c r="M21">
        <f>IFERROR(VLOOKUP(A21,EXAMS!A:CS,23,FALSE)*VLOOKUP(EXAMS!$W$1,[1]Cargo!$A:$D,4,FALSE),"")</f>
        <v>0.26667000000000002</v>
      </c>
      <c r="N21">
        <f>IFERROR(VLOOKUP(A21,EXAMS!A:CS,25,FALSE)*VLOOKUP(EXAMS!$Y$1,[1]Cargo!$A:$D,4,FALSE),"")</f>
        <v>0.47220000000000001</v>
      </c>
      <c r="O21">
        <f>IFERROR(VLOOKUP(A21,EXAMS!A:CS,27,FALSE)*VLOOKUP(EXAMS!$AA$1,[1]Cargo!$A:$D,4,FALSE),"")</f>
        <v>0.46150000000000002</v>
      </c>
      <c r="P21">
        <f>IFERROR(VLOOKUP(A21,EXAMS!A:CS,29,FALSE)*VLOOKUP(EXAMS!$AC$1,[1]Cargo!$A:$D,4,FALSE),"")</f>
        <v>0</v>
      </c>
      <c r="Q21">
        <f>IFERROR(VLOOKUP(A21,EXAMS!A:CS,31,FALSE)*VLOOKUP(EXAMS!$AE$1,[1]Cargo!$A:$D,4,FALSE),"")</f>
        <v>0</v>
      </c>
      <c r="R21">
        <f>IFERROR(VLOOKUP(A21,EXAMS!A:CS,33,FALSE)*VLOOKUP(EXAMS!$AG$1,[1]Cargo!$A:$D,4,FALSE),"")</f>
        <v>0.27179999999999999</v>
      </c>
      <c r="S21">
        <f>IFERROR(VLOOKUP(A21,EXAMS!A:CS,37,FALSE)*VLOOKUP(EXAMS!$AK$1,[1]Cargo!$A:$D,4,FALSE),"")</f>
        <v>0</v>
      </c>
      <c r="T21">
        <f>IFERROR(VLOOKUP(A21,EXAMS!A:CS,39,FALSE)*VLOOKUP(EXAMS!$AM$1,[1]Cargo!$A:$D,4,FALSE),"")</f>
        <v>0</v>
      </c>
      <c r="U21">
        <f>IFERROR(VLOOKUP(A21,EXAMS!A:CS,41,FALSE)*VLOOKUP(EXAMS!$AO$1,[1]Cargo!$A:$D,4,FALSE),"")</f>
        <v>0</v>
      </c>
      <c r="V21">
        <f>IFERROR(VLOOKUP(A21,EXAMS!A:CS,43,FALSE)*VLOOKUP(EXAMS!$AQ$1,[1]Cargo!$A:$D,4,FALSE),"")</f>
        <v>0</v>
      </c>
      <c r="W21">
        <f>IFERROR(VLOOKUP(A21,EXAMS!A:CS,45,FALSE)*VLOOKUP(EXAMS!$AS$1,[1]Cargo!$A:$D,4,FALSE),"")</f>
        <v>0</v>
      </c>
      <c r="X21">
        <f>IFERROR(VLOOKUP(A21,EXAMS!A:CS,47,FALSE)*VLOOKUP(EXAMS!$AU$1,[1]Cargo!$A:$D,4,FALSE),"")</f>
        <v>0</v>
      </c>
      <c r="Y21">
        <f>IFERROR(VLOOKUP(A21,EXAMS!A:CS,49,FALSE)*VLOOKUP(EXAMS!$AW$1,[1]Cargo!$A:$D,4,FALSE),"")</f>
        <v>0</v>
      </c>
      <c r="Z21">
        <f>IFERROR(VLOOKUP(A21,EXAMS!A:CS,51,FALSE)*VLOOKUP(EXAMS!$AY$1,[1]Cargo!$A:$D,4,FALSE),"")</f>
        <v>0</v>
      </c>
      <c r="AA21">
        <f>IFERROR(VLOOKUP(A21,EXAMS!A:CS,53,FALSE)*VLOOKUP(EXAMS!$BA$1,[1]Cargo!$A:$D,4,FALSE),"")</f>
        <v>0</v>
      </c>
      <c r="AB21">
        <f>IFERROR(VLOOKUP(A21,EXAMS!A:CS,55,FALSE)*VLOOKUP(EXAMS!$BC$1,[1]Cargo!$A:$D,4,FALSE),"")</f>
        <v>0</v>
      </c>
      <c r="AC21">
        <f>IFERROR(VLOOKUP(A21,EXAMS!A:CS,57,FALSE)*VLOOKUP(EXAMS!$BE$1,[1]Cargo!$A:$D,4,FALSE),"")</f>
        <v>0</v>
      </c>
      <c r="AD21">
        <f>IFERROR(VLOOKUP(A21,EXAMS!A:CS,59,FALSE)*VLOOKUP(EXAMS!$BG$1,[1]Cargo!$A:$D,4,FALSE),"")</f>
        <v>0</v>
      </c>
      <c r="AE21">
        <f>IFERROR(VLOOKUP(A21,EXAMS!A:CS,61,FALSE)*VLOOKUP(EXAMS!$BI$1,[1]Cargo!$A:$D,4,FALSE),"")</f>
        <v>0</v>
      </c>
      <c r="AF21">
        <f>IFERROR(VLOOKUP(A21,EXAMS!A:CS,63,FALSE)*VLOOKUP(EXAMS!$BK$1,[1]Cargo!$A:$D,4,FALSE),"")</f>
        <v>0</v>
      </c>
      <c r="AG21">
        <f>IFERROR(VLOOKUP(A21,EXAMS!A:CS,65,FALSE)*VLOOKUP(EXAMS!$BM$1,[1]Cargo!$A:$D,4,FALSE),"")</f>
        <v>0</v>
      </c>
      <c r="AH21">
        <f>IFERROR(VLOOKUP(A21,EXAMS!A:CS,67,FALSE)*VLOOKUP(EXAMS!$BO$1,[1]Cargo!$A:$D,4,FALSE),"")</f>
        <v>0</v>
      </c>
      <c r="AI21">
        <f>IFERROR(VLOOKUP(A21,EXAMS!A:CS,69,FALSE)*VLOOKUP(EXAMS!$BQ$1,[1]Cargo!$A:$D,4,FALSE),"")</f>
        <v>0</v>
      </c>
      <c r="AJ21">
        <f>IFERROR(VLOOKUP(A21,EXAMS!A:CS,71,FALSE)*VLOOKUP(EXAMS!$BS$1,[1]Cargo!$A:$D,4,FALSE),"")</f>
        <v>0</v>
      </c>
      <c r="AK21">
        <f>IFERROR(VLOOKUP(A21,EXAMS!A:CS,73,FALSE)*VLOOKUP(EXAMS!$BU$1,[1]Cargo!$A:$D,4,FALSE),"")</f>
        <v>0</v>
      </c>
      <c r="AL21">
        <f>IFERROR(VLOOKUP(A21,EXAMS!A:CS,75,FALSE)*VLOOKUP(EXAMS!$BW$1,[1]Cargo!$A:$D,4,FALSE),"")</f>
        <v>0</v>
      </c>
      <c r="AM21">
        <f>IFERROR(VLOOKUP(A21,EXAMS!A:CS,77,FALSE)*VLOOKUP(EXAMS!$BY$1,[1]Cargo!$A:$D,4,FALSE),"")</f>
        <v>0</v>
      </c>
      <c r="AN21">
        <f>IFERROR(VLOOKUP(A21,EXAMS!A:CS,79,FALSE)*VLOOKUP(EXAMS!$CA$1,[1]Cargo!$A:$D,4,FALSE),"")</f>
        <v>0</v>
      </c>
      <c r="AO21">
        <f>IFERROR(VLOOKUP(A21,EXAMS!A:CS,81,FALSE)*VLOOKUP(EXAMS!$CC$1,[1]Cargo!$A:$D,4,FALSE),"")</f>
        <v>0</v>
      </c>
      <c r="AP21">
        <f>IFERROR(VLOOKUP(A21,EXAMS!A:CS,83,FALSE)*VLOOKUP(EXAMS!$CE$1,[1]Cargo!$A:$D,4,FALSE),"")</f>
        <v>0</v>
      </c>
      <c r="AQ21">
        <f>IFERROR(VLOOKUP(A21,EXAMS!A:CS,85,FALSE)*VLOOKUP(EXAMS!$CG$1,[1]Cargo!$A:$D,4,FALSE),"")</f>
        <v>0</v>
      </c>
      <c r="AR21">
        <f>IFERROR(VLOOKUP(A21,EXAMS!A:CS,87,FALSE)*VLOOKUP(EXAMS!$CI$1,[1]Cargo!$A:$D,4,FALSE),"")</f>
        <v>0</v>
      </c>
      <c r="AS21">
        <f>IFERROR(VLOOKUP(A21,EXAMS!A:CS,89,FALSE)*VLOOKUP(EXAMS!$CK$1,[1]Cargo!$A:$D,4,FALSE),"")</f>
        <v>0</v>
      </c>
      <c r="AT21">
        <f>IFERROR(VLOOKUP(A21,EXAMS!A:CS,91,FALSE)*VLOOKUP(EXAMS!$CM$1,[1]Cargo!$A:$D,4,FALSE),"")</f>
        <v>0</v>
      </c>
      <c r="AU21">
        <f>IFERROR(VLOOKUP(A21,EXAMS!A:CS,93,FALSE)*VLOOKUP(EXAMS!$CO$1,[1]Cargo!$A:$D,4,FALSE),"")</f>
        <v>0</v>
      </c>
      <c r="AV21">
        <f>IFERROR(VLOOKUP(A21,EXAMS!A:CS,95,FALSE)*VLOOKUP(EXAMS!$CQ$1,[1]Cargo!$A:$D,4,FALSE),"")</f>
        <v>0</v>
      </c>
      <c r="AW21">
        <f>IFERROR(VLOOKUP(A21,EXAMS!A:CS,97,FALSE)*VLOOKUP(EXAMS!$CS$1,[1]Cargo!$A:$D,4,FALSE),"")</f>
        <v>0</v>
      </c>
    </row>
    <row r="22" spans="1:49" hidden="1" x14ac:dyDescent="0.3">
      <c r="A22" s="4" t="str">
        <f>METADATA!A21</f>
        <v>Q0138</v>
      </c>
      <c r="B22" s="11" t="s">
        <v>73</v>
      </c>
      <c r="C22" s="11">
        <f t="shared" si="2"/>
        <v>0</v>
      </c>
      <c r="D22" s="92">
        <f t="shared" si="1"/>
        <v>0</v>
      </c>
      <c r="E22">
        <f>IFERROR(VLOOKUP(A22,EXAMS!A:CS,7,FALSE)*VLOOKUP(EXAMS!$G$1,[1]Cargo!$A:$D,4,FALSE),"")</f>
        <v>0</v>
      </c>
      <c r="F22">
        <f>IFERROR(VLOOKUP(A22,EXAMS!A:CS,9,FALSE)*VLOOKUP(EXAMS!$I$1,[1]Cargo!$A:$D,4,FALSE),"")</f>
        <v>0</v>
      </c>
      <c r="G22">
        <f>IFERROR(VLOOKUP(A22,EXAMS!A:CS,11,FALSE)*VLOOKUP(EXAMS!$K$1,[1]Cargo!$A:$D,4,FALSE),"")</f>
        <v>0</v>
      </c>
      <c r="H22">
        <f>IFERROR(VLOOKUP(A22,EXAMS!A:CS,13,FALSE)*VLOOKUP(EXAMS!$M$1,[1]Cargo!$A:$D,4,FALSE),"")</f>
        <v>0</v>
      </c>
      <c r="I22">
        <f>IFERROR(VLOOKUP(A22,EXAMS!A:CS,15,FALSE)*VLOOKUP(EXAMS!$O$1,[1]Cargo!$A:$D,4,FALSE),"")</f>
        <v>0</v>
      </c>
      <c r="J22">
        <f>IFERROR(VLOOKUP(A22,EXAMS!A:CS,17,FALSE)*VLOOKUP(EXAMS!$Q$1,[1]Cargo!$A:$D,4,FALSE),"")</f>
        <v>0</v>
      </c>
      <c r="K22">
        <f>IFERROR(VLOOKUP(A22,EXAMS!A:CS,19,FALSE)*VLOOKUP(EXAMS!$S$1,[1]Cargo!$A:$D,4,FALSE),"")</f>
        <v>0</v>
      </c>
      <c r="L22">
        <f>IFERROR(VLOOKUP(A22,EXAMS!A:CS,21,FALSE)*VLOOKUP(EXAMS!$U$1,[1]Cargo!$A:$D,4,FALSE),"")</f>
        <v>0</v>
      </c>
      <c r="M22">
        <f>IFERROR(VLOOKUP(A22,EXAMS!A:CS,23,FALSE)*VLOOKUP(EXAMS!$W$1,[1]Cargo!$A:$D,4,FALSE),"")</f>
        <v>0</v>
      </c>
      <c r="N22">
        <f>IFERROR(VLOOKUP(A22,EXAMS!A:CS,25,FALSE)*VLOOKUP(EXAMS!$Y$1,[1]Cargo!$A:$D,4,FALSE),"")</f>
        <v>0</v>
      </c>
      <c r="O22">
        <f>IFERROR(VLOOKUP(A22,EXAMS!A:CS,27,FALSE)*VLOOKUP(EXAMS!$AA$1,[1]Cargo!$A:$D,4,FALSE),"")</f>
        <v>0</v>
      </c>
      <c r="P22">
        <f>IFERROR(VLOOKUP(A22,EXAMS!A:CS,29,FALSE)*VLOOKUP(EXAMS!$AC$1,[1]Cargo!$A:$D,4,FALSE),"")</f>
        <v>0</v>
      </c>
      <c r="Q22">
        <f>IFERROR(VLOOKUP(A22,EXAMS!A:CS,31,FALSE)*VLOOKUP(EXAMS!$AE$1,[1]Cargo!$A:$D,4,FALSE),"")</f>
        <v>0</v>
      </c>
      <c r="R22">
        <f>IFERROR(VLOOKUP(A22,EXAMS!A:CS,33,FALSE)*VLOOKUP(EXAMS!$AG$1,[1]Cargo!$A:$D,4,FALSE),"")</f>
        <v>0</v>
      </c>
      <c r="S22">
        <f>IFERROR(VLOOKUP(A22,EXAMS!A:CS,37,FALSE)*VLOOKUP(EXAMS!$AK$1,[1]Cargo!$A:$D,4,FALSE),"")</f>
        <v>0</v>
      </c>
      <c r="T22">
        <f>IFERROR(VLOOKUP(A22,EXAMS!A:CS,39,FALSE)*VLOOKUP(EXAMS!$AM$1,[1]Cargo!$A:$D,4,FALSE),"")</f>
        <v>0</v>
      </c>
      <c r="U22">
        <f>IFERROR(VLOOKUP(A22,EXAMS!A:CS,41,FALSE)*VLOOKUP(EXAMS!$AO$1,[1]Cargo!$A:$D,4,FALSE),"")</f>
        <v>0</v>
      </c>
      <c r="V22">
        <f>IFERROR(VLOOKUP(A22,EXAMS!A:CS,43,FALSE)*VLOOKUP(EXAMS!$AQ$1,[1]Cargo!$A:$D,4,FALSE),"")</f>
        <v>0</v>
      </c>
      <c r="W22">
        <f>IFERROR(VLOOKUP(A22,EXAMS!A:CS,45,FALSE)*VLOOKUP(EXAMS!$AS$1,[1]Cargo!$A:$D,4,FALSE),"")</f>
        <v>0</v>
      </c>
      <c r="X22">
        <f>IFERROR(VLOOKUP(A22,EXAMS!A:CS,47,FALSE)*VLOOKUP(EXAMS!$AU$1,[1]Cargo!$A:$D,4,FALSE),"")</f>
        <v>0</v>
      </c>
      <c r="Y22">
        <f>IFERROR(VLOOKUP(A22,EXAMS!A:CS,49,FALSE)*VLOOKUP(EXAMS!$AW$1,[1]Cargo!$A:$D,4,FALSE),"")</f>
        <v>0</v>
      </c>
      <c r="Z22">
        <f>IFERROR(VLOOKUP(A22,EXAMS!A:CS,51,FALSE)*VLOOKUP(EXAMS!$AY$1,[1]Cargo!$A:$D,4,FALSE),"")</f>
        <v>0</v>
      </c>
      <c r="AA22">
        <f>IFERROR(VLOOKUP(A22,EXAMS!A:CS,53,FALSE)*VLOOKUP(EXAMS!$BA$1,[1]Cargo!$A:$D,4,FALSE),"")</f>
        <v>0</v>
      </c>
      <c r="AB22">
        <f>IFERROR(VLOOKUP(A22,EXAMS!A:CS,55,FALSE)*VLOOKUP(EXAMS!$BC$1,[1]Cargo!$A:$D,4,FALSE),"")</f>
        <v>0</v>
      </c>
      <c r="AC22">
        <f>IFERROR(VLOOKUP(A22,EXAMS!A:CS,57,FALSE)*VLOOKUP(EXAMS!$BE$1,[1]Cargo!$A:$D,4,FALSE),"")</f>
        <v>0</v>
      </c>
      <c r="AD22">
        <f>IFERROR(VLOOKUP(A22,EXAMS!A:CS,59,FALSE)*VLOOKUP(EXAMS!$BG$1,[1]Cargo!$A:$D,4,FALSE),"")</f>
        <v>0</v>
      </c>
      <c r="AE22">
        <f>IFERROR(VLOOKUP(A22,EXAMS!A:CS,61,FALSE)*VLOOKUP(EXAMS!$BI$1,[1]Cargo!$A:$D,4,FALSE),"")</f>
        <v>0</v>
      </c>
      <c r="AF22">
        <f>IFERROR(VLOOKUP(A22,EXAMS!A:CS,63,FALSE)*VLOOKUP(EXAMS!$BK$1,[1]Cargo!$A:$D,4,FALSE),"")</f>
        <v>0</v>
      </c>
      <c r="AG22">
        <f>IFERROR(VLOOKUP(A22,EXAMS!A:CS,65,FALSE)*VLOOKUP(EXAMS!$BM$1,[1]Cargo!$A:$D,4,FALSE),"")</f>
        <v>0</v>
      </c>
      <c r="AH22">
        <f>IFERROR(VLOOKUP(A22,EXAMS!A:CS,67,FALSE)*VLOOKUP(EXAMS!$BO$1,[1]Cargo!$A:$D,4,FALSE),"")</f>
        <v>0</v>
      </c>
      <c r="AI22">
        <f>IFERROR(VLOOKUP(A22,EXAMS!A:CS,69,FALSE)*VLOOKUP(EXAMS!$BQ$1,[1]Cargo!$A:$D,4,FALSE),"")</f>
        <v>0</v>
      </c>
      <c r="AJ22">
        <f>IFERROR(VLOOKUP(A22,EXAMS!A:CS,71,FALSE)*VLOOKUP(EXAMS!$BS$1,[1]Cargo!$A:$D,4,FALSE),"")</f>
        <v>0</v>
      </c>
      <c r="AK22">
        <f>IFERROR(VLOOKUP(A22,EXAMS!A:CS,73,FALSE)*VLOOKUP(EXAMS!$BU$1,[1]Cargo!$A:$D,4,FALSE),"")</f>
        <v>0</v>
      </c>
      <c r="AL22">
        <f>IFERROR(VLOOKUP(A22,EXAMS!A:CS,75,FALSE)*VLOOKUP(EXAMS!$BW$1,[1]Cargo!$A:$D,4,FALSE),"")</f>
        <v>0</v>
      </c>
      <c r="AM22">
        <f>IFERROR(VLOOKUP(A22,EXAMS!A:CS,77,FALSE)*VLOOKUP(EXAMS!$BY$1,[1]Cargo!$A:$D,4,FALSE),"")</f>
        <v>0</v>
      </c>
      <c r="AN22">
        <f>IFERROR(VLOOKUP(A22,EXAMS!A:CS,79,FALSE)*VLOOKUP(EXAMS!$CA$1,[1]Cargo!$A:$D,4,FALSE),"")</f>
        <v>0</v>
      </c>
      <c r="AO22">
        <f>IFERROR(VLOOKUP(A22,EXAMS!A:CS,81,FALSE)*VLOOKUP(EXAMS!$CC$1,[1]Cargo!$A:$D,4,FALSE),"")</f>
        <v>0</v>
      </c>
      <c r="AP22">
        <f>IFERROR(VLOOKUP(A22,EXAMS!A:CS,83,FALSE)*VLOOKUP(EXAMS!$CE$1,[1]Cargo!$A:$D,4,FALSE),"")</f>
        <v>0</v>
      </c>
      <c r="AQ22">
        <f>IFERROR(VLOOKUP(A22,EXAMS!A:CS,85,FALSE)*VLOOKUP(EXAMS!$CG$1,[1]Cargo!$A:$D,4,FALSE),"")</f>
        <v>0</v>
      </c>
      <c r="AR22">
        <f>IFERROR(VLOOKUP(A22,EXAMS!A:CS,87,FALSE)*VLOOKUP(EXAMS!$CI$1,[1]Cargo!$A:$D,4,FALSE),"")</f>
        <v>0</v>
      </c>
      <c r="AS22">
        <f>IFERROR(VLOOKUP(A22,EXAMS!A:CS,89,FALSE)*VLOOKUP(EXAMS!$CK$1,[1]Cargo!$A:$D,4,FALSE),"")</f>
        <v>0</v>
      </c>
      <c r="AT22">
        <f>IFERROR(VLOOKUP(A22,EXAMS!A:CS,91,FALSE)*VLOOKUP(EXAMS!$CM$1,[1]Cargo!$A:$D,4,FALSE),"")</f>
        <v>0</v>
      </c>
      <c r="AU22">
        <f>IFERROR(VLOOKUP(A22,EXAMS!A:CS,93,FALSE)*VLOOKUP(EXAMS!$CO$1,[1]Cargo!$A:$D,4,FALSE),"")</f>
        <v>0</v>
      </c>
      <c r="AV22">
        <f>IFERROR(VLOOKUP(A22,EXAMS!A:CS,95,FALSE)*VLOOKUP(EXAMS!$CQ$1,[1]Cargo!$A:$D,4,FALSE),"")</f>
        <v>0</v>
      </c>
      <c r="AW22">
        <f>IFERROR(VLOOKUP(A22,EXAMS!A:CS,97,FALSE)*VLOOKUP(EXAMS!$CS$1,[1]Cargo!$A:$D,4,FALSE),"")</f>
        <v>0</v>
      </c>
    </row>
    <row r="23" spans="1:49" hidden="1" x14ac:dyDescent="0.3">
      <c r="A23" s="4" t="str">
        <f>METADATA!A22</f>
        <v>Q0139</v>
      </c>
      <c r="B23" s="11" t="s">
        <v>77</v>
      </c>
      <c r="C23" s="11">
        <f t="shared" si="2"/>
        <v>0</v>
      </c>
      <c r="D23" s="92">
        <f t="shared" si="1"/>
        <v>0</v>
      </c>
      <c r="E23">
        <f>IFERROR(VLOOKUP(A23,EXAMS!A:CS,7,FALSE)*VLOOKUP(EXAMS!$G$1,[1]Cargo!$A:$D,4,FALSE),"")</f>
        <v>0</v>
      </c>
      <c r="F23">
        <f>IFERROR(VLOOKUP(A23,EXAMS!A:CS,9,FALSE)*VLOOKUP(EXAMS!$I$1,[1]Cargo!$A:$D,4,FALSE),"")</f>
        <v>0</v>
      </c>
      <c r="G23">
        <f>IFERROR(VLOOKUP(A23,EXAMS!A:CS,11,FALSE)*VLOOKUP(EXAMS!$K$1,[1]Cargo!$A:$D,4,FALSE),"")</f>
        <v>0</v>
      </c>
      <c r="H23">
        <f>IFERROR(VLOOKUP(A23,EXAMS!A:CS,13,FALSE)*VLOOKUP(EXAMS!$M$1,[1]Cargo!$A:$D,4,FALSE),"")</f>
        <v>0</v>
      </c>
      <c r="I23">
        <f>IFERROR(VLOOKUP(A23,EXAMS!A:CS,15,FALSE)*VLOOKUP(EXAMS!$O$1,[1]Cargo!$A:$D,4,FALSE),"")</f>
        <v>0</v>
      </c>
      <c r="J23">
        <f>IFERROR(VLOOKUP(A23,EXAMS!A:CS,17,FALSE)*VLOOKUP(EXAMS!$Q$1,[1]Cargo!$A:$D,4,FALSE),"")</f>
        <v>0</v>
      </c>
      <c r="K23">
        <f>IFERROR(VLOOKUP(A23,EXAMS!A:CS,19,FALSE)*VLOOKUP(EXAMS!$S$1,[1]Cargo!$A:$D,4,FALSE),"")</f>
        <v>0</v>
      </c>
      <c r="L23">
        <f>IFERROR(VLOOKUP(A23,EXAMS!A:CS,21,FALSE)*VLOOKUP(EXAMS!$U$1,[1]Cargo!$A:$D,4,FALSE),"")</f>
        <v>0</v>
      </c>
      <c r="M23">
        <f>IFERROR(VLOOKUP(A23,EXAMS!A:CS,23,FALSE)*VLOOKUP(EXAMS!$W$1,[1]Cargo!$A:$D,4,FALSE),"")</f>
        <v>0</v>
      </c>
      <c r="N23">
        <f>IFERROR(VLOOKUP(A23,EXAMS!A:CS,25,FALSE)*VLOOKUP(EXAMS!$Y$1,[1]Cargo!$A:$D,4,FALSE),"")</f>
        <v>0</v>
      </c>
      <c r="O23">
        <f>IFERROR(VLOOKUP(A23,EXAMS!A:CS,27,FALSE)*VLOOKUP(EXAMS!$AA$1,[1]Cargo!$A:$D,4,FALSE),"")</f>
        <v>0</v>
      </c>
      <c r="P23">
        <f>IFERROR(VLOOKUP(A23,EXAMS!A:CS,29,FALSE)*VLOOKUP(EXAMS!$AC$1,[1]Cargo!$A:$D,4,FALSE),"")</f>
        <v>0</v>
      </c>
      <c r="Q23">
        <f>IFERROR(VLOOKUP(A23,EXAMS!A:CS,31,FALSE)*VLOOKUP(EXAMS!$AE$1,[1]Cargo!$A:$D,4,FALSE),"")</f>
        <v>0</v>
      </c>
      <c r="R23">
        <f>IFERROR(VLOOKUP(A23,EXAMS!A:CS,33,FALSE)*VLOOKUP(EXAMS!$AG$1,[1]Cargo!$A:$D,4,FALSE),"")</f>
        <v>0</v>
      </c>
      <c r="S23">
        <f>IFERROR(VLOOKUP(A23,EXAMS!A:CS,37,FALSE)*VLOOKUP(EXAMS!$AK$1,[1]Cargo!$A:$D,4,FALSE),"")</f>
        <v>0</v>
      </c>
      <c r="T23">
        <f>IFERROR(VLOOKUP(A23,EXAMS!A:CS,39,FALSE)*VLOOKUP(EXAMS!$AM$1,[1]Cargo!$A:$D,4,FALSE),"")</f>
        <v>0</v>
      </c>
      <c r="U23">
        <f>IFERROR(VLOOKUP(A23,EXAMS!A:CS,41,FALSE)*VLOOKUP(EXAMS!$AO$1,[1]Cargo!$A:$D,4,FALSE),"")</f>
        <v>0</v>
      </c>
      <c r="V23">
        <f>IFERROR(VLOOKUP(A23,EXAMS!A:CS,43,FALSE)*VLOOKUP(EXAMS!$AQ$1,[1]Cargo!$A:$D,4,FALSE),"")</f>
        <v>0</v>
      </c>
      <c r="W23">
        <f>IFERROR(VLOOKUP(A23,EXAMS!A:CS,45,FALSE)*VLOOKUP(EXAMS!$AS$1,[1]Cargo!$A:$D,4,FALSE),"")</f>
        <v>0</v>
      </c>
      <c r="X23">
        <f>IFERROR(VLOOKUP(A23,EXAMS!A:CS,47,FALSE)*VLOOKUP(EXAMS!$AU$1,[1]Cargo!$A:$D,4,FALSE),"")</f>
        <v>0</v>
      </c>
      <c r="Y23">
        <f>IFERROR(VLOOKUP(A23,EXAMS!A:CS,49,FALSE)*VLOOKUP(EXAMS!$AW$1,[1]Cargo!$A:$D,4,FALSE),"")</f>
        <v>0</v>
      </c>
      <c r="Z23">
        <f>IFERROR(VLOOKUP(A23,EXAMS!A:CS,51,FALSE)*VLOOKUP(EXAMS!$AY$1,[1]Cargo!$A:$D,4,FALSE),"")</f>
        <v>0</v>
      </c>
      <c r="AA23">
        <f>IFERROR(VLOOKUP(A23,EXAMS!A:CS,53,FALSE)*VLOOKUP(EXAMS!$BA$1,[1]Cargo!$A:$D,4,FALSE),"")</f>
        <v>0</v>
      </c>
      <c r="AB23">
        <f>IFERROR(VLOOKUP(A23,EXAMS!A:CS,55,FALSE)*VLOOKUP(EXAMS!$BC$1,[1]Cargo!$A:$D,4,FALSE),"")</f>
        <v>0</v>
      </c>
      <c r="AC23">
        <f>IFERROR(VLOOKUP(A23,EXAMS!A:CS,57,FALSE)*VLOOKUP(EXAMS!$BE$1,[1]Cargo!$A:$D,4,FALSE),"")</f>
        <v>0</v>
      </c>
      <c r="AD23">
        <f>IFERROR(VLOOKUP(A23,EXAMS!A:CS,59,FALSE)*VLOOKUP(EXAMS!$BG$1,[1]Cargo!$A:$D,4,FALSE),"")</f>
        <v>0</v>
      </c>
      <c r="AE23">
        <f>IFERROR(VLOOKUP(A23,EXAMS!A:CS,61,FALSE)*VLOOKUP(EXAMS!$BI$1,[1]Cargo!$A:$D,4,FALSE),"")</f>
        <v>0</v>
      </c>
      <c r="AF23">
        <f>IFERROR(VLOOKUP(A23,EXAMS!A:CS,63,FALSE)*VLOOKUP(EXAMS!$BK$1,[1]Cargo!$A:$D,4,FALSE),"")</f>
        <v>0</v>
      </c>
      <c r="AG23">
        <f>IFERROR(VLOOKUP(A23,EXAMS!A:CS,65,FALSE)*VLOOKUP(EXAMS!$BM$1,[1]Cargo!$A:$D,4,FALSE),"")</f>
        <v>0</v>
      </c>
      <c r="AH23">
        <f>IFERROR(VLOOKUP(A23,EXAMS!A:CS,67,FALSE)*VLOOKUP(EXAMS!$BO$1,[1]Cargo!$A:$D,4,FALSE),"")</f>
        <v>0</v>
      </c>
      <c r="AI23">
        <f>IFERROR(VLOOKUP(A23,EXAMS!A:CS,69,FALSE)*VLOOKUP(EXAMS!$BQ$1,[1]Cargo!$A:$D,4,FALSE),"")</f>
        <v>0</v>
      </c>
      <c r="AJ23">
        <f>IFERROR(VLOOKUP(A23,EXAMS!A:CS,71,FALSE)*VLOOKUP(EXAMS!$BS$1,[1]Cargo!$A:$D,4,FALSE),"")</f>
        <v>0</v>
      </c>
      <c r="AK23">
        <f>IFERROR(VLOOKUP(A23,EXAMS!A:CS,73,FALSE)*VLOOKUP(EXAMS!$BU$1,[1]Cargo!$A:$D,4,FALSE),"")</f>
        <v>0</v>
      </c>
      <c r="AL23">
        <f>IFERROR(VLOOKUP(A23,EXAMS!A:CS,75,FALSE)*VLOOKUP(EXAMS!$BW$1,[1]Cargo!$A:$D,4,FALSE),"")</f>
        <v>0</v>
      </c>
      <c r="AM23">
        <f>IFERROR(VLOOKUP(A23,EXAMS!A:CS,77,FALSE)*VLOOKUP(EXAMS!$BY$1,[1]Cargo!$A:$D,4,FALSE),"")</f>
        <v>0</v>
      </c>
      <c r="AN23">
        <f>IFERROR(VLOOKUP(A23,EXAMS!A:CS,79,FALSE)*VLOOKUP(EXAMS!$CA$1,[1]Cargo!$A:$D,4,FALSE),"")</f>
        <v>0</v>
      </c>
      <c r="AO23">
        <f>IFERROR(VLOOKUP(A23,EXAMS!A:CS,81,FALSE)*VLOOKUP(EXAMS!$CC$1,[1]Cargo!$A:$D,4,FALSE),"")</f>
        <v>0</v>
      </c>
      <c r="AP23">
        <f>IFERROR(VLOOKUP(A23,EXAMS!A:CS,83,FALSE)*VLOOKUP(EXAMS!$CE$1,[1]Cargo!$A:$D,4,FALSE),"")</f>
        <v>0</v>
      </c>
      <c r="AQ23">
        <f>IFERROR(VLOOKUP(A23,EXAMS!A:CS,85,FALSE)*VLOOKUP(EXAMS!$CG$1,[1]Cargo!$A:$D,4,FALSE),"")</f>
        <v>0</v>
      </c>
      <c r="AR23">
        <f>IFERROR(VLOOKUP(A23,EXAMS!A:CS,87,FALSE)*VLOOKUP(EXAMS!$CI$1,[1]Cargo!$A:$D,4,FALSE),"")</f>
        <v>0</v>
      </c>
      <c r="AS23">
        <f>IFERROR(VLOOKUP(A23,EXAMS!A:CS,89,FALSE)*VLOOKUP(EXAMS!$CK$1,[1]Cargo!$A:$D,4,FALSE),"")</f>
        <v>0</v>
      </c>
      <c r="AT23">
        <f>IFERROR(VLOOKUP(A23,EXAMS!A:CS,91,FALSE)*VLOOKUP(EXAMS!$CM$1,[1]Cargo!$A:$D,4,FALSE),"")</f>
        <v>0</v>
      </c>
      <c r="AU23">
        <f>IFERROR(VLOOKUP(A23,EXAMS!A:CS,93,FALSE)*VLOOKUP(EXAMS!$CO$1,[1]Cargo!$A:$D,4,FALSE),"")</f>
        <v>0</v>
      </c>
      <c r="AV23">
        <f>IFERROR(VLOOKUP(A23,EXAMS!A:CS,95,FALSE)*VLOOKUP(EXAMS!$CQ$1,[1]Cargo!$A:$D,4,FALSE),"")</f>
        <v>0</v>
      </c>
      <c r="AW23">
        <f>IFERROR(VLOOKUP(A23,EXAMS!A:CS,97,FALSE)*VLOOKUP(EXAMS!$CS$1,[1]Cargo!$A:$D,4,FALSE),"")</f>
        <v>0</v>
      </c>
    </row>
    <row r="24" spans="1:49" hidden="1" x14ac:dyDescent="0.3">
      <c r="A24" s="4" t="str">
        <f>METADATA!A23</f>
        <v>Q0149</v>
      </c>
      <c r="B24" s="11" t="s">
        <v>82</v>
      </c>
      <c r="C24" s="11">
        <f t="shared" si="2"/>
        <v>0</v>
      </c>
      <c r="D24" s="92">
        <f t="shared" si="1"/>
        <v>2</v>
      </c>
      <c r="E24">
        <f>IFERROR(VLOOKUP(A24,EXAMS!A:CS,7,FALSE)*VLOOKUP(EXAMS!$G$1,[1]Cargo!$A:$D,4,FALSE),"")</f>
        <v>0</v>
      </c>
      <c r="F24">
        <f>IFERROR(VLOOKUP(A24,EXAMS!A:CS,9,FALSE)*VLOOKUP(EXAMS!$I$1,[1]Cargo!$A:$D,4,FALSE),"")</f>
        <v>0</v>
      </c>
      <c r="G24">
        <f>IFERROR(VLOOKUP(A24,EXAMS!A:CS,11,FALSE)*VLOOKUP(EXAMS!$K$1,[1]Cargo!$A:$D,4,FALSE),"")</f>
        <v>0</v>
      </c>
      <c r="H24">
        <f>IFERROR(VLOOKUP(A24,EXAMS!A:CS,13,FALSE)*VLOOKUP(EXAMS!$M$1,[1]Cargo!$A:$D,4,FALSE),"")</f>
        <v>0</v>
      </c>
      <c r="I24">
        <f>IFERROR(VLOOKUP(A24,EXAMS!A:CS,15,FALSE)*VLOOKUP(EXAMS!$O$1,[1]Cargo!$A:$D,4,FALSE),"")</f>
        <v>0</v>
      </c>
      <c r="J24">
        <f>IFERROR(VLOOKUP(A24,EXAMS!A:CS,17,FALSE)*VLOOKUP(EXAMS!$Q$1,[1]Cargo!$A:$D,4,FALSE),"")</f>
        <v>0</v>
      </c>
      <c r="K24">
        <f>IFERROR(VLOOKUP(A24,EXAMS!A:CS,19,FALSE)*VLOOKUP(EXAMS!$S$1,[1]Cargo!$A:$D,4,FALSE),"")</f>
        <v>0</v>
      </c>
      <c r="L24">
        <f>IFERROR(VLOOKUP(A24,EXAMS!A:CS,21,FALSE)*VLOOKUP(EXAMS!$U$1,[1]Cargo!$A:$D,4,FALSE),"")</f>
        <v>0</v>
      </c>
      <c r="M24">
        <f>IFERROR(VLOOKUP(A24,EXAMS!A:CS,23,FALSE)*VLOOKUP(EXAMS!$W$1,[1]Cargo!$A:$D,4,FALSE),"")</f>
        <v>0</v>
      </c>
      <c r="N24">
        <f>IFERROR(VLOOKUP(A24,EXAMS!A:CS,25,FALSE)*VLOOKUP(EXAMS!$Y$1,[1]Cargo!$A:$D,4,FALSE),"")</f>
        <v>0</v>
      </c>
      <c r="O24">
        <f>IFERROR(VLOOKUP(A24,EXAMS!A:CS,27,FALSE)*VLOOKUP(EXAMS!$AA$1,[1]Cargo!$A:$D,4,FALSE),"")</f>
        <v>0</v>
      </c>
      <c r="P24">
        <f>IFERROR(VLOOKUP(A24,EXAMS!A:CS,29,FALSE)*VLOOKUP(EXAMS!$AC$1,[1]Cargo!$A:$D,4,FALSE),"")</f>
        <v>0</v>
      </c>
      <c r="Q24">
        <f>IFERROR(VLOOKUP(A24,EXAMS!A:CS,31,FALSE)*VLOOKUP(EXAMS!$AE$1,[1]Cargo!$A:$D,4,FALSE),"")</f>
        <v>0</v>
      </c>
      <c r="R24">
        <f>IFERROR(VLOOKUP(A24,EXAMS!A:CS,33,FALSE)*VLOOKUP(EXAMS!$AG$1,[1]Cargo!$A:$D,4,FALSE),"")</f>
        <v>0</v>
      </c>
      <c r="S24">
        <f>IFERROR(VLOOKUP(A24,EXAMS!A:CS,37,FALSE)*VLOOKUP(EXAMS!$AK$1,[1]Cargo!$A:$D,4,FALSE),"")</f>
        <v>0</v>
      </c>
      <c r="T24">
        <f>IFERROR(VLOOKUP(A24,EXAMS!A:CS,39,FALSE)*VLOOKUP(EXAMS!$AM$1,[1]Cargo!$A:$D,4,FALSE),"")</f>
        <v>0</v>
      </c>
      <c r="U24">
        <f>IFERROR(VLOOKUP(A24,EXAMS!A:CS,41,FALSE)*VLOOKUP(EXAMS!$AO$1,[1]Cargo!$A:$D,4,FALSE),"")</f>
        <v>0</v>
      </c>
      <c r="V24">
        <f>IFERROR(VLOOKUP(A24,EXAMS!A:CS,43,FALSE)*VLOOKUP(EXAMS!$AQ$1,[1]Cargo!$A:$D,4,FALSE),"")</f>
        <v>0</v>
      </c>
      <c r="W24">
        <f>IFERROR(VLOOKUP(A24,EXAMS!A:CS,45,FALSE)*VLOOKUP(EXAMS!$AS$1,[1]Cargo!$A:$D,4,FALSE),"")</f>
        <v>0</v>
      </c>
      <c r="X24">
        <f>IFERROR(VLOOKUP(A24,EXAMS!A:CS,47,FALSE)*VLOOKUP(EXAMS!$AU$1,[1]Cargo!$A:$D,4,FALSE),"")</f>
        <v>0</v>
      </c>
      <c r="Y24">
        <f>IFERROR(VLOOKUP(A24,EXAMS!A:CS,49,FALSE)*VLOOKUP(EXAMS!$AW$1,[1]Cargo!$A:$D,4,FALSE),"")</f>
        <v>0</v>
      </c>
      <c r="Z24">
        <f>IFERROR(VLOOKUP(A24,EXAMS!A:CS,51,FALSE)*VLOOKUP(EXAMS!$AY$1,[1]Cargo!$A:$D,4,FALSE),"")</f>
        <v>0.55999999999999994</v>
      </c>
      <c r="AA24">
        <f>IFERROR(VLOOKUP(A24,EXAMS!A:CS,53,FALSE)*VLOOKUP(EXAMS!$BA$1,[1]Cargo!$A:$D,4,FALSE),"")</f>
        <v>0</v>
      </c>
      <c r="AB24">
        <f>IFERROR(VLOOKUP(A24,EXAMS!A:CS,55,FALSE)*VLOOKUP(EXAMS!$BC$1,[1]Cargo!$A:$D,4,FALSE),"")</f>
        <v>0</v>
      </c>
      <c r="AC24">
        <f>IFERROR(VLOOKUP(A24,EXAMS!A:CS,57,FALSE)*VLOOKUP(EXAMS!$BE$1,[1]Cargo!$A:$D,4,FALSE),"")</f>
        <v>0</v>
      </c>
      <c r="AD24">
        <f>IFERROR(VLOOKUP(A24,EXAMS!A:CS,59,FALSE)*VLOOKUP(EXAMS!$BG$1,[1]Cargo!$A:$D,4,FALSE),"")</f>
        <v>0</v>
      </c>
      <c r="AE24">
        <f>IFERROR(VLOOKUP(A24,EXAMS!A:CS,61,FALSE)*VLOOKUP(EXAMS!$BI$1,[1]Cargo!$A:$D,4,FALSE),"")</f>
        <v>0</v>
      </c>
      <c r="AF24">
        <f>IFERROR(VLOOKUP(A24,EXAMS!A:CS,63,FALSE)*VLOOKUP(EXAMS!$BK$1,[1]Cargo!$A:$D,4,FALSE),"")</f>
        <v>0</v>
      </c>
      <c r="AG24">
        <f>IFERROR(VLOOKUP(A24,EXAMS!A:CS,65,FALSE)*VLOOKUP(EXAMS!$BM$1,[1]Cargo!$A:$D,4,FALSE),"")</f>
        <v>0</v>
      </c>
      <c r="AH24">
        <f>IFERROR(VLOOKUP(A24,EXAMS!A:CS,67,FALSE)*VLOOKUP(EXAMS!$BO$1,[1]Cargo!$A:$D,4,FALSE),"")</f>
        <v>0</v>
      </c>
      <c r="AI24">
        <f>IFERROR(VLOOKUP(A24,EXAMS!A:CS,69,FALSE)*VLOOKUP(EXAMS!$BQ$1,[1]Cargo!$A:$D,4,FALSE),"")</f>
        <v>0.26700000000000002</v>
      </c>
      <c r="AJ24">
        <f>IFERROR(VLOOKUP(A24,EXAMS!A:CS,71,FALSE)*VLOOKUP(EXAMS!$BS$1,[1]Cargo!$A:$D,4,FALSE),"")</f>
        <v>0</v>
      </c>
      <c r="AK24">
        <f>IFERROR(VLOOKUP(A24,EXAMS!A:CS,73,FALSE)*VLOOKUP(EXAMS!$BU$1,[1]Cargo!$A:$D,4,FALSE),"")</f>
        <v>0</v>
      </c>
      <c r="AL24">
        <f>IFERROR(VLOOKUP(A24,EXAMS!A:CS,75,FALSE)*VLOOKUP(EXAMS!$BW$1,[1]Cargo!$A:$D,4,FALSE),"")</f>
        <v>0</v>
      </c>
      <c r="AM24">
        <f>IFERROR(VLOOKUP(A24,EXAMS!A:CS,77,FALSE)*VLOOKUP(EXAMS!$BY$1,[1]Cargo!$A:$D,4,FALSE),"")</f>
        <v>0</v>
      </c>
      <c r="AN24">
        <f>IFERROR(VLOOKUP(A24,EXAMS!A:CS,79,FALSE)*VLOOKUP(EXAMS!$CA$1,[1]Cargo!$A:$D,4,FALSE),"")</f>
        <v>0</v>
      </c>
      <c r="AO24">
        <f>IFERROR(VLOOKUP(A24,EXAMS!A:CS,81,FALSE)*VLOOKUP(EXAMS!$CC$1,[1]Cargo!$A:$D,4,FALSE),"")</f>
        <v>0</v>
      </c>
      <c r="AP24">
        <f>IFERROR(VLOOKUP(A24,EXAMS!A:CS,83,FALSE)*VLOOKUP(EXAMS!$CE$1,[1]Cargo!$A:$D,4,FALSE),"")</f>
        <v>0</v>
      </c>
      <c r="AQ24">
        <f>IFERROR(VLOOKUP(A24,EXAMS!A:CS,85,FALSE)*VLOOKUP(EXAMS!$CG$1,[1]Cargo!$A:$D,4,FALSE),"")</f>
        <v>0</v>
      </c>
      <c r="AR24">
        <f>IFERROR(VLOOKUP(A24,EXAMS!A:CS,87,FALSE)*VLOOKUP(EXAMS!$CI$1,[1]Cargo!$A:$D,4,FALSE),"")</f>
        <v>0</v>
      </c>
      <c r="AS24">
        <f>IFERROR(VLOOKUP(A24,EXAMS!A:CS,89,FALSE)*VLOOKUP(EXAMS!$CK$1,[1]Cargo!$A:$D,4,FALSE),"")</f>
        <v>0</v>
      </c>
      <c r="AT24">
        <f>IFERROR(VLOOKUP(A24,EXAMS!A:CS,91,FALSE)*VLOOKUP(EXAMS!$CM$1,[1]Cargo!$A:$D,4,FALSE),"")</f>
        <v>0</v>
      </c>
      <c r="AU24">
        <f>IFERROR(VLOOKUP(A24,EXAMS!A:CS,93,FALSE)*VLOOKUP(EXAMS!$CO$1,[1]Cargo!$A:$D,4,FALSE),"")</f>
        <v>0</v>
      </c>
      <c r="AV24">
        <f>IFERROR(VLOOKUP(A24,EXAMS!A:CS,95,FALSE)*VLOOKUP(EXAMS!$CQ$1,[1]Cargo!$A:$D,4,FALSE),"")</f>
        <v>0</v>
      </c>
      <c r="AW24">
        <f>IFERROR(VLOOKUP(A24,EXAMS!A:CS,97,FALSE)*VLOOKUP(EXAMS!$CS$1,[1]Cargo!$A:$D,4,FALSE),"")</f>
        <v>0</v>
      </c>
    </row>
    <row r="25" spans="1:49" hidden="1" x14ac:dyDescent="0.3">
      <c r="A25" s="4" t="str">
        <f>METADATA!A24</f>
        <v>Q0150</v>
      </c>
      <c r="B25" s="11" t="s">
        <v>85</v>
      </c>
      <c r="C25" s="11">
        <f t="shared" si="2"/>
        <v>0</v>
      </c>
      <c r="D25" s="92">
        <f t="shared" si="1"/>
        <v>0</v>
      </c>
      <c r="E25">
        <f>IFERROR(VLOOKUP(A25,EXAMS!A:CS,7,FALSE)*VLOOKUP(EXAMS!$G$1,[1]Cargo!$A:$D,4,FALSE),"")</f>
        <v>0</v>
      </c>
      <c r="F25">
        <f>IFERROR(VLOOKUP(A25,EXAMS!A:CS,9,FALSE)*VLOOKUP(EXAMS!$I$1,[1]Cargo!$A:$D,4,FALSE),"")</f>
        <v>0</v>
      </c>
      <c r="G25">
        <f>IFERROR(VLOOKUP(A25,EXAMS!A:CS,11,FALSE)*VLOOKUP(EXAMS!$K$1,[1]Cargo!$A:$D,4,FALSE),"")</f>
        <v>0</v>
      </c>
      <c r="H25">
        <f>IFERROR(VLOOKUP(A25,EXAMS!A:CS,13,FALSE)*VLOOKUP(EXAMS!$M$1,[1]Cargo!$A:$D,4,FALSE),"")</f>
        <v>0</v>
      </c>
      <c r="I25">
        <f>IFERROR(VLOOKUP(A25,EXAMS!A:CS,15,FALSE)*VLOOKUP(EXAMS!$O$1,[1]Cargo!$A:$D,4,FALSE),"")</f>
        <v>0</v>
      </c>
      <c r="J25">
        <f>IFERROR(VLOOKUP(A25,EXAMS!A:CS,17,FALSE)*VLOOKUP(EXAMS!$Q$1,[1]Cargo!$A:$D,4,FALSE),"")</f>
        <v>0</v>
      </c>
      <c r="K25">
        <f>IFERROR(VLOOKUP(A25,EXAMS!A:CS,19,FALSE)*VLOOKUP(EXAMS!$S$1,[1]Cargo!$A:$D,4,FALSE),"")</f>
        <v>0</v>
      </c>
      <c r="L25">
        <f>IFERROR(VLOOKUP(A25,EXAMS!A:CS,21,FALSE)*VLOOKUP(EXAMS!$U$1,[1]Cargo!$A:$D,4,FALSE),"")</f>
        <v>0</v>
      </c>
      <c r="M25">
        <f>IFERROR(VLOOKUP(A25,EXAMS!A:CS,23,FALSE)*VLOOKUP(EXAMS!$W$1,[1]Cargo!$A:$D,4,FALSE),"")</f>
        <v>0</v>
      </c>
      <c r="N25">
        <f>IFERROR(VLOOKUP(A25,EXAMS!A:CS,25,FALSE)*VLOOKUP(EXAMS!$Y$1,[1]Cargo!$A:$D,4,FALSE),"")</f>
        <v>0</v>
      </c>
      <c r="O25">
        <f>IFERROR(VLOOKUP(A25,EXAMS!A:CS,27,FALSE)*VLOOKUP(EXAMS!$AA$1,[1]Cargo!$A:$D,4,FALSE),"")</f>
        <v>0</v>
      </c>
      <c r="P25">
        <f>IFERROR(VLOOKUP(A25,EXAMS!A:CS,29,FALSE)*VLOOKUP(EXAMS!$AC$1,[1]Cargo!$A:$D,4,FALSE),"")</f>
        <v>0</v>
      </c>
      <c r="Q25">
        <f>IFERROR(VLOOKUP(A25,EXAMS!A:CS,31,FALSE)*VLOOKUP(EXAMS!$AE$1,[1]Cargo!$A:$D,4,FALSE),"")</f>
        <v>0</v>
      </c>
      <c r="R25">
        <f>IFERROR(VLOOKUP(A25,EXAMS!A:CS,33,FALSE)*VLOOKUP(EXAMS!$AG$1,[1]Cargo!$A:$D,4,FALSE),"")</f>
        <v>0</v>
      </c>
      <c r="S25">
        <f>IFERROR(VLOOKUP(A25,EXAMS!A:CS,37,FALSE)*VLOOKUP(EXAMS!$AK$1,[1]Cargo!$A:$D,4,FALSE),"")</f>
        <v>0</v>
      </c>
      <c r="T25">
        <f>IFERROR(VLOOKUP(A25,EXAMS!A:CS,39,FALSE)*VLOOKUP(EXAMS!$AM$1,[1]Cargo!$A:$D,4,FALSE),"")</f>
        <v>0</v>
      </c>
      <c r="U25">
        <f>IFERROR(VLOOKUP(A25,EXAMS!A:CS,41,FALSE)*VLOOKUP(EXAMS!$AO$1,[1]Cargo!$A:$D,4,FALSE),"")</f>
        <v>0</v>
      </c>
      <c r="V25">
        <f>IFERROR(VLOOKUP(A25,EXAMS!A:CS,43,FALSE)*VLOOKUP(EXAMS!$AQ$1,[1]Cargo!$A:$D,4,FALSE),"")</f>
        <v>0</v>
      </c>
      <c r="W25">
        <f>IFERROR(VLOOKUP(A25,EXAMS!A:CS,45,FALSE)*VLOOKUP(EXAMS!$AS$1,[1]Cargo!$A:$D,4,FALSE),"")</f>
        <v>0</v>
      </c>
      <c r="X25">
        <f>IFERROR(VLOOKUP(A25,EXAMS!A:CS,47,FALSE)*VLOOKUP(EXAMS!$AU$1,[1]Cargo!$A:$D,4,FALSE),"")</f>
        <v>0</v>
      </c>
      <c r="Y25">
        <f>IFERROR(VLOOKUP(A25,EXAMS!A:CS,49,FALSE)*VLOOKUP(EXAMS!$AW$1,[1]Cargo!$A:$D,4,FALSE),"")</f>
        <v>0</v>
      </c>
      <c r="Z25">
        <f>IFERROR(VLOOKUP(A25,EXAMS!A:CS,51,FALSE)*VLOOKUP(EXAMS!$AY$1,[1]Cargo!$A:$D,4,FALSE),"")</f>
        <v>0</v>
      </c>
      <c r="AA25">
        <f>IFERROR(VLOOKUP(A25,EXAMS!A:CS,53,FALSE)*VLOOKUP(EXAMS!$BA$1,[1]Cargo!$A:$D,4,FALSE),"")</f>
        <v>0</v>
      </c>
      <c r="AB25">
        <f>IFERROR(VLOOKUP(A25,EXAMS!A:CS,55,FALSE)*VLOOKUP(EXAMS!$BC$1,[1]Cargo!$A:$D,4,FALSE),"")</f>
        <v>0</v>
      </c>
      <c r="AC25">
        <f>IFERROR(VLOOKUP(A25,EXAMS!A:CS,57,FALSE)*VLOOKUP(EXAMS!$BE$1,[1]Cargo!$A:$D,4,FALSE),"")</f>
        <v>0</v>
      </c>
      <c r="AD25">
        <f>IFERROR(VLOOKUP(A25,EXAMS!A:CS,59,FALSE)*VLOOKUP(EXAMS!$BG$1,[1]Cargo!$A:$D,4,FALSE),"")</f>
        <v>0</v>
      </c>
      <c r="AE25">
        <f>IFERROR(VLOOKUP(A25,EXAMS!A:CS,61,FALSE)*VLOOKUP(EXAMS!$BI$1,[1]Cargo!$A:$D,4,FALSE),"")</f>
        <v>0</v>
      </c>
      <c r="AF25">
        <f>IFERROR(VLOOKUP(A25,EXAMS!A:CS,63,FALSE)*VLOOKUP(EXAMS!$BK$1,[1]Cargo!$A:$D,4,FALSE),"")</f>
        <v>0</v>
      </c>
      <c r="AG25">
        <f>IFERROR(VLOOKUP(A25,EXAMS!A:CS,65,FALSE)*VLOOKUP(EXAMS!$BM$1,[1]Cargo!$A:$D,4,FALSE),"")</f>
        <v>0</v>
      </c>
      <c r="AH25">
        <f>IFERROR(VLOOKUP(A25,EXAMS!A:CS,67,FALSE)*VLOOKUP(EXAMS!$BO$1,[1]Cargo!$A:$D,4,FALSE),"")</f>
        <v>0</v>
      </c>
      <c r="AI25">
        <f>IFERROR(VLOOKUP(A25,EXAMS!A:CS,69,FALSE)*VLOOKUP(EXAMS!$BQ$1,[1]Cargo!$A:$D,4,FALSE),"")</f>
        <v>0</v>
      </c>
      <c r="AJ25">
        <f>IFERROR(VLOOKUP(A25,EXAMS!A:CS,71,FALSE)*VLOOKUP(EXAMS!$BS$1,[1]Cargo!$A:$D,4,FALSE),"")</f>
        <v>0</v>
      </c>
      <c r="AK25">
        <f>IFERROR(VLOOKUP(A25,EXAMS!A:CS,73,FALSE)*VLOOKUP(EXAMS!$BU$1,[1]Cargo!$A:$D,4,FALSE),"")</f>
        <v>0</v>
      </c>
      <c r="AL25">
        <f>IFERROR(VLOOKUP(A25,EXAMS!A:CS,75,FALSE)*VLOOKUP(EXAMS!$BW$1,[1]Cargo!$A:$D,4,FALSE),"")</f>
        <v>0</v>
      </c>
      <c r="AM25">
        <f>IFERROR(VLOOKUP(A25,EXAMS!A:CS,77,FALSE)*VLOOKUP(EXAMS!$BY$1,[1]Cargo!$A:$D,4,FALSE),"")</f>
        <v>0</v>
      </c>
      <c r="AN25">
        <f>IFERROR(VLOOKUP(A25,EXAMS!A:CS,79,FALSE)*VLOOKUP(EXAMS!$CA$1,[1]Cargo!$A:$D,4,FALSE),"")</f>
        <v>0</v>
      </c>
      <c r="AO25">
        <f>IFERROR(VLOOKUP(A25,EXAMS!A:CS,81,FALSE)*VLOOKUP(EXAMS!$CC$1,[1]Cargo!$A:$D,4,FALSE),"")</f>
        <v>0</v>
      </c>
      <c r="AP25">
        <f>IFERROR(VLOOKUP(A25,EXAMS!A:CS,83,FALSE)*VLOOKUP(EXAMS!$CE$1,[1]Cargo!$A:$D,4,FALSE),"")</f>
        <v>0</v>
      </c>
      <c r="AQ25">
        <f>IFERROR(VLOOKUP(A25,EXAMS!A:CS,85,FALSE)*VLOOKUP(EXAMS!$CG$1,[1]Cargo!$A:$D,4,FALSE),"")</f>
        <v>0</v>
      </c>
      <c r="AR25">
        <f>IFERROR(VLOOKUP(A25,EXAMS!A:CS,87,FALSE)*VLOOKUP(EXAMS!$CI$1,[1]Cargo!$A:$D,4,FALSE),"")</f>
        <v>0</v>
      </c>
      <c r="AS25">
        <f>IFERROR(VLOOKUP(A25,EXAMS!A:CS,89,FALSE)*VLOOKUP(EXAMS!$CK$1,[1]Cargo!$A:$D,4,FALSE),"")</f>
        <v>0</v>
      </c>
      <c r="AT25">
        <f>IFERROR(VLOOKUP(A25,EXAMS!A:CS,91,FALSE)*VLOOKUP(EXAMS!$CM$1,[1]Cargo!$A:$D,4,FALSE),"")</f>
        <v>0</v>
      </c>
      <c r="AU25">
        <f>IFERROR(VLOOKUP(A25,EXAMS!A:CS,93,FALSE)*VLOOKUP(EXAMS!$CO$1,[1]Cargo!$A:$D,4,FALSE),"")</f>
        <v>0</v>
      </c>
      <c r="AV25">
        <f>IFERROR(VLOOKUP(A25,EXAMS!A:CS,95,FALSE)*VLOOKUP(EXAMS!$CQ$1,[1]Cargo!$A:$D,4,FALSE),"")</f>
        <v>0</v>
      </c>
      <c r="AW25">
        <f>IFERROR(VLOOKUP(A25,EXAMS!A:CS,97,FALSE)*VLOOKUP(EXAMS!$CS$1,[1]Cargo!$A:$D,4,FALSE),"")</f>
        <v>0</v>
      </c>
    </row>
    <row r="26" spans="1:49" x14ac:dyDescent="0.3">
      <c r="A26" s="4" t="str">
        <f>METADATA!A25</f>
        <v>Q0158</v>
      </c>
      <c r="B26" s="11" t="s">
        <v>88</v>
      </c>
      <c r="C26" s="11">
        <f t="shared" si="2"/>
        <v>7.5211600000000001</v>
      </c>
      <c r="D26" s="92">
        <f t="shared" si="1"/>
        <v>15</v>
      </c>
      <c r="E26">
        <f>IFERROR(VLOOKUP(A26,EXAMS!A:CS,7,FALSE)*VLOOKUP(EXAMS!$G$1,[1]Cargo!$A:$D,4,FALSE),"")</f>
        <v>0.58062000000000002</v>
      </c>
      <c r="F26">
        <f>IFERROR(VLOOKUP(A26,EXAMS!A:CS,9,FALSE)*VLOOKUP(EXAMS!$I$1,[1]Cargo!$A:$D,4,FALSE),"")</f>
        <v>0.82800000000000007</v>
      </c>
      <c r="G26">
        <f>IFERROR(VLOOKUP(A26,EXAMS!A:CS,11,FALSE)*VLOOKUP(EXAMS!$K$1,[1]Cargo!$A:$D,4,FALSE),"")</f>
        <v>0.754</v>
      </c>
      <c r="H26">
        <f>IFERROR(VLOOKUP(A26,EXAMS!A:CS,13,FALSE)*VLOOKUP(EXAMS!$M$1,[1]Cargo!$A:$D,4,FALSE),"")</f>
        <v>0.58499999999999996</v>
      </c>
      <c r="I26">
        <f>IFERROR(VLOOKUP(A26,EXAMS!A:CS,15,FALSE)*VLOOKUP(EXAMS!$O$1,[1]Cargo!$A:$D,4,FALSE),"")</f>
        <v>0.46650000000000003</v>
      </c>
      <c r="J26">
        <f>IFERROR(VLOOKUP(A26,EXAMS!A:CS,17,FALSE)*VLOOKUP(EXAMS!$Q$1,[1]Cargo!$A:$D,4,FALSE),"")</f>
        <v>0.54300000000000004</v>
      </c>
      <c r="K26">
        <f>IFERROR(VLOOKUP(A26,EXAMS!A:CS,19,FALSE)*VLOOKUP(EXAMS!$S$1,[1]Cargo!$A:$D,4,FALSE),"")</f>
        <v>0</v>
      </c>
      <c r="L26">
        <f>IFERROR(VLOOKUP(A26,EXAMS!A:CS,21,FALSE)*VLOOKUP(EXAMS!$U$1,[1]Cargo!$A:$D,4,FALSE),"")</f>
        <v>0.42449999999999999</v>
      </c>
      <c r="M26">
        <f>IFERROR(VLOOKUP(A26,EXAMS!A:CS,23,FALSE)*VLOOKUP(EXAMS!$W$1,[1]Cargo!$A:$D,4,FALSE),"")</f>
        <v>0.28919999999999996</v>
      </c>
      <c r="N26">
        <f>IFERROR(VLOOKUP(A26,EXAMS!A:CS,25,FALSE)*VLOOKUP(EXAMS!$Y$1,[1]Cargo!$A:$D,4,FALSE),"")</f>
        <v>0.44500000000000001</v>
      </c>
      <c r="O26">
        <f>IFERROR(VLOOKUP(A26,EXAMS!A:CS,27,FALSE)*VLOOKUP(EXAMS!$AA$1,[1]Cargo!$A:$D,4,FALSE),"")</f>
        <v>0.45500000000000002</v>
      </c>
      <c r="P26">
        <f>IFERROR(VLOOKUP(A26,EXAMS!A:CS,29,FALSE)*VLOOKUP(EXAMS!$AC$1,[1]Cargo!$A:$D,4,FALSE),"")</f>
        <v>0.44600000000000001</v>
      </c>
      <c r="Q26">
        <f>IFERROR(VLOOKUP(A26,EXAMS!A:CS,31,FALSE)*VLOOKUP(EXAMS!$AE$1,[1]Cargo!$A:$D,4,FALSE),"")</f>
        <v>0.41160000000000002</v>
      </c>
      <c r="R26">
        <f>IFERROR(VLOOKUP(A26,EXAMS!A:CS,33,FALSE)*VLOOKUP(EXAMS!$AG$1,[1]Cargo!$A:$D,4,FALSE),"")</f>
        <v>0.28769999999999996</v>
      </c>
      <c r="S26">
        <f>IFERROR(VLOOKUP(A26,EXAMS!A:CS,37,FALSE)*VLOOKUP(EXAMS!$AK$1,[1]Cargo!$A:$D,4,FALSE),"")</f>
        <v>0.4375</v>
      </c>
      <c r="T26">
        <f>IFERROR(VLOOKUP(A26,EXAMS!A:CS,39,FALSE)*VLOOKUP(EXAMS!$AM$1,[1]Cargo!$A:$D,4,FALSE),"")</f>
        <v>0.56753999999999993</v>
      </c>
      <c r="U26">
        <f>IFERROR(VLOOKUP(A26,EXAMS!A:CS,41,FALSE)*VLOOKUP(EXAMS!$AO$1,[1]Cargo!$A:$D,4,FALSE),"")</f>
        <v>0</v>
      </c>
      <c r="V26">
        <f>IFERROR(VLOOKUP(A26,EXAMS!A:CS,43,FALSE)*VLOOKUP(EXAMS!$AQ$1,[1]Cargo!$A:$D,4,FALSE),"")</f>
        <v>0</v>
      </c>
      <c r="W26">
        <f>IFERROR(VLOOKUP(A26,EXAMS!A:CS,45,FALSE)*VLOOKUP(EXAMS!$AS$1,[1]Cargo!$A:$D,4,FALSE),"")</f>
        <v>0</v>
      </c>
      <c r="X26">
        <f>IFERROR(VLOOKUP(A26,EXAMS!A:CS,47,FALSE)*VLOOKUP(EXAMS!$AU$1,[1]Cargo!$A:$D,4,FALSE),"")</f>
        <v>0</v>
      </c>
      <c r="Y26">
        <f>IFERROR(VLOOKUP(A26,EXAMS!A:CS,49,FALSE)*VLOOKUP(EXAMS!$AW$1,[1]Cargo!$A:$D,4,FALSE),"")</f>
        <v>0</v>
      </c>
      <c r="Z26">
        <f>IFERROR(VLOOKUP(A26,EXAMS!A:CS,51,FALSE)*VLOOKUP(EXAMS!$AY$1,[1]Cargo!$A:$D,4,FALSE),"")</f>
        <v>0</v>
      </c>
      <c r="AA26">
        <f>IFERROR(VLOOKUP(A26,EXAMS!A:CS,53,FALSE)*VLOOKUP(EXAMS!$BA$1,[1]Cargo!$A:$D,4,FALSE),"")</f>
        <v>0</v>
      </c>
      <c r="AB26">
        <f>IFERROR(VLOOKUP(A26,EXAMS!A:CS,55,FALSE)*VLOOKUP(EXAMS!$BC$1,[1]Cargo!$A:$D,4,FALSE),"")</f>
        <v>0</v>
      </c>
      <c r="AC26">
        <f>IFERROR(VLOOKUP(A26,EXAMS!A:CS,57,FALSE)*VLOOKUP(EXAMS!$BE$1,[1]Cargo!$A:$D,4,FALSE),"")</f>
        <v>0</v>
      </c>
      <c r="AD26">
        <f>IFERROR(VLOOKUP(A26,EXAMS!A:CS,59,FALSE)*VLOOKUP(EXAMS!$BG$1,[1]Cargo!$A:$D,4,FALSE),"")</f>
        <v>0</v>
      </c>
      <c r="AE26">
        <f>IFERROR(VLOOKUP(A26,EXAMS!A:CS,61,FALSE)*VLOOKUP(EXAMS!$BI$1,[1]Cargo!$A:$D,4,FALSE),"")</f>
        <v>0</v>
      </c>
      <c r="AF26">
        <f>IFERROR(VLOOKUP(A26,EXAMS!A:CS,63,FALSE)*VLOOKUP(EXAMS!$BK$1,[1]Cargo!$A:$D,4,FALSE),"")</f>
        <v>0</v>
      </c>
      <c r="AG26">
        <f>IFERROR(VLOOKUP(A26,EXAMS!A:CS,65,FALSE)*VLOOKUP(EXAMS!$BM$1,[1]Cargo!$A:$D,4,FALSE),"")</f>
        <v>0</v>
      </c>
      <c r="AH26">
        <f>IFERROR(VLOOKUP(A26,EXAMS!A:CS,67,FALSE)*VLOOKUP(EXAMS!$BO$1,[1]Cargo!$A:$D,4,FALSE),"")</f>
        <v>0</v>
      </c>
      <c r="AI26">
        <f>IFERROR(VLOOKUP(A26,EXAMS!A:CS,69,FALSE)*VLOOKUP(EXAMS!$BQ$1,[1]Cargo!$A:$D,4,FALSE),"")</f>
        <v>0</v>
      </c>
      <c r="AJ26">
        <f>IFERROR(VLOOKUP(A26,EXAMS!A:CS,71,FALSE)*VLOOKUP(EXAMS!$BS$1,[1]Cargo!$A:$D,4,FALSE),"")</f>
        <v>0</v>
      </c>
      <c r="AK26">
        <f>IFERROR(VLOOKUP(A26,EXAMS!A:CS,73,FALSE)*VLOOKUP(EXAMS!$BU$1,[1]Cargo!$A:$D,4,FALSE),"")</f>
        <v>0</v>
      </c>
      <c r="AL26">
        <f>IFERROR(VLOOKUP(A26,EXAMS!A:CS,75,FALSE)*VLOOKUP(EXAMS!$BW$1,[1]Cargo!$A:$D,4,FALSE),"")</f>
        <v>0</v>
      </c>
      <c r="AM26">
        <f>IFERROR(VLOOKUP(A26,EXAMS!A:CS,77,FALSE)*VLOOKUP(EXAMS!$BY$1,[1]Cargo!$A:$D,4,FALSE),"")</f>
        <v>0</v>
      </c>
      <c r="AN26">
        <f>IFERROR(VLOOKUP(A26,EXAMS!A:CS,79,FALSE)*VLOOKUP(EXAMS!$CA$1,[1]Cargo!$A:$D,4,FALSE),"")</f>
        <v>0</v>
      </c>
      <c r="AO26">
        <f>IFERROR(VLOOKUP(A26,EXAMS!A:CS,81,FALSE)*VLOOKUP(EXAMS!$CC$1,[1]Cargo!$A:$D,4,FALSE),"")</f>
        <v>0</v>
      </c>
      <c r="AP26">
        <f>IFERROR(VLOOKUP(A26,EXAMS!A:CS,83,FALSE)*VLOOKUP(EXAMS!$CE$1,[1]Cargo!$A:$D,4,FALSE),"")</f>
        <v>0</v>
      </c>
      <c r="AQ26">
        <f>IFERROR(VLOOKUP(A26,EXAMS!A:CS,85,FALSE)*VLOOKUP(EXAMS!$CG$1,[1]Cargo!$A:$D,4,FALSE),"")</f>
        <v>0</v>
      </c>
      <c r="AR26">
        <f>IFERROR(VLOOKUP(A26,EXAMS!A:CS,87,FALSE)*VLOOKUP(EXAMS!$CI$1,[1]Cargo!$A:$D,4,FALSE),"")</f>
        <v>0</v>
      </c>
      <c r="AS26">
        <f>IFERROR(VLOOKUP(A26,EXAMS!A:CS,89,FALSE)*VLOOKUP(EXAMS!$CK$1,[1]Cargo!$A:$D,4,FALSE),"")</f>
        <v>0</v>
      </c>
      <c r="AT26">
        <f>IFERROR(VLOOKUP(A26,EXAMS!A:CS,91,FALSE)*VLOOKUP(EXAMS!$CM$1,[1]Cargo!$A:$D,4,FALSE),"")</f>
        <v>0</v>
      </c>
      <c r="AU26">
        <f>IFERROR(VLOOKUP(A26,EXAMS!A:CS,93,FALSE)*VLOOKUP(EXAMS!$CO$1,[1]Cargo!$A:$D,4,FALSE),"")</f>
        <v>0</v>
      </c>
      <c r="AV26">
        <f>IFERROR(VLOOKUP(A26,EXAMS!A:CS,95,FALSE)*VLOOKUP(EXAMS!$CQ$1,[1]Cargo!$A:$D,4,FALSE),"")</f>
        <v>0</v>
      </c>
      <c r="AW26">
        <f>IFERROR(VLOOKUP(A26,EXAMS!A:CS,97,FALSE)*VLOOKUP(EXAMS!$CS$1,[1]Cargo!$A:$D,4,FALSE),"")</f>
        <v>0</v>
      </c>
    </row>
    <row r="27" spans="1:49" hidden="1" x14ac:dyDescent="0.3">
      <c r="A27" s="4" t="str">
        <f>METADATA!A27</f>
        <v>Q0159</v>
      </c>
      <c r="B27" s="11" t="s">
        <v>91</v>
      </c>
      <c r="C27" s="11">
        <f t="shared" si="2"/>
        <v>0</v>
      </c>
      <c r="D27" s="92">
        <f t="shared" si="1"/>
        <v>0</v>
      </c>
      <c r="E27">
        <f>IFERROR(VLOOKUP(A27,EXAMS!A:CS,7,FALSE)*VLOOKUP(EXAMS!$G$1,[1]Cargo!$A:$D,4,FALSE),"")</f>
        <v>0</v>
      </c>
      <c r="F27">
        <f>IFERROR(VLOOKUP(A27,EXAMS!A:CS,9,FALSE)*VLOOKUP(EXAMS!$I$1,[1]Cargo!$A:$D,4,FALSE),"")</f>
        <v>0</v>
      </c>
      <c r="G27">
        <f>IFERROR(VLOOKUP(A27,EXAMS!A:CS,11,FALSE)*VLOOKUP(EXAMS!$K$1,[1]Cargo!$A:$D,4,FALSE),"")</f>
        <v>0</v>
      </c>
      <c r="H27">
        <f>IFERROR(VLOOKUP(A27,EXAMS!A:CS,13,FALSE)*VLOOKUP(EXAMS!$M$1,[1]Cargo!$A:$D,4,FALSE),"")</f>
        <v>0</v>
      </c>
      <c r="I27">
        <f>IFERROR(VLOOKUP(A27,EXAMS!A:CS,15,FALSE)*VLOOKUP(EXAMS!$O$1,[1]Cargo!$A:$D,4,FALSE),"")</f>
        <v>0</v>
      </c>
      <c r="J27">
        <f>IFERROR(VLOOKUP(A27,EXAMS!A:CS,17,FALSE)*VLOOKUP(EXAMS!$Q$1,[1]Cargo!$A:$D,4,FALSE),"")</f>
        <v>0</v>
      </c>
      <c r="K27">
        <f>IFERROR(VLOOKUP(A27,EXAMS!A:CS,19,FALSE)*VLOOKUP(EXAMS!$S$1,[1]Cargo!$A:$D,4,FALSE),"")</f>
        <v>0</v>
      </c>
      <c r="L27">
        <f>IFERROR(VLOOKUP(A27,EXAMS!A:CS,21,FALSE)*VLOOKUP(EXAMS!$U$1,[1]Cargo!$A:$D,4,FALSE),"")</f>
        <v>0</v>
      </c>
      <c r="M27">
        <f>IFERROR(VLOOKUP(A27,EXAMS!A:CS,23,FALSE)*VLOOKUP(EXAMS!$W$1,[1]Cargo!$A:$D,4,FALSE),"")</f>
        <v>0</v>
      </c>
      <c r="N27">
        <f>IFERROR(VLOOKUP(A27,EXAMS!A:CS,25,FALSE)*VLOOKUP(EXAMS!$Y$1,[1]Cargo!$A:$D,4,FALSE),"")</f>
        <v>0</v>
      </c>
      <c r="O27">
        <f>IFERROR(VLOOKUP(A27,EXAMS!A:CS,27,FALSE)*VLOOKUP(EXAMS!$AA$1,[1]Cargo!$A:$D,4,FALSE),"")</f>
        <v>0</v>
      </c>
      <c r="P27">
        <f>IFERROR(VLOOKUP(A27,EXAMS!A:CS,29,FALSE)*VLOOKUP(EXAMS!$AC$1,[1]Cargo!$A:$D,4,FALSE),"")</f>
        <v>0</v>
      </c>
      <c r="Q27">
        <f>IFERROR(VLOOKUP(A27,EXAMS!A:CS,31,FALSE)*VLOOKUP(EXAMS!$AE$1,[1]Cargo!$A:$D,4,FALSE),"")</f>
        <v>0</v>
      </c>
      <c r="R27">
        <f>IFERROR(VLOOKUP(A27,EXAMS!A:CS,33,FALSE)*VLOOKUP(EXAMS!$AG$1,[1]Cargo!$A:$D,4,FALSE),"")</f>
        <v>0</v>
      </c>
      <c r="S27">
        <f>IFERROR(VLOOKUP(A27,EXAMS!A:CS,37,FALSE)*VLOOKUP(EXAMS!$AK$1,[1]Cargo!$A:$D,4,FALSE),"")</f>
        <v>0</v>
      </c>
      <c r="T27">
        <f>IFERROR(VLOOKUP(A27,EXAMS!A:CS,39,FALSE)*VLOOKUP(EXAMS!$AM$1,[1]Cargo!$A:$D,4,FALSE),"")</f>
        <v>0</v>
      </c>
      <c r="U27">
        <f>IFERROR(VLOOKUP(A27,EXAMS!A:CS,41,FALSE)*VLOOKUP(EXAMS!$AO$1,[1]Cargo!$A:$D,4,FALSE),"")</f>
        <v>0</v>
      </c>
      <c r="V27">
        <f>IFERROR(VLOOKUP(A27,EXAMS!A:CS,43,FALSE)*VLOOKUP(EXAMS!$AQ$1,[1]Cargo!$A:$D,4,FALSE),"")</f>
        <v>0</v>
      </c>
      <c r="W27">
        <f>IFERROR(VLOOKUP(A27,EXAMS!A:CS,45,FALSE)*VLOOKUP(EXAMS!$AS$1,[1]Cargo!$A:$D,4,FALSE),"")</f>
        <v>0</v>
      </c>
      <c r="X27">
        <f>IFERROR(VLOOKUP(A27,EXAMS!A:CS,47,FALSE)*VLOOKUP(EXAMS!$AU$1,[1]Cargo!$A:$D,4,FALSE),"")</f>
        <v>0</v>
      </c>
      <c r="Y27">
        <f>IFERROR(VLOOKUP(A27,EXAMS!A:CS,49,FALSE)*VLOOKUP(EXAMS!$AW$1,[1]Cargo!$A:$D,4,FALSE),"")</f>
        <v>0</v>
      </c>
      <c r="Z27">
        <f>IFERROR(VLOOKUP(A27,EXAMS!A:CS,51,FALSE)*VLOOKUP(EXAMS!$AY$1,[1]Cargo!$A:$D,4,FALSE),"")</f>
        <v>0</v>
      </c>
      <c r="AA27">
        <f>IFERROR(VLOOKUP(A27,EXAMS!A:CS,53,FALSE)*VLOOKUP(EXAMS!$BA$1,[1]Cargo!$A:$D,4,FALSE),"")</f>
        <v>0</v>
      </c>
      <c r="AB27">
        <f>IFERROR(VLOOKUP(A27,EXAMS!A:CS,55,FALSE)*VLOOKUP(EXAMS!$BC$1,[1]Cargo!$A:$D,4,FALSE),"")</f>
        <v>0</v>
      </c>
      <c r="AC27">
        <f>IFERROR(VLOOKUP(A27,EXAMS!A:CS,57,FALSE)*VLOOKUP(EXAMS!$BE$1,[1]Cargo!$A:$D,4,FALSE),"")</f>
        <v>0</v>
      </c>
      <c r="AD27">
        <f>IFERROR(VLOOKUP(A27,EXAMS!A:CS,59,FALSE)*VLOOKUP(EXAMS!$BG$1,[1]Cargo!$A:$D,4,FALSE),"")</f>
        <v>0</v>
      </c>
      <c r="AE27">
        <f>IFERROR(VLOOKUP(A27,EXAMS!A:CS,61,FALSE)*VLOOKUP(EXAMS!$BI$1,[1]Cargo!$A:$D,4,FALSE),"")</f>
        <v>0</v>
      </c>
      <c r="AF27">
        <f>IFERROR(VLOOKUP(A27,EXAMS!A:CS,63,FALSE)*VLOOKUP(EXAMS!$BK$1,[1]Cargo!$A:$D,4,FALSE),"")</f>
        <v>0</v>
      </c>
      <c r="AG27">
        <f>IFERROR(VLOOKUP(A27,EXAMS!A:CS,65,FALSE)*VLOOKUP(EXAMS!$BM$1,[1]Cargo!$A:$D,4,FALSE),"")</f>
        <v>0</v>
      </c>
      <c r="AH27">
        <f>IFERROR(VLOOKUP(A27,EXAMS!A:CS,67,FALSE)*VLOOKUP(EXAMS!$BO$1,[1]Cargo!$A:$D,4,FALSE),"")</f>
        <v>0</v>
      </c>
      <c r="AI27">
        <f>IFERROR(VLOOKUP(A27,EXAMS!A:CS,69,FALSE)*VLOOKUP(EXAMS!$BQ$1,[1]Cargo!$A:$D,4,FALSE),"")</f>
        <v>0</v>
      </c>
      <c r="AJ27">
        <f>IFERROR(VLOOKUP(A27,EXAMS!A:CS,71,FALSE)*VLOOKUP(EXAMS!$BS$1,[1]Cargo!$A:$D,4,FALSE),"")</f>
        <v>0</v>
      </c>
      <c r="AK27">
        <f>IFERROR(VLOOKUP(A27,EXAMS!A:CS,73,FALSE)*VLOOKUP(EXAMS!$BU$1,[1]Cargo!$A:$D,4,FALSE),"")</f>
        <v>0</v>
      </c>
      <c r="AL27">
        <f>IFERROR(VLOOKUP(A27,EXAMS!A:CS,75,FALSE)*VLOOKUP(EXAMS!$BW$1,[1]Cargo!$A:$D,4,FALSE),"")</f>
        <v>0</v>
      </c>
      <c r="AM27">
        <f>IFERROR(VLOOKUP(A27,EXAMS!A:CS,77,FALSE)*VLOOKUP(EXAMS!$BY$1,[1]Cargo!$A:$D,4,FALSE),"")</f>
        <v>0</v>
      </c>
      <c r="AN27">
        <f>IFERROR(VLOOKUP(A27,EXAMS!A:CS,79,FALSE)*VLOOKUP(EXAMS!$CA$1,[1]Cargo!$A:$D,4,FALSE),"")</f>
        <v>0</v>
      </c>
      <c r="AO27">
        <f>IFERROR(VLOOKUP(A27,EXAMS!A:CS,81,FALSE)*VLOOKUP(EXAMS!$CC$1,[1]Cargo!$A:$D,4,FALSE),"")</f>
        <v>0</v>
      </c>
      <c r="AP27">
        <f>IFERROR(VLOOKUP(A27,EXAMS!A:CS,83,FALSE)*VLOOKUP(EXAMS!$CE$1,[1]Cargo!$A:$D,4,FALSE),"")</f>
        <v>0</v>
      </c>
      <c r="AQ27">
        <f>IFERROR(VLOOKUP(A27,EXAMS!A:CS,85,FALSE)*VLOOKUP(EXAMS!$CG$1,[1]Cargo!$A:$D,4,FALSE),"")</f>
        <v>0</v>
      </c>
      <c r="AR27">
        <f>IFERROR(VLOOKUP(A27,EXAMS!A:CS,87,FALSE)*VLOOKUP(EXAMS!$CI$1,[1]Cargo!$A:$D,4,FALSE),"")</f>
        <v>0</v>
      </c>
      <c r="AS27">
        <f>IFERROR(VLOOKUP(A27,EXAMS!A:CS,89,FALSE)*VLOOKUP(EXAMS!$CK$1,[1]Cargo!$A:$D,4,FALSE),"")</f>
        <v>0</v>
      </c>
      <c r="AT27">
        <f>IFERROR(VLOOKUP(A27,EXAMS!A:CS,91,FALSE)*VLOOKUP(EXAMS!$CM$1,[1]Cargo!$A:$D,4,FALSE),"")</f>
        <v>0</v>
      </c>
      <c r="AU27">
        <f>IFERROR(VLOOKUP(A27,EXAMS!A:CS,93,FALSE)*VLOOKUP(EXAMS!$CO$1,[1]Cargo!$A:$D,4,FALSE),"")</f>
        <v>0</v>
      </c>
      <c r="AV27">
        <f>IFERROR(VLOOKUP(A27,EXAMS!A:CS,95,FALSE)*VLOOKUP(EXAMS!$CQ$1,[1]Cargo!$A:$D,4,FALSE),"")</f>
        <v>0</v>
      </c>
      <c r="AW27">
        <f>IFERROR(VLOOKUP(A27,EXAMS!A:CS,97,FALSE)*VLOOKUP(EXAMS!$CS$1,[1]Cargo!$A:$D,4,FALSE),"")</f>
        <v>0</v>
      </c>
    </row>
    <row r="28" spans="1:49" hidden="1" x14ac:dyDescent="0.3">
      <c r="A28" s="4" t="str">
        <f>METADATA!A28</f>
        <v>Q0165</v>
      </c>
      <c r="B28" s="11" t="s">
        <v>94</v>
      </c>
      <c r="C28" s="11">
        <f t="shared" si="2"/>
        <v>0</v>
      </c>
      <c r="D28" s="92">
        <f t="shared" si="1"/>
        <v>0</v>
      </c>
      <c r="E28">
        <f>IFERROR(VLOOKUP(A28,EXAMS!A:CS,7,FALSE)*VLOOKUP(EXAMS!$G$1,[1]Cargo!$A:$D,4,FALSE),"")</f>
        <v>0</v>
      </c>
      <c r="F28">
        <f>IFERROR(VLOOKUP(A28,EXAMS!A:CS,9,FALSE)*VLOOKUP(EXAMS!$I$1,[1]Cargo!$A:$D,4,FALSE),"")</f>
        <v>0</v>
      </c>
      <c r="G28">
        <f>IFERROR(VLOOKUP(A28,EXAMS!A:CS,11,FALSE)*VLOOKUP(EXAMS!$K$1,[1]Cargo!$A:$D,4,FALSE),"")</f>
        <v>0</v>
      </c>
      <c r="H28">
        <f>IFERROR(VLOOKUP(A28,EXAMS!A:CS,13,FALSE)*VLOOKUP(EXAMS!$M$1,[1]Cargo!$A:$D,4,FALSE),"")</f>
        <v>0</v>
      </c>
      <c r="I28">
        <f>IFERROR(VLOOKUP(A28,EXAMS!A:CS,15,FALSE)*VLOOKUP(EXAMS!$O$1,[1]Cargo!$A:$D,4,FALSE),"")</f>
        <v>0</v>
      </c>
      <c r="J28">
        <f>IFERROR(VLOOKUP(A28,EXAMS!A:CS,17,FALSE)*VLOOKUP(EXAMS!$Q$1,[1]Cargo!$A:$D,4,FALSE),"")</f>
        <v>0</v>
      </c>
      <c r="K28">
        <f>IFERROR(VLOOKUP(A28,EXAMS!A:CS,19,FALSE)*VLOOKUP(EXAMS!$S$1,[1]Cargo!$A:$D,4,FALSE),"")</f>
        <v>0</v>
      </c>
      <c r="L28">
        <f>IFERROR(VLOOKUP(A28,EXAMS!A:CS,21,FALSE)*VLOOKUP(EXAMS!$U$1,[1]Cargo!$A:$D,4,FALSE),"")</f>
        <v>0</v>
      </c>
      <c r="M28">
        <f>IFERROR(VLOOKUP(A28,EXAMS!A:CS,23,FALSE)*VLOOKUP(EXAMS!$W$1,[1]Cargo!$A:$D,4,FALSE),"")</f>
        <v>0</v>
      </c>
      <c r="N28">
        <f>IFERROR(VLOOKUP(A28,EXAMS!A:CS,25,FALSE)*VLOOKUP(EXAMS!$Y$1,[1]Cargo!$A:$D,4,FALSE),"")</f>
        <v>0</v>
      </c>
      <c r="O28">
        <f>IFERROR(VLOOKUP(A28,EXAMS!A:CS,27,FALSE)*VLOOKUP(EXAMS!$AA$1,[1]Cargo!$A:$D,4,FALSE),"")</f>
        <v>0</v>
      </c>
      <c r="P28">
        <f>IFERROR(VLOOKUP(A28,EXAMS!A:CS,29,FALSE)*VLOOKUP(EXAMS!$AC$1,[1]Cargo!$A:$D,4,FALSE),"")</f>
        <v>0</v>
      </c>
      <c r="Q28">
        <f>IFERROR(VLOOKUP(A28,EXAMS!A:CS,31,FALSE)*VLOOKUP(EXAMS!$AE$1,[1]Cargo!$A:$D,4,FALSE),"")</f>
        <v>0</v>
      </c>
      <c r="R28">
        <f>IFERROR(VLOOKUP(A28,EXAMS!A:CS,33,FALSE)*VLOOKUP(EXAMS!$AG$1,[1]Cargo!$A:$D,4,FALSE),"")</f>
        <v>0</v>
      </c>
      <c r="S28">
        <f>IFERROR(VLOOKUP(A28,EXAMS!A:CS,37,FALSE)*VLOOKUP(EXAMS!$AK$1,[1]Cargo!$A:$D,4,FALSE),"")</f>
        <v>0</v>
      </c>
      <c r="T28">
        <f>IFERROR(VLOOKUP(A28,EXAMS!A:CS,39,FALSE)*VLOOKUP(EXAMS!$AM$1,[1]Cargo!$A:$D,4,FALSE),"")</f>
        <v>0</v>
      </c>
      <c r="U28">
        <f>IFERROR(VLOOKUP(A28,EXAMS!A:CS,41,FALSE)*VLOOKUP(EXAMS!$AO$1,[1]Cargo!$A:$D,4,FALSE),"")</f>
        <v>0</v>
      </c>
      <c r="V28">
        <f>IFERROR(VLOOKUP(A28,EXAMS!A:CS,43,FALSE)*VLOOKUP(EXAMS!$AQ$1,[1]Cargo!$A:$D,4,FALSE),"")</f>
        <v>0</v>
      </c>
      <c r="W28">
        <f>IFERROR(VLOOKUP(A28,EXAMS!A:CS,45,FALSE)*VLOOKUP(EXAMS!$AS$1,[1]Cargo!$A:$D,4,FALSE),"")</f>
        <v>0</v>
      </c>
      <c r="X28">
        <f>IFERROR(VLOOKUP(A28,EXAMS!A:CS,47,FALSE)*VLOOKUP(EXAMS!$AU$1,[1]Cargo!$A:$D,4,FALSE),"")</f>
        <v>0</v>
      </c>
      <c r="Y28">
        <f>IFERROR(VLOOKUP(A28,EXAMS!A:CS,49,FALSE)*VLOOKUP(EXAMS!$AW$1,[1]Cargo!$A:$D,4,FALSE),"")</f>
        <v>0</v>
      </c>
      <c r="Z28">
        <f>IFERROR(VLOOKUP(A28,EXAMS!A:CS,51,FALSE)*VLOOKUP(EXAMS!$AY$1,[1]Cargo!$A:$D,4,FALSE),"")</f>
        <v>0</v>
      </c>
      <c r="AA28">
        <f>IFERROR(VLOOKUP(A28,EXAMS!A:CS,53,FALSE)*VLOOKUP(EXAMS!$BA$1,[1]Cargo!$A:$D,4,FALSE),"")</f>
        <v>0</v>
      </c>
      <c r="AB28">
        <f>IFERROR(VLOOKUP(A28,EXAMS!A:CS,55,FALSE)*VLOOKUP(EXAMS!$BC$1,[1]Cargo!$A:$D,4,FALSE),"")</f>
        <v>0</v>
      </c>
      <c r="AC28">
        <f>IFERROR(VLOOKUP(A28,EXAMS!A:CS,57,FALSE)*VLOOKUP(EXAMS!$BE$1,[1]Cargo!$A:$D,4,FALSE),"")</f>
        <v>0</v>
      </c>
      <c r="AD28">
        <f>IFERROR(VLOOKUP(A28,EXAMS!A:CS,59,FALSE)*VLOOKUP(EXAMS!$BG$1,[1]Cargo!$A:$D,4,FALSE),"")</f>
        <v>0</v>
      </c>
      <c r="AE28">
        <f>IFERROR(VLOOKUP(A28,EXAMS!A:CS,61,FALSE)*VLOOKUP(EXAMS!$BI$1,[1]Cargo!$A:$D,4,FALSE),"")</f>
        <v>0</v>
      </c>
      <c r="AF28">
        <f>IFERROR(VLOOKUP(A28,EXAMS!A:CS,63,FALSE)*VLOOKUP(EXAMS!$BK$1,[1]Cargo!$A:$D,4,FALSE),"")</f>
        <v>0</v>
      </c>
      <c r="AG28">
        <f>IFERROR(VLOOKUP(A28,EXAMS!A:CS,65,FALSE)*VLOOKUP(EXAMS!$BM$1,[1]Cargo!$A:$D,4,FALSE),"")</f>
        <v>0</v>
      </c>
      <c r="AH28">
        <f>IFERROR(VLOOKUP(A28,EXAMS!A:CS,67,FALSE)*VLOOKUP(EXAMS!$BO$1,[1]Cargo!$A:$D,4,FALSE),"")</f>
        <v>0</v>
      </c>
      <c r="AI28">
        <f>IFERROR(VLOOKUP(A28,EXAMS!A:CS,69,FALSE)*VLOOKUP(EXAMS!$BQ$1,[1]Cargo!$A:$D,4,FALSE),"")</f>
        <v>0</v>
      </c>
      <c r="AJ28">
        <f>IFERROR(VLOOKUP(A28,EXAMS!A:CS,71,FALSE)*VLOOKUP(EXAMS!$BS$1,[1]Cargo!$A:$D,4,FALSE),"")</f>
        <v>0</v>
      </c>
      <c r="AK28">
        <f>IFERROR(VLOOKUP(A28,EXAMS!A:CS,73,FALSE)*VLOOKUP(EXAMS!$BU$1,[1]Cargo!$A:$D,4,FALSE),"")</f>
        <v>0</v>
      </c>
      <c r="AL28">
        <f>IFERROR(VLOOKUP(A28,EXAMS!A:CS,75,FALSE)*VLOOKUP(EXAMS!$BW$1,[1]Cargo!$A:$D,4,FALSE),"")</f>
        <v>0</v>
      </c>
      <c r="AM28">
        <f>IFERROR(VLOOKUP(A28,EXAMS!A:CS,77,FALSE)*VLOOKUP(EXAMS!$BY$1,[1]Cargo!$A:$D,4,FALSE),"")</f>
        <v>0</v>
      </c>
      <c r="AN28">
        <f>IFERROR(VLOOKUP(A28,EXAMS!A:CS,79,FALSE)*VLOOKUP(EXAMS!$CA$1,[1]Cargo!$A:$D,4,FALSE),"")</f>
        <v>0</v>
      </c>
      <c r="AO28">
        <f>IFERROR(VLOOKUP(A28,EXAMS!A:CS,81,FALSE)*VLOOKUP(EXAMS!$CC$1,[1]Cargo!$A:$D,4,FALSE),"")</f>
        <v>0</v>
      </c>
      <c r="AP28">
        <f>IFERROR(VLOOKUP(A28,EXAMS!A:CS,83,FALSE)*VLOOKUP(EXAMS!$CE$1,[1]Cargo!$A:$D,4,FALSE),"")</f>
        <v>0</v>
      </c>
      <c r="AQ28">
        <f>IFERROR(VLOOKUP(A28,EXAMS!A:CS,85,FALSE)*VLOOKUP(EXAMS!$CG$1,[1]Cargo!$A:$D,4,FALSE),"")</f>
        <v>0</v>
      </c>
      <c r="AR28">
        <f>IFERROR(VLOOKUP(A28,EXAMS!A:CS,87,FALSE)*VLOOKUP(EXAMS!$CI$1,[1]Cargo!$A:$D,4,FALSE),"")</f>
        <v>0</v>
      </c>
      <c r="AS28">
        <f>IFERROR(VLOOKUP(A28,EXAMS!A:CS,89,FALSE)*VLOOKUP(EXAMS!$CK$1,[1]Cargo!$A:$D,4,FALSE),"")</f>
        <v>0</v>
      </c>
      <c r="AT28">
        <f>IFERROR(VLOOKUP(A28,EXAMS!A:CS,91,FALSE)*VLOOKUP(EXAMS!$CM$1,[1]Cargo!$A:$D,4,FALSE),"")</f>
        <v>0</v>
      </c>
      <c r="AU28">
        <f>IFERROR(VLOOKUP(A28,EXAMS!A:CS,93,FALSE)*VLOOKUP(EXAMS!$CO$1,[1]Cargo!$A:$D,4,FALSE),"")</f>
        <v>0</v>
      </c>
      <c r="AV28">
        <f>IFERROR(VLOOKUP(A28,EXAMS!A:CS,95,FALSE)*VLOOKUP(EXAMS!$CQ$1,[1]Cargo!$A:$D,4,FALSE),"")</f>
        <v>0</v>
      </c>
      <c r="AW28">
        <f>IFERROR(VLOOKUP(A28,EXAMS!A:CS,97,FALSE)*VLOOKUP(EXAMS!$CS$1,[1]Cargo!$A:$D,4,FALSE),"")</f>
        <v>0</v>
      </c>
    </row>
    <row r="29" spans="1:49" x14ac:dyDescent="0.3">
      <c r="A29" s="4" t="str">
        <f>METADATA!A29</f>
        <v>Q0170</v>
      </c>
      <c r="B29" s="11" t="s">
        <v>97</v>
      </c>
      <c r="C29" s="11">
        <f t="shared" si="2"/>
        <v>6.9456999999999995</v>
      </c>
      <c r="D29" s="92">
        <f t="shared" si="1"/>
        <v>14</v>
      </c>
      <c r="E29">
        <f>IFERROR(VLOOKUP(A29,EXAMS!A:CS,7,FALSE)*VLOOKUP(EXAMS!$G$1,[1]Cargo!$A:$D,4,FALSE),"")</f>
        <v>0.54179999999999995</v>
      </c>
      <c r="F29">
        <f>IFERROR(VLOOKUP(A29,EXAMS!A:CS,9,FALSE)*VLOOKUP(EXAMS!$I$1,[1]Cargo!$A:$D,4,FALSE),"")</f>
        <v>0.75600000000000001</v>
      </c>
      <c r="G29">
        <f>IFERROR(VLOOKUP(A29,EXAMS!A:CS,11,FALSE)*VLOOKUP(EXAMS!$K$1,[1]Cargo!$A:$D,4,FALSE),"")</f>
        <v>0.77300000000000002</v>
      </c>
      <c r="H29">
        <f>IFERROR(VLOOKUP(A29,EXAMS!A:CS,13,FALSE)*VLOOKUP(EXAMS!$M$1,[1]Cargo!$A:$D,4,FALSE),"")</f>
        <v>0.56999999999999995</v>
      </c>
      <c r="I29">
        <f>IFERROR(VLOOKUP(A29,EXAMS!A:CS,15,FALSE)*VLOOKUP(EXAMS!$O$1,[1]Cargo!$A:$D,4,FALSE),"")</f>
        <v>0.4778</v>
      </c>
      <c r="J29">
        <f>IFERROR(VLOOKUP(A29,EXAMS!A:CS,17,FALSE)*VLOOKUP(EXAMS!$Q$1,[1]Cargo!$A:$D,4,FALSE),"")</f>
        <v>0.49199999999999994</v>
      </c>
      <c r="K29">
        <f>IFERROR(VLOOKUP(A29,EXAMS!A:CS,19,FALSE)*VLOOKUP(EXAMS!$S$1,[1]Cargo!$A:$D,4,FALSE),"")</f>
        <v>0.38719999999999999</v>
      </c>
      <c r="L29">
        <f>IFERROR(VLOOKUP(A29,EXAMS!A:CS,21,FALSE)*VLOOKUP(EXAMS!$U$1,[1]Cargo!$A:$D,4,FALSE),"")</f>
        <v>0.4385</v>
      </c>
      <c r="M29">
        <f>IFERROR(VLOOKUP(A29,EXAMS!A:CS,23,FALSE)*VLOOKUP(EXAMS!$W$1,[1]Cargo!$A:$D,4,FALSE),"")</f>
        <v>0</v>
      </c>
      <c r="N29">
        <f>IFERROR(VLOOKUP(A29,EXAMS!A:CS,25,FALSE)*VLOOKUP(EXAMS!$Y$1,[1]Cargo!$A:$D,4,FALSE),"")</f>
        <v>0.46500000000000002</v>
      </c>
      <c r="O29">
        <f>IFERROR(VLOOKUP(A29,EXAMS!A:CS,27,FALSE)*VLOOKUP(EXAMS!$AA$1,[1]Cargo!$A:$D,4,FALSE),"")</f>
        <v>0.44850000000000001</v>
      </c>
      <c r="P29">
        <f>IFERROR(VLOOKUP(A29,EXAMS!A:CS,29,FALSE)*VLOOKUP(EXAMS!$AC$1,[1]Cargo!$A:$D,4,FALSE),"")</f>
        <v>0.30349999999999999</v>
      </c>
      <c r="Q29">
        <f>IFERROR(VLOOKUP(A29,EXAMS!A:CS,31,FALSE)*VLOOKUP(EXAMS!$AE$1,[1]Cargo!$A:$D,4,FALSE),"")</f>
        <v>0.42899999999999999</v>
      </c>
      <c r="R29">
        <f>IFERROR(VLOOKUP(A29,EXAMS!A:CS,33,FALSE)*VLOOKUP(EXAMS!$AG$1,[1]Cargo!$A:$D,4,FALSE),"")</f>
        <v>0.29580000000000001</v>
      </c>
      <c r="S29">
        <f>IFERROR(VLOOKUP(A29,EXAMS!A:CS,37,FALSE)*VLOOKUP(EXAMS!$AK$1,[1]Cargo!$A:$D,4,FALSE),"")</f>
        <v>0</v>
      </c>
      <c r="T29">
        <f>IFERROR(VLOOKUP(A29,EXAMS!A:CS,39,FALSE)*VLOOKUP(EXAMS!$AM$1,[1]Cargo!$A:$D,4,FALSE),"")</f>
        <v>0.56759999999999999</v>
      </c>
      <c r="U29">
        <f>IFERROR(VLOOKUP(A29,EXAMS!A:CS,41,FALSE)*VLOOKUP(EXAMS!$AO$1,[1]Cargo!$A:$D,4,FALSE),"")</f>
        <v>0</v>
      </c>
      <c r="V29">
        <f>IFERROR(VLOOKUP(A29,EXAMS!A:CS,43,FALSE)*VLOOKUP(EXAMS!$AQ$1,[1]Cargo!$A:$D,4,FALSE),"")</f>
        <v>0</v>
      </c>
      <c r="W29">
        <f>IFERROR(VLOOKUP(A29,EXAMS!A:CS,45,FALSE)*VLOOKUP(EXAMS!$AS$1,[1]Cargo!$A:$D,4,FALSE),"")</f>
        <v>0</v>
      </c>
      <c r="X29">
        <f>IFERROR(VLOOKUP(A29,EXAMS!A:CS,47,FALSE)*VLOOKUP(EXAMS!$AU$1,[1]Cargo!$A:$D,4,FALSE),"")</f>
        <v>0</v>
      </c>
      <c r="Y29">
        <f>IFERROR(VLOOKUP(A29,EXAMS!A:CS,49,FALSE)*VLOOKUP(EXAMS!$AW$1,[1]Cargo!$A:$D,4,FALSE),"")</f>
        <v>0</v>
      </c>
      <c r="Z29">
        <f>IFERROR(VLOOKUP(A29,EXAMS!A:CS,51,FALSE)*VLOOKUP(EXAMS!$AY$1,[1]Cargo!$A:$D,4,FALSE),"")</f>
        <v>0</v>
      </c>
      <c r="AA29">
        <f>IFERROR(VLOOKUP(A29,EXAMS!A:CS,53,FALSE)*VLOOKUP(EXAMS!$BA$1,[1]Cargo!$A:$D,4,FALSE),"")</f>
        <v>0</v>
      </c>
      <c r="AB29">
        <f>IFERROR(VLOOKUP(A29,EXAMS!A:CS,55,FALSE)*VLOOKUP(EXAMS!$BC$1,[1]Cargo!$A:$D,4,FALSE),"")</f>
        <v>0</v>
      </c>
      <c r="AC29">
        <f>IFERROR(VLOOKUP(A29,EXAMS!A:CS,57,FALSE)*VLOOKUP(EXAMS!$BE$1,[1]Cargo!$A:$D,4,FALSE),"")</f>
        <v>0</v>
      </c>
      <c r="AD29">
        <f>IFERROR(VLOOKUP(A29,EXAMS!A:CS,59,FALSE)*VLOOKUP(EXAMS!$BG$1,[1]Cargo!$A:$D,4,FALSE),"")</f>
        <v>0</v>
      </c>
      <c r="AE29">
        <f>IFERROR(VLOOKUP(A29,EXAMS!A:CS,61,FALSE)*VLOOKUP(EXAMS!$BI$1,[1]Cargo!$A:$D,4,FALSE),"")</f>
        <v>0</v>
      </c>
      <c r="AF29">
        <f>IFERROR(VLOOKUP(A29,EXAMS!A:CS,63,FALSE)*VLOOKUP(EXAMS!$BK$1,[1]Cargo!$A:$D,4,FALSE),"")</f>
        <v>0</v>
      </c>
      <c r="AG29">
        <f>IFERROR(VLOOKUP(A29,EXAMS!A:CS,65,FALSE)*VLOOKUP(EXAMS!$BM$1,[1]Cargo!$A:$D,4,FALSE),"")</f>
        <v>0</v>
      </c>
      <c r="AH29">
        <f>IFERROR(VLOOKUP(A29,EXAMS!A:CS,67,FALSE)*VLOOKUP(EXAMS!$BO$1,[1]Cargo!$A:$D,4,FALSE),"")</f>
        <v>0</v>
      </c>
      <c r="AI29">
        <f>IFERROR(VLOOKUP(A29,EXAMS!A:CS,69,FALSE)*VLOOKUP(EXAMS!$BQ$1,[1]Cargo!$A:$D,4,FALSE),"")</f>
        <v>0</v>
      </c>
      <c r="AJ29">
        <f>IFERROR(VLOOKUP(A29,EXAMS!A:CS,71,FALSE)*VLOOKUP(EXAMS!$BS$1,[1]Cargo!$A:$D,4,FALSE),"")</f>
        <v>0</v>
      </c>
      <c r="AK29">
        <f>IFERROR(VLOOKUP(A29,EXAMS!A:CS,73,FALSE)*VLOOKUP(EXAMS!$BU$1,[1]Cargo!$A:$D,4,FALSE),"")</f>
        <v>0</v>
      </c>
      <c r="AL29">
        <f>IFERROR(VLOOKUP(A29,EXAMS!A:CS,75,FALSE)*VLOOKUP(EXAMS!$BW$1,[1]Cargo!$A:$D,4,FALSE),"")</f>
        <v>0</v>
      </c>
      <c r="AM29">
        <f>IFERROR(VLOOKUP(A29,EXAMS!A:CS,77,FALSE)*VLOOKUP(EXAMS!$BY$1,[1]Cargo!$A:$D,4,FALSE),"")</f>
        <v>0</v>
      </c>
      <c r="AN29">
        <f>IFERROR(VLOOKUP(A29,EXAMS!A:CS,79,FALSE)*VLOOKUP(EXAMS!$CA$1,[1]Cargo!$A:$D,4,FALSE),"")</f>
        <v>0</v>
      </c>
      <c r="AO29">
        <f>IFERROR(VLOOKUP(A29,EXAMS!A:CS,81,FALSE)*VLOOKUP(EXAMS!$CC$1,[1]Cargo!$A:$D,4,FALSE),"")</f>
        <v>0</v>
      </c>
      <c r="AP29">
        <f>IFERROR(VLOOKUP(A29,EXAMS!A:CS,83,FALSE)*VLOOKUP(EXAMS!$CE$1,[1]Cargo!$A:$D,4,FALSE),"")</f>
        <v>0</v>
      </c>
      <c r="AQ29">
        <f>IFERROR(VLOOKUP(A29,EXAMS!A:CS,85,FALSE)*VLOOKUP(EXAMS!$CG$1,[1]Cargo!$A:$D,4,FALSE),"")</f>
        <v>0</v>
      </c>
      <c r="AR29">
        <f>IFERROR(VLOOKUP(A29,EXAMS!A:CS,87,FALSE)*VLOOKUP(EXAMS!$CI$1,[1]Cargo!$A:$D,4,FALSE),"")</f>
        <v>0</v>
      </c>
      <c r="AS29">
        <f>IFERROR(VLOOKUP(A29,EXAMS!A:CS,89,FALSE)*VLOOKUP(EXAMS!$CK$1,[1]Cargo!$A:$D,4,FALSE),"")</f>
        <v>0</v>
      </c>
      <c r="AT29">
        <f>IFERROR(VLOOKUP(A29,EXAMS!A:CS,91,FALSE)*VLOOKUP(EXAMS!$CM$1,[1]Cargo!$A:$D,4,FALSE),"")</f>
        <v>0</v>
      </c>
      <c r="AU29">
        <f>IFERROR(VLOOKUP(A29,EXAMS!A:CS,93,FALSE)*VLOOKUP(EXAMS!$CO$1,[1]Cargo!$A:$D,4,FALSE),"")</f>
        <v>0</v>
      </c>
      <c r="AV29">
        <f>IFERROR(VLOOKUP(A29,EXAMS!A:CS,95,FALSE)*VLOOKUP(EXAMS!$CQ$1,[1]Cargo!$A:$D,4,FALSE),"")</f>
        <v>0</v>
      </c>
      <c r="AW29">
        <f>IFERROR(VLOOKUP(A29,EXAMS!A:CS,97,FALSE)*VLOOKUP(EXAMS!$CS$1,[1]Cargo!$A:$D,4,FALSE),"")</f>
        <v>0</v>
      </c>
    </row>
    <row r="30" spans="1:49" hidden="1" x14ac:dyDescent="0.3">
      <c r="A30" s="4" t="str">
        <f>METADATA!A30</f>
        <v>Q0185</v>
      </c>
      <c r="B30" s="11" t="s">
        <v>100</v>
      </c>
      <c r="C30" s="11">
        <f t="shared" si="2"/>
        <v>0</v>
      </c>
      <c r="D30" s="92">
        <f t="shared" si="1"/>
        <v>0</v>
      </c>
      <c r="E30">
        <f>IFERROR(VLOOKUP(A30,EXAMS!A:CS,7,FALSE)*VLOOKUP(EXAMS!$G$1,[1]Cargo!$A:$D,4,FALSE),"")</f>
        <v>0</v>
      </c>
      <c r="F30">
        <f>IFERROR(VLOOKUP(A30,EXAMS!A:CS,9,FALSE)*VLOOKUP(EXAMS!$I$1,[1]Cargo!$A:$D,4,FALSE),"")</f>
        <v>0</v>
      </c>
      <c r="G30">
        <f>IFERROR(VLOOKUP(A30,EXAMS!A:CS,11,FALSE)*VLOOKUP(EXAMS!$K$1,[1]Cargo!$A:$D,4,FALSE),"")</f>
        <v>0</v>
      </c>
      <c r="H30">
        <f>IFERROR(VLOOKUP(A30,EXAMS!A:CS,13,FALSE)*VLOOKUP(EXAMS!$M$1,[1]Cargo!$A:$D,4,FALSE),"")</f>
        <v>0</v>
      </c>
      <c r="I30">
        <f>IFERROR(VLOOKUP(A30,EXAMS!A:CS,15,FALSE)*VLOOKUP(EXAMS!$O$1,[1]Cargo!$A:$D,4,FALSE),"")</f>
        <v>0</v>
      </c>
      <c r="J30">
        <f>IFERROR(VLOOKUP(A30,EXAMS!A:CS,17,FALSE)*VLOOKUP(EXAMS!$Q$1,[1]Cargo!$A:$D,4,FALSE),"")</f>
        <v>0</v>
      </c>
      <c r="K30">
        <f>IFERROR(VLOOKUP(A30,EXAMS!A:CS,19,FALSE)*VLOOKUP(EXAMS!$S$1,[1]Cargo!$A:$D,4,FALSE),"")</f>
        <v>0</v>
      </c>
      <c r="L30">
        <f>IFERROR(VLOOKUP(A30,EXAMS!A:CS,21,FALSE)*VLOOKUP(EXAMS!$U$1,[1]Cargo!$A:$D,4,FALSE),"")</f>
        <v>0</v>
      </c>
      <c r="M30">
        <f>IFERROR(VLOOKUP(A30,EXAMS!A:CS,23,FALSE)*VLOOKUP(EXAMS!$W$1,[1]Cargo!$A:$D,4,FALSE),"")</f>
        <v>0</v>
      </c>
      <c r="N30">
        <f>IFERROR(VLOOKUP(A30,EXAMS!A:CS,25,FALSE)*VLOOKUP(EXAMS!$Y$1,[1]Cargo!$A:$D,4,FALSE),"")</f>
        <v>0</v>
      </c>
      <c r="O30">
        <f>IFERROR(VLOOKUP(A30,EXAMS!A:CS,27,FALSE)*VLOOKUP(EXAMS!$AA$1,[1]Cargo!$A:$D,4,FALSE),"")</f>
        <v>0</v>
      </c>
      <c r="P30">
        <f>IFERROR(VLOOKUP(A30,EXAMS!A:CS,29,FALSE)*VLOOKUP(EXAMS!$AC$1,[1]Cargo!$A:$D,4,FALSE),"")</f>
        <v>0</v>
      </c>
      <c r="Q30">
        <f>IFERROR(VLOOKUP(A30,EXAMS!A:CS,31,FALSE)*VLOOKUP(EXAMS!$AE$1,[1]Cargo!$A:$D,4,FALSE),"")</f>
        <v>0</v>
      </c>
      <c r="R30">
        <f>IFERROR(VLOOKUP(A30,EXAMS!A:CS,33,FALSE)*VLOOKUP(EXAMS!$AG$1,[1]Cargo!$A:$D,4,FALSE),"")</f>
        <v>0</v>
      </c>
      <c r="S30">
        <f>IFERROR(VLOOKUP(A30,EXAMS!A:CS,37,FALSE)*VLOOKUP(EXAMS!$AK$1,[1]Cargo!$A:$D,4,FALSE),"")</f>
        <v>0</v>
      </c>
      <c r="T30">
        <f>IFERROR(VLOOKUP(A30,EXAMS!A:CS,39,FALSE)*VLOOKUP(EXAMS!$AM$1,[1]Cargo!$A:$D,4,FALSE),"")</f>
        <v>0</v>
      </c>
      <c r="U30">
        <f>IFERROR(VLOOKUP(A30,EXAMS!A:CS,41,FALSE)*VLOOKUP(EXAMS!$AO$1,[1]Cargo!$A:$D,4,FALSE),"")</f>
        <v>0</v>
      </c>
      <c r="V30">
        <f>IFERROR(VLOOKUP(A30,EXAMS!A:CS,43,FALSE)*VLOOKUP(EXAMS!$AQ$1,[1]Cargo!$A:$D,4,FALSE),"")</f>
        <v>0</v>
      </c>
      <c r="W30">
        <f>IFERROR(VLOOKUP(A30,EXAMS!A:CS,45,FALSE)*VLOOKUP(EXAMS!$AS$1,[1]Cargo!$A:$D,4,FALSE),"")</f>
        <v>0</v>
      </c>
      <c r="X30">
        <f>IFERROR(VLOOKUP(A30,EXAMS!A:CS,47,FALSE)*VLOOKUP(EXAMS!$AU$1,[1]Cargo!$A:$D,4,FALSE),"")</f>
        <v>0</v>
      </c>
      <c r="Y30">
        <f>IFERROR(VLOOKUP(A30,EXAMS!A:CS,49,FALSE)*VLOOKUP(EXAMS!$AW$1,[1]Cargo!$A:$D,4,FALSE),"")</f>
        <v>0</v>
      </c>
      <c r="Z30">
        <f>IFERROR(VLOOKUP(A30,EXAMS!A:CS,51,FALSE)*VLOOKUP(EXAMS!$AY$1,[1]Cargo!$A:$D,4,FALSE),"")</f>
        <v>0</v>
      </c>
      <c r="AA30">
        <f>IFERROR(VLOOKUP(A30,EXAMS!A:CS,53,FALSE)*VLOOKUP(EXAMS!$BA$1,[1]Cargo!$A:$D,4,FALSE),"")</f>
        <v>0</v>
      </c>
      <c r="AB30">
        <f>IFERROR(VLOOKUP(A30,EXAMS!A:CS,55,FALSE)*VLOOKUP(EXAMS!$BC$1,[1]Cargo!$A:$D,4,FALSE),"")</f>
        <v>0</v>
      </c>
      <c r="AC30">
        <f>IFERROR(VLOOKUP(A30,EXAMS!A:CS,57,FALSE)*VLOOKUP(EXAMS!$BE$1,[1]Cargo!$A:$D,4,FALSE),"")</f>
        <v>0</v>
      </c>
      <c r="AD30">
        <f>IFERROR(VLOOKUP(A30,EXAMS!A:CS,59,FALSE)*VLOOKUP(EXAMS!$BG$1,[1]Cargo!$A:$D,4,FALSE),"")</f>
        <v>0</v>
      </c>
      <c r="AE30">
        <f>IFERROR(VLOOKUP(A30,EXAMS!A:CS,61,FALSE)*VLOOKUP(EXAMS!$BI$1,[1]Cargo!$A:$D,4,FALSE),"")</f>
        <v>0</v>
      </c>
      <c r="AF30">
        <f>IFERROR(VLOOKUP(A30,EXAMS!A:CS,63,FALSE)*VLOOKUP(EXAMS!$BK$1,[1]Cargo!$A:$D,4,FALSE),"")</f>
        <v>0</v>
      </c>
      <c r="AG30">
        <f>IFERROR(VLOOKUP(A30,EXAMS!A:CS,65,FALSE)*VLOOKUP(EXAMS!$BM$1,[1]Cargo!$A:$D,4,FALSE),"")</f>
        <v>0</v>
      </c>
      <c r="AH30">
        <f>IFERROR(VLOOKUP(A30,EXAMS!A:CS,67,FALSE)*VLOOKUP(EXAMS!$BO$1,[1]Cargo!$A:$D,4,FALSE),"")</f>
        <v>0</v>
      </c>
      <c r="AI30">
        <f>IFERROR(VLOOKUP(A30,EXAMS!A:CS,69,FALSE)*VLOOKUP(EXAMS!$BQ$1,[1]Cargo!$A:$D,4,FALSE),"")</f>
        <v>0</v>
      </c>
      <c r="AJ30">
        <f>IFERROR(VLOOKUP(A30,EXAMS!A:CS,71,FALSE)*VLOOKUP(EXAMS!$BS$1,[1]Cargo!$A:$D,4,FALSE),"")</f>
        <v>0</v>
      </c>
      <c r="AK30">
        <f>IFERROR(VLOOKUP(A30,EXAMS!A:CS,73,FALSE)*VLOOKUP(EXAMS!$BU$1,[1]Cargo!$A:$D,4,FALSE),"")</f>
        <v>0</v>
      </c>
      <c r="AL30">
        <f>IFERROR(VLOOKUP(A30,EXAMS!A:CS,75,FALSE)*VLOOKUP(EXAMS!$BW$1,[1]Cargo!$A:$D,4,FALSE),"")</f>
        <v>0</v>
      </c>
      <c r="AM30">
        <f>IFERROR(VLOOKUP(A30,EXAMS!A:CS,77,FALSE)*VLOOKUP(EXAMS!$BY$1,[1]Cargo!$A:$D,4,FALSE),"")</f>
        <v>0</v>
      </c>
      <c r="AN30">
        <f>IFERROR(VLOOKUP(A30,EXAMS!A:CS,79,FALSE)*VLOOKUP(EXAMS!$CA$1,[1]Cargo!$A:$D,4,FALSE),"")</f>
        <v>0</v>
      </c>
      <c r="AO30">
        <f>IFERROR(VLOOKUP(A30,EXAMS!A:CS,81,FALSE)*VLOOKUP(EXAMS!$CC$1,[1]Cargo!$A:$D,4,FALSE),"")</f>
        <v>0</v>
      </c>
      <c r="AP30">
        <f>IFERROR(VLOOKUP(A30,EXAMS!A:CS,83,FALSE)*VLOOKUP(EXAMS!$CE$1,[1]Cargo!$A:$D,4,FALSE),"")</f>
        <v>0</v>
      </c>
      <c r="AQ30">
        <f>IFERROR(VLOOKUP(A30,EXAMS!A:CS,85,FALSE)*VLOOKUP(EXAMS!$CG$1,[1]Cargo!$A:$D,4,FALSE),"")</f>
        <v>0</v>
      </c>
      <c r="AR30">
        <f>IFERROR(VLOOKUP(A30,EXAMS!A:CS,87,FALSE)*VLOOKUP(EXAMS!$CI$1,[1]Cargo!$A:$D,4,FALSE),"")</f>
        <v>0</v>
      </c>
      <c r="AS30">
        <f>IFERROR(VLOOKUP(A30,EXAMS!A:CS,89,FALSE)*VLOOKUP(EXAMS!$CK$1,[1]Cargo!$A:$D,4,FALSE),"")</f>
        <v>0</v>
      </c>
      <c r="AT30">
        <f>IFERROR(VLOOKUP(A30,EXAMS!A:CS,91,FALSE)*VLOOKUP(EXAMS!$CM$1,[1]Cargo!$A:$D,4,FALSE),"")</f>
        <v>0</v>
      </c>
      <c r="AU30">
        <f>IFERROR(VLOOKUP(A30,EXAMS!A:CS,93,FALSE)*VLOOKUP(EXAMS!$CO$1,[1]Cargo!$A:$D,4,FALSE),"")</f>
        <v>0</v>
      </c>
      <c r="AV30">
        <f>IFERROR(VLOOKUP(A30,EXAMS!A:CS,95,FALSE)*VLOOKUP(EXAMS!$CQ$1,[1]Cargo!$A:$D,4,FALSE),"")</f>
        <v>0</v>
      </c>
      <c r="AW30">
        <f>IFERROR(VLOOKUP(A30,EXAMS!A:CS,97,FALSE)*VLOOKUP(EXAMS!$CS$1,[1]Cargo!$A:$D,4,FALSE),"")</f>
        <v>0</v>
      </c>
    </row>
    <row r="31" spans="1:49" hidden="1" x14ac:dyDescent="0.3">
      <c r="A31" s="4" t="str">
        <f>METADATA!A31</f>
        <v>Q0187</v>
      </c>
      <c r="B31" s="11" t="s">
        <v>103</v>
      </c>
      <c r="C31" s="11">
        <f t="shared" si="2"/>
        <v>0</v>
      </c>
      <c r="D31" s="92">
        <f t="shared" si="1"/>
        <v>0</v>
      </c>
      <c r="E31">
        <f>IFERROR(VLOOKUP(A31,EXAMS!A:CS,7,FALSE)*VLOOKUP(EXAMS!$G$1,[1]Cargo!$A:$D,4,FALSE),"")</f>
        <v>0</v>
      </c>
      <c r="F31">
        <f>IFERROR(VLOOKUP(A31,EXAMS!A:CS,9,FALSE)*VLOOKUP(EXAMS!$I$1,[1]Cargo!$A:$D,4,FALSE),"")</f>
        <v>0</v>
      </c>
      <c r="G31">
        <f>IFERROR(VLOOKUP(A31,EXAMS!A:CS,11,FALSE)*VLOOKUP(EXAMS!$K$1,[1]Cargo!$A:$D,4,FALSE),"")</f>
        <v>0</v>
      </c>
      <c r="H31">
        <f>IFERROR(VLOOKUP(A31,EXAMS!A:CS,13,FALSE)*VLOOKUP(EXAMS!$M$1,[1]Cargo!$A:$D,4,FALSE),"")</f>
        <v>0</v>
      </c>
      <c r="I31">
        <f>IFERROR(VLOOKUP(A31,EXAMS!A:CS,15,FALSE)*VLOOKUP(EXAMS!$O$1,[1]Cargo!$A:$D,4,FALSE),"")</f>
        <v>0</v>
      </c>
      <c r="J31">
        <f>IFERROR(VLOOKUP(A31,EXAMS!A:CS,17,FALSE)*VLOOKUP(EXAMS!$Q$1,[1]Cargo!$A:$D,4,FALSE),"")</f>
        <v>0</v>
      </c>
      <c r="K31">
        <f>IFERROR(VLOOKUP(A31,EXAMS!A:CS,19,FALSE)*VLOOKUP(EXAMS!$S$1,[1]Cargo!$A:$D,4,FALSE),"")</f>
        <v>0</v>
      </c>
      <c r="L31">
        <f>IFERROR(VLOOKUP(A31,EXAMS!A:CS,21,FALSE)*VLOOKUP(EXAMS!$U$1,[1]Cargo!$A:$D,4,FALSE),"")</f>
        <v>0</v>
      </c>
      <c r="M31">
        <f>IFERROR(VLOOKUP(A31,EXAMS!A:CS,23,FALSE)*VLOOKUP(EXAMS!$W$1,[1]Cargo!$A:$D,4,FALSE),"")</f>
        <v>0</v>
      </c>
      <c r="N31">
        <f>IFERROR(VLOOKUP(A31,EXAMS!A:CS,25,FALSE)*VLOOKUP(EXAMS!$Y$1,[1]Cargo!$A:$D,4,FALSE),"")</f>
        <v>0</v>
      </c>
      <c r="O31">
        <f>IFERROR(VLOOKUP(A31,EXAMS!A:CS,27,FALSE)*VLOOKUP(EXAMS!$AA$1,[1]Cargo!$A:$D,4,FALSE),"")</f>
        <v>0</v>
      </c>
      <c r="P31">
        <f>IFERROR(VLOOKUP(A31,EXAMS!A:CS,29,FALSE)*VLOOKUP(EXAMS!$AC$1,[1]Cargo!$A:$D,4,FALSE),"")</f>
        <v>0</v>
      </c>
      <c r="Q31">
        <f>IFERROR(VLOOKUP(A31,EXAMS!A:CS,31,FALSE)*VLOOKUP(EXAMS!$AE$1,[1]Cargo!$A:$D,4,FALSE),"")</f>
        <v>0</v>
      </c>
      <c r="R31">
        <f>IFERROR(VLOOKUP(A31,EXAMS!A:CS,33,FALSE)*VLOOKUP(EXAMS!$AG$1,[1]Cargo!$A:$D,4,FALSE),"")</f>
        <v>0</v>
      </c>
      <c r="S31">
        <f>IFERROR(VLOOKUP(A31,EXAMS!A:CS,37,FALSE)*VLOOKUP(EXAMS!$AK$1,[1]Cargo!$A:$D,4,FALSE),"")</f>
        <v>0</v>
      </c>
      <c r="T31">
        <f>IFERROR(VLOOKUP(A31,EXAMS!A:CS,39,FALSE)*VLOOKUP(EXAMS!$AM$1,[1]Cargo!$A:$D,4,FALSE),"")</f>
        <v>0</v>
      </c>
      <c r="U31">
        <f>IFERROR(VLOOKUP(A31,EXAMS!A:CS,41,FALSE)*VLOOKUP(EXAMS!$AO$1,[1]Cargo!$A:$D,4,FALSE),"")</f>
        <v>0</v>
      </c>
      <c r="V31">
        <f>IFERROR(VLOOKUP(A31,EXAMS!A:CS,43,FALSE)*VLOOKUP(EXAMS!$AQ$1,[1]Cargo!$A:$D,4,FALSE),"")</f>
        <v>0</v>
      </c>
      <c r="W31">
        <f>IFERROR(VLOOKUP(A31,EXAMS!A:CS,45,FALSE)*VLOOKUP(EXAMS!$AS$1,[1]Cargo!$A:$D,4,FALSE),"")</f>
        <v>0</v>
      </c>
      <c r="X31">
        <f>IFERROR(VLOOKUP(A31,EXAMS!A:CS,47,FALSE)*VLOOKUP(EXAMS!$AU$1,[1]Cargo!$A:$D,4,FALSE),"")</f>
        <v>0</v>
      </c>
      <c r="Y31">
        <f>IFERROR(VLOOKUP(A31,EXAMS!A:CS,49,FALSE)*VLOOKUP(EXAMS!$AW$1,[1]Cargo!$A:$D,4,FALSE),"")</f>
        <v>0</v>
      </c>
      <c r="Z31">
        <f>IFERROR(VLOOKUP(A31,EXAMS!A:CS,51,FALSE)*VLOOKUP(EXAMS!$AY$1,[1]Cargo!$A:$D,4,FALSE),"")</f>
        <v>0</v>
      </c>
      <c r="AA31">
        <f>IFERROR(VLOOKUP(A31,EXAMS!A:CS,53,FALSE)*VLOOKUP(EXAMS!$BA$1,[1]Cargo!$A:$D,4,FALSE),"")</f>
        <v>0</v>
      </c>
      <c r="AB31">
        <f>IFERROR(VLOOKUP(A31,EXAMS!A:CS,55,FALSE)*VLOOKUP(EXAMS!$BC$1,[1]Cargo!$A:$D,4,FALSE),"")</f>
        <v>0</v>
      </c>
      <c r="AC31">
        <f>IFERROR(VLOOKUP(A31,EXAMS!A:CS,57,FALSE)*VLOOKUP(EXAMS!$BE$1,[1]Cargo!$A:$D,4,FALSE),"")</f>
        <v>0</v>
      </c>
      <c r="AD31">
        <f>IFERROR(VLOOKUP(A31,EXAMS!A:CS,59,FALSE)*VLOOKUP(EXAMS!$BG$1,[1]Cargo!$A:$D,4,FALSE),"")</f>
        <v>0</v>
      </c>
      <c r="AE31">
        <f>IFERROR(VLOOKUP(A31,EXAMS!A:CS,61,FALSE)*VLOOKUP(EXAMS!$BI$1,[1]Cargo!$A:$D,4,FALSE),"")</f>
        <v>0</v>
      </c>
      <c r="AF31">
        <f>IFERROR(VLOOKUP(A31,EXAMS!A:CS,63,FALSE)*VLOOKUP(EXAMS!$BK$1,[1]Cargo!$A:$D,4,FALSE),"")</f>
        <v>0</v>
      </c>
      <c r="AG31">
        <f>IFERROR(VLOOKUP(A31,EXAMS!A:CS,65,FALSE)*VLOOKUP(EXAMS!$BM$1,[1]Cargo!$A:$D,4,FALSE),"")</f>
        <v>0</v>
      </c>
      <c r="AH31">
        <f>IFERROR(VLOOKUP(A31,EXAMS!A:CS,67,FALSE)*VLOOKUP(EXAMS!$BO$1,[1]Cargo!$A:$D,4,FALSE),"")</f>
        <v>0</v>
      </c>
      <c r="AI31">
        <f>IFERROR(VLOOKUP(A31,EXAMS!A:CS,69,FALSE)*VLOOKUP(EXAMS!$BQ$1,[1]Cargo!$A:$D,4,FALSE),"")</f>
        <v>0</v>
      </c>
      <c r="AJ31">
        <f>IFERROR(VLOOKUP(A31,EXAMS!A:CS,71,FALSE)*VLOOKUP(EXAMS!$BS$1,[1]Cargo!$A:$D,4,FALSE),"")</f>
        <v>0</v>
      </c>
      <c r="AK31">
        <f>IFERROR(VLOOKUP(A31,EXAMS!A:CS,73,FALSE)*VLOOKUP(EXAMS!$BU$1,[1]Cargo!$A:$D,4,FALSE),"")</f>
        <v>0</v>
      </c>
      <c r="AL31">
        <f>IFERROR(VLOOKUP(A31,EXAMS!A:CS,75,FALSE)*VLOOKUP(EXAMS!$BW$1,[1]Cargo!$A:$D,4,FALSE),"")</f>
        <v>0</v>
      </c>
      <c r="AM31">
        <f>IFERROR(VLOOKUP(A31,EXAMS!A:CS,77,FALSE)*VLOOKUP(EXAMS!$BY$1,[1]Cargo!$A:$D,4,FALSE),"")</f>
        <v>0</v>
      </c>
      <c r="AN31">
        <f>IFERROR(VLOOKUP(A31,EXAMS!A:CS,79,FALSE)*VLOOKUP(EXAMS!$CA$1,[1]Cargo!$A:$D,4,FALSE),"")</f>
        <v>0</v>
      </c>
      <c r="AO31">
        <f>IFERROR(VLOOKUP(A31,EXAMS!A:CS,81,FALSE)*VLOOKUP(EXAMS!$CC$1,[1]Cargo!$A:$D,4,FALSE),"")</f>
        <v>0</v>
      </c>
      <c r="AP31">
        <f>IFERROR(VLOOKUP(A31,EXAMS!A:CS,83,FALSE)*VLOOKUP(EXAMS!$CE$1,[1]Cargo!$A:$D,4,FALSE),"")</f>
        <v>0</v>
      </c>
      <c r="AQ31">
        <f>IFERROR(VLOOKUP(A31,EXAMS!A:CS,85,FALSE)*VLOOKUP(EXAMS!$CG$1,[1]Cargo!$A:$D,4,FALSE),"")</f>
        <v>0</v>
      </c>
      <c r="AR31">
        <f>IFERROR(VLOOKUP(A31,EXAMS!A:CS,87,FALSE)*VLOOKUP(EXAMS!$CI$1,[1]Cargo!$A:$D,4,FALSE),"")</f>
        <v>0</v>
      </c>
      <c r="AS31">
        <f>IFERROR(VLOOKUP(A31,EXAMS!A:CS,89,FALSE)*VLOOKUP(EXAMS!$CK$1,[1]Cargo!$A:$D,4,FALSE),"")</f>
        <v>0</v>
      </c>
      <c r="AT31">
        <f>IFERROR(VLOOKUP(A31,EXAMS!A:CS,91,FALSE)*VLOOKUP(EXAMS!$CM$1,[1]Cargo!$A:$D,4,FALSE),"")</f>
        <v>0</v>
      </c>
      <c r="AU31">
        <f>IFERROR(VLOOKUP(A31,EXAMS!A:CS,93,FALSE)*VLOOKUP(EXAMS!$CO$1,[1]Cargo!$A:$D,4,FALSE),"")</f>
        <v>0</v>
      </c>
      <c r="AV31">
        <f>IFERROR(VLOOKUP(A31,EXAMS!A:CS,95,FALSE)*VLOOKUP(EXAMS!$CQ$1,[1]Cargo!$A:$D,4,FALSE),"")</f>
        <v>0</v>
      </c>
      <c r="AW31">
        <f>IFERROR(VLOOKUP(A31,EXAMS!A:CS,97,FALSE)*VLOOKUP(EXAMS!$CS$1,[1]Cargo!$A:$D,4,FALSE),"")</f>
        <v>0</v>
      </c>
    </row>
    <row r="32" spans="1:49" hidden="1" x14ac:dyDescent="0.3">
      <c r="A32" s="4" t="str">
        <f>METADATA!A32</f>
        <v>Q0188</v>
      </c>
      <c r="B32" s="11" t="s">
        <v>106</v>
      </c>
      <c r="C32" s="11">
        <f t="shared" si="2"/>
        <v>0</v>
      </c>
      <c r="D32" s="92">
        <f t="shared" si="1"/>
        <v>0</v>
      </c>
      <c r="E32">
        <f>IFERROR(VLOOKUP(A32,EXAMS!A:CS,7,FALSE)*VLOOKUP(EXAMS!$G$1,[1]Cargo!$A:$D,4,FALSE),"")</f>
        <v>0</v>
      </c>
      <c r="F32">
        <f>IFERROR(VLOOKUP(A32,EXAMS!A:CS,9,FALSE)*VLOOKUP(EXAMS!$I$1,[1]Cargo!$A:$D,4,FALSE),"")</f>
        <v>0</v>
      </c>
      <c r="G32">
        <f>IFERROR(VLOOKUP(A32,EXAMS!A:CS,11,FALSE)*VLOOKUP(EXAMS!$K$1,[1]Cargo!$A:$D,4,FALSE),"")</f>
        <v>0</v>
      </c>
      <c r="H32">
        <f>IFERROR(VLOOKUP(A32,EXAMS!A:CS,13,FALSE)*VLOOKUP(EXAMS!$M$1,[1]Cargo!$A:$D,4,FALSE),"")</f>
        <v>0</v>
      </c>
      <c r="I32">
        <f>IFERROR(VLOOKUP(A32,EXAMS!A:CS,15,FALSE)*VLOOKUP(EXAMS!$O$1,[1]Cargo!$A:$D,4,FALSE),"")</f>
        <v>0</v>
      </c>
      <c r="J32">
        <f>IFERROR(VLOOKUP(A32,EXAMS!A:CS,17,FALSE)*VLOOKUP(EXAMS!$Q$1,[1]Cargo!$A:$D,4,FALSE),"")</f>
        <v>0</v>
      </c>
      <c r="K32">
        <f>IFERROR(VLOOKUP(A32,EXAMS!A:CS,19,FALSE)*VLOOKUP(EXAMS!$S$1,[1]Cargo!$A:$D,4,FALSE),"")</f>
        <v>0</v>
      </c>
      <c r="L32">
        <f>IFERROR(VLOOKUP(A32,EXAMS!A:CS,21,FALSE)*VLOOKUP(EXAMS!$U$1,[1]Cargo!$A:$D,4,FALSE),"")</f>
        <v>0</v>
      </c>
      <c r="M32">
        <f>IFERROR(VLOOKUP(A32,EXAMS!A:CS,23,FALSE)*VLOOKUP(EXAMS!$W$1,[1]Cargo!$A:$D,4,FALSE),"")</f>
        <v>0</v>
      </c>
      <c r="N32">
        <f>IFERROR(VLOOKUP(A32,EXAMS!A:CS,25,FALSE)*VLOOKUP(EXAMS!$Y$1,[1]Cargo!$A:$D,4,FALSE),"")</f>
        <v>0</v>
      </c>
      <c r="O32">
        <f>IFERROR(VLOOKUP(A32,EXAMS!A:CS,27,FALSE)*VLOOKUP(EXAMS!$AA$1,[1]Cargo!$A:$D,4,FALSE),"")</f>
        <v>0</v>
      </c>
      <c r="P32">
        <f>IFERROR(VLOOKUP(A32,EXAMS!A:CS,29,FALSE)*VLOOKUP(EXAMS!$AC$1,[1]Cargo!$A:$D,4,FALSE),"")</f>
        <v>0</v>
      </c>
      <c r="Q32">
        <f>IFERROR(VLOOKUP(A32,EXAMS!A:CS,31,FALSE)*VLOOKUP(EXAMS!$AE$1,[1]Cargo!$A:$D,4,FALSE),"")</f>
        <v>0</v>
      </c>
      <c r="R32">
        <f>IFERROR(VLOOKUP(A32,EXAMS!A:CS,33,FALSE)*VLOOKUP(EXAMS!$AG$1,[1]Cargo!$A:$D,4,FALSE),"")</f>
        <v>0</v>
      </c>
      <c r="S32">
        <f>IFERROR(VLOOKUP(A32,EXAMS!A:CS,37,FALSE)*VLOOKUP(EXAMS!$AK$1,[1]Cargo!$A:$D,4,FALSE),"")</f>
        <v>0</v>
      </c>
      <c r="T32">
        <f>IFERROR(VLOOKUP(A32,EXAMS!A:CS,39,FALSE)*VLOOKUP(EXAMS!$AM$1,[1]Cargo!$A:$D,4,FALSE),"")</f>
        <v>0</v>
      </c>
      <c r="U32">
        <f>IFERROR(VLOOKUP(A32,EXAMS!A:CS,41,FALSE)*VLOOKUP(EXAMS!$AO$1,[1]Cargo!$A:$D,4,FALSE),"")</f>
        <v>0</v>
      </c>
      <c r="V32">
        <f>IFERROR(VLOOKUP(A32,EXAMS!A:CS,43,FALSE)*VLOOKUP(EXAMS!$AQ$1,[1]Cargo!$A:$D,4,FALSE),"")</f>
        <v>0</v>
      </c>
      <c r="W32">
        <f>IFERROR(VLOOKUP(A32,EXAMS!A:CS,45,FALSE)*VLOOKUP(EXAMS!$AS$1,[1]Cargo!$A:$D,4,FALSE),"")</f>
        <v>0</v>
      </c>
      <c r="X32">
        <f>IFERROR(VLOOKUP(A32,EXAMS!A:CS,47,FALSE)*VLOOKUP(EXAMS!$AU$1,[1]Cargo!$A:$D,4,FALSE),"")</f>
        <v>0</v>
      </c>
      <c r="Y32">
        <f>IFERROR(VLOOKUP(A32,EXAMS!A:CS,49,FALSE)*VLOOKUP(EXAMS!$AW$1,[1]Cargo!$A:$D,4,FALSE),"")</f>
        <v>0</v>
      </c>
      <c r="Z32">
        <f>IFERROR(VLOOKUP(A32,EXAMS!A:CS,51,FALSE)*VLOOKUP(EXAMS!$AY$1,[1]Cargo!$A:$D,4,FALSE),"")</f>
        <v>0</v>
      </c>
      <c r="AA32">
        <f>IFERROR(VLOOKUP(A32,EXAMS!A:CS,53,FALSE)*VLOOKUP(EXAMS!$BA$1,[1]Cargo!$A:$D,4,FALSE),"")</f>
        <v>0</v>
      </c>
      <c r="AB32">
        <f>IFERROR(VLOOKUP(A32,EXAMS!A:CS,55,FALSE)*VLOOKUP(EXAMS!$BC$1,[1]Cargo!$A:$D,4,FALSE),"")</f>
        <v>0</v>
      </c>
      <c r="AC32">
        <f>IFERROR(VLOOKUP(A32,EXAMS!A:CS,57,FALSE)*VLOOKUP(EXAMS!$BE$1,[1]Cargo!$A:$D,4,FALSE),"")</f>
        <v>0</v>
      </c>
      <c r="AD32">
        <f>IFERROR(VLOOKUP(A32,EXAMS!A:CS,59,FALSE)*VLOOKUP(EXAMS!$BG$1,[1]Cargo!$A:$D,4,FALSE),"")</f>
        <v>0</v>
      </c>
      <c r="AE32">
        <f>IFERROR(VLOOKUP(A32,EXAMS!A:CS,61,FALSE)*VLOOKUP(EXAMS!$BI$1,[1]Cargo!$A:$D,4,FALSE),"")</f>
        <v>0</v>
      </c>
      <c r="AF32">
        <f>IFERROR(VLOOKUP(A32,EXAMS!A:CS,63,FALSE)*VLOOKUP(EXAMS!$BK$1,[1]Cargo!$A:$D,4,FALSE),"")</f>
        <v>0</v>
      </c>
      <c r="AG32">
        <f>IFERROR(VLOOKUP(A32,EXAMS!A:CS,65,FALSE)*VLOOKUP(EXAMS!$BM$1,[1]Cargo!$A:$D,4,FALSE),"")</f>
        <v>0</v>
      </c>
      <c r="AH32">
        <f>IFERROR(VLOOKUP(A32,EXAMS!A:CS,67,FALSE)*VLOOKUP(EXAMS!$BO$1,[1]Cargo!$A:$D,4,FALSE),"")</f>
        <v>0</v>
      </c>
      <c r="AI32">
        <f>IFERROR(VLOOKUP(A32,EXAMS!A:CS,69,FALSE)*VLOOKUP(EXAMS!$BQ$1,[1]Cargo!$A:$D,4,FALSE),"")</f>
        <v>0</v>
      </c>
      <c r="AJ32">
        <f>IFERROR(VLOOKUP(A32,EXAMS!A:CS,71,FALSE)*VLOOKUP(EXAMS!$BS$1,[1]Cargo!$A:$D,4,FALSE),"")</f>
        <v>0</v>
      </c>
      <c r="AK32">
        <f>IFERROR(VLOOKUP(A32,EXAMS!A:CS,73,FALSE)*VLOOKUP(EXAMS!$BU$1,[1]Cargo!$A:$D,4,FALSE),"")</f>
        <v>0</v>
      </c>
      <c r="AL32">
        <f>IFERROR(VLOOKUP(A32,EXAMS!A:CS,75,FALSE)*VLOOKUP(EXAMS!$BW$1,[1]Cargo!$A:$D,4,FALSE),"")</f>
        <v>0</v>
      </c>
      <c r="AM32">
        <f>IFERROR(VLOOKUP(A32,EXAMS!A:CS,77,FALSE)*VLOOKUP(EXAMS!$BY$1,[1]Cargo!$A:$D,4,FALSE),"")</f>
        <v>0</v>
      </c>
      <c r="AN32">
        <f>IFERROR(VLOOKUP(A32,EXAMS!A:CS,79,FALSE)*VLOOKUP(EXAMS!$CA$1,[1]Cargo!$A:$D,4,FALSE),"")</f>
        <v>0</v>
      </c>
      <c r="AO32">
        <f>IFERROR(VLOOKUP(A32,EXAMS!A:CS,81,FALSE)*VLOOKUP(EXAMS!$CC$1,[1]Cargo!$A:$D,4,FALSE),"")</f>
        <v>0</v>
      </c>
      <c r="AP32">
        <f>IFERROR(VLOOKUP(A32,EXAMS!A:CS,83,FALSE)*VLOOKUP(EXAMS!$CE$1,[1]Cargo!$A:$D,4,FALSE),"")</f>
        <v>0</v>
      </c>
      <c r="AQ32">
        <f>IFERROR(VLOOKUP(A32,EXAMS!A:CS,85,FALSE)*VLOOKUP(EXAMS!$CG$1,[1]Cargo!$A:$D,4,FALSE),"")</f>
        <v>0</v>
      </c>
      <c r="AR32">
        <f>IFERROR(VLOOKUP(A32,EXAMS!A:CS,87,FALSE)*VLOOKUP(EXAMS!$CI$1,[1]Cargo!$A:$D,4,FALSE),"")</f>
        <v>0</v>
      </c>
      <c r="AS32">
        <f>IFERROR(VLOOKUP(A32,EXAMS!A:CS,89,FALSE)*VLOOKUP(EXAMS!$CK$1,[1]Cargo!$A:$D,4,FALSE),"")</f>
        <v>0</v>
      </c>
      <c r="AT32">
        <f>IFERROR(VLOOKUP(A32,EXAMS!A:CS,91,FALSE)*VLOOKUP(EXAMS!$CM$1,[1]Cargo!$A:$D,4,FALSE),"")</f>
        <v>0</v>
      </c>
      <c r="AU32">
        <f>IFERROR(VLOOKUP(A32,EXAMS!A:CS,93,FALSE)*VLOOKUP(EXAMS!$CO$1,[1]Cargo!$A:$D,4,FALSE),"")</f>
        <v>0</v>
      </c>
      <c r="AV32">
        <f>IFERROR(VLOOKUP(A32,EXAMS!A:CS,95,FALSE)*VLOOKUP(EXAMS!$CQ$1,[1]Cargo!$A:$D,4,FALSE),"")</f>
        <v>0</v>
      </c>
      <c r="AW32">
        <f>IFERROR(VLOOKUP(A32,EXAMS!A:CS,97,FALSE)*VLOOKUP(EXAMS!$CS$1,[1]Cargo!$A:$D,4,FALSE),"")</f>
        <v>0</v>
      </c>
    </row>
    <row r="33" spans="1:49" hidden="1" x14ac:dyDescent="0.3">
      <c r="A33" s="4" t="str">
        <f>METADATA!A33</f>
        <v>Q0194</v>
      </c>
      <c r="B33" s="11" t="s">
        <v>109</v>
      </c>
      <c r="C33" s="11">
        <f t="shared" si="2"/>
        <v>0</v>
      </c>
      <c r="D33" s="92">
        <f t="shared" si="1"/>
        <v>0</v>
      </c>
      <c r="E33">
        <f>IFERROR(VLOOKUP(A33,EXAMS!A:CS,7,FALSE)*VLOOKUP(EXAMS!$G$1,[1]Cargo!$A:$D,4,FALSE),"")</f>
        <v>0</v>
      </c>
      <c r="F33">
        <f>IFERROR(VLOOKUP(A33,EXAMS!A:CS,9,FALSE)*VLOOKUP(EXAMS!$I$1,[1]Cargo!$A:$D,4,FALSE),"")</f>
        <v>0</v>
      </c>
      <c r="G33">
        <f>IFERROR(VLOOKUP(A33,EXAMS!A:CS,11,FALSE)*VLOOKUP(EXAMS!$K$1,[1]Cargo!$A:$D,4,FALSE),"")</f>
        <v>0</v>
      </c>
      <c r="H33">
        <f>IFERROR(VLOOKUP(A33,EXAMS!A:CS,13,FALSE)*VLOOKUP(EXAMS!$M$1,[1]Cargo!$A:$D,4,FALSE),"")</f>
        <v>0</v>
      </c>
      <c r="I33">
        <f>IFERROR(VLOOKUP(A33,EXAMS!A:CS,15,FALSE)*VLOOKUP(EXAMS!$O$1,[1]Cargo!$A:$D,4,FALSE),"")</f>
        <v>0</v>
      </c>
      <c r="J33">
        <f>IFERROR(VLOOKUP(A33,EXAMS!A:CS,17,FALSE)*VLOOKUP(EXAMS!$Q$1,[1]Cargo!$A:$D,4,FALSE),"")</f>
        <v>0</v>
      </c>
      <c r="K33">
        <f>IFERROR(VLOOKUP(A33,EXAMS!A:CS,19,FALSE)*VLOOKUP(EXAMS!$S$1,[1]Cargo!$A:$D,4,FALSE),"")</f>
        <v>0</v>
      </c>
      <c r="L33">
        <f>IFERROR(VLOOKUP(A33,EXAMS!A:CS,21,FALSE)*VLOOKUP(EXAMS!$U$1,[1]Cargo!$A:$D,4,FALSE),"")</f>
        <v>0</v>
      </c>
      <c r="M33">
        <f>IFERROR(VLOOKUP(A33,EXAMS!A:CS,23,FALSE)*VLOOKUP(EXAMS!$W$1,[1]Cargo!$A:$D,4,FALSE),"")</f>
        <v>0</v>
      </c>
      <c r="N33">
        <f>IFERROR(VLOOKUP(A33,EXAMS!A:CS,25,FALSE)*VLOOKUP(EXAMS!$Y$1,[1]Cargo!$A:$D,4,FALSE),"")</f>
        <v>0</v>
      </c>
      <c r="O33">
        <f>IFERROR(VLOOKUP(A33,EXAMS!A:CS,27,FALSE)*VLOOKUP(EXAMS!$AA$1,[1]Cargo!$A:$D,4,FALSE),"")</f>
        <v>0</v>
      </c>
      <c r="P33">
        <f>IFERROR(VLOOKUP(A33,EXAMS!A:CS,29,FALSE)*VLOOKUP(EXAMS!$AC$1,[1]Cargo!$A:$D,4,FALSE),"")</f>
        <v>0</v>
      </c>
      <c r="Q33">
        <f>IFERROR(VLOOKUP(A33,EXAMS!A:CS,31,FALSE)*VLOOKUP(EXAMS!$AE$1,[1]Cargo!$A:$D,4,FALSE),"")</f>
        <v>0</v>
      </c>
      <c r="R33">
        <f>IFERROR(VLOOKUP(A33,EXAMS!A:CS,33,FALSE)*VLOOKUP(EXAMS!$AG$1,[1]Cargo!$A:$D,4,FALSE),"")</f>
        <v>0</v>
      </c>
      <c r="S33">
        <f>IFERROR(VLOOKUP(A33,EXAMS!A:CS,37,FALSE)*VLOOKUP(EXAMS!$AK$1,[1]Cargo!$A:$D,4,FALSE),"")</f>
        <v>0</v>
      </c>
      <c r="T33">
        <f>IFERROR(VLOOKUP(A33,EXAMS!A:CS,39,FALSE)*VLOOKUP(EXAMS!$AM$1,[1]Cargo!$A:$D,4,FALSE),"")</f>
        <v>0</v>
      </c>
      <c r="U33">
        <f>IFERROR(VLOOKUP(A33,EXAMS!A:CS,41,FALSE)*VLOOKUP(EXAMS!$AO$1,[1]Cargo!$A:$D,4,FALSE),"")</f>
        <v>0</v>
      </c>
      <c r="V33">
        <f>IFERROR(VLOOKUP(A33,EXAMS!A:CS,43,FALSE)*VLOOKUP(EXAMS!$AQ$1,[1]Cargo!$A:$D,4,FALSE),"")</f>
        <v>0</v>
      </c>
      <c r="W33">
        <f>IFERROR(VLOOKUP(A33,EXAMS!A:CS,45,FALSE)*VLOOKUP(EXAMS!$AS$1,[1]Cargo!$A:$D,4,FALSE),"")</f>
        <v>0</v>
      </c>
      <c r="X33">
        <f>IFERROR(VLOOKUP(A33,EXAMS!A:CS,47,FALSE)*VLOOKUP(EXAMS!$AU$1,[1]Cargo!$A:$D,4,FALSE),"")</f>
        <v>0</v>
      </c>
      <c r="Y33">
        <f>IFERROR(VLOOKUP(A33,EXAMS!A:CS,49,FALSE)*VLOOKUP(EXAMS!$AW$1,[1]Cargo!$A:$D,4,FALSE),"")</f>
        <v>0</v>
      </c>
      <c r="Z33">
        <f>IFERROR(VLOOKUP(A33,EXAMS!A:CS,51,FALSE)*VLOOKUP(EXAMS!$AY$1,[1]Cargo!$A:$D,4,FALSE),"")</f>
        <v>0</v>
      </c>
      <c r="AA33">
        <f>IFERROR(VLOOKUP(A33,EXAMS!A:CS,53,FALSE)*VLOOKUP(EXAMS!$BA$1,[1]Cargo!$A:$D,4,FALSE),"")</f>
        <v>0</v>
      </c>
      <c r="AB33">
        <f>IFERROR(VLOOKUP(A33,EXAMS!A:CS,55,FALSE)*VLOOKUP(EXAMS!$BC$1,[1]Cargo!$A:$D,4,FALSE),"")</f>
        <v>0</v>
      </c>
      <c r="AC33">
        <f>IFERROR(VLOOKUP(A33,EXAMS!A:CS,57,FALSE)*VLOOKUP(EXAMS!$BE$1,[1]Cargo!$A:$D,4,FALSE),"")</f>
        <v>0</v>
      </c>
      <c r="AD33">
        <f>IFERROR(VLOOKUP(A33,EXAMS!A:CS,59,FALSE)*VLOOKUP(EXAMS!$BG$1,[1]Cargo!$A:$D,4,FALSE),"")</f>
        <v>0</v>
      </c>
      <c r="AE33">
        <f>IFERROR(VLOOKUP(A33,EXAMS!A:CS,61,FALSE)*VLOOKUP(EXAMS!$BI$1,[1]Cargo!$A:$D,4,FALSE),"")</f>
        <v>0</v>
      </c>
      <c r="AF33">
        <f>IFERROR(VLOOKUP(A33,EXAMS!A:CS,63,FALSE)*VLOOKUP(EXAMS!$BK$1,[1]Cargo!$A:$D,4,FALSE),"")</f>
        <v>0</v>
      </c>
      <c r="AG33">
        <f>IFERROR(VLOOKUP(A33,EXAMS!A:CS,65,FALSE)*VLOOKUP(EXAMS!$BM$1,[1]Cargo!$A:$D,4,FALSE),"")</f>
        <v>0</v>
      </c>
      <c r="AH33">
        <f>IFERROR(VLOOKUP(A33,EXAMS!A:CS,67,FALSE)*VLOOKUP(EXAMS!$BO$1,[1]Cargo!$A:$D,4,FALSE),"")</f>
        <v>0</v>
      </c>
      <c r="AI33">
        <f>IFERROR(VLOOKUP(A33,EXAMS!A:CS,69,FALSE)*VLOOKUP(EXAMS!$BQ$1,[1]Cargo!$A:$D,4,FALSE),"")</f>
        <v>0</v>
      </c>
      <c r="AJ33">
        <f>IFERROR(VLOOKUP(A33,EXAMS!A:CS,71,FALSE)*VLOOKUP(EXAMS!$BS$1,[1]Cargo!$A:$D,4,FALSE),"")</f>
        <v>0</v>
      </c>
      <c r="AK33">
        <f>IFERROR(VLOOKUP(A33,EXAMS!A:CS,73,FALSE)*VLOOKUP(EXAMS!$BU$1,[1]Cargo!$A:$D,4,FALSE),"")</f>
        <v>0</v>
      </c>
      <c r="AL33">
        <f>IFERROR(VLOOKUP(A33,EXAMS!A:CS,75,FALSE)*VLOOKUP(EXAMS!$BW$1,[1]Cargo!$A:$D,4,FALSE),"")</f>
        <v>0</v>
      </c>
      <c r="AM33">
        <f>IFERROR(VLOOKUP(A33,EXAMS!A:CS,77,FALSE)*VLOOKUP(EXAMS!$BY$1,[1]Cargo!$A:$D,4,FALSE),"")</f>
        <v>0</v>
      </c>
      <c r="AN33">
        <f>IFERROR(VLOOKUP(A33,EXAMS!A:CS,79,FALSE)*VLOOKUP(EXAMS!$CA$1,[1]Cargo!$A:$D,4,FALSE),"")</f>
        <v>0</v>
      </c>
      <c r="AO33">
        <f>IFERROR(VLOOKUP(A33,EXAMS!A:CS,81,FALSE)*VLOOKUP(EXAMS!$CC$1,[1]Cargo!$A:$D,4,FALSE),"")</f>
        <v>0</v>
      </c>
      <c r="AP33">
        <f>IFERROR(VLOOKUP(A33,EXAMS!A:CS,83,FALSE)*VLOOKUP(EXAMS!$CE$1,[1]Cargo!$A:$D,4,FALSE),"")</f>
        <v>0</v>
      </c>
      <c r="AQ33">
        <f>IFERROR(VLOOKUP(A33,EXAMS!A:CS,85,FALSE)*VLOOKUP(EXAMS!$CG$1,[1]Cargo!$A:$D,4,FALSE),"")</f>
        <v>0</v>
      </c>
      <c r="AR33">
        <f>IFERROR(VLOOKUP(A33,EXAMS!A:CS,87,FALSE)*VLOOKUP(EXAMS!$CI$1,[1]Cargo!$A:$D,4,FALSE),"")</f>
        <v>0</v>
      </c>
      <c r="AS33">
        <f>IFERROR(VLOOKUP(A33,EXAMS!A:CS,89,FALSE)*VLOOKUP(EXAMS!$CK$1,[1]Cargo!$A:$D,4,FALSE),"")</f>
        <v>0</v>
      </c>
      <c r="AT33">
        <f>IFERROR(VLOOKUP(A33,EXAMS!A:CS,91,FALSE)*VLOOKUP(EXAMS!$CM$1,[1]Cargo!$A:$D,4,FALSE),"")</f>
        <v>0</v>
      </c>
      <c r="AU33">
        <f>IFERROR(VLOOKUP(A33,EXAMS!A:CS,93,FALSE)*VLOOKUP(EXAMS!$CO$1,[1]Cargo!$A:$D,4,FALSE),"")</f>
        <v>0</v>
      </c>
      <c r="AV33">
        <f>IFERROR(VLOOKUP(A33,EXAMS!A:CS,95,FALSE)*VLOOKUP(EXAMS!$CQ$1,[1]Cargo!$A:$D,4,FALSE),"")</f>
        <v>0</v>
      </c>
      <c r="AW33">
        <f>IFERROR(VLOOKUP(A33,EXAMS!A:CS,97,FALSE)*VLOOKUP(EXAMS!$CS$1,[1]Cargo!$A:$D,4,FALSE),"")</f>
        <v>0</v>
      </c>
    </row>
    <row r="34" spans="1:49" hidden="1" x14ac:dyDescent="0.3">
      <c r="A34" s="4" t="str">
        <f>METADATA!A34</f>
        <v>Q0206</v>
      </c>
      <c r="B34" s="11" t="s">
        <v>112</v>
      </c>
      <c r="C34" s="11">
        <f t="shared" si="2"/>
        <v>0</v>
      </c>
      <c r="D34" s="92">
        <f t="shared" si="1"/>
        <v>0</v>
      </c>
      <c r="E34">
        <f>IFERROR(VLOOKUP(A34,EXAMS!A:CS,7,FALSE)*VLOOKUP(EXAMS!$G$1,[1]Cargo!$A:$D,4,FALSE),"")</f>
        <v>0</v>
      </c>
      <c r="F34">
        <f>IFERROR(VLOOKUP(A34,EXAMS!A:CS,9,FALSE)*VLOOKUP(EXAMS!$I$1,[1]Cargo!$A:$D,4,FALSE),"")</f>
        <v>0</v>
      </c>
      <c r="G34">
        <f>IFERROR(VLOOKUP(A34,EXAMS!A:CS,11,FALSE)*VLOOKUP(EXAMS!$K$1,[1]Cargo!$A:$D,4,FALSE),"")</f>
        <v>0</v>
      </c>
      <c r="H34">
        <f>IFERROR(VLOOKUP(A34,EXAMS!A:CS,13,FALSE)*VLOOKUP(EXAMS!$M$1,[1]Cargo!$A:$D,4,FALSE),"")</f>
        <v>0</v>
      </c>
      <c r="I34">
        <f>IFERROR(VLOOKUP(A34,EXAMS!A:CS,15,FALSE)*VLOOKUP(EXAMS!$O$1,[1]Cargo!$A:$D,4,FALSE),"")</f>
        <v>0</v>
      </c>
      <c r="J34">
        <f>IFERROR(VLOOKUP(A34,EXAMS!A:CS,17,FALSE)*VLOOKUP(EXAMS!$Q$1,[1]Cargo!$A:$D,4,FALSE),"")</f>
        <v>0</v>
      </c>
      <c r="K34">
        <f>IFERROR(VLOOKUP(A34,EXAMS!A:CS,19,FALSE)*VLOOKUP(EXAMS!$S$1,[1]Cargo!$A:$D,4,FALSE),"")</f>
        <v>0</v>
      </c>
      <c r="L34">
        <f>IFERROR(VLOOKUP(A34,EXAMS!A:CS,21,FALSE)*VLOOKUP(EXAMS!$U$1,[1]Cargo!$A:$D,4,FALSE),"")</f>
        <v>0</v>
      </c>
      <c r="M34">
        <f>IFERROR(VLOOKUP(A34,EXAMS!A:CS,23,FALSE)*VLOOKUP(EXAMS!$W$1,[1]Cargo!$A:$D,4,FALSE),"")</f>
        <v>0</v>
      </c>
      <c r="N34">
        <f>IFERROR(VLOOKUP(A34,EXAMS!A:CS,25,FALSE)*VLOOKUP(EXAMS!$Y$1,[1]Cargo!$A:$D,4,FALSE),"")</f>
        <v>0</v>
      </c>
      <c r="O34">
        <f>IFERROR(VLOOKUP(A34,EXAMS!A:CS,27,FALSE)*VLOOKUP(EXAMS!$AA$1,[1]Cargo!$A:$D,4,FALSE),"")</f>
        <v>0</v>
      </c>
      <c r="P34">
        <f>IFERROR(VLOOKUP(A34,EXAMS!A:CS,29,FALSE)*VLOOKUP(EXAMS!$AC$1,[1]Cargo!$A:$D,4,FALSE),"")</f>
        <v>0</v>
      </c>
      <c r="Q34">
        <f>IFERROR(VLOOKUP(A34,EXAMS!A:CS,31,FALSE)*VLOOKUP(EXAMS!$AE$1,[1]Cargo!$A:$D,4,FALSE),"")</f>
        <v>0</v>
      </c>
      <c r="R34">
        <f>IFERROR(VLOOKUP(A34,EXAMS!A:CS,33,FALSE)*VLOOKUP(EXAMS!$AG$1,[1]Cargo!$A:$D,4,FALSE),"")</f>
        <v>0</v>
      </c>
      <c r="S34">
        <f>IFERROR(VLOOKUP(A34,EXAMS!A:CS,37,FALSE)*VLOOKUP(EXAMS!$AK$1,[1]Cargo!$A:$D,4,FALSE),"")</f>
        <v>0</v>
      </c>
      <c r="T34">
        <f>IFERROR(VLOOKUP(A34,EXAMS!A:CS,39,FALSE)*VLOOKUP(EXAMS!$AM$1,[1]Cargo!$A:$D,4,FALSE),"")</f>
        <v>0</v>
      </c>
      <c r="U34">
        <f>IFERROR(VLOOKUP(A34,EXAMS!A:CS,41,FALSE)*VLOOKUP(EXAMS!$AO$1,[1]Cargo!$A:$D,4,FALSE),"")</f>
        <v>0</v>
      </c>
      <c r="V34">
        <f>IFERROR(VLOOKUP(A34,EXAMS!A:CS,43,FALSE)*VLOOKUP(EXAMS!$AQ$1,[1]Cargo!$A:$D,4,FALSE),"")</f>
        <v>0</v>
      </c>
      <c r="W34">
        <f>IFERROR(VLOOKUP(A34,EXAMS!A:CS,45,FALSE)*VLOOKUP(EXAMS!$AS$1,[1]Cargo!$A:$D,4,FALSE),"")</f>
        <v>0</v>
      </c>
      <c r="X34">
        <f>IFERROR(VLOOKUP(A34,EXAMS!A:CS,47,FALSE)*VLOOKUP(EXAMS!$AU$1,[1]Cargo!$A:$D,4,FALSE),"")</f>
        <v>0</v>
      </c>
      <c r="Y34">
        <f>IFERROR(VLOOKUP(A34,EXAMS!A:CS,49,FALSE)*VLOOKUP(EXAMS!$AW$1,[1]Cargo!$A:$D,4,FALSE),"")</f>
        <v>0</v>
      </c>
      <c r="Z34">
        <f>IFERROR(VLOOKUP(A34,EXAMS!A:CS,51,FALSE)*VLOOKUP(EXAMS!$AY$1,[1]Cargo!$A:$D,4,FALSE),"")</f>
        <v>0</v>
      </c>
      <c r="AA34">
        <f>IFERROR(VLOOKUP(A34,EXAMS!A:CS,53,FALSE)*VLOOKUP(EXAMS!$BA$1,[1]Cargo!$A:$D,4,FALSE),"")</f>
        <v>0</v>
      </c>
      <c r="AB34">
        <f>IFERROR(VLOOKUP(A34,EXAMS!A:CS,55,FALSE)*VLOOKUP(EXAMS!$BC$1,[1]Cargo!$A:$D,4,FALSE),"")</f>
        <v>0</v>
      </c>
      <c r="AC34">
        <f>IFERROR(VLOOKUP(A34,EXAMS!A:CS,57,FALSE)*VLOOKUP(EXAMS!$BE$1,[1]Cargo!$A:$D,4,FALSE),"")</f>
        <v>0</v>
      </c>
      <c r="AD34">
        <f>IFERROR(VLOOKUP(A34,EXAMS!A:CS,59,FALSE)*VLOOKUP(EXAMS!$BG$1,[1]Cargo!$A:$D,4,FALSE),"")</f>
        <v>0</v>
      </c>
      <c r="AE34">
        <f>IFERROR(VLOOKUP(A34,EXAMS!A:CS,61,FALSE)*VLOOKUP(EXAMS!$BI$1,[1]Cargo!$A:$D,4,FALSE),"")</f>
        <v>0</v>
      </c>
      <c r="AF34">
        <f>IFERROR(VLOOKUP(A34,EXAMS!A:CS,63,FALSE)*VLOOKUP(EXAMS!$BK$1,[1]Cargo!$A:$D,4,FALSE),"")</f>
        <v>0</v>
      </c>
      <c r="AG34">
        <f>IFERROR(VLOOKUP(A34,EXAMS!A:CS,65,FALSE)*VLOOKUP(EXAMS!$BM$1,[1]Cargo!$A:$D,4,FALSE),"")</f>
        <v>0</v>
      </c>
      <c r="AH34">
        <f>IFERROR(VLOOKUP(A34,EXAMS!A:CS,67,FALSE)*VLOOKUP(EXAMS!$BO$1,[1]Cargo!$A:$D,4,FALSE),"")</f>
        <v>0</v>
      </c>
      <c r="AI34">
        <f>IFERROR(VLOOKUP(A34,EXAMS!A:CS,69,FALSE)*VLOOKUP(EXAMS!$BQ$1,[1]Cargo!$A:$D,4,FALSE),"")</f>
        <v>0</v>
      </c>
      <c r="AJ34">
        <f>IFERROR(VLOOKUP(A34,EXAMS!A:CS,71,FALSE)*VLOOKUP(EXAMS!$BS$1,[1]Cargo!$A:$D,4,FALSE),"")</f>
        <v>0</v>
      </c>
      <c r="AK34">
        <f>IFERROR(VLOOKUP(A34,EXAMS!A:CS,73,FALSE)*VLOOKUP(EXAMS!$BU$1,[1]Cargo!$A:$D,4,FALSE),"")</f>
        <v>0</v>
      </c>
      <c r="AL34">
        <f>IFERROR(VLOOKUP(A34,EXAMS!A:CS,75,FALSE)*VLOOKUP(EXAMS!$BW$1,[1]Cargo!$A:$D,4,FALSE),"")</f>
        <v>0</v>
      </c>
      <c r="AM34">
        <f>IFERROR(VLOOKUP(A34,EXAMS!A:CS,77,FALSE)*VLOOKUP(EXAMS!$BY$1,[1]Cargo!$A:$D,4,FALSE),"")</f>
        <v>0</v>
      </c>
      <c r="AN34">
        <f>IFERROR(VLOOKUP(A34,EXAMS!A:CS,79,FALSE)*VLOOKUP(EXAMS!$CA$1,[1]Cargo!$A:$D,4,FALSE),"")</f>
        <v>0</v>
      </c>
      <c r="AO34">
        <f>IFERROR(VLOOKUP(A34,EXAMS!A:CS,81,FALSE)*VLOOKUP(EXAMS!$CC$1,[1]Cargo!$A:$D,4,FALSE),"")</f>
        <v>0</v>
      </c>
      <c r="AP34">
        <f>IFERROR(VLOOKUP(A34,EXAMS!A:CS,83,FALSE)*VLOOKUP(EXAMS!$CE$1,[1]Cargo!$A:$D,4,FALSE),"")</f>
        <v>0</v>
      </c>
      <c r="AQ34">
        <f>IFERROR(VLOOKUP(A34,EXAMS!A:CS,85,FALSE)*VLOOKUP(EXAMS!$CG$1,[1]Cargo!$A:$D,4,FALSE),"")</f>
        <v>0</v>
      </c>
      <c r="AR34">
        <f>IFERROR(VLOOKUP(A34,EXAMS!A:CS,87,FALSE)*VLOOKUP(EXAMS!$CI$1,[1]Cargo!$A:$D,4,FALSE),"")</f>
        <v>0</v>
      </c>
      <c r="AS34">
        <f>IFERROR(VLOOKUP(A34,EXAMS!A:CS,89,FALSE)*VLOOKUP(EXAMS!$CK$1,[1]Cargo!$A:$D,4,FALSE),"")</f>
        <v>0</v>
      </c>
      <c r="AT34">
        <f>IFERROR(VLOOKUP(A34,EXAMS!A:CS,91,FALSE)*VLOOKUP(EXAMS!$CM$1,[1]Cargo!$A:$D,4,FALSE),"")</f>
        <v>0</v>
      </c>
      <c r="AU34">
        <f>IFERROR(VLOOKUP(A34,EXAMS!A:CS,93,FALSE)*VLOOKUP(EXAMS!$CO$1,[1]Cargo!$A:$D,4,FALSE),"")</f>
        <v>0</v>
      </c>
      <c r="AV34">
        <f>IFERROR(VLOOKUP(A34,EXAMS!A:CS,95,FALSE)*VLOOKUP(EXAMS!$CQ$1,[1]Cargo!$A:$D,4,FALSE),"")</f>
        <v>0</v>
      </c>
      <c r="AW34">
        <f>IFERROR(VLOOKUP(A34,EXAMS!A:CS,97,FALSE)*VLOOKUP(EXAMS!$CS$1,[1]Cargo!$A:$D,4,FALSE),"")</f>
        <v>0</v>
      </c>
    </row>
    <row r="35" spans="1:49" hidden="1" x14ac:dyDescent="0.3">
      <c r="A35" s="4" t="str">
        <f>METADATA!A35</f>
        <v>Q0207</v>
      </c>
      <c r="B35" s="11" t="s">
        <v>115</v>
      </c>
      <c r="C35" s="11">
        <f t="shared" si="2"/>
        <v>0</v>
      </c>
      <c r="D35" s="92">
        <f t="shared" si="1"/>
        <v>0</v>
      </c>
      <c r="E35">
        <f>IFERROR(VLOOKUP(A35,EXAMS!A:CS,7,FALSE)*VLOOKUP(EXAMS!$G$1,[1]Cargo!$A:$D,4,FALSE),"")</f>
        <v>0</v>
      </c>
      <c r="F35">
        <f>IFERROR(VLOOKUP(A35,EXAMS!A:CS,9,FALSE)*VLOOKUP(EXAMS!$I$1,[1]Cargo!$A:$D,4,FALSE),"")</f>
        <v>0</v>
      </c>
      <c r="G35">
        <f>IFERROR(VLOOKUP(A35,EXAMS!A:CS,11,FALSE)*VLOOKUP(EXAMS!$K$1,[1]Cargo!$A:$D,4,FALSE),"")</f>
        <v>0</v>
      </c>
      <c r="H35">
        <f>IFERROR(VLOOKUP(A35,EXAMS!A:CS,13,FALSE)*VLOOKUP(EXAMS!$M$1,[1]Cargo!$A:$D,4,FALSE),"")</f>
        <v>0</v>
      </c>
      <c r="I35">
        <f>IFERROR(VLOOKUP(A35,EXAMS!A:CS,15,FALSE)*VLOOKUP(EXAMS!$O$1,[1]Cargo!$A:$D,4,FALSE),"")</f>
        <v>0</v>
      </c>
      <c r="J35">
        <f>IFERROR(VLOOKUP(A35,EXAMS!A:CS,17,FALSE)*VLOOKUP(EXAMS!$Q$1,[1]Cargo!$A:$D,4,FALSE),"")</f>
        <v>0</v>
      </c>
      <c r="K35">
        <f>IFERROR(VLOOKUP(A35,EXAMS!A:CS,19,FALSE)*VLOOKUP(EXAMS!$S$1,[1]Cargo!$A:$D,4,FALSE),"")</f>
        <v>0</v>
      </c>
      <c r="L35">
        <f>IFERROR(VLOOKUP(A35,EXAMS!A:CS,21,FALSE)*VLOOKUP(EXAMS!$U$1,[1]Cargo!$A:$D,4,FALSE),"")</f>
        <v>0</v>
      </c>
      <c r="M35">
        <f>IFERROR(VLOOKUP(A35,EXAMS!A:CS,23,FALSE)*VLOOKUP(EXAMS!$W$1,[1]Cargo!$A:$D,4,FALSE),"")</f>
        <v>0</v>
      </c>
      <c r="N35">
        <f>IFERROR(VLOOKUP(A35,EXAMS!A:CS,25,FALSE)*VLOOKUP(EXAMS!$Y$1,[1]Cargo!$A:$D,4,FALSE),"")</f>
        <v>0</v>
      </c>
      <c r="O35">
        <f>IFERROR(VLOOKUP(A35,EXAMS!A:CS,27,FALSE)*VLOOKUP(EXAMS!$AA$1,[1]Cargo!$A:$D,4,FALSE),"")</f>
        <v>0</v>
      </c>
      <c r="P35">
        <f>IFERROR(VLOOKUP(A35,EXAMS!A:CS,29,FALSE)*VLOOKUP(EXAMS!$AC$1,[1]Cargo!$A:$D,4,FALSE),"")</f>
        <v>0</v>
      </c>
      <c r="Q35">
        <f>IFERROR(VLOOKUP(A35,EXAMS!A:CS,31,FALSE)*VLOOKUP(EXAMS!$AE$1,[1]Cargo!$A:$D,4,FALSE),"")</f>
        <v>0</v>
      </c>
      <c r="R35">
        <f>IFERROR(VLOOKUP(A35,EXAMS!A:CS,33,FALSE)*VLOOKUP(EXAMS!$AG$1,[1]Cargo!$A:$D,4,FALSE),"")</f>
        <v>0</v>
      </c>
      <c r="S35">
        <f>IFERROR(VLOOKUP(A35,EXAMS!A:CS,37,FALSE)*VLOOKUP(EXAMS!$AK$1,[1]Cargo!$A:$D,4,FALSE),"")</f>
        <v>0</v>
      </c>
      <c r="T35">
        <f>IFERROR(VLOOKUP(A35,EXAMS!A:CS,39,FALSE)*VLOOKUP(EXAMS!$AM$1,[1]Cargo!$A:$D,4,FALSE),"")</f>
        <v>0</v>
      </c>
      <c r="U35">
        <f>IFERROR(VLOOKUP(A35,EXAMS!A:CS,41,FALSE)*VLOOKUP(EXAMS!$AO$1,[1]Cargo!$A:$D,4,FALSE),"")</f>
        <v>0</v>
      </c>
      <c r="V35">
        <f>IFERROR(VLOOKUP(A35,EXAMS!A:CS,43,FALSE)*VLOOKUP(EXAMS!$AQ$1,[1]Cargo!$A:$D,4,FALSE),"")</f>
        <v>0</v>
      </c>
      <c r="W35">
        <f>IFERROR(VLOOKUP(A35,EXAMS!A:CS,45,FALSE)*VLOOKUP(EXAMS!$AS$1,[1]Cargo!$A:$D,4,FALSE),"")</f>
        <v>0</v>
      </c>
      <c r="X35">
        <f>IFERROR(VLOOKUP(A35,EXAMS!A:CS,47,FALSE)*VLOOKUP(EXAMS!$AU$1,[1]Cargo!$A:$D,4,FALSE),"")</f>
        <v>0</v>
      </c>
      <c r="Y35">
        <f>IFERROR(VLOOKUP(A35,EXAMS!A:CS,49,FALSE)*VLOOKUP(EXAMS!$AW$1,[1]Cargo!$A:$D,4,FALSE),"")</f>
        <v>0</v>
      </c>
      <c r="Z35">
        <f>IFERROR(VLOOKUP(A35,EXAMS!A:CS,51,FALSE)*VLOOKUP(EXAMS!$AY$1,[1]Cargo!$A:$D,4,FALSE),"")</f>
        <v>0</v>
      </c>
      <c r="AA35">
        <f>IFERROR(VLOOKUP(A35,EXAMS!A:CS,53,FALSE)*VLOOKUP(EXAMS!$BA$1,[1]Cargo!$A:$D,4,FALSE),"")</f>
        <v>0</v>
      </c>
      <c r="AB35">
        <f>IFERROR(VLOOKUP(A35,EXAMS!A:CS,55,FALSE)*VLOOKUP(EXAMS!$BC$1,[1]Cargo!$A:$D,4,FALSE),"")</f>
        <v>0</v>
      </c>
      <c r="AC35">
        <f>IFERROR(VLOOKUP(A35,EXAMS!A:CS,57,FALSE)*VLOOKUP(EXAMS!$BE$1,[1]Cargo!$A:$D,4,FALSE),"")</f>
        <v>0</v>
      </c>
      <c r="AD35">
        <f>IFERROR(VLOOKUP(A35,EXAMS!A:CS,59,FALSE)*VLOOKUP(EXAMS!$BG$1,[1]Cargo!$A:$D,4,FALSE),"")</f>
        <v>0</v>
      </c>
      <c r="AE35">
        <f>IFERROR(VLOOKUP(A35,EXAMS!A:CS,61,FALSE)*VLOOKUP(EXAMS!$BI$1,[1]Cargo!$A:$D,4,FALSE),"")</f>
        <v>0</v>
      </c>
      <c r="AF35">
        <f>IFERROR(VLOOKUP(A35,EXAMS!A:CS,63,FALSE)*VLOOKUP(EXAMS!$BK$1,[1]Cargo!$A:$D,4,FALSE),"")</f>
        <v>0</v>
      </c>
      <c r="AG35">
        <f>IFERROR(VLOOKUP(A35,EXAMS!A:CS,65,FALSE)*VLOOKUP(EXAMS!$BM$1,[1]Cargo!$A:$D,4,FALSE),"")</f>
        <v>0</v>
      </c>
      <c r="AH35">
        <f>IFERROR(VLOOKUP(A35,EXAMS!A:CS,67,FALSE)*VLOOKUP(EXAMS!$BO$1,[1]Cargo!$A:$D,4,FALSE),"")</f>
        <v>0</v>
      </c>
      <c r="AI35">
        <f>IFERROR(VLOOKUP(A35,EXAMS!A:CS,69,FALSE)*VLOOKUP(EXAMS!$BQ$1,[1]Cargo!$A:$D,4,FALSE),"")</f>
        <v>0</v>
      </c>
      <c r="AJ35">
        <f>IFERROR(VLOOKUP(A35,EXAMS!A:CS,71,FALSE)*VLOOKUP(EXAMS!$BS$1,[1]Cargo!$A:$D,4,FALSE),"")</f>
        <v>0</v>
      </c>
      <c r="AK35">
        <f>IFERROR(VLOOKUP(A35,EXAMS!A:CS,73,FALSE)*VLOOKUP(EXAMS!$BU$1,[1]Cargo!$A:$D,4,FALSE),"")</f>
        <v>0</v>
      </c>
      <c r="AL35">
        <f>IFERROR(VLOOKUP(A35,EXAMS!A:CS,75,FALSE)*VLOOKUP(EXAMS!$BW$1,[1]Cargo!$A:$D,4,FALSE),"")</f>
        <v>0</v>
      </c>
      <c r="AM35">
        <f>IFERROR(VLOOKUP(A35,EXAMS!A:CS,77,FALSE)*VLOOKUP(EXAMS!$BY$1,[1]Cargo!$A:$D,4,FALSE),"")</f>
        <v>0</v>
      </c>
      <c r="AN35">
        <f>IFERROR(VLOOKUP(A35,EXAMS!A:CS,79,FALSE)*VLOOKUP(EXAMS!$CA$1,[1]Cargo!$A:$D,4,FALSE),"")</f>
        <v>0</v>
      </c>
      <c r="AO35">
        <f>IFERROR(VLOOKUP(A35,EXAMS!A:CS,81,FALSE)*VLOOKUP(EXAMS!$CC$1,[1]Cargo!$A:$D,4,FALSE),"")</f>
        <v>0</v>
      </c>
      <c r="AP35">
        <f>IFERROR(VLOOKUP(A35,EXAMS!A:CS,83,FALSE)*VLOOKUP(EXAMS!$CE$1,[1]Cargo!$A:$D,4,FALSE),"")</f>
        <v>0</v>
      </c>
      <c r="AQ35">
        <f>IFERROR(VLOOKUP(A35,EXAMS!A:CS,85,FALSE)*VLOOKUP(EXAMS!$CG$1,[1]Cargo!$A:$D,4,FALSE),"")</f>
        <v>0</v>
      </c>
      <c r="AR35">
        <f>IFERROR(VLOOKUP(A35,EXAMS!A:CS,87,FALSE)*VLOOKUP(EXAMS!$CI$1,[1]Cargo!$A:$D,4,FALSE),"")</f>
        <v>0</v>
      </c>
      <c r="AS35">
        <f>IFERROR(VLOOKUP(A35,EXAMS!A:CS,89,FALSE)*VLOOKUP(EXAMS!$CK$1,[1]Cargo!$A:$D,4,FALSE),"")</f>
        <v>0</v>
      </c>
      <c r="AT35">
        <f>IFERROR(VLOOKUP(A35,EXAMS!A:CS,91,FALSE)*VLOOKUP(EXAMS!$CM$1,[1]Cargo!$A:$D,4,FALSE),"")</f>
        <v>0</v>
      </c>
      <c r="AU35">
        <f>IFERROR(VLOOKUP(A35,EXAMS!A:CS,93,FALSE)*VLOOKUP(EXAMS!$CO$1,[1]Cargo!$A:$D,4,FALSE),"")</f>
        <v>0</v>
      </c>
      <c r="AV35">
        <f>IFERROR(VLOOKUP(A35,EXAMS!A:CS,95,FALSE)*VLOOKUP(EXAMS!$CQ$1,[1]Cargo!$A:$D,4,FALSE),"")</f>
        <v>0</v>
      </c>
      <c r="AW35">
        <f>IFERROR(VLOOKUP(A35,EXAMS!A:CS,97,FALSE)*VLOOKUP(EXAMS!$CS$1,[1]Cargo!$A:$D,4,FALSE),"")</f>
        <v>0</v>
      </c>
    </row>
    <row r="36" spans="1:49" hidden="1" x14ac:dyDescent="0.3">
      <c r="A36" s="4" t="str">
        <f>METADATA!A36</f>
        <v>Q0208</v>
      </c>
      <c r="B36" s="11" t="s">
        <v>118</v>
      </c>
      <c r="C36" s="11">
        <f t="shared" si="2"/>
        <v>0</v>
      </c>
      <c r="D36" s="92">
        <f t="shared" si="1"/>
        <v>0</v>
      </c>
      <c r="E36">
        <f>IFERROR(VLOOKUP(A36,EXAMS!A:CS,7,FALSE)*VLOOKUP(EXAMS!$G$1,[1]Cargo!$A:$D,4,FALSE),"")</f>
        <v>0</v>
      </c>
      <c r="F36">
        <f>IFERROR(VLOOKUP(A36,EXAMS!A:CS,9,FALSE)*VLOOKUP(EXAMS!$I$1,[1]Cargo!$A:$D,4,FALSE),"")</f>
        <v>0</v>
      </c>
      <c r="G36">
        <f>IFERROR(VLOOKUP(A36,EXAMS!A:CS,11,FALSE)*VLOOKUP(EXAMS!$K$1,[1]Cargo!$A:$D,4,FALSE),"")</f>
        <v>0</v>
      </c>
      <c r="H36">
        <f>IFERROR(VLOOKUP(A36,EXAMS!A:CS,13,FALSE)*VLOOKUP(EXAMS!$M$1,[1]Cargo!$A:$D,4,FALSE),"")</f>
        <v>0</v>
      </c>
      <c r="I36">
        <f>IFERROR(VLOOKUP(A36,EXAMS!A:CS,15,FALSE)*VLOOKUP(EXAMS!$O$1,[1]Cargo!$A:$D,4,FALSE),"")</f>
        <v>0</v>
      </c>
      <c r="J36">
        <f>IFERROR(VLOOKUP(A36,EXAMS!A:CS,17,FALSE)*VLOOKUP(EXAMS!$Q$1,[1]Cargo!$A:$D,4,FALSE),"")</f>
        <v>0</v>
      </c>
      <c r="K36">
        <f>IFERROR(VLOOKUP(A36,EXAMS!A:CS,19,FALSE)*VLOOKUP(EXAMS!$S$1,[1]Cargo!$A:$D,4,FALSE),"")</f>
        <v>0</v>
      </c>
      <c r="L36">
        <f>IFERROR(VLOOKUP(A36,EXAMS!A:CS,21,FALSE)*VLOOKUP(EXAMS!$U$1,[1]Cargo!$A:$D,4,FALSE),"")</f>
        <v>0</v>
      </c>
      <c r="M36">
        <f>IFERROR(VLOOKUP(A36,EXAMS!A:CS,23,FALSE)*VLOOKUP(EXAMS!$W$1,[1]Cargo!$A:$D,4,FALSE),"")</f>
        <v>0</v>
      </c>
      <c r="N36">
        <f>IFERROR(VLOOKUP(A36,EXAMS!A:CS,25,FALSE)*VLOOKUP(EXAMS!$Y$1,[1]Cargo!$A:$D,4,FALSE),"")</f>
        <v>0</v>
      </c>
      <c r="O36">
        <f>IFERROR(VLOOKUP(A36,EXAMS!A:CS,27,FALSE)*VLOOKUP(EXAMS!$AA$1,[1]Cargo!$A:$D,4,FALSE),"")</f>
        <v>0</v>
      </c>
      <c r="P36">
        <f>IFERROR(VLOOKUP(A36,EXAMS!A:CS,29,FALSE)*VLOOKUP(EXAMS!$AC$1,[1]Cargo!$A:$D,4,FALSE),"")</f>
        <v>0</v>
      </c>
      <c r="Q36">
        <f>IFERROR(VLOOKUP(A36,EXAMS!A:CS,31,FALSE)*VLOOKUP(EXAMS!$AE$1,[1]Cargo!$A:$D,4,FALSE),"")</f>
        <v>0</v>
      </c>
      <c r="R36">
        <f>IFERROR(VLOOKUP(A36,EXAMS!A:CS,33,FALSE)*VLOOKUP(EXAMS!$AG$1,[1]Cargo!$A:$D,4,FALSE),"")</f>
        <v>0</v>
      </c>
      <c r="S36">
        <f>IFERROR(VLOOKUP(A36,EXAMS!A:CS,37,FALSE)*VLOOKUP(EXAMS!$AK$1,[1]Cargo!$A:$D,4,FALSE),"")</f>
        <v>0</v>
      </c>
      <c r="T36">
        <f>IFERROR(VLOOKUP(A36,EXAMS!A:CS,39,FALSE)*VLOOKUP(EXAMS!$AM$1,[1]Cargo!$A:$D,4,FALSE),"")</f>
        <v>0</v>
      </c>
      <c r="U36">
        <f>IFERROR(VLOOKUP(A36,EXAMS!A:CS,41,FALSE)*VLOOKUP(EXAMS!$AO$1,[1]Cargo!$A:$D,4,FALSE),"")</f>
        <v>0</v>
      </c>
      <c r="V36">
        <f>IFERROR(VLOOKUP(A36,EXAMS!A:CS,43,FALSE)*VLOOKUP(EXAMS!$AQ$1,[1]Cargo!$A:$D,4,FALSE),"")</f>
        <v>0</v>
      </c>
      <c r="W36">
        <f>IFERROR(VLOOKUP(A36,EXAMS!A:CS,45,FALSE)*VLOOKUP(EXAMS!$AS$1,[1]Cargo!$A:$D,4,FALSE),"")</f>
        <v>0</v>
      </c>
      <c r="X36">
        <f>IFERROR(VLOOKUP(A36,EXAMS!A:CS,47,FALSE)*VLOOKUP(EXAMS!$AU$1,[1]Cargo!$A:$D,4,FALSE),"")</f>
        <v>0</v>
      </c>
      <c r="Y36">
        <f>IFERROR(VLOOKUP(A36,EXAMS!A:CS,49,FALSE)*VLOOKUP(EXAMS!$AW$1,[1]Cargo!$A:$D,4,FALSE),"")</f>
        <v>0</v>
      </c>
      <c r="Z36">
        <f>IFERROR(VLOOKUP(A36,EXAMS!A:CS,51,FALSE)*VLOOKUP(EXAMS!$AY$1,[1]Cargo!$A:$D,4,FALSE),"")</f>
        <v>0</v>
      </c>
      <c r="AA36">
        <f>IFERROR(VLOOKUP(A36,EXAMS!A:CS,53,FALSE)*VLOOKUP(EXAMS!$BA$1,[1]Cargo!$A:$D,4,FALSE),"")</f>
        <v>0</v>
      </c>
      <c r="AB36">
        <f>IFERROR(VLOOKUP(A36,EXAMS!A:CS,55,FALSE)*VLOOKUP(EXAMS!$BC$1,[1]Cargo!$A:$D,4,FALSE),"")</f>
        <v>0</v>
      </c>
      <c r="AC36">
        <f>IFERROR(VLOOKUP(A36,EXAMS!A:CS,57,FALSE)*VLOOKUP(EXAMS!$BE$1,[1]Cargo!$A:$D,4,FALSE),"")</f>
        <v>0</v>
      </c>
      <c r="AD36">
        <f>IFERROR(VLOOKUP(A36,EXAMS!A:CS,59,FALSE)*VLOOKUP(EXAMS!$BG$1,[1]Cargo!$A:$D,4,FALSE),"")</f>
        <v>0</v>
      </c>
      <c r="AE36">
        <f>IFERROR(VLOOKUP(A36,EXAMS!A:CS,61,FALSE)*VLOOKUP(EXAMS!$BI$1,[1]Cargo!$A:$D,4,FALSE),"")</f>
        <v>0</v>
      </c>
      <c r="AF36">
        <f>IFERROR(VLOOKUP(A36,EXAMS!A:CS,63,FALSE)*VLOOKUP(EXAMS!$BK$1,[1]Cargo!$A:$D,4,FALSE),"")</f>
        <v>0</v>
      </c>
      <c r="AG36">
        <f>IFERROR(VLOOKUP(A36,EXAMS!A:CS,65,FALSE)*VLOOKUP(EXAMS!$BM$1,[1]Cargo!$A:$D,4,FALSE),"")</f>
        <v>0</v>
      </c>
      <c r="AH36">
        <f>IFERROR(VLOOKUP(A36,EXAMS!A:CS,67,FALSE)*VLOOKUP(EXAMS!$BO$1,[1]Cargo!$A:$D,4,FALSE),"")</f>
        <v>0</v>
      </c>
      <c r="AI36">
        <f>IFERROR(VLOOKUP(A36,EXAMS!A:CS,69,FALSE)*VLOOKUP(EXAMS!$BQ$1,[1]Cargo!$A:$D,4,FALSE),"")</f>
        <v>0</v>
      </c>
      <c r="AJ36">
        <f>IFERROR(VLOOKUP(A36,EXAMS!A:CS,71,FALSE)*VLOOKUP(EXAMS!$BS$1,[1]Cargo!$A:$D,4,FALSE),"")</f>
        <v>0</v>
      </c>
      <c r="AK36">
        <f>IFERROR(VLOOKUP(A36,EXAMS!A:CS,73,FALSE)*VLOOKUP(EXAMS!$BU$1,[1]Cargo!$A:$D,4,FALSE),"")</f>
        <v>0</v>
      </c>
      <c r="AL36">
        <f>IFERROR(VLOOKUP(A36,EXAMS!A:CS,75,FALSE)*VLOOKUP(EXAMS!$BW$1,[1]Cargo!$A:$D,4,FALSE),"")</f>
        <v>0</v>
      </c>
      <c r="AM36">
        <f>IFERROR(VLOOKUP(A36,EXAMS!A:CS,77,FALSE)*VLOOKUP(EXAMS!$BY$1,[1]Cargo!$A:$D,4,FALSE),"")</f>
        <v>0</v>
      </c>
      <c r="AN36">
        <f>IFERROR(VLOOKUP(A36,EXAMS!A:CS,79,FALSE)*VLOOKUP(EXAMS!$CA$1,[1]Cargo!$A:$D,4,FALSE),"")</f>
        <v>0</v>
      </c>
      <c r="AO36">
        <f>IFERROR(VLOOKUP(A36,EXAMS!A:CS,81,FALSE)*VLOOKUP(EXAMS!$CC$1,[1]Cargo!$A:$D,4,FALSE),"")</f>
        <v>0</v>
      </c>
      <c r="AP36">
        <f>IFERROR(VLOOKUP(A36,EXAMS!A:CS,83,FALSE)*VLOOKUP(EXAMS!$CE$1,[1]Cargo!$A:$D,4,FALSE),"")</f>
        <v>0</v>
      </c>
      <c r="AQ36">
        <f>IFERROR(VLOOKUP(A36,EXAMS!A:CS,85,FALSE)*VLOOKUP(EXAMS!$CG$1,[1]Cargo!$A:$D,4,FALSE),"")</f>
        <v>0</v>
      </c>
      <c r="AR36">
        <f>IFERROR(VLOOKUP(A36,EXAMS!A:CS,87,FALSE)*VLOOKUP(EXAMS!$CI$1,[1]Cargo!$A:$D,4,FALSE),"")</f>
        <v>0</v>
      </c>
      <c r="AS36">
        <f>IFERROR(VLOOKUP(A36,EXAMS!A:CS,89,FALSE)*VLOOKUP(EXAMS!$CK$1,[1]Cargo!$A:$D,4,FALSE),"")</f>
        <v>0</v>
      </c>
      <c r="AT36">
        <f>IFERROR(VLOOKUP(A36,EXAMS!A:CS,91,FALSE)*VLOOKUP(EXAMS!$CM$1,[1]Cargo!$A:$D,4,FALSE),"")</f>
        <v>0</v>
      </c>
      <c r="AU36">
        <f>IFERROR(VLOOKUP(A36,EXAMS!A:CS,93,FALSE)*VLOOKUP(EXAMS!$CO$1,[1]Cargo!$A:$D,4,FALSE),"")</f>
        <v>0</v>
      </c>
      <c r="AV36">
        <f>IFERROR(VLOOKUP(A36,EXAMS!A:CS,95,FALSE)*VLOOKUP(EXAMS!$CQ$1,[1]Cargo!$A:$D,4,FALSE),"")</f>
        <v>0</v>
      </c>
      <c r="AW36">
        <f>IFERROR(VLOOKUP(A36,EXAMS!A:CS,97,FALSE)*VLOOKUP(EXAMS!$CS$1,[1]Cargo!$A:$D,4,FALSE),"")</f>
        <v>0</v>
      </c>
    </row>
    <row r="37" spans="1:49" hidden="1" x14ac:dyDescent="0.3">
      <c r="A37" s="4" t="str">
        <f>METADATA!A37</f>
        <v>Q0216</v>
      </c>
      <c r="B37" s="11" t="s">
        <v>121</v>
      </c>
      <c r="C37" s="11">
        <f t="shared" si="2"/>
        <v>0</v>
      </c>
      <c r="D37" s="92">
        <f t="shared" si="1"/>
        <v>0</v>
      </c>
      <c r="E37">
        <f>IFERROR(VLOOKUP(A37,EXAMS!A:CS,7,FALSE)*VLOOKUP(EXAMS!$G$1,[1]Cargo!$A:$D,4,FALSE),"")</f>
        <v>0</v>
      </c>
      <c r="F37">
        <f>IFERROR(VLOOKUP(A37,EXAMS!A:CS,9,FALSE)*VLOOKUP(EXAMS!$I$1,[1]Cargo!$A:$D,4,FALSE),"")</f>
        <v>0</v>
      </c>
      <c r="G37">
        <f>IFERROR(VLOOKUP(A37,EXAMS!A:CS,11,FALSE)*VLOOKUP(EXAMS!$K$1,[1]Cargo!$A:$D,4,FALSE),"")</f>
        <v>0</v>
      </c>
      <c r="H37">
        <f>IFERROR(VLOOKUP(A37,EXAMS!A:CS,13,FALSE)*VLOOKUP(EXAMS!$M$1,[1]Cargo!$A:$D,4,FALSE),"")</f>
        <v>0</v>
      </c>
      <c r="I37">
        <f>IFERROR(VLOOKUP(A37,EXAMS!A:CS,15,FALSE)*VLOOKUP(EXAMS!$O$1,[1]Cargo!$A:$D,4,FALSE),"")</f>
        <v>0</v>
      </c>
      <c r="J37">
        <f>IFERROR(VLOOKUP(A37,EXAMS!A:CS,17,FALSE)*VLOOKUP(EXAMS!$Q$1,[1]Cargo!$A:$D,4,FALSE),"")</f>
        <v>0</v>
      </c>
      <c r="K37">
        <f>IFERROR(VLOOKUP(A37,EXAMS!A:CS,19,FALSE)*VLOOKUP(EXAMS!$S$1,[1]Cargo!$A:$D,4,FALSE),"")</f>
        <v>0</v>
      </c>
      <c r="L37">
        <f>IFERROR(VLOOKUP(A37,EXAMS!A:CS,21,FALSE)*VLOOKUP(EXAMS!$U$1,[1]Cargo!$A:$D,4,FALSE),"")</f>
        <v>0</v>
      </c>
      <c r="M37">
        <f>IFERROR(VLOOKUP(A37,EXAMS!A:CS,23,FALSE)*VLOOKUP(EXAMS!$W$1,[1]Cargo!$A:$D,4,FALSE),"")</f>
        <v>0</v>
      </c>
      <c r="N37">
        <f>IFERROR(VLOOKUP(A37,EXAMS!A:CS,25,FALSE)*VLOOKUP(EXAMS!$Y$1,[1]Cargo!$A:$D,4,FALSE),"")</f>
        <v>0</v>
      </c>
      <c r="O37">
        <f>IFERROR(VLOOKUP(A37,EXAMS!A:CS,27,FALSE)*VLOOKUP(EXAMS!$AA$1,[1]Cargo!$A:$D,4,FALSE),"")</f>
        <v>0</v>
      </c>
      <c r="P37">
        <f>IFERROR(VLOOKUP(A37,EXAMS!A:CS,29,FALSE)*VLOOKUP(EXAMS!$AC$1,[1]Cargo!$A:$D,4,FALSE),"")</f>
        <v>0</v>
      </c>
      <c r="Q37">
        <f>IFERROR(VLOOKUP(A37,EXAMS!A:CS,31,FALSE)*VLOOKUP(EXAMS!$AE$1,[1]Cargo!$A:$D,4,FALSE),"")</f>
        <v>0</v>
      </c>
      <c r="R37">
        <f>IFERROR(VLOOKUP(A37,EXAMS!A:CS,33,FALSE)*VLOOKUP(EXAMS!$AG$1,[1]Cargo!$A:$D,4,FALSE),"")</f>
        <v>0</v>
      </c>
      <c r="S37">
        <f>IFERROR(VLOOKUP(A37,EXAMS!A:CS,37,FALSE)*VLOOKUP(EXAMS!$AK$1,[1]Cargo!$A:$D,4,FALSE),"")</f>
        <v>0</v>
      </c>
      <c r="T37">
        <f>IFERROR(VLOOKUP(A37,EXAMS!A:CS,39,FALSE)*VLOOKUP(EXAMS!$AM$1,[1]Cargo!$A:$D,4,FALSE),"")</f>
        <v>0</v>
      </c>
      <c r="U37">
        <f>IFERROR(VLOOKUP(A37,EXAMS!A:CS,41,FALSE)*VLOOKUP(EXAMS!$AO$1,[1]Cargo!$A:$D,4,FALSE),"")</f>
        <v>0</v>
      </c>
      <c r="V37">
        <f>IFERROR(VLOOKUP(A37,EXAMS!A:CS,43,FALSE)*VLOOKUP(EXAMS!$AQ$1,[1]Cargo!$A:$D,4,FALSE),"")</f>
        <v>0</v>
      </c>
      <c r="W37">
        <f>IFERROR(VLOOKUP(A37,EXAMS!A:CS,45,FALSE)*VLOOKUP(EXAMS!$AS$1,[1]Cargo!$A:$D,4,FALSE),"")</f>
        <v>0</v>
      </c>
      <c r="X37">
        <f>IFERROR(VLOOKUP(A37,EXAMS!A:CS,47,FALSE)*VLOOKUP(EXAMS!$AU$1,[1]Cargo!$A:$D,4,FALSE),"")</f>
        <v>0</v>
      </c>
      <c r="Y37">
        <f>IFERROR(VLOOKUP(A37,EXAMS!A:CS,49,FALSE)*VLOOKUP(EXAMS!$AW$1,[1]Cargo!$A:$D,4,FALSE),"")</f>
        <v>0</v>
      </c>
      <c r="Z37">
        <f>IFERROR(VLOOKUP(A37,EXAMS!A:CS,51,FALSE)*VLOOKUP(EXAMS!$AY$1,[1]Cargo!$A:$D,4,FALSE),"")</f>
        <v>0</v>
      </c>
      <c r="AA37">
        <f>IFERROR(VLOOKUP(A37,EXAMS!A:CS,53,FALSE)*VLOOKUP(EXAMS!$BA$1,[1]Cargo!$A:$D,4,FALSE),"")</f>
        <v>0</v>
      </c>
      <c r="AB37">
        <f>IFERROR(VLOOKUP(A37,EXAMS!A:CS,55,FALSE)*VLOOKUP(EXAMS!$BC$1,[1]Cargo!$A:$D,4,FALSE),"")</f>
        <v>0</v>
      </c>
      <c r="AC37">
        <f>IFERROR(VLOOKUP(A37,EXAMS!A:CS,57,FALSE)*VLOOKUP(EXAMS!$BE$1,[1]Cargo!$A:$D,4,FALSE),"")</f>
        <v>0</v>
      </c>
      <c r="AD37">
        <f>IFERROR(VLOOKUP(A37,EXAMS!A:CS,59,FALSE)*VLOOKUP(EXAMS!$BG$1,[1]Cargo!$A:$D,4,FALSE),"")</f>
        <v>0</v>
      </c>
      <c r="AE37">
        <f>IFERROR(VLOOKUP(A37,EXAMS!A:CS,61,FALSE)*VLOOKUP(EXAMS!$BI$1,[1]Cargo!$A:$D,4,FALSE),"")</f>
        <v>0</v>
      </c>
      <c r="AF37">
        <f>IFERROR(VLOOKUP(A37,EXAMS!A:CS,63,FALSE)*VLOOKUP(EXAMS!$BK$1,[1]Cargo!$A:$D,4,FALSE),"")</f>
        <v>0</v>
      </c>
      <c r="AG37">
        <f>IFERROR(VLOOKUP(A37,EXAMS!A:CS,65,FALSE)*VLOOKUP(EXAMS!$BM$1,[1]Cargo!$A:$D,4,FALSE),"")</f>
        <v>0</v>
      </c>
      <c r="AH37">
        <f>IFERROR(VLOOKUP(A37,EXAMS!A:CS,67,FALSE)*VLOOKUP(EXAMS!$BO$1,[1]Cargo!$A:$D,4,FALSE),"")</f>
        <v>0</v>
      </c>
      <c r="AI37">
        <f>IFERROR(VLOOKUP(A37,EXAMS!A:CS,69,FALSE)*VLOOKUP(EXAMS!$BQ$1,[1]Cargo!$A:$D,4,FALSE),"")</f>
        <v>0</v>
      </c>
      <c r="AJ37">
        <f>IFERROR(VLOOKUP(A37,EXAMS!A:CS,71,FALSE)*VLOOKUP(EXAMS!$BS$1,[1]Cargo!$A:$D,4,FALSE),"")</f>
        <v>0</v>
      </c>
      <c r="AK37">
        <f>IFERROR(VLOOKUP(A37,EXAMS!A:CS,73,FALSE)*VLOOKUP(EXAMS!$BU$1,[1]Cargo!$A:$D,4,FALSE),"")</f>
        <v>0</v>
      </c>
      <c r="AL37">
        <f>IFERROR(VLOOKUP(A37,EXAMS!A:CS,75,FALSE)*VLOOKUP(EXAMS!$BW$1,[1]Cargo!$A:$D,4,FALSE),"")</f>
        <v>0</v>
      </c>
      <c r="AM37">
        <f>IFERROR(VLOOKUP(A37,EXAMS!A:CS,77,FALSE)*VLOOKUP(EXAMS!$BY$1,[1]Cargo!$A:$D,4,FALSE),"")</f>
        <v>0</v>
      </c>
      <c r="AN37">
        <f>IFERROR(VLOOKUP(A37,EXAMS!A:CS,79,FALSE)*VLOOKUP(EXAMS!$CA$1,[1]Cargo!$A:$D,4,FALSE),"")</f>
        <v>0</v>
      </c>
      <c r="AO37">
        <f>IFERROR(VLOOKUP(A37,EXAMS!A:CS,81,FALSE)*VLOOKUP(EXAMS!$CC$1,[1]Cargo!$A:$D,4,FALSE),"")</f>
        <v>0</v>
      </c>
      <c r="AP37">
        <f>IFERROR(VLOOKUP(A37,EXAMS!A:CS,83,FALSE)*VLOOKUP(EXAMS!$CE$1,[1]Cargo!$A:$D,4,FALSE),"")</f>
        <v>0</v>
      </c>
      <c r="AQ37">
        <f>IFERROR(VLOOKUP(A37,EXAMS!A:CS,85,FALSE)*VLOOKUP(EXAMS!$CG$1,[1]Cargo!$A:$D,4,FALSE),"")</f>
        <v>0</v>
      </c>
      <c r="AR37">
        <f>IFERROR(VLOOKUP(A37,EXAMS!A:CS,87,FALSE)*VLOOKUP(EXAMS!$CI$1,[1]Cargo!$A:$D,4,FALSE),"")</f>
        <v>0</v>
      </c>
      <c r="AS37">
        <f>IFERROR(VLOOKUP(A37,EXAMS!A:CS,89,FALSE)*VLOOKUP(EXAMS!$CK$1,[1]Cargo!$A:$D,4,FALSE),"")</f>
        <v>0</v>
      </c>
      <c r="AT37">
        <f>IFERROR(VLOOKUP(A37,EXAMS!A:CS,91,FALSE)*VLOOKUP(EXAMS!$CM$1,[1]Cargo!$A:$D,4,FALSE),"")</f>
        <v>0</v>
      </c>
      <c r="AU37">
        <f>IFERROR(VLOOKUP(A37,EXAMS!A:CS,93,FALSE)*VLOOKUP(EXAMS!$CO$1,[1]Cargo!$A:$D,4,FALSE),"")</f>
        <v>0</v>
      </c>
      <c r="AV37">
        <f>IFERROR(VLOOKUP(A37,EXAMS!A:CS,95,FALSE)*VLOOKUP(EXAMS!$CQ$1,[1]Cargo!$A:$D,4,FALSE),"")</f>
        <v>0</v>
      </c>
      <c r="AW37">
        <f>IFERROR(VLOOKUP(A37,EXAMS!A:CS,97,FALSE)*VLOOKUP(EXAMS!$CS$1,[1]Cargo!$A:$D,4,FALSE),"")</f>
        <v>0</v>
      </c>
    </row>
    <row r="38" spans="1:49" x14ac:dyDescent="0.3">
      <c r="A38" s="4" t="str">
        <f>METADATA!A38</f>
        <v>Q0219</v>
      </c>
      <c r="B38" s="11" t="s">
        <v>124</v>
      </c>
      <c r="C38" s="11">
        <f t="shared" si="2"/>
        <v>7.3158800000000008</v>
      </c>
      <c r="D38" s="92">
        <f t="shared" si="1"/>
        <v>15</v>
      </c>
      <c r="E38">
        <f>IFERROR(VLOOKUP(A38,EXAMS!A:CS,7,FALSE)*VLOOKUP(EXAMS!$G$1,[1]Cargo!$A:$D,4,FALSE),"")</f>
        <v>0.54179999999999995</v>
      </c>
      <c r="F38">
        <f>IFERROR(VLOOKUP(A38,EXAMS!A:CS,9,FALSE)*VLOOKUP(EXAMS!$I$1,[1]Cargo!$A:$D,4,FALSE),"")</f>
        <v>0.72000000000000008</v>
      </c>
      <c r="G38">
        <f>IFERROR(VLOOKUP(A38,EXAMS!A:CS,11,FALSE)*VLOOKUP(EXAMS!$K$1,[1]Cargo!$A:$D,4,FALSE),"")</f>
        <v>0.754</v>
      </c>
      <c r="H38">
        <f>IFERROR(VLOOKUP(A38,EXAMS!A:CS,13,FALSE)*VLOOKUP(EXAMS!$M$1,[1]Cargo!$A:$D,4,FALSE),"")</f>
        <v>0.50939999999999996</v>
      </c>
      <c r="I38">
        <f>IFERROR(VLOOKUP(A38,EXAMS!A:CS,15,FALSE)*VLOOKUP(EXAMS!$O$1,[1]Cargo!$A:$D,4,FALSE),"")</f>
        <v>0.4415</v>
      </c>
      <c r="J38">
        <f>IFERROR(VLOOKUP(A38,EXAMS!A:CS,17,FALSE)*VLOOKUP(EXAMS!$Q$1,[1]Cargo!$A:$D,4,FALSE),"")</f>
        <v>0.53220000000000001</v>
      </c>
      <c r="K38">
        <f>IFERROR(VLOOKUP(A38,EXAMS!A:CS,19,FALSE)*VLOOKUP(EXAMS!$S$1,[1]Cargo!$A:$D,4,FALSE),"")</f>
        <v>0.36840000000000006</v>
      </c>
      <c r="L38">
        <f>IFERROR(VLOOKUP(A38,EXAMS!A:CS,21,FALSE)*VLOOKUP(EXAMS!$U$1,[1]Cargo!$A:$D,4,FALSE),"")</f>
        <v>0.5</v>
      </c>
      <c r="M38">
        <f>IFERROR(VLOOKUP(A38,EXAMS!A:CS,23,FALSE)*VLOOKUP(EXAMS!$W$1,[1]Cargo!$A:$D,4,FALSE),"")</f>
        <v>0.26429999999999998</v>
      </c>
      <c r="N38">
        <f>IFERROR(VLOOKUP(A38,EXAMS!A:CS,25,FALSE)*VLOOKUP(EXAMS!$Y$1,[1]Cargo!$A:$D,4,FALSE),"")</f>
        <v>0.46500000000000002</v>
      </c>
      <c r="O38">
        <f>IFERROR(VLOOKUP(A38,EXAMS!A:CS,27,FALSE)*VLOOKUP(EXAMS!$AA$1,[1]Cargo!$A:$D,4,FALSE),"")</f>
        <v>0.46750000000000003</v>
      </c>
      <c r="P38">
        <f>IFERROR(VLOOKUP(A38,EXAMS!A:CS,29,FALSE)*VLOOKUP(EXAMS!$AC$1,[1]Cargo!$A:$D,4,FALSE),"")</f>
        <v>0.48199999999999998</v>
      </c>
      <c r="Q38">
        <f>IFERROR(VLOOKUP(A38,EXAMS!A:CS,31,FALSE)*VLOOKUP(EXAMS!$AE$1,[1]Cargo!$A:$D,4,FALSE),"")</f>
        <v>0.45557999999999998</v>
      </c>
      <c r="R38">
        <f>IFERROR(VLOOKUP(A38,EXAMS!A:CS,33,FALSE)*VLOOKUP(EXAMS!$AG$1,[1]Cargo!$A:$D,4,FALSE),"")</f>
        <v>0.24659999999999999</v>
      </c>
      <c r="S38">
        <f>IFERROR(VLOOKUP(A38,EXAMS!A:CS,37,FALSE)*VLOOKUP(EXAMS!$AK$1,[1]Cargo!$A:$D,4,FALSE),"")</f>
        <v>0</v>
      </c>
      <c r="T38">
        <f>IFERROR(VLOOKUP(A38,EXAMS!A:CS,39,FALSE)*VLOOKUP(EXAMS!$AM$1,[1]Cargo!$A:$D,4,FALSE),"")</f>
        <v>0.56759999999999999</v>
      </c>
      <c r="U38">
        <f>IFERROR(VLOOKUP(A38,EXAMS!A:CS,41,FALSE)*VLOOKUP(EXAMS!$AO$1,[1]Cargo!$A:$D,4,FALSE),"")</f>
        <v>0</v>
      </c>
      <c r="V38">
        <f>IFERROR(VLOOKUP(A38,EXAMS!A:CS,43,FALSE)*VLOOKUP(EXAMS!$AQ$1,[1]Cargo!$A:$D,4,FALSE),"")</f>
        <v>0</v>
      </c>
      <c r="W38">
        <f>IFERROR(VLOOKUP(A38,EXAMS!A:CS,45,FALSE)*VLOOKUP(EXAMS!$AS$1,[1]Cargo!$A:$D,4,FALSE),"")</f>
        <v>0</v>
      </c>
      <c r="X38">
        <f>IFERROR(VLOOKUP(A38,EXAMS!A:CS,47,FALSE)*VLOOKUP(EXAMS!$AU$1,[1]Cargo!$A:$D,4,FALSE),"")</f>
        <v>0</v>
      </c>
      <c r="Y38">
        <f>IFERROR(VLOOKUP(A38,EXAMS!A:CS,49,FALSE)*VLOOKUP(EXAMS!$AW$1,[1]Cargo!$A:$D,4,FALSE),"")</f>
        <v>0</v>
      </c>
      <c r="Z38">
        <f>IFERROR(VLOOKUP(A38,EXAMS!A:CS,51,FALSE)*VLOOKUP(EXAMS!$AY$1,[1]Cargo!$A:$D,4,FALSE),"")</f>
        <v>0</v>
      </c>
      <c r="AA38">
        <f>IFERROR(VLOOKUP(A38,EXAMS!A:CS,53,FALSE)*VLOOKUP(EXAMS!$BA$1,[1]Cargo!$A:$D,4,FALSE),"")</f>
        <v>0</v>
      </c>
      <c r="AB38">
        <f>IFERROR(VLOOKUP(A38,EXAMS!A:CS,55,FALSE)*VLOOKUP(EXAMS!$BC$1,[1]Cargo!$A:$D,4,FALSE),"")</f>
        <v>0</v>
      </c>
      <c r="AC38">
        <f>IFERROR(VLOOKUP(A38,EXAMS!A:CS,57,FALSE)*VLOOKUP(EXAMS!$BE$1,[1]Cargo!$A:$D,4,FALSE),"")</f>
        <v>0</v>
      </c>
      <c r="AD38">
        <f>IFERROR(VLOOKUP(A38,EXAMS!A:CS,59,FALSE)*VLOOKUP(EXAMS!$BG$1,[1]Cargo!$A:$D,4,FALSE),"")</f>
        <v>0</v>
      </c>
      <c r="AE38">
        <f>IFERROR(VLOOKUP(A38,EXAMS!A:CS,61,FALSE)*VLOOKUP(EXAMS!$BI$1,[1]Cargo!$A:$D,4,FALSE),"")</f>
        <v>0</v>
      </c>
      <c r="AF38">
        <f>IFERROR(VLOOKUP(A38,EXAMS!A:CS,63,FALSE)*VLOOKUP(EXAMS!$BK$1,[1]Cargo!$A:$D,4,FALSE),"")</f>
        <v>0</v>
      </c>
      <c r="AG38">
        <f>IFERROR(VLOOKUP(A38,EXAMS!A:CS,65,FALSE)*VLOOKUP(EXAMS!$BM$1,[1]Cargo!$A:$D,4,FALSE),"")</f>
        <v>0</v>
      </c>
      <c r="AH38">
        <f>IFERROR(VLOOKUP(A38,EXAMS!A:CS,67,FALSE)*VLOOKUP(EXAMS!$BO$1,[1]Cargo!$A:$D,4,FALSE),"")</f>
        <v>0</v>
      </c>
      <c r="AI38">
        <f>IFERROR(VLOOKUP(A38,EXAMS!A:CS,69,FALSE)*VLOOKUP(EXAMS!$BQ$1,[1]Cargo!$A:$D,4,FALSE),"")</f>
        <v>0</v>
      </c>
      <c r="AJ38">
        <f>IFERROR(VLOOKUP(A38,EXAMS!A:CS,71,FALSE)*VLOOKUP(EXAMS!$BS$1,[1]Cargo!$A:$D,4,FALSE),"")</f>
        <v>0</v>
      </c>
      <c r="AK38">
        <f>IFERROR(VLOOKUP(A38,EXAMS!A:CS,73,FALSE)*VLOOKUP(EXAMS!$BU$1,[1]Cargo!$A:$D,4,FALSE),"")</f>
        <v>0</v>
      </c>
      <c r="AL38">
        <f>IFERROR(VLOOKUP(A38,EXAMS!A:CS,75,FALSE)*VLOOKUP(EXAMS!$BW$1,[1]Cargo!$A:$D,4,FALSE),"")</f>
        <v>0</v>
      </c>
      <c r="AM38">
        <f>IFERROR(VLOOKUP(A38,EXAMS!A:CS,77,FALSE)*VLOOKUP(EXAMS!$BY$1,[1]Cargo!$A:$D,4,FALSE),"")</f>
        <v>0</v>
      </c>
      <c r="AN38">
        <f>IFERROR(VLOOKUP(A38,EXAMS!A:CS,79,FALSE)*VLOOKUP(EXAMS!$CA$1,[1]Cargo!$A:$D,4,FALSE),"")</f>
        <v>0</v>
      </c>
      <c r="AO38">
        <f>IFERROR(VLOOKUP(A38,EXAMS!A:CS,81,FALSE)*VLOOKUP(EXAMS!$CC$1,[1]Cargo!$A:$D,4,FALSE),"")</f>
        <v>0</v>
      </c>
      <c r="AP38">
        <f>IFERROR(VLOOKUP(A38,EXAMS!A:CS,83,FALSE)*VLOOKUP(EXAMS!$CE$1,[1]Cargo!$A:$D,4,FALSE),"")</f>
        <v>0</v>
      </c>
      <c r="AQ38">
        <f>IFERROR(VLOOKUP(A38,EXAMS!A:CS,85,FALSE)*VLOOKUP(EXAMS!$CG$1,[1]Cargo!$A:$D,4,FALSE),"")</f>
        <v>0</v>
      </c>
      <c r="AR38">
        <f>IFERROR(VLOOKUP(A38,EXAMS!A:CS,87,FALSE)*VLOOKUP(EXAMS!$CI$1,[1]Cargo!$A:$D,4,FALSE),"")</f>
        <v>0</v>
      </c>
      <c r="AS38">
        <f>IFERROR(VLOOKUP(A38,EXAMS!A:CS,89,FALSE)*VLOOKUP(EXAMS!$CK$1,[1]Cargo!$A:$D,4,FALSE),"")</f>
        <v>0</v>
      </c>
      <c r="AT38">
        <f>IFERROR(VLOOKUP(A38,EXAMS!A:CS,91,FALSE)*VLOOKUP(EXAMS!$CM$1,[1]Cargo!$A:$D,4,FALSE),"")</f>
        <v>0</v>
      </c>
      <c r="AU38">
        <f>IFERROR(VLOOKUP(A38,EXAMS!A:CS,93,FALSE)*VLOOKUP(EXAMS!$CO$1,[1]Cargo!$A:$D,4,FALSE),"")</f>
        <v>0</v>
      </c>
      <c r="AV38">
        <f>IFERROR(VLOOKUP(A38,EXAMS!A:CS,95,FALSE)*VLOOKUP(EXAMS!$CQ$1,[1]Cargo!$A:$D,4,FALSE),"")</f>
        <v>0</v>
      </c>
      <c r="AW38">
        <f>IFERROR(VLOOKUP(A38,EXAMS!A:CS,97,FALSE)*VLOOKUP(EXAMS!$CS$1,[1]Cargo!$A:$D,4,FALSE),"")</f>
        <v>0</v>
      </c>
    </row>
    <row r="39" spans="1:49" x14ac:dyDescent="0.3">
      <c r="A39" s="4" t="str">
        <f>METADATA!A39</f>
        <v>Q0229</v>
      </c>
      <c r="B39" s="11" t="s">
        <v>127</v>
      </c>
      <c r="C39" s="11">
        <f t="shared" si="2"/>
        <v>3.7581100000000003</v>
      </c>
      <c r="D39" s="92">
        <f t="shared" si="1"/>
        <v>9</v>
      </c>
      <c r="E39">
        <f>IFERROR(VLOOKUP(A39,EXAMS!A:CS,7,FALSE)*VLOOKUP(EXAMS!$G$1,[1]Cargo!$A:$D,4,FALSE),"")</f>
        <v>0.5514</v>
      </c>
      <c r="F39">
        <f>IFERROR(VLOOKUP(A39,EXAMS!A:CS,9,FALSE)*VLOOKUP(EXAMS!$I$1,[1]Cargo!$A:$D,4,FALSE),"")</f>
        <v>0.39600000000000002</v>
      </c>
      <c r="G39">
        <f>IFERROR(VLOOKUP(A39,EXAMS!A:CS,11,FALSE)*VLOOKUP(EXAMS!$K$1,[1]Cargo!$A:$D,4,FALSE),"")</f>
        <v>0.65300000000000002</v>
      </c>
      <c r="H39">
        <f>IFERROR(VLOOKUP(A39,EXAMS!A:CS,13,FALSE)*VLOOKUP(EXAMS!$M$1,[1]Cargo!$A:$D,4,FALSE),"")</f>
        <v>0.46499999999999997</v>
      </c>
      <c r="I39">
        <f>IFERROR(VLOOKUP(A39,EXAMS!A:CS,15,FALSE)*VLOOKUP(EXAMS!$O$1,[1]Cargo!$A:$D,4,FALSE),"")</f>
        <v>0.35799999999999998</v>
      </c>
      <c r="J39">
        <f>IFERROR(VLOOKUP(A39,EXAMS!A:CS,17,FALSE)*VLOOKUP(EXAMS!$Q$1,[1]Cargo!$A:$D,4,FALSE),"")</f>
        <v>0</v>
      </c>
      <c r="K39">
        <f>IFERROR(VLOOKUP(A39,EXAMS!A:CS,19,FALSE)*VLOOKUP(EXAMS!$S$1,[1]Cargo!$A:$D,4,FALSE),"")</f>
        <v>0.31624000000000002</v>
      </c>
      <c r="L39">
        <f>IFERROR(VLOOKUP(A39,EXAMS!A:CS,21,FALSE)*VLOOKUP(EXAMS!$U$1,[1]Cargo!$A:$D,4,FALSE),"")</f>
        <v>0.35</v>
      </c>
      <c r="M39">
        <f>IFERROR(VLOOKUP(A39,EXAMS!A:CS,23,FALSE)*VLOOKUP(EXAMS!$W$1,[1]Cargo!$A:$D,4,FALSE),"")</f>
        <v>0.20741999999999999</v>
      </c>
      <c r="N39">
        <f>IFERROR(VLOOKUP(A39,EXAMS!A:CS,25,FALSE)*VLOOKUP(EXAMS!$Y$1,[1]Cargo!$A:$D,4,FALSE),"")</f>
        <v>0</v>
      </c>
      <c r="O39">
        <f>IFERROR(VLOOKUP(A39,EXAMS!A:CS,27,FALSE)*VLOOKUP(EXAMS!$AA$1,[1]Cargo!$A:$D,4,FALSE),"")</f>
        <v>0.46105000000000002</v>
      </c>
      <c r="P39">
        <f>IFERROR(VLOOKUP(A39,EXAMS!A:CS,29,FALSE)*VLOOKUP(EXAMS!$AC$1,[1]Cargo!$A:$D,4,FALSE),"")</f>
        <v>0</v>
      </c>
      <c r="Q39">
        <f>IFERROR(VLOOKUP(A39,EXAMS!A:CS,31,FALSE)*VLOOKUP(EXAMS!$AE$1,[1]Cargo!$A:$D,4,FALSE),"")</f>
        <v>0</v>
      </c>
      <c r="R39">
        <f>IFERROR(VLOOKUP(A39,EXAMS!A:CS,33,FALSE)*VLOOKUP(EXAMS!$AG$1,[1]Cargo!$A:$D,4,FALSE),"")</f>
        <v>0</v>
      </c>
      <c r="S39">
        <f>IFERROR(VLOOKUP(A39,EXAMS!A:CS,37,FALSE)*VLOOKUP(EXAMS!$AK$1,[1]Cargo!$A:$D,4,FALSE),"")</f>
        <v>0</v>
      </c>
      <c r="T39">
        <f>IFERROR(VLOOKUP(A39,EXAMS!A:CS,39,FALSE)*VLOOKUP(EXAMS!$AM$1,[1]Cargo!$A:$D,4,FALSE),"")</f>
        <v>0</v>
      </c>
      <c r="U39">
        <f>IFERROR(VLOOKUP(A39,EXAMS!A:CS,41,FALSE)*VLOOKUP(EXAMS!$AO$1,[1]Cargo!$A:$D,4,FALSE),"")</f>
        <v>0</v>
      </c>
      <c r="V39">
        <f>IFERROR(VLOOKUP(A39,EXAMS!A:CS,43,FALSE)*VLOOKUP(EXAMS!$AQ$1,[1]Cargo!$A:$D,4,FALSE),"")</f>
        <v>0</v>
      </c>
      <c r="W39">
        <f>IFERROR(VLOOKUP(A39,EXAMS!A:CS,45,FALSE)*VLOOKUP(EXAMS!$AS$1,[1]Cargo!$A:$D,4,FALSE),"")</f>
        <v>0</v>
      </c>
      <c r="X39">
        <f>IFERROR(VLOOKUP(A39,EXAMS!A:CS,47,FALSE)*VLOOKUP(EXAMS!$AU$1,[1]Cargo!$A:$D,4,FALSE),"")</f>
        <v>0</v>
      </c>
      <c r="Y39">
        <f>IFERROR(VLOOKUP(A39,EXAMS!A:CS,49,FALSE)*VLOOKUP(EXAMS!$AW$1,[1]Cargo!$A:$D,4,FALSE),"")</f>
        <v>0</v>
      </c>
      <c r="Z39">
        <f>IFERROR(VLOOKUP(A39,EXAMS!A:CS,51,FALSE)*VLOOKUP(EXAMS!$AY$1,[1]Cargo!$A:$D,4,FALSE),"")</f>
        <v>0</v>
      </c>
      <c r="AA39">
        <f>IFERROR(VLOOKUP(A39,EXAMS!A:CS,53,FALSE)*VLOOKUP(EXAMS!$BA$1,[1]Cargo!$A:$D,4,FALSE),"")</f>
        <v>0</v>
      </c>
      <c r="AB39">
        <f>IFERROR(VLOOKUP(A39,EXAMS!A:CS,55,FALSE)*VLOOKUP(EXAMS!$BC$1,[1]Cargo!$A:$D,4,FALSE),"")</f>
        <v>0</v>
      </c>
      <c r="AC39">
        <f>IFERROR(VLOOKUP(A39,EXAMS!A:CS,57,FALSE)*VLOOKUP(EXAMS!$BE$1,[1]Cargo!$A:$D,4,FALSE),"")</f>
        <v>0</v>
      </c>
      <c r="AD39">
        <f>IFERROR(VLOOKUP(A39,EXAMS!A:CS,59,FALSE)*VLOOKUP(EXAMS!$BG$1,[1]Cargo!$A:$D,4,FALSE),"")</f>
        <v>0</v>
      </c>
      <c r="AE39">
        <f>IFERROR(VLOOKUP(A39,EXAMS!A:CS,61,FALSE)*VLOOKUP(EXAMS!$BI$1,[1]Cargo!$A:$D,4,FALSE),"")</f>
        <v>0</v>
      </c>
      <c r="AF39">
        <f>IFERROR(VLOOKUP(A39,EXAMS!A:CS,63,FALSE)*VLOOKUP(EXAMS!$BK$1,[1]Cargo!$A:$D,4,FALSE),"")</f>
        <v>0</v>
      </c>
      <c r="AG39">
        <f>IFERROR(VLOOKUP(A39,EXAMS!A:CS,65,FALSE)*VLOOKUP(EXAMS!$BM$1,[1]Cargo!$A:$D,4,FALSE),"")</f>
        <v>0</v>
      </c>
      <c r="AH39">
        <f>IFERROR(VLOOKUP(A39,EXAMS!A:CS,67,FALSE)*VLOOKUP(EXAMS!$BO$1,[1]Cargo!$A:$D,4,FALSE),"")</f>
        <v>0</v>
      </c>
      <c r="AI39">
        <f>IFERROR(VLOOKUP(A39,EXAMS!A:CS,69,FALSE)*VLOOKUP(EXAMS!$BQ$1,[1]Cargo!$A:$D,4,FALSE),"")</f>
        <v>0</v>
      </c>
      <c r="AJ39">
        <f>IFERROR(VLOOKUP(A39,EXAMS!A:CS,71,FALSE)*VLOOKUP(EXAMS!$BS$1,[1]Cargo!$A:$D,4,FALSE),"")</f>
        <v>0</v>
      </c>
      <c r="AK39">
        <f>IFERROR(VLOOKUP(A39,EXAMS!A:CS,73,FALSE)*VLOOKUP(EXAMS!$BU$1,[1]Cargo!$A:$D,4,FALSE),"")</f>
        <v>0</v>
      </c>
      <c r="AL39">
        <f>IFERROR(VLOOKUP(A39,EXAMS!A:CS,75,FALSE)*VLOOKUP(EXAMS!$BW$1,[1]Cargo!$A:$D,4,FALSE),"")</f>
        <v>0</v>
      </c>
      <c r="AM39">
        <f>IFERROR(VLOOKUP(A39,EXAMS!A:CS,77,FALSE)*VLOOKUP(EXAMS!$BY$1,[1]Cargo!$A:$D,4,FALSE),"")</f>
        <v>0</v>
      </c>
      <c r="AN39">
        <f>IFERROR(VLOOKUP(A39,EXAMS!A:CS,79,FALSE)*VLOOKUP(EXAMS!$CA$1,[1]Cargo!$A:$D,4,FALSE),"")</f>
        <v>0</v>
      </c>
      <c r="AO39">
        <f>IFERROR(VLOOKUP(A39,EXAMS!A:CS,81,FALSE)*VLOOKUP(EXAMS!$CC$1,[1]Cargo!$A:$D,4,FALSE),"")</f>
        <v>0</v>
      </c>
      <c r="AP39">
        <f>IFERROR(VLOOKUP(A39,EXAMS!A:CS,83,FALSE)*VLOOKUP(EXAMS!$CE$1,[1]Cargo!$A:$D,4,FALSE),"")</f>
        <v>0</v>
      </c>
      <c r="AQ39">
        <f>IFERROR(VLOOKUP(A39,EXAMS!A:CS,85,FALSE)*VLOOKUP(EXAMS!$CG$1,[1]Cargo!$A:$D,4,FALSE),"")</f>
        <v>0</v>
      </c>
      <c r="AR39">
        <f>IFERROR(VLOOKUP(A39,EXAMS!A:CS,87,FALSE)*VLOOKUP(EXAMS!$CI$1,[1]Cargo!$A:$D,4,FALSE),"")</f>
        <v>0</v>
      </c>
      <c r="AS39">
        <f>IFERROR(VLOOKUP(A39,EXAMS!A:CS,89,FALSE)*VLOOKUP(EXAMS!$CK$1,[1]Cargo!$A:$D,4,FALSE),"")</f>
        <v>0</v>
      </c>
      <c r="AT39">
        <f>IFERROR(VLOOKUP(A39,EXAMS!A:CS,91,FALSE)*VLOOKUP(EXAMS!$CM$1,[1]Cargo!$A:$D,4,FALSE),"")</f>
        <v>0</v>
      </c>
      <c r="AU39">
        <f>IFERROR(VLOOKUP(A39,EXAMS!A:CS,93,FALSE)*VLOOKUP(EXAMS!$CO$1,[1]Cargo!$A:$D,4,FALSE),"")</f>
        <v>0</v>
      </c>
      <c r="AV39">
        <f>IFERROR(VLOOKUP(A39,EXAMS!A:CS,95,FALSE)*VLOOKUP(EXAMS!$CQ$1,[1]Cargo!$A:$D,4,FALSE),"")</f>
        <v>0</v>
      </c>
      <c r="AW39">
        <f>IFERROR(VLOOKUP(A39,EXAMS!A:CS,97,FALSE)*VLOOKUP(EXAMS!$CS$1,[1]Cargo!$A:$D,4,FALSE),"")</f>
        <v>0</v>
      </c>
    </row>
    <row r="40" spans="1:49" x14ac:dyDescent="0.3">
      <c r="A40" s="4" t="str">
        <f>METADATA!A40</f>
        <v>Q0234</v>
      </c>
      <c r="B40" s="11" t="s">
        <v>130</v>
      </c>
      <c r="C40" s="11">
        <f t="shared" si="2"/>
        <v>7.6880000000000006</v>
      </c>
      <c r="D40" s="92">
        <f t="shared" si="1"/>
        <v>15</v>
      </c>
      <c r="E40">
        <f>IFERROR(VLOOKUP(A40,EXAMS!A:CS,7,FALSE)*VLOOKUP(EXAMS!$G$1,[1]Cargo!$A:$D,4,FALSE),"")</f>
        <v>0.56130000000000002</v>
      </c>
      <c r="F40">
        <f>IFERROR(VLOOKUP(A40,EXAMS!A:CS,9,FALSE)*VLOOKUP(EXAMS!$I$1,[1]Cargo!$A:$D,4,FALSE),"")</f>
        <v>0.81900000000000006</v>
      </c>
      <c r="G40">
        <f>IFERROR(VLOOKUP(A40,EXAMS!A:CS,11,FALSE)*VLOOKUP(EXAMS!$K$1,[1]Cargo!$A:$D,4,FALSE),"")</f>
        <v>0.92400000000000004</v>
      </c>
      <c r="H40">
        <f>IFERROR(VLOOKUP(A40,EXAMS!A:CS,13,FALSE)*VLOOKUP(EXAMS!$M$1,[1]Cargo!$A:$D,4,FALSE),"")</f>
        <v>0.6</v>
      </c>
      <c r="I40">
        <f>IFERROR(VLOOKUP(A40,EXAMS!A:CS,15,FALSE)*VLOOKUP(EXAMS!$O$1,[1]Cargo!$A:$D,4,FALSE),"")</f>
        <v>0.48299999999999998</v>
      </c>
      <c r="J40">
        <f>IFERROR(VLOOKUP(A40,EXAMS!A:CS,17,FALSE)*VLOOKUP(EXAMS!$Q$1,[1]Cargo!$A:$D,4,FALSE),"")</f>
        <v>0.504</v>
      </c>
      <c r="K40">
        <f>IFERROR(VLOOKUP(A40,EXAMS!A:CS,19,FALSE)*VLOOKUP(EXAMS!$S$1,[1]Cargo!$A:$D,4,FALSE),"")</f>
        <v>0.37480000000000002</v>
      </c>
      <c r="L40">
        <f>IFERROR(VLOOKUP(A40,EXAMS!A:CS,21,FALSE)*VLOOKUP(EXAMS!$U$1,[1]Cargo!$A:$D,4,FALSE),"")</f>
        <v>0.4385</v>
      </c>
      <c r="M40">
        <f>IFERROR(VLOOKUP(A40,EXAMS!A:CS,23,FALSE)*VLOOKUP(EXAMS!$W$1,[1]Cargo!$A:$D,4,FALSE),"")</f>
        <v>0.28949999999999998</v>
      </c>
      <c r="N40">
        <f>IFERROR(VLOOKUP(A40,EXAMS!A:CS,25,FALSE)*VLOOKUP(EXAMS!$Y$1,[1]Cargo!$A:$D,4,FALSE),"")</f>
        <v>0.49</v>
      </c>
      <c r="O40">
        <f>IFERROR(VLOOKUP(A40,EXAMS!A:CS,27,FALSE)*VLOOKUP(EXAMS!$AA$1,[1]Cargo!$A:$D,4,FALSE),"")</f>
        <v>0.45500000000000002</v>
      </c>
      <c r="P40">
        <f>IFERROR(VLOOKUP(A40,EXAMS!A:CS,29,FALSE)*VLOOKUP(EXAMS!$AC$1,[1]Cargo!$A:$D,4,FALSE),"")</f>
        <v>0.35699999999999998</v>
      </c>
      <c r="Q40">
        <f>IFERROR(VLOOKUP(A40,EXAMS!A:CS,31,FALSE)*VLOOKUP(EXAMS!$AE$1,[1]Cargo!$A:$D,4,FALSE),"")</f>
        <v>0</v>
      </c>
      <c r="R40">
        <f>IFERROR(VLOOKUP(A40,EXAMS!A:CS,33,FALSE)*VLOOKUP(EXAMS!$AG$1,[1]Cargo!$A:$D,4,FALSE),"")</f>
        <v>0.29189999999999999</v>
      </c>
      <c r="S40">
        <f>IFERROR(VLOOKUP(A40,EXAMS!A:CS,37,FALSE)*VLOOKUP(EXAMS!$AK$1,[1]Cargo!$A:$D,4,FALSE),"")</f>
        <v>0.5</v>
      </c>
      <c r="T40">
        <f>IFERROR(VLOOKUP(A40,EXAMS!A:CS,39,FALSE)*VLOOKUP(EXAMS!$AM$1,[1]Cargo!$A:$D,4,FALSE),"")</f>
        <v>0.6</v>
      </c>
      <c r="U40">
        <f>IFERROR(VLOOKUP(A40,EXAMS!A:CS,41,FALSE)*VLOOKUP(EXAMS!$AO$1,[1]Cargo!$A:$D,4,FALSE),"")</f>
        <v>0</v>
      </c>
      <c r="V40">
        <f>IFERROR(VLOOKUP(A40,EXAMS!A:CS,43,FALSE)*VLOOKUP(EXAMS!$AQ$1,[1]Cargo!$A:$D,4,FALSE),"")</f>
        <v>0</v>
      </c>
      <c r="W40">
        <f>IFERROR(VLOOKUP(A40,EXAMS!A:CS,45,FALSE)*VLOOKUP(EXAMS!$AS$1,[1]Cargo!$A:$D,4,FALSE),"")</f>
        <v>0</v>
      </c>
      <c r="X40">
        <f>IFERROR(VLOOKUP(A40,EXAMS!A:CS,47,FALSE)*VLOOKUP(EXAMS!$AU$1,[1]Cargo!$A:$D,4,FALSE),"")</f>
        <v>0</v>
      </c>
      <c r="Y40">
        <f>IFERROR(VLOOKUP(A40,EXAMS!A:CS,49,FALSE)*VLOOKUP(EXAMS!$AW$1,[1]Cargo!$A:$D,4,FALSE),"")</f>
        <v>0</v>
      </c>
      <c r="Z40">
        <f>IFERROR(VLOOKUP(A40,EXAMS!A:CS,51,FALSE)*VLOOKUP(EXAMS!$AY$1,[1]Cargo!$A:$D,4,FALSE),"")</f>
        <v>0</v>
      </c>
      <c r="AA40">
        <f>IFERROR(VLOOKUP(A40,EXAMS!A:CS,53,FALSE)*VLOOKUP(EXAMS!$BA$1,[1]Cargo!$A:$D,4,FALSE),"")</f>
        <v>0</v>
      </c>
      <c r="AB40">
        <f>IFERROR(VLOOKUP(A40,EXAMS!A:CS,55,FALSE)*VLOOKUP(EXAMS!$BC$1,[1]Cargo!$A:$D,4,FALSE),"")</f>
        <v>0</v>
      </c>
      <c r="AC40">
        <f>IFERROR(VLOOKUP(A40,EXAMS!A:CS,57,FALSE)*VLOOKUP(EXAMS!$BE$1,[1]Cargo!$A:$D,4,FALSE),"")</f>
        <v>0</v>
      </c>
      <c r="AD40">
        <f>IFERROR(VLOOKUP(A40,EXAMS!A:CS,59,FALSE)*VLOOKUP(EXAMS!$BG$1,[1]Cargo!$A:$D,4,FALSE),"")</f>
        <v>0</v>
      </c>
      <c r="AE40">
        <f>IFERROR(VLOOKUP(A40,EXAMS!A:CS,61,FALSE)*VLOOKUP(EXAMS!$BI$1,[1]Cargo!$A:$D,4,FALSE),"")</f>
        <v>0</v>
      </c>
      <c r="AF40">
        <f>IFERROR(VLOOKUP(A40,EXAMS!A:CS,63,FALSE)*VLOOKUP(EXAMS!$BK$1,[1]Cargo!$A:$D,4,FALSE),"")</f>
        <v>0</v>
      </c>
      <c r="AG40">
        <f>IFERROR(VLOOKUP(A40,EXAMS!A:CS,65,FALSE)*VLOOKUP(EXAMS!$BM$1,[1]Cargo!$A:$D,4,FALSE),"")</f>
        <v>0</v>
      </c>
      <c r="AH40">
        <f>IFERROR(VLOOKUP(A40,EXAMS!A:CS,67,FALSE)*VLOOKUP(EXAMS!$BO$1,[1]Cargo!$A:$D,4,FALSE),"")</f>
        <v>0</v>
      </c>
      <c r="AI40">
        <f>IFERROR(VLOOKUP(A40,EXAMS!A:CS,69,FALSE)*VLOOKUP(EXAMS!$BQ$1,[1]Cargo!$A:$D,4,FALSE),"")</f>
        <v>0</v>
      </c>
      <c r="AJ40">
        <f>IFERROR(VLOOKUP(A40,EXAMS!A:CS,71,FALSE)*VLOOKUP(EXAMS!$BS$1,[1]Cargo!$A:$D,4,FALSE),"")</f>
        <v>0</v>
      </c>
      <c r="AK40">
        <f>IFERROR(VLOOKUP(A40,EXAMS!A:CS,73,FALSE)*VLOOKUP(EXAMS!$BU$1,[1]Cargo!$A:$D,4,FALSE),"")</f>
        <v>0</v>
      </c>
      <c r="AL40">
        <f>IFERROR(VLOOKUP(A40,EXAMS!A:CS,75,FALSE)*VLOOKUP(EXAMS!$BW$1,[1]Cargo!$A:$D,4,FALSE),"")</f>
        <v>0</v>
      </c>
      <c r="AM40">
        <f>IFERROR(VLOOKUP(A40,EXAMS!A:CS,77,FALSE)*VLOOKUP(EXAMS!$BY$1,[1]Cargo!$A:$D,4,FALSE),"")</f>
        <v>0</v>
      </c>
      <c r="AN40">
        <f>IFERROR(VLOOKUP(A40,EXAMS!A:CS,79,FALSE)*VLOOKUP(EXAMS!$CA$1,[1]Cargo!$A:$D,4,FALSE),"")</f>
        <v>0</v>
      </c>
      <c r="AO40">
        <f>IFERROR(VLOOKUP(A40,EXAMS!A:CS,81,FALSE)*VLOOKUP(EXAMS!$CC$1,[1]Cargo!$A:$D,4,FALSE),"")</f>
        <v>0</v>
      </c>
      <c r="AP40">
        <f>IFERROR(VLOOKUP(A40,EXAMS!A:CS,83,FALSE)*VLOOKUP(EXAMS!$CE$1,[1]Cargo!$A:$D,4,FALSE),"")</f>
        <v>0</v>
      </c>
      <c r="AQ40">
        <f>IFERROR(VLOOKUP(A40,EXAMS!A:CS,85,FALSE)*VLOOKUP(EXAMS!$CG$1,[1]Cargo!$A:$D,4,FALSE),"")</f>
        <v>0</v>
      </c>
      <c r="AR40">
        <f>IFERROR(VLOOKUP(A40,EXAMS!A:CS,87,FALSE)*VLOOKUP(EXAMS!$CI$1,[1]Cargo!$A:$D,4,FALSE),"")</f>
        <v>0</v>
      </c>
      <c r="AS40">
        <f>IFERROR(VLOOKUP(A40,EXAMS!A:CS,89,FALSE)*VLOOKUP(EXAMS!$CK$1,[1]Cargo!$A:$D,4,FALSE),"")</f>
        <v>0</v>
      </c>
      <c r="AT40">
        <f>IFERROR(VLOOKUP(A40,EXAMS!A:CS,91,FALSE)*VLOOKUP(EXAMS!$CM$1,[1]Cargo!$A:$D,4,FALSE),"")</f>
        <v>0</v>
      </c>
      <c r="AU40">
        <f>IFERROR(VLOOKUP(A40,EXAMS!A:CS,93,FALSE)*VLOOKUP(EXAMS!$CO$1,[1]Cargo!$A:$D,4,FALSE),"")</f>
        <v>0</v>
      </c>
      <c r="AV40">
        <f>IFERROR(VLOOKUP(A40,EXAMS!A:CS,95,FALSE)*VLOOKUP(EXAMS!$CQ$1,[1]Cargo!$A:$D,4,FALSE),"")</f>
        <v>0</v>
      </c>
      <c r="AW40">
        <f>IFERROR(VLOOKUP(A40,EXAMS!A:CS,97,FALSE)*VLOOKUP(EXAMS!$CS$1,[1]Cargo!$A:$D,4,FALSE),"")</f>
        <v>0</v>
      </c>
    </row>
    <row r="41" spans="1:49" x14ac:dyDescent="0.3">
      <c r="A41" s="4" t="str">
        <f>METADATA!A41</f>
        <v>Q0235</v>
      </c>
      <c r="B41" s="11" t="s">
        <v>133</v>
      </c>
      <c r="C41" s="11">
        <f t="shared" si="2"/>
        <v>6.0625999999999998</v>
      </c>
      <c r="D41" s="92">
        <f t="shared" si="1"/>
        <v>12</v>
      </c>
      <c r="E41">
        <f>IFERROR(VLOOKUP(A41,EXAMS!A:CS,7,FALSE)*VLOOKUP(EXAMS!$G$1,[1]Cargo!$A:$D,4,FALSE),"")</f>
        <v>0.56130000000000002</v>
      </c>
      <c r="F41">
        <f>IFERROR(VLOOKUP(A41,EXAMS!A:CS,9,FALSE)*VLOOKUP(EXAMS!$I$1,[1]Cargo!$A:$D,4,FALSE),"")</f>
        <v>0.86399999999999999</v>
      </c>
      <c r="G41">
        <f>IFERROR(VLOOKUP(A41,EXAMS!A:CS,11,FALSE)*VLOOKUP(EXAMS!$K$1,[1]Cargo!$A:$D,4,FALSE),"")</f>
        <v>0</v>
      </c>
      <c r="H41">
        <f>IFERROR(VLOOKUP(A41,EXAMS!A:CS,13,FALSE)*VLOOKUP(EXAMS!$M$1,[1]Cargo!$A:$D,4,FALSE),"")</f>
        <v>0.59219999999999995</v>
      </c>
      <c r="I41">
        <f>IFERROR(VLOOKUP(A41,EXAMS!A:CS,15,FALSE)*VLOOKUP(EXAMS!$O$1,[1]Cargo!$A:$D,4,FALSE),"")</f>
        <v>0.48299999999999998</v>
      </c>
      <c r="J41">
        <f>IFERROR(VLOOKUP(A41,EXAMS!A:CS,17,FALSE)*VLOOKUP(EXAMS!$Q$1,[1]Cargo!$A:$D,4,FALSE),"")</f>
        <v>0.52800000000000002</v>
      </c>
      <c r="K41">
        <f>IFERROR(VLOOKUP(A41,EXAMS!A:CS,19,FALSE)*VLOOKUP(EXAMS!$S$1,[1]Cargo!$A:$D,4,FALSE),"")</f>
        <v>0.39360000000000001</v>
      </c>
      <c r="L41">
        <f>IFERROR(VLOOKUP(A41,EXAMS!A:CS,21,FALSE)*VLOOKUP(EXAMS!$U$1,[1]Cargo!$A:$D,4,FALSE),"")</f>
        <v>0.4955</v>
      </c>
      <c r="M41">
        <f>IFERROR(VLOOKUP(A41,EXAMS!A:CS,23,FALSE)*VLOOKUP(EXAMS!$W$1,[1]Cargo!$A:$D,4,FALSE),"")</f>
        <v>0.29459999999999997</v>
      </c>
      <c r="N41">
        <f>IFERROR(VLOOKUP(A41,EXAMS!A:CS,25,FALSE)*VLOOKUP(EXAMS!$Y$1,[1]Cargo!$A:$D,4,FALSE),"")</f>
        <v>0.47599999999999998</v>
      </c>
      <c r="O41">
        <f>IFERROR(VLOOKUP(A41,EXAMS!A:CS,27,FALSE)*VLOOKUP(EXAMS!$AA$1,[1]Cargo!$A:$D,4,FALSE),"")</f>
        <v>0.44850000000000001</v>
      </c>
      <c r="P41">
        <f>IFERROR(VLOOKUP(A41,EXAMS!A:CS,29,FALSE)*VLOOKUP(EXAMS!$AC$1,[1]Cargo!$A:$D,4,FALSE),"")</f>
        <v>0</v>
      </c>
      <c r="Q41">
        <f>IFERROR(VLOOKUP(A41,EXAMS!A:CS,31,FALSE)*VLOOKUP(EXAMS!$AE$1,[1]Cargo!$A:$D,4,FALSE),"")</f>
        <v>0.48839999999999995</v>
      </c>
      <c r="R41">
        <f>IFERROR(VLOOKUP(A41,EXAMS!A:CS,33,FALSE)*VLOOKUP(EXAMS!$AG$1,[1]Cargo!$A:$D,4,FALSE),"")</f>
        <v>0</v>
      </c>
      <c r="S41">
        <f>IFERROR(VLOOKUP(A41,EXAMS!A:CS,37,FALSE)*VLOOKUP(EXAMS!$AK$1,[1]Cargo!$A:$D,4,FALSE),"")</f>
        <v>0.4375</v>
      </c>
      <c r="T41">
        <f>IFERROR(VLOOKUP(A41,EXAMS!A:CS,39,FALSE)*VLOOKUP(EXAMS!$AM$1,[1]Cargo!$A:$D,4,FALSE),"")</f>
        <v>0</v>
      </c>
      <c r="U41">
        <f>IFERROR(VLOOKUP(A41,EXAMS!A:CS,41,FALSE)*VLOOKUP(EXAMS!$AO$1,[1]Cargo!$A:$D,4,FALSE),"")</f>
        <v>0</v>
      </c>
      <c r="V41">
        <f>IFERROR(VLOOKUP(A41,EXAMS!A:CS,43,FALSE)*VLOOKUP(EXAMS!$AQ$1,[1]Cargo!$A:$D,4,FALSE),"")</f>
        <v>0</v>
      </c>
      <c r="W41">
        <f>IFERROR(VLOOKUP(A41,EXAMS!A:CS,45,FALSE)*VLOOKUP(EXAMS!$AS$1,[1]Cargo!$A:$D,4,FALSE),"")</f>
        <v>0</v>
      </c>
      <c r="X41">
        <f>IFERROR(VLOOKUP(A41,EXAMS!A:CS,47,FALSE)*VLOOKUP(EXAMS!$AU$1,[1]Cargo!$A:$D,4,FALSE),"")</f>
        <v>0</v>
      </c>
      <c r="Y41">
        <f>IFERROR(VLOOKUP(A41,EXAMS!A:CS,49,FALSE)*VLOOKUP(EXAMS!$AW$1,[1]Cargo!$A:$D,4,FALSE),"")</f>
        <v>0</v>
      </c>
      <c r="Z41">
        <f>IFERROR(VLOOKUP(A41,EXAMS!A:CS,51,FALSE)*VLOOKUP(EXAMS!$AY$1,[1]Cargo!$A:$D,4,FALSE),"")</f>
        <v>0</v>
      </c>
      <c r="AA41">
        <f>IFERROR(VLOOKUP(A41,EXAMS!A:CS,53,FALSE)*VLOOKUP(EXAMS!$BA$1,[1]Cargo!$A:$D,4,FALSE),"")</f>
        <v>0</v>
      </c>
      <c r="AB41">
        <f>IFERROR(VLOOKUP(A41,EXAMS!A:CS,55,FALSE)*VLOOKUP(EXAMS!$BC$1,[1]Cargo!$A:$D,4,FALSE),"")</f>
        <v>0</v>
      </c>
      <c r="AC41">
        <f>IFERROR(VLOOKUP(A41,EXAMS!A:CS,57,FALSE)*VLOOKUP(EXAMS!$BE$1,[1]Cargo!$A:$D,4,FALSE),"")</f>
        <v>0</v>
      </c>
      <c r="AD41">
        <f>IFERROR(VLOOKUP(A41,EXAMS!A:CS,59,FALSE)*VLOOKUP(EXAMS!$BG$1,[1]Cargo!$A:$D,4,FALSE),"")</f>
        <v>0</v>
      </c>
      <c r="AE41">
        <f>IFERROR(VLOOKUP(A41,EXAMS!A:CS,61,FALSE)*VLOOKUP(EXAMS!$BI$1,[1]Cargo!$A:$D,4,FALSE),"")</f>
        <v>0</v>
      </c>
      <c r="AF41">
        <f>IFERROR(VLOOKUP(A41,EXAMS!A:CS,63,FALSE)*VLOOKUP(EXAMS!$BK$1,[1]Cargo!$A:$D,4,FALSE),"")</f>
        <v>0</v>
      </c>
      <c r="AG41">
        <f>IFERROR(VLOOKUP(A41,EXAMS!A:CS,65,FALSE)*VLOOKUP(EXAMS!$BM$1,[1]Cargo!$A:$D,4,FALSE),"")</f>
        <v>0</v>
      </c>
      <c r="AH41">
        <f>IFERROR(VLOOKUP(A41,EXAMS!A:CS,67,FALSE)*VLOOKUP(EXAMS!$BO$1,[1]Cargo!$A:$D,4,FALSE),"")</f>
        <v>0</v>
      </c>
      <c r="AI41">
        <f>IFERROR(VLOOKUP(A41,EXAMS!A:CS,69,FALSE)*VLOOKUP(EXAMS!$BQ$1,[1]Cargo!$A:$D,4,FALSE),"")</f>
        <v>0</v>
      </c>
      <c r="AJ41">
        <f>IFERROR(VLOOKUP(A41,EXAMS!A:CS,71,FALSE)*VLOOKUP(EXAMS!$BS$1,[1]Cargo!$A:$D,4,FALSE),"")</f>
        <v>0</v>
      </c>
      <c r="AK41">
        <f>IFERROR(VLOOKUP(A41,EXAMS!A:CS,73,FALSE)*VLOOKUP(EXAMS!$BU$1,[1]Cargo!$A:$D,4,FALSE),"")</f>
        <v>0</v>
      </c>
      <c r="AL41">
        <f>IFERROR(VLOOKUP(A41,EXAMS!A:CS,75,FALSE)*VLOOKUP(EXAMS!$BW$1,[1]Cargo!$A:$D,4,FALSE),"")</f>
        <v>0</v>
      </c>
      <c r="AM41">
        <f>IFERROR(VLOOKUP(A41,EXAMS!A:CS,77,FALSE)*VLOOKUP(EXAMS!$BY$1,[1]Cargo!$A:$D,4,FALSE),"")</f>
        <v>0</v>
      </c>
      <c r="AN41">
        <f>IFERROR(VLOOKUP(A41,EXAMS!A:CS,79,FALSE)*VLOOKUP(EXAMS!$CA$1,[1]Cargo!$A:$D,4,FALSE),"")</f>
        <v>0</v>
      </c>
      <c r="AO41">
        <f>IFERROR(VLOOKUP(A41,EXAMS!A:CS,81,FALSE)*VLOOKUP(EXAMS!$CC$1,[1]Cargo!$A:$D,4,FALSE),"")</f>
        <v>0</v>
      </c>
      <c r="AP41">
        <f>IFERROR(VLOOKUP(A41,EXAMS!A:CS,83,FALSE)*VLOOKUP(EXAMS!$CE$1,[1]Cargo!$A:$D,4,FALSE),"")</f>
        <v>0</v>
      </c>
      <c r="AQ41">
        <f>IFERROR(VLOOKUP(A41,EXAMS!A:CS,85,FALSE)*VLOOKUP(EXAMS!$CG$1,[1]Cargo!$A:$D,4,FALSE),"")</f>
        <v>0</v>
      </c>
      <c r="AR41">
        <f>IFERROR(VLOOKUP(A41,EXAMS!A:CS,87,FALSE)*VLOOKUP(EXAMS!$CI$1,[1]Cargo!$A:$D,4,FALSE),"")</f>
        <v>0</v>
      </c>
      <c r="AS41">
        <f>IFERROR(VLOOKUP(A41,EXAMS!A:CS,89,FALSE)*VLOOKUP(EXAMS!$CK$1,[1]Cargo!$A:$D,4,FALSE),"")</f>
        <v>0</v>
      </c>
      <c r="AT41">
        <f>IFERROR(VLOOKUP(A41,EXAMS!A:CS,91,FALSE)*VLOOKUP(EXAMS!$CM$1,[1]Cargo!$A:$D,4,FALSE),"")</f>
        <v>0</v>
      </c>
      <c r="AU41">
        <f>IFERROR(VLOOKUP(A41,EXAMS!A:CS,93,FALSE)*VLOOKUP(EXAMS!$CO$1,[1]Cargo!$A:$D,4,FALSE),"")</f>
        <v>0</v>
      </c>
      <c r="AV41">
        <f>IFERROR(VLOOKUP(A41,EXAMS!A:CS,95,FALSE)*VLOOKUP(EXAMS!$CQ$1,[1]Cargo!$A:$D,4,FALSE),"")</f>
        <v>0</v>
      </c>
      <c r="AW41">
        <f>IFERROR(VLOOKUP(A41,EXAMS!A:CS,97,FALSE)*VLOOKUP(EXAMS!$CS$1,[1]Cargo!$A:$D,4,FALSE),"")</f>
        <v>0</v>
      </c>
    </row>
    <row r="42" spans="1:49" hidden="1" x14ac:dyDescent="0.3">
      <c r="A42" s="4" t="str">
        <f>METADATA!A42</f>
        <v>Q0237</v>
      </c>
      <c r="B42" s="11" t="s">
        <v>136</v>
      </c>
      <c r="C42" s="11">
        <f t="shared" si="2"/>
        <v>0</v>
      </c>
      <c r="D42" s="92">
        <f t="shared" si="1"/>
        <v>0</v>
      </c>
      <c r="E42">
        <f>IFERROR(VLOOKUP(A42,EXAMS!A:CS,7,FALSE)*VLOOKUP(EXAMS!$G$1,[1]Cargo!$A:$D,4,FALSE),"")</f>
        <v>0</v>
      </c>
      <c r="F42">
        <f>IFERROR(VLOOKUP(A42,EXAMS!A:CS,9,FALSE)*VLOOKUP(EXAMS!$I$1,[1]Cargo!$A:$D,4,FALSE),"")</f>
        <v>0</v>
      </c>
      <c r="G42">
        <f>IFERROR(VLOOKUP(A42,EXAMS!A:CS,11,FALSE)*VLOOKUP(EXAMS!$K$1,[1]Cargo!$A:$D,4,FALSE),"")</f>
        <v>0</v>
      </c>
      <c r="H42">
        <f>IFERROR(VLOOKUP(A42,EXAMS!A:CS,13,FALSE)*VLOOKUP(EXAMS!$M$1,[1]Cargo!$A:$D,4,FALSE),"")</f>
        <v>0</v>
      </c>
      <c r="I42">
        <f>IFERROR(VLOOKUP(A42,EXAMS!A:CS,15,FALSE)*VLOOKUP(EXAMS!$O$1,[1]Cargo!$A:$D,4,FALSE),"")</f>
        <v>0</v>
      </c>
      <c r="J42">
        <f>IFERROR(VLOOKUP(A42,EXAMS!A:CS,17,FALSE)*VLOOKUP(EXAMS!$Q$1,[1]Cargo!$A:$D,4,FALSE),"")</f>
        <v>0</v>
      </c>
      <c r="K42">
        <f>IFERROR(VLOOKUP(A42,EXAMS!A:CS,19,FALSE)*VLOOKUP(EXAMS!$S$1,[1]Cargo!$A:$D,4,FALSE),"")</f>
        <v>0</v>
      </c>
      <c r="L42">
        <f>IFERROR(VLOOKUP(A42,EXAMS!A:CS,21,FALSE)*VLOOKUP(EXAMS!$U$1,[1]Cargo!$A:$D,4,FALSE),"")</f>
        <v>0</v>
      </c>
      <c r="M42">
        <f>IFERROR(VLOOKUP(A42,EXAMS!A:CS,23,FALSE)*VLOOKUP(EXAMS!$W$1,[1]Cargo!$A:$D,4,FALSE),"")</f>
        <v>0</v>
      </c>
      <c r="N42">
        <f>IFERROR(VLOOKUP(A42,EXAMS!A:CS,25,FALSE)*VLOOKUP(EXAMS!$Y$1,[1]Cargo!$A:$D,4,FALSE),"")</f>
        <v>0</v>
      </c>
      <c r="O42">
        <f>IFERROR(VLOOKUP(A42,EXAMS!A:CS,27,FALSE)*VLOOKUP(EXAMS!$AA$1,[1]Cargo!$A:$D,4,FALSE),"")</f>
        <v>0</v>
      </c>
      <c r="P42">
        <f>IFERROR(VLOOKUP(A42,EXAMS!A:CS,29,FALSE)*VLOOKUP(EXAMS!$AC$1,[1]Cargo!$A:$D,4,FALSE),"")</f>
        <v>0</v>
      </c>
      <c r="Q42">
        <f>IFERROR(VLOOKUP(A42,EXAMS!A:CS,31,FALSE)*VLOOKUP(EXAMS!$AE$1,[1]Cargo!$A:$D,4,FALSE),"")</f>
        <v>0</v>
      </c>
      <c r="R42">
        <f>IFERROR(VLOOKUP(A42,EXAMS!A:CS,33,FALSE)*VLOOKUP(EXAMS!$AG$1,[1]Cargo!$A:$D,4,FALSE),"")</f>
        <v>0</v>
      </c>
      <c r="S42">
        <f>IFERROR(VLOOKUP(A42,EXAMS!A:CS,37,FALSE)*VLOOKUP(EXAMS!$AK$1,[1]Cargo!$A:$D,4,FALSE),"")</f>
        <v>0</v>
      </c>
      <c r="T42">
        <f>IFERROR(VLOOKUP(A42,EXAMS!A:CS,39,FALSE)*VLOOKUP(EXAMS!$AM$1,[1]Cargo!$A:$D,4,FALSE),"")</f>
        <v>0</v>
      </c>
      <c r="U42">
        <f>IFERROR(VLOOKUP(A42,EXAMS!A:CS,41,FALSE)*VLOOKUP(EXAMS!$AO$1,[1]Cargo!$A:$D,4,FALSE),"")</f>
        <v>0</v>
      </c>
      <c r="V42">
        <f>IFERROR(VLOOKUP(A42,EXAMS!A:CS,43,FALSE)*VLOOKUP(EXAMS!$AQ$1,[1]Cargo!$A:$D,4,FALSE),"")</f>
        <v>0</v>
      </c>
      <c r="W42">
        <f>IFERROR(VLOOKUP(A42,EXAMS!A:CS,45,FALSE)*VLOOKUP(EXAMS!$AS$1,[1]Cargo!$A:$D,4,FALSE),"")</f>
        <v>0</v>
      </c>
      <c r="X42">
        <f>IFERROR(VLOOKUP(A42,EXAMS!A:CS,47,FALSE)*VLOOKUP(EXAMS!$AU$1,[1]Cargo!$A:$D,4,FALSE),"")</f>
        <v>0</v>
      </c>
      <c r="Y42">
        <f>IFERROR(VLOOKUP(A42,EXAMS!A:CS,49,FALSE)*VLOOKUP(EXAMS!$AW$1,[1]Cargo!$A:$D,4,FALSE),"")</f>
        <v>0</v>
      </c>
      <c r="Z42">
        <f>IFERROR(VLOOKUP(A42,EXAMS!A:CS,51,FALSE)*VLOOKUP(EXAMS!$AY$1,[1]Cargo!$A:$D,4,FALSE),"")</f>
        <v>0</v>
      </c>
      <c r="AA42">
        <f>IFERROR(VLOOKUP(A42,EXAMS!A:CS,53,FALSE)*VLOOKUP(EXAMS!$BA$1,[1]Cargo!$A:$D,4,FALSE),"")</f>
        <v>0</v>
      </c>
      <c r="AB42">
        <f>IFERROR(VLOOKUP(A42,EXAMS!A:CS,55,FALSE)*VLOOKUP(EXAMS!$BC$1,[1]Cargo!$A:$D,4,FALSE),"")</f>
        <v>0</v>
      </c>
      <c r="AC42">
        <f>IFERROR(VLOOKUP(A42,EXAMS!A:CS,57,FALSE)*VLOOKUP(EXAMS!$BE$1,[1]Cargo!$A:$D,4,FALSE),"")</f>
        <v>0</v>
      </c>
      <c r="AD42">
        <f>IFERROR(VLOOKUP(A42,EXAMS!A:CS,59,FALSE)*VLOOKUP(EXAMS!$BG$1,[1]Cargo!$A:$D,4,FALSE),"")</f>
        <v>0</v>
      </c>
      <c r="AE42">
        <f>IFERROR(VLOOKUP(A42,EXAMS!A:CS,61,FALSE)*VLOOKUP(EXAMS!$BI$1,[1]Cargo!$A:$D,4,FALSE),"")</f>
        <v>0</v>
      </c>
      <c r="AF42">
        <f>IFERROR(VLOOKUP(A42,EXAMS!A:CS,63,FALSE)*VLOOKUP(EXAMS!$BK$1,[1]Cargo!$A:$D,4,FALSE),"")</f>
        <v>0</v>
      </c>
      <c r="AG42">
        <f>IFERROR(VLOOKUP(A42,EXAMS!A:CS,65,FALSE)*VLOOKUP(EXAMS!$BM$1,[1]Cargo!$A:$D,4,FALSE),"")</f>
        <v>0</v>
      </c>
      <c r="AH42">
        <f>IFERROR(VLOOKUP(A42,EXAMS!A:CS,67,FALSE)*VLOOKUP(EXAMS!$BO$1,[1]Cargo!$A:$D,4,FALSE),"")</f>
        <v>0</v>
      </c>
      <c r="AI42">
        <f>IFERROR(VLOOKUP(A42,EXAMS!A:CS,69,FALSE)*VLOOKUP(EXAMS!$BQ$1,[1]Cargo!$A:$D,4,FALSE),"")</f>
        <v>0</v>
      </c>
      <c r="AJ42">
        <f>IFERROR(VLOOKUP(A42,EXAMS!A:CS,71,FALSE)*VLOOKUP(EXAMS!$BS$1,[1]Cargo!$A:$D,4,FALSE),"")</f>
        <v>0</v>
      </c>
      <c r="AK42">
        <f>IFERROR(VLOOKUP(A42,EXAMS!A:CS,73,FALSE)*VLOOKUP(EXAMS!$BU$1,[1]Cargo!$A:$D,4,FALSE),"")</f>
        <v>0</v>
      </c>
      <c r="AL42">
        <f>IFERROR(VLOOKUP(A42,EXAMS!A:CS,75,FALSE)*VLOOKUP(EXAMS!$BW$1,[1]Cargo!$A:$D,4,FALSE),"")</f>
        <v>0</v>
      </c>
      <c r="AM42">
        <f>IFERROR(VLOOKUP(A42,EXAMS!A:CS,77,FALSE)*VLOOKUP(EXAMS!$BY$1,[1]Cargo!$A:$D,4,FALSE),"")</f>
        <v>0</v>
      </c>
      <c r="AN42">
        <f>IFERROR(VLOOKUP(A42,EXAMS!A:CS,79,FALSE)*VLOOKUP(EXAMS!$CA$1,[1]Cargo!$A:$D,4,FALSE),"")</f>
        <v>0</v>
      </c>
      <c r="AO42">
        <f>IFERROR(VLOOKUP(A42,EXAMS!A:CS,81,FALSE)*VLOOKUP(EXAMS!$CC$1,[1]Cargo!$A:$D,4,FALSE),"")</f>
        <v>0</v>
      </c>
      <c r="AP42">
        <f>IFERROR(VLOOKUP(A42,EXAMS!A:CS,83,FALSE)*VLOOKUP(EXAMS!$CE$1,[1]Cargo!$A:$D,4,FALSE),"")</f>
        <v>0</v>
      </c>
      <c r="AQ42">
        <f>IFERROR(VLOOKUP(A42,EXAMS!A:CS,85,FALSE)*VLOOKUP(EXAMS!$CG$1,[1]Cargo!$A:$D,4,FALSE),"")</f>
        <v>0</v>
      </c>
      <c r="AR42">
        <f>IFERROR(VLOOKUP(A42,EXAMS!A:CS,87,FALSE)*VLOOKUP(EXAMS!$CI$1,[1]Cargo!$A:$D,4,FALSE),"")</f>
        <v>0</v>
      </c>
      <c r="AS42">
        <f>IFERROR(VLOOKUP(A42,EXAMS!A:CS,89,FALSE)*VLOOKUP(EXAMS!$CK$1,[1]Cargo!$A:$D,4,FALSE),"")</f>
        <v>0</v>
      </c>
      <c r="AT42">
        <f>IFERROR(VLOOKUP(A42,EXAMS!A:CS,91,FALSE)*VLOOKUP(EXAMS!$CM$1,[1]Cargo!$A:$D,4,FALSE),"")</f>
        <v>0</v>
      </c>
      <c r="AU42">
        <f>IFERROR(VLOOKUP(A42,EXAMS!A:CS,93,FALSE)*VLOOKUP(EXAMS!$CO$1,[1]Cargo!$A:$D,4,FALSE),"")</f>
        <v>0</v>
      </c>
      <c r="AV42">
        <f>IFERROR(VLOOKUP(A42,EXAMS!A:CS,95,FALSE)*VLOOKUP(EXAMS!$CQ$1,[1]Cargo!$A:$D,4,FALSE),"")</f>
        <v>0</v>
      </c>
      <c r="AW42">
        <f>IFERROR(VLOOKUP(A42,EXAMS!A:CS,97,FALSE)*VLOOKUP(EXAMS!$CS$1,[1]Cargo!$A:$D,4,FALSE),"")</f>
        <v>0</v>
      </c>
    </row>
    <row r="43" spans="1:49" x14ac:dyDescent="0.3">
      <c r="A43" s="4" t="str">
        <f>METADATA!A43</f>
        <v>Q0265</v>
      </c>
      <c r="B43" s="11" t="s">
        <v>139</v>
      </c>
      <c r="C43" s="11">
        <f t="shared" si="2"/>
        <v>3.71455</v>
      </c>
      <c r="D43" s="92">
        <f t="shared" si="1"/>
        <v>7</v>
      </c>
      <c r="E43">
        <f>IFERROR(VLOOKUP(A43,EXAMS!A:CS,7,FALSE)*VLOOKUP(EXAMS!$G$1,[1]Cargo!$A:$D,4,FALSE),"")</f>
        <v>0.5514</v>
      </c>
      <c r="F43">
        <f>IFERROR(VLOOKUP(A43,EXAMS!A:CS,9,FALSE)*VLOOKUP(EXAMS!$I$1,[1]Cargo!$A:$D,4,FALSE),"")</f>
        <v>0.67500000000000004</v>
      </c>
      <c r="G43">
        <f>IFERROR(VLOOKUP(A43,EXAMS!A:CS,11,FALSE)*VLOOKUP(EXAMS!$K$1,[1]Cargo!$A:$D,4,FALSE),"")</f>
        <v>0.754</v>
      </c>
      <c r="H43">
        <f>IFERROR(VLOOKUP(A43,EXAMS!A:CS,13,FALSE)*VLOOKUP(EXAMS!$M$1,[1]Cargo!$A:$D,4,FALSE),"")</f>
        <v>0.55469999999999997</v>
      </c>
      <c r="I43">
        <f>IFERROR(VLOOKUP(A43,EXAMS!A:CS,15,FALSE)*VLOOKUP(EXAMS!$O$1,[1]Cargo!$A:$D,4,FALSE),"")</f>
        <v>0.46650000000000003</v>
      </c>
      <c r="J43">
        <f>IFERROR(VLOOKUP(A43,EXAMS!A:CS,17,FALSE)*VLOOKUP(EXAMS!$Q$1,[1]Cargo!$A:$D,4,FALSE),"")</f>
        <v>0</v>
      </c>
      <c r="K43">
        <f>IFERROR(VLOOKUP(A43,EXAMS!A:CS,19,FALSE)*VLOOKUP(EXAMS!$S$1,[1]Cargo!$A:$D,4,FALSE),"")</f>
        <v>0</v>
      </c>
      <c r="L43">
        <f>IFERROR(VLOOKUP(A43,EXAMS!A:CS,21,FALSE)*VLOOKUP(EXAMS!$U$1,[1]Cargo!$A:$D,4,FALSE),"")</f>
        <v>0.45</v>
      </c>
      <c r="M43">
        <f>IFERROR(VLOOKUP(A43,EXAMS!A:CS,23,FALSE)*VLOOKUP(EXAMS!$W$1,[1]Cargo!$A:$D,4,FALSE),"")</f>
        <v>0.26294999999999996</v>
      </c>
      <c r="N43">
        <f>IFERROR(VLOOKUP(A43,EXAMS!A:CS,25,FALSE)*VLOOKUP(EXAMS!$Y$1,[1]Cargo!$A:$D,4,FALSE),"")</f>
        <v>0</v>
      </c>
      <c r="O43">
        <f>IFERROR(VLOOKUP(A43,EXAMS!A:CS,27,FALSE)*VLOOKUP(EXAMS!$AA$1,[1]Cargo!$A:$D,4,FALSE),"")</f>
        <v>0</v>
      </c>
      <c r="P43">
        <f>IFERROR(VLOOKUP(A43,EXAMS!A:CS,29,FALSE)*VLOOKUP(EXAMS!$AC$1,[1]Cargo!$A:$D,4,FALSE),"")</f>
        <v>0</v>
      </c>
      <c r="Q43">
        <f>IFERROR(VLOOKUP(A43,EXAMS!A:CS,31,FALSE)*VLOOKUP(EXAMS!$AE$1,[1]Cargo!$A:$D,4,FALSE),"")</f>
        <v>0</v>
      </c>
      <c r="R43">
        <f>IFERROR(VLOOKUP(A43,EXAMS!A:CS,33,FALSE)*VLOOKUP(EXAMS!$AG$1,[1]Cargo!$A:$D,4,FALSE),"")</f>
        <v>0</v>
      </c>
      <c r="S43">
        <f>IFERROR(VLOOKUP(A43,EXAMS!A:CS,37,FALSE)*VLOOKUP(EXAMS!$AK$1,[1]Cargo!$A:$D,4,FALSE),"")</f>
        <v>0</v>
      </c>
      <c r="T43">
        <f>IFERROR(VLOOKUP(A43,EXAMS!A:CS,39,FALSE)*VLOOKUP(EXAMS!$AM$1,[1]Cargo!$A:$D,4,FALSE),"")</f>
        <v>0</v>
      </c>
      <c r="U43">
        <f>IFERROR(VLOOKUP(A43,EXAMS!A:CS,41,FALSE)*VLOOKUP(EXAMS!$AO$1,[1]Cargo!$A:$D,4,FALSE),"")</f>
        <v>0</v>
      </c>
      <c r="V43">
        <f>IFERROR(VLOOKUP(A43,EXAMS!A:CS,43,FALSE)*VLOOKUP(EXAMS!$AQ$1,[1]Cargo!$A:$D,4,FALSE),"")</f>
        <v>0</v>
      </c>
      <c r="W43">
        <f>IFERROR(VLOOKUP(A43,EXAMS!A:CS,45,FALSE)*VLOOKUP(EXAMS!$AS$1,[1]Cargo!$A:$D,4,FALSE),"")</f>
        <v>0</v>
      </c>
      <c r="X43">
        <f>IFERROR(VLOOKUP(A43,EXAMS!A:CS,47,FALSE)*VLOOKUP(EXAMS!$AU$1,[1]Cargo!$A:$D,4,FALSE),"")</f>
        <v>0</v>
      </c>
      <c r="Y43">
        <f>IFERROR(VLOOKUP(A43,EXAMS!A:CS,49,FALSE)*VLOOKUP(EXAMS!$AW$1,[1]Cargo!$A:$D,4,FALSE),"")</f>
        <v>0</v>
      </c>
      <c r="Z43">
        <f>IFERROR(VLOOKUP(A43,EXAMS!A:CS,51,FALSE)*VLOOKUP(EXAMS!$AY$1,[1]Cargo!$A:$D,4,FALSE),"")</f>
        <v>0</v>
      </c>
      <c r="AA43">
        <f>IFERROR(VLOOKUP(A43,EXAMS!A:CS,53,FALSE)*VLOOKUP(EXAMS!$BA$1,[1]Cargo!$A:$D,4,FALSE),"")</f>
        <v>0</v>
      </c>
      <c r="AB43">
        <f>IFERROR(VLOOKUP(A43,EXAMS!A:CS,55,FALSE)*VLOOKUP(EXAMS!$BC$1,[1]Cargo!$A:$D,4,FALSE),"")</f>
        <v>0</v>
      </c>
      <c r="AC43">
        <f>IFERROR(VLOOKUP(A43,EXAMS!A:CS,57,FALSE)*VLOOKUP(EXAMS!$BE$1,[1]Cargo!$A:$D,4,FALSE),"")</f>
        <v>0</v>
      </c>
      <c r="AD43">
        <f>IFERROR(VLOOKUP(A43,EXAMS!A:CS,59,FALSE)*VLOOKUP(EXAMS!$BG$1,[1]Cargo!$A:$D,4,FALSE),"")</f>
        <v>0</v>
      </c>
      <c r="AE43">
        <f>IFERROR(VLOOKUP(A43,EXAMS!A:CS,61,FALSE)*VLOOKUP(EXAMS!$BI$1,[1]Cargo!$A:$D,4,FALSE),"")</f>
        <v>0</v>
      </c>
      <c r="AF43">
        <f>IFERROR(VLOOKUP(A43,EXAMS!A:CS,63,FALSE)*VLOOKUP(EXAMS!$BK$1,[1]Cargo!$A:$D,4,FALSE),"")</f>
        <v>0</v>
      </c>
      <c r="AG43">
        <f>IFERROR(VLOOKUP(A43,EXAMS!A:CS,65,FALSE)*VLOOKUP(EXAMS!$BM$1,[1]Cargo!$A:$D,4,FALSE),"")</f>
        <v>0</v>
      </c>
      <c r="AH43">
        <f>IFERROR(VLOOKUP(A43,EXAMS!A:CS,67,FALSE)*VLOOKUP(EXAMS!$BO$1,[1]Cargo!$A:$D,4,FALSE),"")</f>
        <v>0</v>
      </c>
      <c r="AI43">
        <f>IFERROR(VLOOKUP(A43,EXAMS!A:CS,69,FALSE)*VLOOKUP(EXAMS!$BQ$1,[1]Cargo!$A:$D,4,FALSE),"")</f>
        <v>0</v>
      </c>
      <c r="AJ43">
        <f>IFERROR(VLOOKUP(A43,EXAMS!A:CS,71,FALSE)*VLOOKUP(EXAMS!$BS$1,[1]Cargo!$A:$D,4,FALSE),"")</f>
        <v>0</v>
      </c>
      <c r="AK43">
        <f>IFERROR(VLOOKUP(A43,EXAMS!A:CS,73,FALSE)*VLOOKUP(EXAMS!$BU$1,[1]Cargo!$A:$D,4,FALSE),"")</f>
        <v>0</v>
      </c>
      <c r="AL43">
        <f>IFERROR(VLOOKUP(A43,EXAMS!A:CS,75,FALSE)*VLOOKUP(EXAMS!$BW$1,[1]Cargo!$A:$D,4,FALSE),"")</f>
        <v>0</v>
      </c>
      <c r="AM43">
        <f>IFERROR(VLOOKUP(A43,EXAMS!A:CS,77,FALSE)*VLOOKUP(EXAMS!$BY$1,[1]Cargo!$A:$D,4,FALSE),"")</f>
        <v>0</v>
      </c>
      <c r="AN43">
        <f>IFERROR(VLOOKUP(A43,EXAMS!A:CS,79,FALSE)*VLOOKUP(EXAMS!$CA$1,[1]Cargo!$A:$D,4,FALSE),"")</f>
        <v>0</v>
      </c>
      <c r="AO43">
        <f>IFERROR(VLOOKUP(A43,EXAMS!A:CS,81,FALSE)*VLOOKUP(EXAMS!$CC$1,[1]Cargo!$A:$D,4,FALSE),"")</f>
        <v>0</v>
      </c>
      <c r="AP43">
        <f>IFERROR(VLOOKUP(A43,EXAMS!A:CS,83,FALSE)*VLOOKUP(EXAMS!$CE$1,[1]Cargo!$A:$D,4,FALSE),"")</f>
        <v>0</v>
      </c>
      <c r="AQ43">
        <f>IFERROR(VLOOKUP(A43,EXAMS!A:CS,85,FALSE)*VLOOKUP(EXAMS!$CG$1,[1]Cargo!$A:$D,4,FALSE),"")</f>
        <v>0</v>
      </c>
      <c r="AR43">
        <f>IFERROR(VLOOKUP(A43,EXAMS!A:CS,87,FALSE)*VLOOKUP(EXAMS!$CI$1,[1]Cargo!$A:$D,4,FALSE),"")</f>
        <v>0</v>
      </c>
      <c r="AS43">
        <f>IFERROR(VLOOKUP(A43,EXAMS!A:CS,89,FALSE)*VLOOKUP(EXAMS!$CK$1,[1]Cargo!$A:$D,4,FALSE),"")</f>
        <v>0</v>
      </c>
      <c r="AT43">
        <f>IFERROR(VLOOKUP(A43,EXAMS!A:CS,91,FALSE)*VLOOKUP(EXAMS!$CM$1,[1]Cargo!$A:$D,4,FALSE),"")</f>
        <v>0</v>
      </c>
      <c r="AU43">
        <f>IFERROR(VLOOKUP(A43,EXAMS!A:CS,93,FALSE)*VLOOKUP(EXAMS!$CO$1,[1]Cargo!$A:$D,4,FALSE),"")</f>
        <v>0</v>
      </c>
      <c r="AV43">
        <f>IFERROR(VLOOKUP(A43,EXAMS!A:CS,95,FALSE)*VLOOKUP(EXAMS!$CQ$1,[1]Cargo!$A:$D,4,FALSE),"")</f>
        <v>0</v>
      </c>
      <c r="AW43">
        <f>IFERROR(VLOOKUP(A43,EXAMS!A:CS,97,FALSE)*VLOOKUP(EXAMS!$CS$1,[1]Cargo!$A:$D,4,FALSE),"")</f>
        <v>0</v>
      </c>
    </row>
    <row r="44" spans="1:49" hidden="1" x14ac:dyDescent="0.3">
      <c r="A44" s="4" t="str">
        <f>METADATA!A44</f>
        <v>Q0266</v>
      </c>
      <c r="B44" s="11" t="s">
        <v>142</v>
      </c>
      <c r="C44" s="11">
        <f t="shared" si="2"/>
        <v>0.85911999999999999</v>
      </c>
      <c r="D44" s="92">
        <f t="shared" si="1"/>
        <v>2</v>
      </c>
      <c r="E44">
        <f>IFERROR(VLOOKUP(A44,EXAMS!A:CS,7,FALSE)*VLOOKUP(EXAMS!$G$1,[1]Cargo!$A:$D,4,FALSE),"")</f>
        <v>0</v>
      </c>
      <c r="F44">
        <f>IFERROR(VLOOKUP(A44,EXAMS!A:CS,9,FALSE)*VLOOKUP(EXAMS!$I$1,[1]Cargo!$A:$D,4,FALSE),"")</f>
        <v>0</v>
      </c>
      <c r="G44">
        <f>IFERROR(VLOOKUP(A44,EXAMS!A:CS,11,FALSE)*VLOOKUP(EXAMS!$K$1,[1]Cargo!$A:$D,4,FALSE),"")</f>
        <v>0</v>
      </c>
      <c r="H44">
        <f>IFERROR(VLOOKUP(A44,EXAMS!A:CS,13,FALSE)*VLOOKUP(EXAMS!$M$1,[1]Cargo!$A:$D,4,FALSE),"")</f>
        <v>0</v>
      </c>
      <c r="I44">
        <f>IFERROR(VLOOKUP(A44,EXAMS!A:CS,15,FALSE)*VLOOKUP(EXAMS!$O$1,[1]Cargo!$A:$D,4,FALSE),"")</f>
        <v>0</v>
      </c>
      <c r="J44">
        <f>IFERROR(VLOOKUP(A44,EXAMS!A:CS,17,FALSE)*VLOOKUP(EXAMS!$Q$1,[1]Cargo!$A:$D,4,FALSE),"")</f>
        <v>0</v>
      </c>
      <c r="K44">
        <f>IFERROR(VLOOKUP(A44,EXAMS!A:CS,19,FALSE)*VLOOKUP(EXAMS!$S$1,[1]Cargo!$A:$D,4,FALSE),"")</f>
        <v>0</v>
      </c>
      <c r="L44">
        <f>IFERROR(VLOOKUP(A44,EXAMS!A:CS,21,FALSE)*VLOOKUP(EXAMS!$U$1,[1]Cargo!$A:$D,4,FALSE),"")</f>
        <v>0</v>
      </c>
      <c r="M44">
        <f>IFERROR(VLOOKUP(A44,EXAMS!A:CS,23,FALSE)*VLOOKUP(EXAMS!$W$1,[1]Cargo!$A:$D,4,FALSE),"")</f>
        <v>0</v>
      </c>
      <c r="N44">
        <f>IFERROR(VLOOKUP(A44,EXAMS!A:CS,25,FALSE)*VLOOKUP(EXAMS!$Y$1,[1]Cargo!$A:$D,4,FALSE),"")</f>
        <v>0</v>
      </c>
      <c r="O44">
        <f>IFERROR(VLOOKUP(A44,EXAMS!A:CS,27,FALSE)*VLOOKUP(EXAMS!$AA$1,[1]Cargo!$A:$D,4,FALSE),"")</f>
        <v>0</v>
      </c>
      <c r="P44">
        <f>IFERROR(VLOOKUP(A44,EXAMS!A:CS,29,FALSE)*VLOOKUP(EXAMS!$AC$1,[1]Cargo!$A:$D,4,FALSE),"")</f>
        <v>0</v>
      </c>
      <c r="Q44">
        <f>IFERROR(VLOOKUP(A44,EXAMS!A:CS,31,FALSE)*VLOOKUP(EXAMS!$AE$1,[1]Cargo!$A:$D,4,FALSE),"")</f>
        <v>0</v>
      </c>
      <c r="R44">
        <f>IFERROR(VLOOKUP(A44,EXAMS!A:CS,33,FALSE)*VLOOKUP(EXAMS!$AG$1,[1]Cargo!$A:$D,4,FALSE),"")</f>
        <v>0</v>
      </c>
      <c r="S44">
        <f>IFERROR(VLOOKUP(A44,EXAMS!A:CS,37,FALSE)*VLOOKUP(EXAMS!$AK$1,[1]Cargo!$A:$D,4,FALSE),"")</f>
        <v>0.4375</v>
      </c>
      <c r="T44">
        <f>IFERROR(VLOOKUP(A44,EXAMS!A:CS,39,FALSE)*VLOOKUP(EXAMS!$AM$1,[1]Cargo!$A:$D,4,FALSE),"")</f>
        <v>0.42161999999999999</v>
      </c>
      <c r="U44">
        <f>IFERROR(VLOOKUP(A44,EXAMS!A:CS,41,FALSE)*VLOOKUP(EXAMS!$AO$1,[1]Cargo!$A:$D,4,FALSE),"")</f>
        <v>0</v>
      </c>
      <c r="V44">
        <f>IFERROR(VLOOKUP(A44,EXAMS!A:CS,43,FALSE)*VLOOKUP(EXAMS!$AQ$1,[1]Cargo!$A:$D,4,FALSE),"")</f>
        <v>0</v>
      </c>
      <c r="W44">
        <f>IFERROR(VLOOKUP(A44,EXAMS!A:CS,45,FALSE)*VLOOKUP(EXAMS!$AS$1,[1]Cargo!$A:$D,4,FALSE),"")</f>
        <v>0</v>
      </c>
      <c r="X44">
        <f>IFERROR(VLOOKUP(A44,EXAMS!A:CS,47,FALSE)*VLOOKUP(EXAMS!$AU$1,[1]Cargo!$A:$D,4,FALSE),"")</f>
        <v>0</v>
      </c>
      <c r="Y44">
        <f>IFERROR(VLOOKUP(A44,EXAMS!A:CS,49,FALSE)*VLOOKUP(EXAMS!$AW$1,[1]Cargo!$A:$D,4,FALSE),"")</f>
        <v>0</v>
      </c>
      <c r="Z44">
        <f>IFERROR(VLOOKUP(A44,EXAMS!A:CS,51,FALSE)*VLOOKUP(EXAMS!$AY$1,[1]Cargo!$A:$D,4,FALSE),"")</f>
        <v>0</v>
      </c>
      <c r="AA44">
        <f>IFERROR(VLOOKUP(A44,EXAMS!A:CS,53,FALSE)*VLOOKUP(EXAMS!$BA$1,[1]Cargo!$A:$D,4,FALSE),"")</f>
        <v>0</v>
      </c>
      <c r="AB44">
        <f>IFERROR(VLOOKUP(A44,EXAMS!A:CS,55,FALSE)*VLOOKUP(EXAMS!$BC$1,[1]Cargo!$A:$D,4,FALSE),"")</f>
        <v>0</v>
      </c>
      <c r="AC44">
        <f>IFERROR(VLOOKUP(A44,EXAMS!A:CS,57,FALSE)*VLOOKUP(EXAMS!$BE$1,[1]Cargo!$A:$D,4,FALSE),"")</f>
        <v>0</v>
      </c>
      <c r="AD44">
        <f>IFERROR(VLOOKUP(A44,EXAMS!A:CS,59,FALSE)*VLOOKUP(EXAMS!$BG$1,[1]Cargo!$A:$D,4,FALSE),"")</f>
        <v>0</v>
      </c>
      <c r="AE44">
        <f>IFERROR(VLOOKUP(A44,EXAMS!A:CS,61,FALSE)*VLOOKUP(EXAMS!$BI$1,[1]Cargo!$A:$D,4,FALSE),"")</f>
        <v>0</v>
      </c>
      <c r="AF44">
        <f>IFERROR(VLOOKUP(A44,EXAMS!A:CS,63,FALSE)*VLOOKUP(EXAMS!$BK$1,[1]Cargo!$A:$D,4,FALSE),"")</f>
        <v>0</v>
      </c>
      <c r="AG44">
        <f>IFERROR(VLOOKUP(A44,EXAMS!A:CS,65,FALSE)*VLOOKUP(EXAMS!$BM$1,[1]Cargo!$A:$D,4,FALSE),"")</f>
        <v>0</v>
      </c>
      <c r="AH44">
        <f>IFERROR(VLOOKUP(A44,EXAMS!A:CS,67,FALSE)*VLOOKUP(EXAMS!$BO$1,[1]Cargo!$A:$D,4,FALSE),"")</f>
        <v>0</v>
      </c>
      <c r="AI44">
        <f>IFERROR(VLOOKUP(A44,EXAMS!A:CS,69,FALSE)*VLOOKUP(EXAMS!$BQ$1,[1]Cargo!$A:$D,4,FALSE),"")</f>
        <v>0</v>
      </c>
      <c r="AJ44">
        <f>IFERROR(VLOOKUP(A44,EXAMS!A:CS,71,FALSE)*VLOOKUP(EXAMS!$BS$1,[1]Cargo!$A:$D,4,FALSE),"")</f>
        <v>0</v>
      </c>
      <c r="AK44">
        <f>IFERROR(VLOOKUP(A44,EXAMS!A:CS,73,FALSE)*VLOOKUP(EXAMS!$BU$1,[1]Cargo!$A:$D,4,FALSE),"")</f>
        <v>0</v>
      </c>
      <c r="AL44">
        <f>IFERROR(VLOOKUP(A44,EXAMS!A:CS,75,FALSE)*VLOOKUP(EXAMS!$BW$1,[1]Cargo!$A:$D,4,FALSE),"")</f>
        <v>0</v>
      </c>
      <c r="AM44">
        <f>IFERROR(VLOOKUP(A44,EXAMS!A:CS,77,FALSE)*VLOOKUP(EXAMS!$BY$1,[1]Cargo!$A:$D,4,FALSE),"")</f>
        <v>0</v>
      </c>
      <c r="AN44">
        <f>IFERROR(VLOOKUP(A44,EXAMS!A:CS,79,FALSE)*VLOOKUP(EXAMS!$CA$1,[1]Cargo!$A:$D,4,FALSE),"")</f>
        <v>0</v>
      </c>
      <c r="AO44">
        <f>IFERROR(VLOOKUP(A44,EXAMS!A:CS,81,FALSE)*VLOOKUP(EXAMS!$CC$1,[1]Cargo!$A:$D,4,FALSE),"")</f>
        <v>0</v>
      </c>
      <c r="AP44">
        <f>IFERROR(VLOOKUP(A44,EXAMS!A:CS,83,FALSE)*VLOOKUP(EXAMS!$CE$1,[1]Cargo!$A:$D,4,FALSE),"")</f>
        <v>0</v>
      </c>
      <c r="AQ44">
        <f>IFERROR(VLOOKUP(A44,EXAMS!A:CS,85,FALSE)*VLOOKUP(EXAMS!$CG$1,[1]Cargo!$A:$D,4,FALSE),"")</f>
        <v>0</v>
      </c>
      <c r="AR44">
        <f>IFERROR(VLOOKUP(A44,EXAMS!A:CS,87,FALSE)*VLOOKUP(EXAMS!$CI$1,[1]Cargo!$A:$D,4,FALSE),"")</f>
        <v>0</v>
      </c>
      <c r="AS44">
        <f>IFERROR(VLOOKUP(A44,EXAMS!A:CS,89,FALSE)*VLOOKUP(EXAMS!$CK$1,[1]Cargo!$A:$D,4,FALSE),"")</f>
        <v>0</v>
      </c>
      <c r="AT44">
        <f>IFERROR(VLOOKUP(A44,EXAMS!A:CS,91,FALSE)*VLOOKUP(EXAMS!$CM$1,[1]Cargo!$A:$D,4,FALSE),"")</f>
        <v>0</v>
      </c>
      <c r="AU44">
        <f>IFERROR(VLOOKUP(A44,EXAMS!A:CS,93,FALSE)*VLOOKUP(EXAMS!$CO$1,[1]Cargo!$A:$D,4,FALSE),"")</f>
        <v>0</v>
      </c>
      <c r="AV44">
        <f>IFERROR(VLOOKUP(A44,EXAMS!A:CS,95,FALSE)*VLOOKUP(EXAMS!$CQ$1,[1]Cargo!$A:$D,4,FALSE),"")</f>
        <v>0</v>
      </c>
      <c r="AW44">
        <f>IFERROR(VLOOKUP(A44,EXAMS!A:CS,97,FALSE)*VLOOKUP(EXAMS!$CS$1,[1]Cargo!$A:$D,4,FALSE),"")</f>
        <v>0</v>
      </c>
    </row>
    <row r="45" spans="1:49" hidden="1" x14ac:dyDescent="0.3">
      <c r="A45" s="4" t="str">
        <f>METADATA!A45</f>
        <v>Q0270</v>
      </c>
      <c r="B45" s="11" t="s">
        <v>146</v>
      </c>
      <c r="C45" s="11">
        <f t="shared" si="2"/>
        <v>0</v>
      </c>
      <c r="D45" s="92">
        <f t="shared" si="1"/>
        <v>0</v>
      </c>
      <c r="E45">
        <f>IFERROR(VLOOKUP(A45,EXAMS!A:CS,7,FALSE)*VLOOKUP(EXAMS!$G$1,[1]Cargo!$A:$D,4,FALSE),"")</f>
        <v>0</v>
      </c>
      <c r="F45">
        <f>IFERROR(VLOOKUP(A45,EXAMS!A:CS,9,FALSE)*VLOOKUP(EXAMS!$I$1,[1]Cargo!$A:$D,4,FALSE),"")</f>
        <v>0</v>
      </c>
      <c r="G45">
        <f>IFERROR(VLOOKUP(A45,EXAMS!A:CS,11,FALSE)*VLOOKUP(EXAMS!$K$1,[1]Cargo!$A:$D,4,FALSE),"")</f>
        <v>0</v>
      </c>
      <c r="H45">
        <f>IFERROR(VLOOKUP(A45,EXAMS!A:CS,13,FALSE)*VLOOKUP(EXAMS!$M$1,[1]Cargo!$A:$D,4,FALSE),"")</f>
        <v>0</v>
      </c>
      <c r="I45">
        <f>IFERROR(VLOOKUP(A45,EXAMS!A:CS,15,FALSE)*VLOOKUP(EXAMS!$O$1,[1]Cargo!$A:$D,4,FALSE),"")</f>
        <v>0</v>
      </c>
      <c r="J45">
        <f>IFERROR(VLOOKUP(A45,EXAMS!A:CS,17,FALSE)*VLOOKUP(EXAMS!$Q$1,[1]Cargo!$A:$D,4,FALSE),"")</f>
        <v>0</v>
      </c>
      <c r="K45">
        <f>IFERROR(VLOOKUP(A45,EXAMS!A:CS,19,FALSE)*VLOOKUP(EXAMS!$S$1,[1]Cargo!$A:$D,4,FALSE),"")</f>
        <v>0</v>
      </c>
      <c r="L45">
        <f>IFERROR(VLOOKUP(A45,EXAMS!A:CS,21,FALSE)*VLOOKUP(EXAMS!$U$1,[1]Cargo!$A:$D,4,FALSE),"")</f>
        <v>0</v>
      </c>
      <c r="M45">
        <f>IFERROR(VLOOKUP(A45,EXAMS!A:CS,23,FALSE)*VLOOKUP(EXAMS!$W$1,[1]Cargo!$A:$D,4,FALSE),"")</f>
        <v>0</v>
      </c>
      <c r="N45">
        <f>IFERROR(VLOOKUP(A45,EXAMS!A:CS,25,FALSE)*VLOOKUP(EXAMS!$Y$1,[1]Cargo!$A:$D,4,FALSE),"")</f>
        <v>0</v>
      </c>
      <c r="O45">
        <f>IFERROR(VLOOKUP(A45,EXAMS!A:CS,27,FALSE)*VLOOKUP(EXAMS!$AA$1,[1]Cargo!$A:$D,4,FALSE),"")</f>
        <v>0</v>
      </c>
      <c r="P45">
        <f>IFERROR(VLOOKUP(A45,EXAMS!A:CS,29,FALSE)*VLOOKUP(EXAMS!$AC$1,[1]Cargo!$A:$D,4,FALSE),"")</f>
        <v>0</v>
      </c>
      <c r="Q45">
        <f>IFERROR(VLOOKUP(A45,EXAMS!A:CS,31,FALSE)*VLOOKUP(EXAMS!$AE$1,[1]Cargo!$A:$D,4,FALSE),"")</f>
        <v>0</v>
      </c>
      <c r="R45">
        <f>IFERROR(VLOOKUP(A45,EXAMS!A:CS,33,FALSE)*VLOOKUP(EXAMS!$AG$1,[1]Cargo!$A:$D,4,FALSE),"")</f>
        <v>0</v>
      </c>
      <c r="S45">
        <f>IFERROR(VLOOKUP(A45,EXAMS!A:CS,37,FALSE)*VLOOKUP(EXAMS!$AK$1,[1]Cargo!$A:$D,4,FALSE),"")</f>
        <v>0</v>
      </c>
      <c r="T45">
        <f>IFERROR(VLOOKUP(A45,EXAMS!A:CS,39,FALSE)*VLOOKUP(EXAMS!$AM$1,[1]Cargo!$A:$D,4,FALSE),"")</f>
        <v>0</v>
      </c>
      <c r="U45">
        <f>IFERROR(VLOOKUP(A45,EXAMS!A:CS,41,FALSE)*VLOOKUP(EXAMS!$AO$1,[1]Cargo!$A:$D,4,FALSE),"")</f>
        <v>0</v>
      </c>
      <c r="V45">
        <f>IFERROR(VLOOKUP(A45,EXAMS!A:CS,43,FALSE)*VLOOKUP(EXAMS!$AQ$1,[1]Cargo!$A:$D,4,FALSE),"")</f>
        <v>0</v>
      </c>
      <c r="W45">
        <f>IFERROR(VLOOKUP(A45,EXAMS!A:CS,45,FALSE)*VLOOKUP(EXAMS!$AS$1,[1]Cargo!$A:$D,4,FALSE),"")</f>
        <v>0</v>
      </c>
      <c r="X45">
        <f>IFERROR(VLOOKUP(A45,EXAMS!A:CS,47,FALSE)*VLOOKUP(EXAMS!$AU$1,[1]Cargo!$A:$D,4,FALSE),"")</f>
        <v>0</v>
      </c>
      <c r="Y45">
        <f>IFERROR(VLOOKUP(A45,EXAMS!A:CS,49,FALSE)*VLOOKUP(EXAMS!$AW$1,[1]Cargo!$A:$D,4,FALSE),"")</f>
        <v>0</v>
      </c>
      <c r="Z45">
        <f>IFERROR(VLOOKUP(A45,EXAMS!A:CS,51,FALSE)*VLOOKUP(EXAMS!$AY$1,[1]Cargo!$A:$D,4,FALSE),"")</f>
        <v>0</v>
      </c>
      <c r="AA45">
        <f>IFERROR(VLOOKUP(A45,EXAMS!A:CS,53,FALSE)*VLOOKUP(EXAMS!$BA$1,[1]Cargo!$A:$D,4,FALSE),"")</f>
        <v>0</v>
      </c>
      <c r="AB45">
        <f>IFERROR(VLOOKUP(A45,EXAMS!A:CS,55,FALSE)*VLOOKUP(EXAMS!$BC$1,[1]Cargo!$A:$D,4,FALSE),"")</f>
        <v>0</v>
      </c>
      <c r="AC45">
        <f>IFERROR(VLOOKUP(A45,EXAMS!A:CS,57,FALSE)*VLOOKUP(EXAMS!$BE$1,[1]Cargo!$A:$D,4,FALSE),"")</f>
        <v>0</v>
      </c>
      <c r="AD45">
        <f>IFERROR(VLOOKUP(A45,EXAMS!A:CS,59,FALSE)*VLOOKUP(EXAMS!$BG$1,[1]Cargo!$A:$D,4,FALSE),"")</f>
        <v>0</v>
      </c>
      <c r="AE45">
        <f>IFERROR(VLOOKUP(A45,EXAMS!A:CS,61,FALSE)*VLOOKUP(EXAMS!$BI$1,[1]Cargo!$A:$D,4,FALSE),"")</f>
        <v>0</v>
      </c>
      <c r="AF45">
        <f>IFERROR(VLOOKUP(A45,EXAMS!A:CS,63,FALSE)*VLOOKUP(EXAMS!$BK$1,[1]Cargo!$A:$D,4,FALSE),"")</f>
        <v>0</v>
      </c>
      <c r="AG45">
        <f>IFERROR(VLOOKUP(A45,EXAMS!A:CS,65,FALSE)*VLOOKUP(EXAMS!$BM$1,[1]Cargo!$A:$D,4,FALSE),"")</f>
        <v>0</v>
      </c>
      <c r="AH45">
        <f>IFERROR(VLOOKUP(A45,EXAMS!A:CS,67,FALSE)*VLOOKUP(EXAMS!$BO$1,[1]Cargo!$A:$D,4,FALSE),"")</f>
        <v>0</v>
      </c>
      <c r="AI45">
        <f>IFERROR(VLOOKUP(A45,EXAMS!A:CS,69,FALSE)*VLOOKUP(EXAMS!$BQ$1,[1]Cargo!$A:$D,4,FALSE),"")</f>
        <v>0</v>
      </c>
      <c r="AJ45">
        <f>IFERROR(VLOOKUP(A45,EXAMS!A:CS,71,FALSE)*VLOOKUP(EXAMS!$BS$1,[1]Cargo!$A:$D,4,FALSE),"")</f>
        <v>0</v>
      </c>
      <c r="AK45">
        <f>IFERROR(VLOOKUP(A45,EXAMS!A:CS,73,FALSE)*VLOOKUP(EXAMS!$BU$1,[1]Cargo!$A:$D,4,FALSE),"")</f>
        <v>0</v>
      </c>
      <c r="AL45">
        <f>IFERROR(VLOOKUP(A45,EXAMS!A:CS,75,FALSE)*VLOOKUP(EXAMS!$BW$1,[1]Cargo!$A:$D,4,FALSE),"")</f>
        <v>0</v>
      </c>
      <c r="AM45">
        <f>IFERROR(VLOOKUP(A45,EXAMS!A:CS,77,FALSE)*VLOOKUP(EXAMS!$BY$1,[1]Cargo!$A:$D,4,FALSE),"")</f>
        <v>0</v>
      </c>
      <c r="AN45">
        <f>IFERROR(VLOOKUP(A45,EXAMS!A:CS,79,FALSE)*VLOOKUP(EXAMS!$CA$1,[1]Cargo!$A:$D,4,FALSE),"")</f>
        <v>0</v>
      </c>
      <c r="AO45">
        <f>IFERROR(VLOOKUP(A45,EXAMS!A:CS,81,FALSE)*VLOOKUP(EXAMS!$CC$1,[1]Cargo!$A:$D,4,FALSE),"")</f>
        <v>0</v>
      </c>
      <c r="AP45">
        <f>IFERROR(VLOOKUP(A45,EXAMS!A:CS,83,FALSE)*VLOOKUP(EXAMS!$CE$1,[1]Cargo!$A:$D,4,FALSE),"")</f>
        <v>0</v>
      </c>
      <c r="AQ45">
        <f>IFERROR(VLOOKUP(A45,EXAMS!A:CS,85,FALSE)*VLOOKUP(EXAMS!$CG$1,[1]Cargo!$A:$D,4,FALSE),"")</f>
        <v>0</v>
      </c>
      <c r="AR45">
        <f>IFERROR(VLOOKUP(A45,EXAMS!A:CS,87,FALSE)*VLOOKUP(EXAMS!$CI$1,[1]Cargo!$A:$D,4,FALSE),"")</f>
        <v>0</v>
      </c>
      <c r="AS45">
        <f>IFERROR(VLOOKUP(A45,EXAMS!A:CS,89,FALSE)*VLOOKUP(EXAMS!$CK$1,[1]Cargo!$A:$D,4,FALSE),"")</f>
        <v>0</v>
      </c>
      <c r="AT45">
        <f>IFERROR(VLOOKUP(A45,EXAMS!A:CS,91,FALSE)*VLOOKUP(EXAMS!$CM$1,[1]Cargo!$A:$D,4,FALSE),"")</f>
        <v>0</v>
      </c>
      <c r="AU45">
        <f>IFERROR(VLOOKUP(A45,EXAMS!A:CS,93,FALSE)*VLOOKUP(EXAMS!$CO$1,[1]Cargo!$A:$D,4,FALSE),"")</f>
        <v>0</v>
      </c>
      <c r="AV45">
        <f>IFERROR(VLOOKUP(A45,EXAMS!A:CS,95,FALSE)*VLOOKUP(EXAMS!$CQ$1,[1]Cargo!$A:$D,4,FALSE),"")</f>
        <v>0</v>
      </c>
      <c r="AW45">
        <f>IFERROR(VLOOKUP(A45,EXAMS!A:CS,97,FALSE)*VLOOKUP(EXAMS!$CS$1,[1]Cargo!$A:$D,4,FALSE),"")</f>
        <v>0</v>
      </c>
    </row>
    <row r="46" spans="1:49" hidden="1" x14ac:dyDescent="0.3">
      <c r="A46" s="4" t="str">
        <f>METADATA!A46</f>
        <v>Q0274</v>
      </c>
      <c r="B46" s="11" t="s">
        <v>149</v>
      </c>
      <c r="C46" s="11">
        <f t="shared" si="2"/>
        <v>0</v>
      </c>
      <c r="D46" s="92">
        <f t="shared" si="1"/>
        <v>1</v>
      </c>
      <c r="E46">
        <f>IFERROR(VLOOKUP(A46,EXAMS!A:CS,7,FALSE)*VLOOKUP(EXAMS!$G$1,[1]Cargo!$A:$D,4,FALSE),"")</f>
        <v>0</v>
      </c>
      <c r="F46">
        <f>IFERROR(VLOOKUP(A46,EXAMS!A:CS,9,FALSE)*VLOOKUP(EXAMS!$I$1,[1]Cargo!$A:$D,4,FALSE),"")</f>
        <v>0</v>
      </c>
      <c r="G46">
        <f>IFERROR(VLOOKUP(A46,EXAMS!A:CS,11,FALSE)*VLOOKUP(EXAMS!$K$1,[1]Cargo!$A:$D,4,FALSE),"")</f>
        <v>0</v>
      </c>
      <c r="H46">
        <f>IFERROR(VLOOKUP(A46,EXAMS!A:CS,13,FALSE)*VLOOKUP(EXAMS!$M$1,[1]Cargo!$A:$D,4,FALSE),"")</f>
        <v>0</v>
      </c>
      <c r="I46">
        <f>IFERROR(VLOOKUP(A46,EXAMS!A:CS,15,FALSE)*VLOOKUP(EXAMS!$O$1,[1]Cargo!$A:$D,4,FALSE),"")</f>
        <v>0</v>
      </c>
      <c r="J46">
        <f>IFERROR(VLOOKUP(A46,EXAMS!A:CS,17,FALSE)*VLOOKUP(EXAMS!$Q$1,[1]Cargo!$A:$D,4,FALSE),"")</f>
        <v>0</v>
      </c>
      <c r="K46">
        <f>IFERROR(VLOOKUP(A46,EXAMS!A:CS,19,FALSE)*VLOOKUP(EXAMS!$S$1,[1]Cargo!$A:$D,4,FALSE),"")</f>
        <v>0</v>
      </c>
      <c r="L46">
        <f>IFERROR(VLOOKUP(A46,EXAMS!A:CS,21,FALSE)*VLOOKUP(EXAMS!$U$1,[1]Cargo!$A:$D,4,FALSE),"")</f>
        <v>0</v>
      </c>
      <c r="M46">
        <f>IFERROR(VLOOKUP(A46,EXAMS!A:CS,23,FALSE)*VLOOKUP(EXAMS!$W$1,[1]Cargo!$A:$D,4,FALSE),"")</f>
        <v>0</v>
      </c>
      <c r="N46">
        <f>IFERROR(VLOOKUP(A46,EXAMS!A:CS,25,FALSE)*VLOOKUP(EXAMS!$Y$1,[1]Cargo!$A:$D,4,FALSE),"")</f>
        <v>0</v>
      </c>
      <c r="O46">
        <f>IFERROR(VLOOKUP(A46,EXAMS!A:CS,27,FALSE)*VLOOKUP(EXAMS!$AA$1,[1]Cargo!$A:$D,4,FALSE),"")</f>
        <v>0</v>
      </c>
      <c r="P46">
        <f>IFERROR(VLOOKUP(A46,EXAMS!A:CS,29,FALSE)*VLOOKUP(EXAMS!$AC$1,[1]Cargo!$A:$D,4,FALSE),"")</f>
        <v>0</v>
      </c>
      <c r="Q46">
        <f>IFERROR(VLOOKUP(A46,EXAMS!A:CS,31,FALSE)*VLOOKUP(EXAMS!$AE$1,[1]Cargo!$A:$D,4,FALSE),"")</f>
        <v>0</v>
      </c>
      <c r="R46">
        <f>IFERROR(VLOOKUP(A46,EXAMS!A:CS,33,FALSE)*VLOOKUP(EXAMS!$AG$1,[1]Cargo!$A:$D,4,FALSE),"")</f>
        <v>0</v>
      </c>
      <c r="S46">
        <f>IFERROR(VLOOKUP(A46,EXAMS!A:CS,37,FALSE)*VLOOKUP(EXAMS!$AK$1,[1]Cargo!$A:$D,4,FALSE),"")</f>
        <v>0</v>
      </c>
      <c r="T46">
        <f>IFERROR(VLOOKUP(A46,EXAMS!A:CS,39,FALSE)*VLOOKUP(EXAMS!$AM$1,[1]Cargo!$A:$D,4,FALSE),"")</f>
        <v>0</v>
      </c>
      <c r="U46">
        <f>IFERROR(VLOOKUP(A46,EXAMS!A:CS,41,FALSE)*VLOOKUP(EXAMS!$AO$1,[1]Cargo!$A:$D,4,FALSE),"")</f>
        <v>0</v>
      </c>
      <c r="V46">
        <f>IFERROR(VLOOKUP(A46,EXAMS!A:CS,43,FALSE)*VLOOKUP(EXAMS!$AQ$1,[1]Cargo!$A:$D,4,FALSE),"")</f>
        <v>0</v>
      </c>
      <c r="W46">
        <f>IFERROR(VLOOKUP(A46,EXAMS!A:CS,45,FALSE)*VLOOKUP(EXAMS!$AS$1,[1]Cargo!$A:$D,4,FALSE),"")</f>
        <v>0</v>
      </c>
      <c r="X46">
        <f>IFERROR(VLOOKUP(A46,EXAMS!A:CS,47,FALSE)*VLOOKUP(EXAMS!$AU$1,[1]Cargo!$A:$D,4,FALSE),"")</f>
        <v>0</v>
      </c>
      <c r="Y46">
        <f>IFERROR(VLOOKUP(A46,EXAMS!A:CS,49,FALSE)*VLOOKUP(EXAMS!$AW$1,[1]Cargo!$A:$D,4,FALSE),"")</f>
        <v>0</v>
      </c>
      <c r="Z46">
        <f>IFERROR(VLOOKUP(A46,EXAMS!A:CS,51,FALSE)*VLOOKUP(EXAMS!$AY$1,[1]Cargo!$A:$D,4,FALSE),"")</f>
        <v>0.60661999999999994</v>
      </c>
      <c r="AA46">
        <f>IFERROR(VLOOKUP(A46,EXAMS!A:CS,53,FALSE)*VLOOKUP(EXAMS!$BA$1,[1]Cargo!$A:$D,4,FALSE),"")</f>
        <v>0</v>
      </c>
      <c r="AB46">
        <f>IFERROR(VLOOKUP(A46,EXAMS!A:CS,55,FALSE)*VLOOKUP(EXAMS!$BC$1,[1]Cargo!$A:$D,4,FALSE),"")</f>
        <v>0</v>
      </c>
      <c r="AC46">
        <f>IFERROR(VLOOKUP(A46,EXAMS!A:CS,57,FALSE)*VLOOKUP(EXAMS!$BE$1,[1]Cargo!$A:$D,4,FALSE),"")</f>
        <v>0</v>
      </c>
      <c r="AD46">
        <f>IFERROR(VLOOKUP(A46,EXAMS!A:CS,59,FALSE)*VLOOKUP(EXAMS!$BG$1,[1]Cargo!$A:$D,4,FALSE),"")</f>
        <v>0</v>
      </c>
      <c r="AE46">
        <f>IFERROR(VLOOKUP(A46,EXAMS!A:CS,61,FALSE)*VLOOKUP(EXAMS!$BI$1,[1]Cargo!$A:$D,4,FALSE),"")</f>
        <v>0</v>
      </c>
      <c r="AF46">
        <f>IFERROR(VLOOKUP(A46,EXAMS!A:CS,63,FALSE)*VLOOKUP(EXAMS!$BK$1,[1]Cargo!$A:$D,4,FALSE),"")</f>
        <v>0</v>
      </c>
      <c r="AG46">
        <f>IFERROR(VLOOKUP(A46,EXAMS!A:CS,65,FALSE)*VLOOKUP(EXAMS!$BM$1,[1]Cargo!$A:$D,4,FALSE),"")</f>
        <v>0</v>
      </c>
      <c r="AH46">
        <f>IFERROR(VLOOKUP(A46,EXAMS!A:CS,67,FALSE)*VLOOKUP(EXAMS!$BO$1,[1]Cargo!$A:$D,4,FALSE),"")</f>
        <v>0</v>
      </c>
      <c r="AI46">
        <f>IFERROR(VLOOKUP(A46,EXAMS!A:CS,69,FALSE)*VLOOKUP(EXAMS!$BQ$1,[1]Cargo!$A:$D,4,FALSE),"")</f>
        <v>0</v>
      </c>
      <c r="AJ46">
        <f>IFERROR(VLOOKUP(A46,EXAMS!A:CS,71,FALSE)*VLOOKUP(EXAMS!$BS$1,[1]Cargo!$A:$D,4,FALSE),"")</f>
        <v>0</v>
      </c>
      <c r="AK46">
        <f>IFERROR(VLOOKUP(A46,EXAMS!A:CS,73,FALSE)*VLOOKUP(EXAMS!$BU$1,[1]Cargo!$A:$D,4,FALSE),"")</f>
        <v>0</v>
      </c>
      <c r="AL46">
        <f>IFERROR(VLOOKUP(A46,EXAMS!A:CS,75,FALSE)*VLOOKUP(EXAMS!$BW$1,[1]Cargo!$A:$D,4,FALSE),"")</f>
        <v>0</v>
      </c>
      <c r="AM46">
        <f>IFERROR(VLOOKUP(A46,EXAMS!A:CS,77,FALSE)*VLOOKUP(EXAMS!$BY$1,[1]Cargo!$A:$D,4,FALSE),"")</f>
        <v>0</v>
      </c>
      <c r="AN46">
        <f>IFERROR(VLOOKUP(A46,EXAMS!A:CS,79,FALSE)*VLOOKUP(EXAMS!$CA$1,[1]Cargo!$A:$D,4,FALSE),"")</f>
        <v>0</v>
      </c>
      <c r="AO46">
        <f>IFERROR(VLOOKUP(A46,EXAMS!A:CS,81,FALSE)*VLOOKUP(EXAMS!$CC$1,[1]Cargo!$A:$D,4,FALSE),"")</f>
        <v>0</v>
      </c>
      <c r="AP46">
        <f>IFERROR(VLOOKUP(A46,EXAMS!A:CS,83,FALSE)*VLOOKUP(EXAMS!$CE$1,[1]Cargo!$A:$D,4,FALSE),"")</f>
        <v>0</v>
      </c>
      <c r="AQ46">
        <f>IFERROR(VLOOKUP(A46,EXAMS!A:CS,85,FALSE)*VLOOKUP(EXAMS!$CG$1,[1]Cargo!$A:$D,4,FALSE),"")</f>
        <v>0</v>
      </c>
      <c r="AR46">
        <f>IFERROR(VLOOKUP(A46,EXAMS!A:CS,87,FALSE)*VLOOKUP(EXAMS!$CI$1,[1]Cargo!$A:$D,4,FALSE),"")</f>
        <v>0</v>
      </c>
      <c r="AS46">
        <f>IFERROR(VLOOKUP(A46,EXAMS!A:CS,89,FALSE)*VLOOKUP(EXAMS!$CK$1,[1]Cargo!$A:$D,4,FALSE),"")</f>
        <v>0</v>
      </c>
      <c r="AT46">
        <f>IFERROR(VLOOKUP(A46,EXAMS!A:CS,91,FALSE)*VLOOKUP(EXAMS!$CM$1,[1]Cargo!$A:$D,4,FALSE),"")</f>
        <v>0</v>
      </c>
      <c r="AU46">
        <f>IFERROR(VLOOKUP(A46,EXAMS!A:CS,93,FALSE)*VLOOKUP(EXAMS!$CO$1,[1]Cargo!$A:$D,4,FALSE),"")</f>
        <v>0</v>
      </c>
      <c r="AV46">
        <f>IFERROR(VLOOKUP(A46,EXAMS!A:CS,95,FALSE)*VLOOKUP(EXAMS!$CQ$1,[1]Cargo!$A:$D,4,FALSE),"")</f>
        <v>0</v>
      </c>
      <c r="AW46">
        <f>IFERROR(VLOOKUP(A46,EXAMS!A:CS,97,FALSE)*VLOOKUP(EXAMS!$CS$1,[1]Cargo!$A:$D,4,FALSE),"")</f>
        <v>0</v>
      </c>
    </row>
    <row r="47" spans="1:49" hidden="1" x14ac:dyDescent="0.3">
      <c r="A47" s="4" t="str">
        <f>METADATA!A47</f>
        <v>Q0275</v>
      </c>
      <c r="B47" s="11" t="s">
        <v>152</v>
      </c>
      <c r="C47" s="11">
        <f t="shared" si="2"/>
        <v>0</v>
      </c>
      <c r="D47" s="92">
        <f t="shared" si="1"/>
        <v>1</v>
      </c>
      <c r="E47">
        <f>IFERROR(VLOOKUP(A47,EXAMS!A:CS,7,FALSE)*VLOOKUP(EXAMS!$G$1,[1]Cargo!$A:$D,4,FALSE),"")</f>
        <v>0</v>
      </c>
      <c r="F47">
        <f>IFERROR(VLOOKUP(A47,EXAMS!A:CS,9,FALSE)*VLOOKUP(EXAMS!$I$1,[1]Cargo!$A:$D,4,FALSE),"")</f>
        <v>0</v>
      </c>
      <c r="G47">
        <f>IFERROR(VLOOKUP(A47,EXAMS!A:CS,11,FALSE)*VLOOKUP(EXAMS!$K$1,[1]Cargo!$A:$D,4,FALSE),"")</f>
        <v>0</v>
      </c>
      <c r="H47">
        <f>IFERROR(VLOOKUP(A47,EXAMS!A:CS,13,FALSE)*VLOOKUP(EXAMS!$M$1,[1]Cargo!$A:$D,4,FALSE),"")</f>
        <v>0</v>
      </c>
      <c r="I47">
        <f>IFERROR(VLOOKUP(A47,EXAMS!A:CS,15,FALSE)*VLOOKUP(EXAMS!$O$1,[1]Cargo!$A:$D,4,FALSE),"")</f>
        <v>0</v>
      </c>
      <c r="J47">
        <f>IFERROR(VLOOKUP(A47,EXAMS!A:CS,17,FALSE)*VLOOKUP(EXAMS!$Q$1,[1]Cargo!$A:$D,4,FALSE),"")</f>
        <v>0</v>
      </c>
      <c r="K47">
        <f>IFERROR(VLOOKUP(A47,EXAMS!A:CS,19,FALSE)*VLOOKUP(EXAMS!$S$1,[1]Cargo!$A:$D,4,FALSE),"")</f>
        <v>0</v>
      </c>
      <c r="L47">
        <f>IFERROR(VLOOKUP(A47,EXAMS!A:CS,21,FALSE)*VLOOKUP(EXAMS!$U$1,[1]Cargo!$A:$D,4,FALSE),"")</f>
        <v>0</v>
      </c>
      <c r="M47">
        <f>IFERROR(VLOOKUP(A47,EXAMS!A:CS,23,FALSE)*VLOOKUP(EXAMS!$W$1,[1]Cargo!$A:$D,4,FALSE),"")</f>
        <v>0</v>
      </c>
      <c r="N47">
        <f>IFERROR(VLOOKUP(A47,EXAMS!A:CS,25,FALSE)*VLOOKUP(EXAMS!$Y$1,[1]Cargo!$A:$D,4,FALSE),"")</f>
        <v>0</v>
      </c>
      <c r="O47">
        <f>IFERROR(VLOOKUP(A47,EXAMS!A:CS,27,FALSE)*VLOOKUP(EXAMS!$AA$1,[1]Cargo!$A:$D,4,FALSE),"")</f>
        <v>0</v>
      </c>
      <c r="P47">
        <f>IFERROR(VLOOKUP(A47,EXAMS!A:CS,29,FALSE)*VLOOKUP(EXAMS!$AC$1,[1]Cargo!$A:$D,4,FALSE),"")</f>
        <v>0</v>
      </c>
      <c r="Q47">
        <f>IFERROR(VLOOKUP(A47,EXAMS!A:CS,31,FALSE)*VLOOKUP(EXAMS!$AE$1,[1]Cargo!$A:$D,4,FALSE),"")</f>
        <v>0</v>
      </c>
      <c r="R47">
        <f>IFERROR(VLOOKUP(A47,EXAMS!A:CS,33,FALSE)*VLOOKUP(EXAMS!$AG$1,[1]Cargo!$A:$D,4,FALSE),"")</f>
        <v>0</v>
      </c>
      <c r="S47">
        <f>IFERROR(VLOOKUP(A47,EXAMS!A:CS,37,FALSE)*VLOOKUP(EXAMS!$AK$1,[1]Cargo!$A:$D,4,FALSE),"")</f>
        <v>0</v>
      </c>
      <c r="T47">
        <f>IFERROR(VLOOKUP(A47,EXAMS!A:CS,39,FALSE)*VLOOKUP(EXAMS!$AM$1,[1]Cargo!$A:$D,4,FALSE),"")</f>
        <v>0</v>
      </c>
      <c r="U47">
        <f>IFERROR(VLOOKUP(A47,EXAMS!A:CS,41,FALSE)*VLOOKUP(EXAMS!$AO$1,[1]Cargo!$A:$D,4,FALSE),"")</f>
        <v>0</v>
      </c>
      <c r="V47">
        <f>IFERROR(VLOOKUP(A47,EXAMS!A:CS,43,FALSE)*VLOOKUP(EXAMS!$AQ$1,[1]Cargo!$A:$D,4,FALSE),"")</f>
        <v>0</v>
      </c>
      <c r="W47">
        <f>IFERROR(VLOOKUP(A47,EXAMS!A:CS,45,FALSE)*VLOOKUP(EXAMS!$AS$1,[1]Cargo!$A:$D,4,FALSE),"")</f>
        <v>0</v>
      </c>
      <c r="X47">
        <f>IFERROR(VLOOKUP(A47,EXAMS!A:CS,47,FALSE)*VLOOKUP(EXAMS!$AU$1,[1]Cargo!$A:$D,4,FALSE),"")</f>
        <v>0</v>
      </c>
      <c r="Y47">
        <f>IFERROR(VLOOKUP(A47,EXAMS!A:CS,49,FALSE)*VLOOKUP(EXAMS!$AW$1,[1]Cargo!$A:$D,4,FALSE),"")</f>
        <v>0</v>
      </c>
      <c r="Z47">
        <f>IFERROR(VLOOKUP(A47,EXAMS!A:CS,51,FALSE)*VLOOKUP(EXAMS!$AY$1,[1]Cargo!$A:$D,4,FALSE),"")</f>
        <v>0.67662</v>
      </c>
      <c r="AA47">
        <f>IFERROR(VLOOKUP(A47,EXAMS!A:CS,53,FALSE)*VLOOKUP(EXAMS!$BA$1,[1]Cargo!$A:$D,4,FALSE),"")</f>
        <v>0</v>
      </c>
      <c r="AB47">
        <f>IFERROR(VLOOKUP(A47,EXAMS!A:CS,55,FALSE)*VLOOKUP(EXAMS!$BC$1,[1]Cargo!$A:$D,4,FALSE),"")</f>
        <v>0</v>
      </c>
      <c r="AC47">
        <f>IFERROR(VLOOKUP(A47,EXAMS!A:CS,57,FALSE)*VLOOKUP(EXAMS!$BE$1,[1]Cargo!$A:$D,4,FALSE),"")</f>
        <v>0</v>
      </c>
      <c r="AD47">
        <f>IFERROR(VLOOKUP(A47,EXAMS!A:CS,59,FALSE)*VLOOKUP(EXAMS!$BG$1,[1]Cargo!$A:$D,4,FALSE),"")</f>
        <v>0</v>
      </c>
      <c r="AE47">
        <f>IFERROR(VLOOKUP(A47,EXAMS!A:CS,61,FALSE)*VLOOKUP(EXAMS!$BI$1,[1]Cargo!$A:$D,4,FALSE),"")</f>
        <v>0</v>
      </c>
      <c r="AF47">
        <f>IFERROR(VLOOKUP(A47,EXAMS!A:CS,63,FALSE)*VLOOKUP(EXAMS!$BK$1,[1]Cargo!$A:$D,4,FALSE),"")</f>
        <v>0</v>
      </c>
      <c r="AG47">
        <f>IFERROR(VLOOKUP(A47,EXAMS!A:CS,65,FALSE)*VLOOKUP(EXAMS!$BM$1,[1]Cargo!$A:$D,4,FALSE),"")</f>
        <v>0</v>
      </c>
      <c r="AH47">
        <f>IFERROR(VLOOKUP(A47,EXAMS!A:CS,67,FALSE)*VLOOKUP(EXAMS!$BO$1,[1]Cargo!$A:$D,4,FALSE),"")</f>
        <v>0</v>
      </c>
      <c r="AI47">
        <f>IFERROR(VLOOKUP(A47,EXAMS!A:CS,69,FALSE)*VLOOKUP(EXAMS!$BQ$1,[1]Cargo!$A:$D,4,FALSE),"")</f>
        <v>0</v>
      </c>
      <c r="AJ47">
        <f>IFERROR(VLOOKUP(A47,EXAMS!A:CS,71,FALSE)*VLOOKUP(EXAMS!$BS$1,[1]Cargo!$A:$D,4,FALSE),"")</f>
        <v>0</v>
      </c>
      <c r="AK47">
        <f>IFERROR(VLOOKUP(A47,EXAMS!A:CS,73,FALSE)*VLOOKUP(EXAMS!$BU$1,[1]Cargo!$A:$D,4,FALSE),"")</f>
        <v>0</v>
      </c>
      <c r="AL47">
        <f>IFERROR(VLOOKUP(A47,EXAMS!A:CS,75,FALSE)*VLOOKUP(EXAMS!$BW$1,[1]Cargo!$A:$D,4,FALSE),"")</f>
        <v>0</v>
      </c>
      <c r="AM47">
        <f>IFERROR(VLOOKUP(A47,EXAMS!A:CS,77,FALSE)*VLOOKUP(EXAMS!$BY$1,[1]Cargo!$A:$D,4,FALSE),"")</f>
        <v>0</v>
      </c>
      <c r="AN47">
        <f>IFERROR(VLOOKUP(A47,EXAMS!A:CS,79,FALSE)*VLOOKUP(EXAMS!$CA$1,[1]Cargo!$A:$D,4,FALSE),"")</f>
        <v>0</v>
      </c>
      <c r="AO47">
        <f>IFERROR(VLOOKUP(A47,EXAMS!A:CS,81,FALSE)*VLOOKUP(EXAMS!$CC$1,[1]Cargo!$A:$D,4,FALSE),"")</f>
        <v>0</v>
      </c>
      <c r="AP47">
        <f>IFERROR(VLOOKUP(A47,EXAMS!A:CS,83,FALSE)*VLOOKUP(EXAMS!$CE$1,[1]Cargo!$A:$D,4,FALSE),"")</f>
        <v>0</v>
      </c>
      <c r="AQ47">
        <f>IFERROR(VLOOKUP(A47,EXAMS!A:CS,85,FALSE)*VLOOKUP(EXAMS!$CG$1,[1]Cargo!$A:$D,4,FALSE),"")</f>
        <v>0</v>
      </c>
      <c r="AR47">
        <f>IFERROR(VLOOKUP(A47,EXAMS!A:CS,87,FALSE)*VLOOKUP(EXAMS!$CI$1,[1]Cargo!$A:$D,4,FALSE),"")</f>
        <v>0</v>
      </c>
      <c r="AS47">
        <f>IFERROR(VLOOKUP(A47,EXAMS!A:CS,89,FALSE)*VLOOKUP(EXAMS!$CK$1,[1]Cargo!$A:$D,4,FALSE),"")</f>
        <v>0</v>
      </c>
      <c r="AT47">
        <f>IFERROR(VLOOKUP(A47,EXAMS!A:CS,91,FALSE)*VLOOKUP(EXAMS!$CM$1,[1]Cargo!$A:$D,4,FALSE),"")</f>
        <v>0</v>
      </c>
      <c r="AU47">
        <f>IFERROR(VLOOKUP(A47,EXAMS!A:CS,93,FALSE)*VLOOKUP(EXAMS!$CO$1,[1]Cargo!$A:$D,4,FALSE),"")</f>
        <v>0</v>
      </c>
      <c r="AV47">
        <f>IFERROR(VLOOKUP(A47,EXAMS!A:CS,95,FALSE)*VLOOKUP(EXAMS!$CQ$1,[1]Cargo!$A:$D,4,FALSE),"")</f>
        <v>0</v>
      </c>
      <c r="AW47">
        <f>IFERROR(VLOOKUP(A47,EXAMS!A:CS,97,FALSE)*VLOOKUP(EXAMS!$CS$1,[1]Cargo!$A:$D,4,FALSE),"")</f>
        <v>0</v>
      </c>
    </row>
    <row r="48" spans="1:49" hidden="1" x14ac:dyDescent="0.3">
      <c r="A48" s="4" t="str">
        <f>METADATA!A48</f>
        <v>Q0279</v>
      </c>
      <c r="B48" s="11" t="s">
        <v>155</v>
      </c>
      <c r="C48" s="11">
        <f t="shared" si="2"/>
        <v>0</v>
      </c>
      <c r="D48" s="92">
        <f t="shared" si="1"/>
        <v>2</v>
      </c>
      <c r="E48">
        <f>IFERROR(VLOOKUP(A48,EXAMS!A:CS,7,FALSE)*VLOOKUP(EXAMS!$G$1,[1]Cargo!$A:$D,4,FALSE),"")</f>
        <v>0</v>
      </c>
      <c r="F48">
        <f>IFERROR(VLOOKUP(A48,EXAMS!A:CS,9,FALSE)*VLOOKUP(EXAMS!$I$1,[1]Cargo!$A:$D,4,FALSE),"")</f>
        <v>0</v>
      </c>
      <c r="G48">
        <f>IFERROR(VLOOKUP(A48,EXAMS!A:CS,11,FALSE)*VLOOKUP(EXAMS!$K$1,[1]Cargo!$A:$D,4,FALSE),"")</f>
        <v>0</v>
      </c>
      <c r="H48">
        <f>IFERROR(VLOOKUP(A48,EXAMS!A:CS,13,FALSE)*VLOOKUP(EXAMS!$M$1,[1]Cargo!$A:$D,4,FALSE),"")</f>
        <v>0</v>
      </c>
      <c r="I48">
        <f>IFERROR(VLOOKUP(A48,EXAMS!A:CS,15,FALSE)*VLOOKUP(EXAMS!$O$1,[1]Cargo!$A:$D,4,FALSE),"")</f>
        <v>0</v>
      </c>
      <c r="J48">
        <f>IFERROR(VLOOKUP(A48,EXAMS!A:CS,17,FALSE)*VLOOKUP(EXAMS!$Q$1,[1]Cargo!$A:$D,4,FALSE),"")</f>
        <v>0</v>
      </c>
      <c r="K48">
        <f>IFERROR(VLOOKUP(A48,EXAMS!A:CS,19,FALSE)*VLOOKUP(EXAMS!$S$1,[1]Cargo!$A:$D,4,FALSE),"")</f>
        <v>0</v>
      </c>
      <c r="L48">
        <f>IFERROR(VLOOKUP(A48,EXAMS!A:CS,21,FALSE)*VLOOKUP(EXAMS!$U$1,[1]Cargo!$A:$D,4,FALSE),"")</f>
        <v>0</v>
      </c>
      <c r="M48">
        <f>IFERROR(VLOOKUP(A48,EXAMS!A:CS,23,FALSE)*VLOOKUP(EXAMS!$W$1,[1]Cargo!$A:$D,4,FALSE),"")</f>
        <v>0</v>
      </c>
      <c r="N48">
        <f>IFERROR(VLOOKUP(A48,EXAMS!A:CS,25,FALSE)*VLOOKUP(EXAMS!$Y$1,[1]Cargo!$A:$D,4,FALSE),"")</f>
        <v>0</v>
      </c>
      <c r="O48">
        <f>IFERROR(VLOOKUP(A48,EXAMS!A:CS,27,FALSE)*VLOOKUP(EXAMS!$AA$1,[1]Cargo!$A:$D,4,FALSE),"")</f>
        <v>0</v>
      </c>
      <c r="P48">
        <f>IFERROR(VLOOKUP(A48,EXAMS!A:CS,29,FALSE)*VLOOKUP(EXAMS!$AC$1,[1]Cargo!$A:$D,4,FALSE),"")</f>
        <v>0</v>
      </c>
      <c r="Q48">
        <f>IFERROR(VLOOKUP(A48,EXAMS!A:CS,31,FALSE)*VLOOKUP(EXAMS!$AE$1,[1]Cargo!$A:$D,4,FALSE),"")</f>
        <v>0</v>
      </c>
      <c r="R48">
        <f>IFERROR(VLOOKUP(A48,EXAMS!A:CS,33,FALSE)*VLOOKUP(EXAMS!$AG$1,[1]Cargo!$A:$D,4,FALSE),"")</f>
        <v>0</v>
      </c>
      <c r="S48">
        <f>IFERROR(VLOOKUP(A48,EXAMS!A:CS,37,FALSE)*VLOOKUP(EXAMS!$AK$1,[1]Cargo!$A:$D,4,FALSE),"")</f>
        <v>0</v>
      </c>
      <c r="T48">
        <f>IFERROR(VLOOKUP(A48,EXAMS!A:CS,39,FALSE)*VLOOKUP(EXAMS!$AM$1,[1]Cargo!$A:$D,4,FALSE),"")</f>
        <v>0</v>
      </c>
      <c r="U48">
        <f>IFERROR(VLOOKUP(A48,EXAMS!A:CS,41,FALSE)*VLOOKUP(EXAMS!$AO$1,[1]Cargo!$A:$D,4,FALSE),"")</f>
        <v>0</v>
      </c>
      <c r="V48">
        <f>IFERROR(VLOOKUP(A48,EXAMS!A:CS,43,FALSE)*VLOOKUP(EXAMS!$AQ$1,[1]Cargo!$A:$D,4,FALSE),"")</f>
        <v>0</v>
      </c>
      <c r="W48">
        <f>IFERROR(VLOOKUP(A48,EXAMS!A:CS,45,FALSE)*VLOOKUP(EXAMS!$AS$1,[1]Cargo!$A:$D,4,FALSE),"")</f>
        <v>0</v>
      </c>
      <c r="X48">
        <f>IFERROR(VLOOKUP(A48,EXAMS!A:CS,47,FALSE)*VLOOKUP(EXAMS!$AU$1,[1]Cargo!$A:$D,4,FALSE),"")</f>
        <v>0</v>
      </c>
      <c r="Y48">
        <f>IFERROR(VLOOKUP(A48,EXAMS!A:CS,49,FALSE)*VLOOKUP(EXAMS!$AW$1,[1]Cargo!$A:$D,4,FALSE),"")</f>
        <v>0</v>
      </c>
      <c r="Z48">
        <f>IFERROR(VLOOKUP(A48,EXAMS!A:CS,51,FALSE)*VLOOKUP(EXAMS!$AY$1,[1]Cargo!$A:$D,4,FALSE),"")</f>
        <v>0</v>
      </c>
      <c r="AA48">
        <f>IFERROR(VLOOKUP(A48,EXAMS!A:CS,53,FALSE)*VLOOKUP(EXAMS!$BA$1,[1]Cargo!$A:$D,4,FALSE),"")</f>
        <v>0</v>
      </c>
      <c r="AB48">
        <f>IFERROR(VLOOKUP(A48,EXAMS!A:CS,55,FALSE)*VLOOKUP(EXAMS!$BC$1,[1]Cargo!$A:$D,4,FALSE),"")</f>
        <v>0</v>
      </c>
      <c r="AC48">
        <f>IFERROR(VLOOKUP(A48,EXAMS!A:CS,57,FALSE)*VLOOKUP(EXAMS!$BE$1,[1]Cargo!$A:$D,4,FALSE),"")</f>
        <v>0</v>
      </c>
      <c r="AD48">
        <f>IFERROR(VLOOKUP(A48,EXAMS!A:CS,59,FALSE)*VLOOKUP(EXAMS!$BG$1,[1]Cargo!$A:$D,4,FALSE),"")</f>
        <v>0</v>
      </c>
      <c r="AE48">
        <f>IFERROR(VLOOKUP(A48,EXAMS!A:CS,61,FALSE)*VLOOKUP(EXAMS!$BI$1,[1]Cargo!$A:$D,4,FALSE),"")</f>
        <v>0</v>
      </c>
      <c r="AF48">
        <f>IFERROR(VLOOKUP(A48,EXAMS!A:CS,63,FALSE)*VLOOKUP(EXAMS!$BK$1,[1]Cargo!$A:$D,4,FALSE),"")</f>
        <v>0</v>
      </c>
      <c r="AG48">
        <f>IFERROR(VLOOKUP(A48,EXAMS!A:CS,65,FALSE)*VLOOKUP(EXAMS!$BM$1,[1]Cargo!$A:$D,4,FALSE),"")</f>
        <v>0</v>
      </c>
      <c r="AH48">
        <f>IFERROR(VLOOKUP(A48,EXAMS!A:CS,67,FALSE)*VLOOKUP(EXAMS!$BO$1,[1]Cargo!$A:$D,4,FALSE),"")</f>
        <v>0</v>
      </c>
      <c r="AI48">
        <f>IFERROR(VLOOKUP(A48,EXAMS!A:CS,69,FALSE)*VLOOKUP(EXAMS!$BQ$1,[1]Cargo!$A:$D,4,FALSE),"")</f>
        <v>0</v>
      </c>
      <c r="AJ48">
        <f>IFERROR(VLOOKUP(A48,EXAMS!A:CS,71,FALSE)*VLOOKUP(EXAMS!$BS$1,[1]Cargo!$A:$D,4,FALSE),"")</f>
        <v>0</v>
      </c>
      <c r="AK48">
        <f>IFERROR(VLOOKUP(A48,EXAMS!A:CS,73,FALSE)*VLOOKUP(EXAMS!$BU$1,[1]Cargo!$A:$D,4,FALSE),"")</f>
        <v>0.3856</v>
      </c>
      <c r="AL48">
        <f>IFERROR(VLOOKUP(A48,EXAMS!A:CS,75,FALSE)*VLOOKUP(EXAMS!$BW$1,[1]Cargo!$A:$D,4,FALSE),"")</f>
        <v>0</v>
      </c>
      <c r="AM48">
        <f>IFERROR(VLOOKUP(A48,EXAMS!A:CS,77,FALSE)*VLOOKUP(EXAMS!$BY$1,[1]Cargo!$A:$D,4,FALSE),"")</f>
        <v>0.73440000000000005</v>
      </c>
      <c r="AN48">
        <f>IFERROR(VLOOKUP(A48,EXAMS!A:CS,79,FALSE)*VLOOKUP(EXAMS!$CA$1,[1]Cargo!$A:$D,4,FALSE),"")</f>
        <v>0</v>
      </c>
      <c r="AO48">
        <f>IFERROR(VLOOKUP(A48,EXAMS!A:CS,81,FALSE)*VLOOKUP(EXAMS!$CC$1,[1]Cargo!$A:$D,4,FALSE),"")</f>
        <v>0</v>
      </c>
      <c r="AP48">
        <f>IFERROR(VLOOKUP(A48,EXAMS!A:CS,83,FALSE)*VLOOKUP(EXAMS!$CE$1,[1]Cargo!$A:$D,4,FALSE),"")</f>
        <v>0</v>
      </c>
      <c r="AQ48">
        <f>IFERROR(VLOOKUP(A48,EXAMS!A:CS,85,FALSE)*VLOOKUP(EXAMS!$CG$1,[1]Cargo!$A:$D,4,FALSE),"")</f>
        <v>0</v>
      </c>
      <c r="AR48">
        <f>IFERROR(VLOOKUP(A48,EXAMS!A:CS,87,FALSE)*VLOOKUP(EXAMS!$CI$1,[1]Cargo!$A:$D,4,FALSE),"")</f>
        <v>0</v>
      </c>
      <c r="AS48">
        <f>IFERROR(VLOOKUP(A48,EXAMS!A:CS,89,FALSE)*VLOOKUP(EXAMS!$CK$1,[1]Cargo!$A:$D,4,FALSE),"")</f>
        <v>0</v>
      </c>
      <c r="AT48">
        <f>IFERROR(VLOOKUP(A48,EXAMS!A:CS,91,FALSE)*VLOOKUP(EXAMS!$CM$1,[1]Cargo!$A:$D,4,FALSE),"")</f>
        <v>0</v>
      </c>
      <c r="AU48">
        <f>IFERROR(VLOOKUP(A48,EXAMS!A:CS,93,FALSE)*VLOOKUP(EXAMS!$CO$1,[1]Cargo!$A:$D,4,FALSE),"")</f>
        <v>0</v>
      </c>
      <c r="AV48">
        <f>IFERROR(VLOOKUP(A48,EXAMS!A:CS,95,FALSE)*VLOOKUP(EXAMS!$CQ$1,[1]Cargo!$A:$D,4,FALSE),"")</f>
        <v>0</v>
      </c>
      <c r="AW48">
        <f>IFERROR(VLOOKUP(A48,EXAMS!A:CS,97,FALSE)*VLOOKUP(EXAMS!$CS$1,[1]Cargo!$A:$D,4,FALSE),"")</f>
        <v>0</v>
      </c>
    </row>
    <row r="49" spans="1:49" hidden="1" x14ac:dyDescent="0.3">
      <c r="A49" s="4" t="str">
        <f>METADATA!A49</f>
        <v>Q0281</v>
      </c>
      <c r="B49" s="11" t="s">
        <v>158</v>
      </c>
      <c r="C49" s="11">
        <f t="shared" si="2"/>
        <v>0</v>
      </c>
      <c r="D49" s="92">
        <f t="shared" si="1"/>
        <v>1</v>
      </c>
      <c r="E49">
        <f>IFERROR(VLOOKUP(A49,EXAMS!A:CS,7,FALSE)*VLOOKUP(EXAMS!$G$1,[1]Cargo!$A:$D,4,FALSE),"")</f>
        <v>0</v>
      </c>
      <c r="F49">
        <f>IFERROR(VLOOKUP(A49,EXAMS!A:CS,9,FALSE)*VLOOKUP(EXAMS!$I$1,[1]Cargo!$A:$D,4,FALSE),"")</f>
        <v>0</v>
      </c>
      <c r="G49">
        <f>IFERROR(VLOOKUP(A49,EXAMS!A:CS,11,FALSE)*VLOOKUP(EXAMS!$K$1,[1]Cargo!$A:$D,4,FALSE),"")</f>
        <v>0</v>
      </c>
      <c r="H49">
        <f>IFERROR(VLOOKUP(A49,EXAMS!A:CS,13,FALSE)*VLOOKUP(EXAMS!$M$1,[1]Cargo!$A:$D,4,FALSE),"")</f>
        <v>0</v>
      </c>
      <c r="I49">
        <f>IFERROR(VLOOKUP(A49,EXAMS!A:CS,15,FALSE)*VLOOKUP(EXAMS!$O$1,[1]Cargo!$A:$D,4,FALSE),"")</f>
        <v>0</v>
      </c>
      <c r="J49">
        <f>IFERROR(VLOOKUP(A49,EXAMS!A:CS,17,FALSE)*VLOOKUP(EXAMS!$Q$1,[1]Cargo!$A:$D,4,FALSE),"")</f>
        <v>0</v>
      </c>
      <c r="K49">
        <f>IFERROR(VLOOKUP(A49,EXAMS!A:CS,19,FALSE)*VLOOKUP(EXAMS!$S$1,[1]Cargo!$A:$D,4,FALSE),"")</f>
        <v>0</v>
      </c>
      <c r="L49">
        <f>IFERROR(VLOOKUP(A49,EXAMS!A:CS,21,FALSE)*VLOOKUP(EXAMS!$U$1,[1]Cargo!$A:$D,4,FALSE),"")</f>
        <v>0</v>
      </c>
      <c r="M49">
        <f>IFERROR(VLOOKUP(A49,EXAMS!A:CS,23,FALSE)*VLOOKUP(EXAMS!$W$1,[1]Cargo!$A:$D,4,FALSE),"")</f>
        <v>0</v>
      </c>
      <c r="N49">
        <f>IFERROR(VLOOKUP(A49,EXAMS!A:CS,25,FALSE)*VLOOKUP(EXAMS!$Y$1,[1]Cargo!$A:$D,4,FALSE),"")</f>
        <v>0</v>
      </c>
      <c r="O49">
        <f>IFERROR(VLOOKUP(A49,EXAMS!A:CS,27,FALSE)*VLOOKUP(EXAMS!$AA$1,[1]Cargo!$A:$D,4,FALSE),"")</f>
        <v>0</v>
      </c>
      <c r="P49">
        <f>IFERROR(VLOOKUP(A49,EXAMS!A:CS,29,FALSE)*VLOOKUP(EXAMS!$AC$1,[1]Cargo!$A:$D,4,FALSE),"")</f>
        <v>0</v>
      </c>
      <c r="Q49">
        <f>IFERROR(VLOOKUP(A49,EXAMS!A:CS,31,FALSE)*VLOOKUP(EXAMS!$AE$1,[1]Cargo!$A:$D,4,FALSE),"")</f>
        <v>0</v>
      </c>
      <c r="R49">
        <f>IFERROR(VLOOKUP(A49,EXAMS!A:CS,33,FALSE)*VLOOKUP(EXAMS!$AG$1,[1]Cargo!$A:$D,4,FALSE),"")</f>
        <v>0</v>
      </c>
      <c r="S49">
        <f>IFERROR(VLOOKUP(A49,EXAMS!A:CS,37,FALSE)*VLOOKUP(EXAMS!$AK$1,[1]Cargo!$A:$D,4,FALSE),"")</f>
        <v>0</v>
      </c>
      <c r="T49">
        <f>IFERROR(VLOOKUP(A49,EXAMS!A:CS,39,FALSE)*VLOOKUP(EXAMS!$AM$1,[1]Cargo!$A:$D,4,FALSE),"")</f>
        <v>0</v>
      </c>
      <c r="U49">
        <f>IFERROR(VLOOKUP(A49,EXAMS!A:CS,41,FALSE)*VLOOKUP(EXAMS!$AO$1,[1]Cargo!$A:$D,4,FALSE),"")</f>
        <v>0</v>
      </c>
      <c r="V49">
        <f>IFERROR(VLOOKUP(A49,EXAMS!A:CS,43,FALSE)*VLOOKUP(EXAMS!$AQ$1,[1]Cargo!$A:$D,4,FALSE),"")</f>
        <v>0</v>
      </c>
      <c r="W49">
        <f>IFERROR(VLOOKUP(A49,EXAMS!A:CS,45,FALSE)*VLOOKUP(EXAMS!$AS$1,[1]Cargo!$A:$D,4,FALSE),"")</f>
        <v>0</v>
      </c>
      <c r="X49">
        <f>IFERROR(VLOOKUP(A49,EXAMS!A:CS,47,FALSE)*VLOOKUP(EXAMS!$AU$1,[1]Cargo!$A:$D,4,FALSE),"")</f>
        <v>0</v>
      </c>
      <c r="Y49">
        <f>IFERROR(VLOOKUP(A49,EXAMS!A:CS,49,FALSE)*VLOOKUP(EXAMS!$AW$1,[1]Cargo!$A:$D,4,FALSE),"")</f>
        <v>0</v>
      </c>
      <c r="Z49">
        <f>IFERROR(VLOOKUP(A49,EXAMS!A:CS,51,FALSE)*VLOOKUP(EXAMS!$AY$1,[1]Cargo!$A:$D,4,FALSE),"")</f>
        <v>0.67662</v>
      </c>
      <c r="AA49">
        <f>IFERROR(VLOOKUP(A49,EXAMS!A:CS,53,FALSE)*VLOOKUP(EXAMS!$BA$1,[1]Cargo!$A:$D,4,FALSE),"")</f>
        <v>0</v>
      </c>
      <c r="AB49">
        <f>IFERROR(VLOOKUP(A49,EXAMS!A:CS,55,FALSE)*VLOOKUP(EXAMS!$BC$1,[1]Cargo!$A:$D,4,FALSE),"")</f>
        <v>0</v>
      </c>
      <c r="AC49">
        <f>IFERROR(VLOOKUP(A49,EXAMS!A:CS,57,FALSE)*VLOOKUP(EXAMS!$BE$1,[1]Cargo!$A:$D,4,FALSE),"")</f>
        <v>0</v>
      </c>
      <c r="AD49">
        <f>IFERROR(VLOOKUP(A49,EXAMS!A:CS,59,FALSE)*VLOOKUP(EXAMS!$BG$1,[1]Cargo!$A:$D,4,FALSE),"")</f>
        <v>0</v>
      </c>
      <c r="AE49">
        <f>IFERROR(VLOOKUP(A49,EXAMS!A:CS,61,FALSE)*VLOOKUP(EXAMS!$BI$1,[1]Cargo!$A:$D,4,FALSE),"")</f>
        <v>0</v>
      </c>
      <c r="AF49">
        <f>IFERROR(VLOOKUP(A49,EXAMS!A:CS,63,FALSE)*VLOOKUP(EXAMS!$BK$1,[1]Cargo!$A:$D,4,FALSE),"")</f>
        <v>0</v>
      </c>
      <c r="AG49">
        <f>IFERROR(VLOOKUP(A49,EXAMS!A:CS,65,FALSE)*VLOOKUP(EXAMS!$BM$1,[1]Cargo!$A:$D,4,FALSE),"")</f>
        <v>0</v>
      </c>
      <c r="AH49">
        <f>IFERROR(VLOOKUP(A49,EXAMS!A:CS,67,FALSE)*VLOOKUP(EXAMS!$BO$1,[1]Cargo!$A:$D,4,FALSE),"")</f>
        <v>0</v>
      </c>
      <c r="AI49">
        <f>IFERROR(VLOOKUP(A49,EXAMS!A:CS,69,FALSE)*VLOOKUP(EXAMS!$BQ$1,[1]Cargo!$A:$D,4,FALSE),"")</f>
        <v>0</v>
      </c>
      <c r="AJ49">
        <f>IFERROR(VLOOKUP(A49,EXAMS!A:CS,71,FALSE)*VLOOKUP(EXAMS!$BS$1,[1]Cargo!$A:$D,4,FALSE),"")</f>
        <v>0</v>
      </c>
      <c r="AK49">
        <f>IFERROR(VLOOKUP(A49,EXAMS!A:CS,73,FALSE)*VLOOKUP(EXAMS!$BU$1,[1]Cargo!$A:$D,4,FALSE),"")</f>
        <v>0</v>
      </c>
      <c r="AL49">
        <f>IFERROR(VLOOKUP(A49,EXAMS!A:CS,75,FALSE)*VLOOKUP(EXAMS!$BW$1,[1]Cargo!$A:$D,4,FALSE),"")</f>
        <v>0</v>
      </c>
      <c r="AM49">
        <f>IFERROR(VLOOKUP(A49,EXAMS!A:CS,77,FALSE)*VLOOKUP(EXAMS!$BY$1,[1]Cargo!$A:$D,4,FALSE),"")</f>
        <v>0</v>
      </c>
      <c r="AN49">
        <f>IFERROR(VLOOKUP(A49,EXAMS!A:CS,79,FALSE)*VLOOKUP(EXAMS!$CA$1,[1]Cargo!$A:$D,4,FALSE),"")</f>
        <v>0</v>
      </c>
      <c r="AO49">
        <f>IFERROR(VLOOKUP(A49,EXAMS!A:CS,81,FALSE)*VLOOKUP(EXAMS!$CC$1,[1]Cargo!$A:$D,4,FALSE),"")</f>
        <v>0</v>
      </c>
      <c r="AP49">
        <f>IFERROR(VLOOKUP(A49,EXAMS!A:CS,83,FALSE)*VLOOKUP(EXAMS!$CE$1,[1]Cargo!$A:$D,4,FALSE),"")</f>
        <v>0</v>
      </c>
      <c r="AQ49">
        <f>IFERROR(VLOOKUP(A49,EXAMS!A:CS,85,FALSE)*VLOOKUP(EXAMS!$CG$1,[1]Cargo!$A:$D,4,FALSE),"")</f>
        <v>0</v>
      </c>
      <c r="AR49">
        <f>IFERROR(VLOOKUP(A49,EXAMS!A:CS,87,FALSE)*VLOOKUP(EXAMS!$CI$1,[1]Cargo!$A:$D,4,FALSE),"")</f>
        <v>0</v>
      </c>
      <c r="AS49">
        <f>IFERROR(VLOOKUP(A49,EXAMS!A:CS,89,FALSE)*VLOOKUP(EXAMS!$CK$1,[1]Cargo!$A:$D,4,FALSE),"")</f>
        <v>0</v>
      </c>
      <c r="AT49">
        <f>IFERROR(VLOOKUP(A49,EXAMS!A:CS,91,FALSE)*VLOOKUP(EXAMS!$CM$1,[1]Cargo!$A:$D,4,FALSE),"")</f>
        <v>0</v>
      </c>
      <c r="AU49">
        <f>IFERROR(VLOOKUP(A49,EXAMS!A:CS,93,FALSE)*VLOOKUP(EXAMS!$CO$1,[1]Cargo!$A:$D,4,FALSE),"")</f>
        <v>0</v>
      </c>
      <c r="AV49">
        <f>IFERROR(VLOOKUP(A49,EXAMS!A:CS,95,FALSE)*VLOOKUP(EXAMS!$CQ$1,[1]Cargo!$A:$D,4,FALSE),"")</f>
        <v>0</v>
      </c>
      <c r="AW49">
        <f>IFERROR(VLOOKUP(A49,EXAMS!A:CS,97,FALSE)*VLOOKUP(EXAMS!$CS$1,[1]Cargo!$A:$D,4,FALSE),"")</f>
        <v>0</v>
      </c>
    </row>
    <row r="50" spans="1:49" hidden="1" x14ac:dyDescent="0.3">
      <c r="A50" s="4" t="str">
        <f>METADATA!A50</f>
        <v>Q0282</v>
      </c>
      <c r="B50" s="11" t="s">
        <v>161</v>
      </c>
      <c r="C50" s="11">
        <f t="shared" si="2"/>
        <v>0</v>
      </c>
      <c r="D50" s="92">
        <f t="shared" si="1"/>
        <v>1</v>
      </c>
      <c r="E50">
        <f>IFERROR(VLOOKUP(A50,EXAMS!A:CS,7,FALSE)*VLOOKUP(EXAMS!$G$1,[1]Cargo!$A:$D,4,FALSE),"")</f>
        <v>0</v>
      </c>
      <c r="F50">
        <f>IFERROR(VLOOKUP(A50,EXAMS!A:CS,9,FALSE)*VLOOKUP(EXAMS!$I$1,[1]Cargo!$A:$D,4,FALSE),"")</f>
        <v>0</v>
      </c>
      <c r="G50">
        <f>IFERROR(VLOOKUP(A50,EXAMS!A:CS,11,FALSE)*VLOOKUP(EXAMS!$K$1,[1]Cargo!$A:$D,4,FALSE),"")</f>
        <v>0</v>
      </c>
      <c r="H50">
        <f>IFERROR(VLOOKUP(A50,EXAMS!A:CS,13,FALSE)*VLOOKUP(EXAMS!$M$1,[1]Cargo!$A:$D,4,FALSE),"")</f>
        <v>0</v>
      </c>
      <c r="I50">
        <f>IFERROR(VLOOKUP(A50,EXAMS!A:CS,15,FALSE)*VLOOKUP(EXAMS!$O$1,[1]Cargo!$A:$D,4,FALSE),"")</f>
        <v>0</v>
      </c>
      <c r="J50">
        <f>IFERROR(VLOOKUP(A50,EXAMS!A:CS,17,FALSE)*VLOOKUP(EXAMS!$Q$1,[1]Cargo!$A:$D,4,FALSE),"")</f>
        <v>0</v>
      </c>
      <c r="K50">
        <f>IFERROR(VLOOKUP(A50,EXAMS!A:CS,19,FALSE)*VLOOKUP(EXAMS!$S$1,[1]Cargo!$A:$D,4,FALSE),"")</f>
        <v>0</v>
      </c>
      <c r="L50">
        <f>IFERROR(VLOOKUP(A50,EXAMS!A:CS,21,FALSE)*VLOOKUP(EXAMS!$U$1,[1]Cargo!$A:$D,4,FALSE),"")</f>
        <v>0</v>
      </c>
      <c r="M50">
        <f>IFERROR(VLOOKUP(A50,EXAMS!A:CS,23,FALSE)*VLOOKUP(EXAMS!$W$1,[1]Cargo!$A:$D,4,FALSE),"")</f>
        <v>0</v>
      </c>
      <c r="N50">
        <f>IFERROR(VLOOKUP(A50,EXAMS!A:CS,25,FALSE)*VLOOKUP(EXAMS!$Y$1,[1]Cargo!$A:$D,4,FALSE),"")</f>
        <v>0</v>
      </c>
      <c r="O50">
        <f>IFERROR(VLOOKUP(A50,EXAMS!A:CS,27,FALSE)*VLOOKUP(EXAMS!$AA$1,[1]Cargo!$A:$D,4,FALSE),"")</f>
        <v>0</v>
      </c>
      <c r="P50">
        <f>IFERROR(VLOOKUP(A50,EXAMS!A:CS,29,FALSE)*VLOOKUP(EXAMS!$AC$1,[1]Cargo!$A:$D,4,FALSE),"")</f>
        <v>0</v>
      </c>
      <c r="Q50">
        <f>IFERROR(VLOOKUP(A50,EXAMS!A:CS,31,FALSE)*VLOOKUP(EXAMS!$AE$1,[1]Cargo!$A:$D,4,FALSE),"")</f>
        <v>0</v>
      </c>
      <c r="R50">
        <f>IFERROR(VLOOKUP(A50,EXAMS!A:CS,33,FALSE)*VLOOKUP(EXAMS!$AG$1,[1]Cargo!$A:$D,4,FALSE),"")</f>
        <v>0</v>
      </c>
      <c r="S50">
        <f>IFERROR(VLOOKUP(A50,EXAMS!A:CS,37,FALSE)*VLOOKUP(EXAMS!$AK$1,[1]Cargo!$A:$D,4,FALSE),"")</f>
        <v>0</v>
      </c>
      <c r="T50">
        <f>IFERROR(VLOOKUP(A50,EXAMS!A:CS,39,FALSE)*VLOOKUP(EXAMS!$AM$1,[1]Cargo!$A:$D,4,FALSE),"")</f>
        <v>0</v>
      </c>
      <c r="U50">
        <f>IFERROR(VLOOKUP(A50,EXAMS!A:CS,41,FALSE)*VLOOKUP(EXAMS!$AO$1,[1]Cargo!$A:$D,4,FALSE),"")</f>
        <v>0</v>
      </c>
      <c r="V50">
        <f>IFERROR(VLOOKUP(A50,EXAMS!A:CS,43,FALSE)*VLOOKUP(EXAMS!$AQ$1,[1]Cargo!$A:$D,4,FALSE),"")</f>
        <v>0</v>
      </c>
      <c r="W50">
        <f>IFERROR(VLOOKUP(A50,EXAMS!A:CS,45,FALSE)*VLOOKUP(EXAMS!$AS$1,[1]Cargo!$A:$D,4,FALSE),"")</f>
        <v>0</v>
      </c>
      <c r="X50">
        <f>IFERROR(VLOOKUP(A50,EXAMS!A:CS,47,FALSE)*VLOOKUP(EXAMS!$AU$1,[1]Cargo!$A:$D,4,FALSE),"")</f>
        <v>0</v>
      </c>
      <c r="Y50">
        <f>IFERROR(VLOOKUP(A50,EXAMS!A:CS,49,FALSE)*VLOOKUP(EXAMS!$AW$1,[1]Cargo!$A:$D,4,FALSE),"")</f>
        <v>0</v>
      </c>
      <c r="Z50">
        <f>IFERROR(VLOOKUP(A50,EXAMS!A:CS,51,FALSE)*VLOOKUP(EXAMS!$AY$1,[1]Cargo!$A:$D,4,FALSE),"")</f>
        <v>0</v>
      </c>
      <c r="AA50">
        <f>IFERROR(VLOOKUP(A50,EXAMS!A:CS,53,FALSE)*VLOOKUP(EXAMS!$BA$1,[1]Cargo!$A:$D,4,FALSE),"")</f>
        <v>0</v>
      </c>
      <c r="AB50">
        <f>IFERROR(VLOOKUP(A50,EXAMS!A:CS,55,FALSE)*VLOOKUP(EXAMS!$BC$1,[1]Cargo!$A:$D,4,FALSE),"")</f>
        <v>0</v>
      </c>
      <c r="AC50">
        <f>IFERROR(VLOOKUP(A50,EXAMS!A:CS,57,FALSE)*VLOOKUP(EXAMS!$BE$1,[1]Cargo!$A:$D,4,FALSE),"")</f>
        <v>0</v>
      </c>
      <c r="AD50">
        <f>IFERROR(VLOOKUP(A50,EXAMS!A:CS,59,FALSE)*VLOOKUP(EXAMS!$BG$1,[1]Cargo!$A:$D,4,FALSE),"")</f>
        <v>0</v>
      </c>
      <c r="AE50">
        <f>IFERROR(VLOOKUP(A50,EXAMS!A:CS,61,FALSE)*VLOOKUP(EXAMS!$BI$1,[1]Cargo!$A:$D,4,FALSE),"")</f>
        <v>0</v>
      </c>
      <c r="AF50">
        <f>IFERROR(VLOOKUP(A50,EXAMS!A:CS,63,FALSE)*VLOOKUP(EXAMS!$BK$1,[1]Cargo!$A:$D,4,FALSE),"")</f>
        <v>0</v>
      </c>
      <c r="AG50">
        <f>IFERROR(VLOOKUP(A50,EXAMS!A:CS,65,FALSE)*VLOOKUP(EXAMS!$BM$1,[1]Cargo!$A:$D,4,FALSE),"")</f>
        <v>0</v>
      </c>
      <c r="AH50">
        <f>IFERROR(VLOOKUP(A50,EXAMS!A:CS,67,FALSE)*VLOOKUP(EXAMS!$BO$1,[1]Cargo!$A:$D,4,FALSE),"")</f>
        <v>0</v>
      </c>
      <c r="AI50">
        <f>IFERROR(VLOOKUP(A50,EXAMS!A:CS,69,FALSE)*VLOOKUP(EXAMS!$BQ$1,[1]Cargo!$A:$D,4,FALSE),"")</f>
        <v>0</v>
      </c>
      <c r="AJ50">
        <f>IFERROR(VLOOKUP(A50,EXAMS!A:CS,71,FALSE)*VLOOKUP(EXAMS!$BS$1,[1]Cargo!$A:$D,4,FALSE),"")</f>
        <v>0</v>
      </c>
      <c r="AK50">
        <f>IFERROR(VLOOKUP(A50,EXAMS!A:CS,73,FALSE)*VLOOKUP(EXAMS!$BU$1,[1]Cargo!$A:$D,4,FALSE),"")</f>
        <v>0.34284000000000003</v>
      </c>
      <c r="AL50">
        <f>IFERROR(VLOOKUP(A50,EXAMS!A:CS,75,FALSE)*VLOOKUP(EXAMS!$BW$1,[1]Cargo!$A:$D,4,FALSE),"")</f>
        <v>0</v>
      </c>
      <c r="AM50">
        <f>IFERROR(VLOOKUP(A50,EXAMS!A:CS,77,FALSE)*VLOOKUP(EXAMS!$BY$1,[1]Cargo!$A:$D,4,FALSE),"")</f>
        <v>0</v>
      </c>
      <c r="AN50">
        <f>IFERROR(VLOOKUP(A50,EXAMS!A:CS,79,FALSE)*VLOOKUP(EXAMS!$CA$1,[1]Cargo!$A:$D,4,FALSE),"")</f>
        <v>0</v>
      </c>
      <c r="AO50">
        <f>IFERROR(VLOOKUP(A50,EXAMS!A:CS,81,FALSE)*VLOOKUP(EXAMS!$CC$1,[1]Cargo!$A:$D,4,FALSE),"")</f>
        <v>0</v>
      </c>
      <c r="AP50">
        <f>IFERROR(VLOOKUP(A50,EXAMS!A:CS,83,FALSE)*VLOOKUP(EXAMS!$CE$1,[1]Cargo!$A:$D,4,FALSE),"")</f>
        <v>0</v>
      </c>
      <c r="AQ50">
        <f>IFERROR(VLOOKUP(A50,EXAMS!A:CS,85,FALSE)*VLOOKUP(EXAMS!$CG$1,[1]Cargo!$A:$D,4,FALSE),"")</f>
        <v>0</v>
      </c>
      <c r="AR50">
        <f>IFERROR(VLOOKUP(A50,EXAMS!A:CS,87,FALSE)*VLOOKUP(EXAMS!$CI$1,[1]Cargo!$A:$D,4,FALSE),"")</f>
        <v>0</v>
      </c>
      <c r="AS50">
        <f>IFERROR(VLOOKUP(A50,EXAMS!A:CS,89,FALSE)*VLOOKUP(EXAMS!$CK$1,[1]Cargo!$A:$D,4,FALSE),"")</f>
        <v>0</v>
      </c>
      <c r="AT50">
        <f>IFERROR(VLOOKUP(A50,EXAMS!A:CS,91,FALSE)*VLOOKUP(EXAMS!$CM$1,[1]Cargo!$A:$D,4,FALSE),"")</f>
        <v>0</v>
      </c>
      <c r="AU50">
        <f>IFERROR(VLOOKUP(A50,EXAMS!A:CS,93,FALSE)*VLOOKUP(EXAMS!$CO$1,[1]Cargo!$A:$D,4,FALSE),"")</f>
        <v>0</v>
      </c>
      <c r="AV50">
        <f>IFERROR(VLOOKUP(A50,EXAMS!A:CS,95,FALSE)*VLOOKUP(EXAMS!$CQ$1,[1]Cargo!$A:$D,4,FALSE),"")</f>
        <v>0</v>
      </c>
      <c r="AW50">
        <f>IFERROR(VLOOKUP(A50,EXAMS!A:CS,97,FALSE)*VLOOKUP(EXAMS!$CS$1,[1]Cargo!$A:$D,4,FALSE),"")</f>
        <v>0</v>
      </c>
    </row>
    <row r="51" spans="1:49" hidden="1" x14ac:dyDescent="0.3">
      <c r="A51" s="4" t="str">
        <f>METADATA!A51</f>
        <v>Q0296</v>
      </c>
      <c r="B51" s="11" t="s">
        <v>164</v>
      </c>
      <c r="C51" s="11">
        <f t="shared" si="2"/>
        <v>1.7569999999999999</v>
      </c>
      <c r="D51" s="92">
        <f t="shared" si="1"/>
        <v>5</v>
      </c>
      <c r="E51">
        <f>IFERROR(VLOOKUP(A51,EXAMS!A:CS,7,FALSE)*VLOOKUP(EXAMS!$G$1,[1]Cargo!$A:$D,4,FALSE),"")</f>
        <v>0.35399999999999998</v>
      </c>
      <c r="F51">
        <f>IFERROR(VLOOKUP(A51,EXAMS!A:CS,9,FALSE)*VLOOKUP(EXAMS!$I$1,[1]Cargo!$A:$D,4,FALSE),"")</f>
        <v>0.36000000000000004</v>
      </c>
      <c r="G51">
        <f>IFERROR(VLOOKUP(A51,EXAMS!A:CS,11,FALSE)*VLOOKUP(EXAMS!$K$1,[1]Cargo!$A:$D,4,FALSE),"")</f>
        <v>0.52</v>
      </c>
      <c r="H51">
        <f>IFERROR(VLOOKUP(A51,EXAMS!A:CS,13,FALSE)*VLOOKUP(EXAMS!$M$1,[1]Cargo!$A:$D,4,FALSE),"")</f>
        <v>0.16800000000000001</v>
      </c>
      <c r="I51">
        <f>IFERROR(VLOOKUP(A51,EXAMS!A:CS,15,FALSE)*VLOOKUP(EXAMS!$O$1,[1]Cargo!$A:$D,4,FALSE),"")</f>
        <v>0.35499999999999998</v>
      </c>
      <c r="J51">
        <f>IFERROR(VLOOKUP(A51,EXAMS!A:CS,17,FALSE)*VLOOKUP(EXAMS!$Q$1,[1]Cargo!$A:$D,4,FALSE),"")</f>
        <v>0</v>
      </c>
      <c r="K51">
        <f>IFERROR(VLOOKUP(A51,EXAMS!A:CS,19,FALSE)*VLOOKUP(EXAMS!$S$1,[1]Cargo!$A:$D,4,FALSE),"")</f>
        <v>0</v>
      </c>
      <c r="L51">
        <f>IFERROR(VLOOKUP(A51,EXAMS!A:CS,21,FALSE)*VLOOKUP(EXAMS!$U$1,[1]Cargo!$A:$D,4,FALSE),"")</f>
        <v>0</v>
      </c>
      <c r="M51">
        <f>IFERROR(VLOOKUP(A51,EXAMS!A:CS,23,FALSE)*VLOOKUP(EXAMS!$W$1,[1]Cargo!$A:$D,4,FALSE),"")</f>
        <v>0</v>
      </c>
      <c r="N51">
        <f>IFERROR(VLOOKUP(A51,EXAMS!A:CS,25,FALSE)*VLOOKUP(EXAMS!$Y$1,[1]Cargo!$A:$D,4,FALSE),"")</f>
        <v>0</v>
      </c>
      <c r="O51">
        <f>IFERROR(VLOOKUP(A51,EXAMS!A:CS,27,FALSE)*VLOOKUP(EXAMS!$AA$1,[1]Cargo!$A:$D,4,FALSE),"")</f>
        <v>0</v>
      </c>
      <c r="P51">
        <f>IFERROR(VLOOKUP(A51,EXAMS!A:CS,29,FALSE)*VLOOKUP(EXAMS!$AC$1,[1]Cargo!$A:$D,4,FALSE),"")</f>
        <v>0</v>
      </c>
      <c r="Q51">
        <f>IFERROR(VLOOKUP(A51,EXAMS!A:CS,31,FALSE)*VLOOKUP(EXAMS!$AE$1,[1]Cargo!$A:$D,4,FALSE),"")</f>
        <v>0</v>
      </c>
      <c r="R51">
        <f>IFERROR(VLOOKUP(A51,EXAMS!A:CS,33,FALSE)*VLOOKUP(EXAMS!$AG$1,[1]Cargo!$A:$D,4,FALSE),"")</f>
        <v>0</v>
      </c>
      <c r="S51">
        <f>IFERROR(VLOOKUP(A51,EXAMS!A:CS,37,FALSE)*VLOOKUP(EXAMS!$AK$1,[1]Cargo!$A:$D,4,FALSE),"")</f>
        <v>0</v>
      </c>
      <c r="T51">
        <f>IFERROR(VLOOKUP(A51,EXAMS!A:CS,39,FALSE)*VLOOKUP(EXAMS!$AM$1,[1]Cargo!$A:$D,4,FALSE),"")</f>
        <v>0</v>
      </c>
      <c r="U51">
        <f>IFERROR(VLOOKUP(A51,EXAMS!A:CS,41,FALSE)*VLOOKUP(EXAMS!$AO$1,[1]Cargo!$A:$D,4,FALSE),"")</f>
        <v>0</v>
      </c>
      <c r="V51">
        <f>IFERROR(VLOOKUP(A51,EXAMS!A:CS,43,FALSE)*VLOOKUP(EXAMS!$AQ$1,[1]Cargo!$A:$D,4,FALSE),"")</f>
        <v>0</v>
      </c>
      <c r="W51">
        <f>IFERROR(VLOOKUP(A51,EXAMS!A:CS,45,FALSE)*VLOOKUP(EXAMS!$AS$1,[1]Cargo!$A:$D,4,FALSE),"")</f>
        <v>0</v>
      </c>
      <c r="X51">
        <f>IFERROR(VLOOKUP(A51,EXAMS!A:CS,47,FALSE)*VLOOKUP(EXAMS!$AU$1,[1]Cargo!$A:$D,4,FALSE),"")</f>
        <v>0</v>
      </c>
      <c r="Y51">
        <f>IFERROR(VLOOKUP(A51,EXAMS!A:CS,49,FALSE)*VLOOKUP(EXAMS!$AW$1,[1]Cargo!$A:$D,4,FALSE),"")</f>
        <v>0</v>
      </c>
      <c r="Z51">
        <f>IFERROR(VLOOKUP(A51,EXAMS!A:CS,51,FALSE)*VLOOKUP(EXAMS!$AY$1,[1]Cargo!$A:$D,4,FALSE),"")</f>
        <v>0</v>
      </c>
      <c r="AA51">
        <f>IFERROR(VLOOKUP(A51,EXAMS!A:CS,53,FALSE)*VLOOKUP(EXAMS!$BA$1,[1]Cargo!$A:$D,4,FALSE),"")</f>
        <v>0</v>
      </c>
      <c r="AB51">
        <f>IFERROR(VLOOKUP(A51,EXAMS!A:CS,55,FALSE)*VLOOKUP(EXAMS!$BC$1,[1]Cargo!$A:$D,4,FALSE),"")</f>
        <v>0</v>
      </c>
      <c r="AC51">
        <f>IFERROR(VLOOKUP(A51,EXAMS!A:CS,57,FALSE)*VLOOKUP(EXAMS!$BE$1,[1]Cargo!$A:$D,4,FALSE),"")</f>
        <v>0</v>
      </c>
      <c r="AD51">
        <f>IFERROR(VLOOKUP(A51,EXAMS!A:CS,59,FALSE)*VLOOKUP(EXAMS!$BG$1,[1]Cargo!$A:$D,4,FALSE),"")</f>
        <v>0</v>
      </c>
      <c r="AE51">
        <f>IFERROR(VLOOKUP(A51,EXAMS!A:CS,61,FALSE)*VLOOKUP(EXAMS!$BI$1,[1]Cargo!$A:$D,4,FALSE),"")</f>
        <v>0</v>
      </c>
      <c r="AF51">
        <f>IFERROR(VLOOKUP(A51,EXAMS!A:CS,63,FALSE)*VLOOKUP(EXAMS!$BK$1,[1]Cargo!$A:$D,4,FALSE),"")</f>
        <v>0</v>
      </c>
      <c r="AG51">
        <f>IFERROR(VLOOKUP(A51,EXAMS!A:CS,65,FALSE)*VLOOKUP(EXAMS!$BM$1,[1]Cargo!$A:$D,4,FALSE),"")</f>
        <v>0</v>
      </c>
      <c r="AH51">
        <f>IFERROR(VLOOKUP(A51,EXAMS!A:CS,67,FALSE)*VLOOKUP(EXAMS!$BO$1,[1]Cargo!$A:$D,4,FALSE),"")</f>
        <v>0</v>
      </c>
      <c r="AI51">
        <f>IFERROR(VLOOKUP(A51,EXAMS!A:CS,69,FALSE)*VLOOKUP(EXAMS!$BQ$1,[1]Cargo!$A:$D,4,FALSE),"")</f>
        <v>0</v>
      </c>
      <c r="AJ51">
        <f>IFERROR(VLOOKUP(A51,EXAMS!A:CS,71,FALSE)*VLOOKUP(EXAMS!$BS$1,[1]Cargo!$A:$D,4,FALSE),"")</f>
        <v>0</v>
      </c>
      <c r="AK51">
        <f>IFERROR(VLOOKUP(A51,EXAMS!A:CS,73,FALSE)*VLOOKUP(EXAMS!$BU$1,[1]Cargo!$A:$D,4,FALSE),"")</f>
        <v>0</v>
      </c>
      <c r="AL51">
        <f>IFERROR(VLOOKUP(A51,EXAMS!A:CS,75,FALSE)*VLOOKUP(EXAMS!$BW$1,[1]Cargo!$A:$D,4,FALSE),"")</f>
        <v>0</v>
      </c>
      <c r="AM51">
        <f>IFERROR(VLOOKUP(A51,EXAMS!A:CS,77,FALSE)*VLOOKUP(EXAMS!$BY$1,[1]Cargo!$A:$D,4,FALSE),"")</f>
        <v>0</v>
      </c>
      <c r="AN51">
        <f>IFERROR(VLOOKUP(A51,EXAMS!A:CS,79,FALSE)*VLOOKUP(EXAMS!$CA$1,[1]Cargo!$A:$D,4,FALSE),"")</f>
        <v>0</v>
      </c>
      <c r="AO51">
        <f>IFERROR(VLOOKUP(A51,EXAMS!A:CS,81,FALSE)*VLOOKUP(EXAMS!$CC$1,[1]Cargo!$A:$D,4,FALSE),"")</f>
        <v>0</v>
      </c>
      <c r="AP51">
        <f>IFERROR(VLOOKUP(A51,EXAMS!A:CS,83,FALSE)*VLOOKUP(EXAMS!$CE$1,[1]Cargo!$A:$D,4,FALSE),"")</f>
        <v>0</v>
      </c>
      <c r="AQ51">
        <f>IFERROR(VLOOKUP(A51,EXAMS!A:CS,85,FALSE)*VLOOKUP(EXAMS!$CG$1,[1]Cargo!$A:$D,4,FALSE),"")</f>
        <v>0</v>
      </c>
      <c r="AR51">
        <f>IFERROR(VLOOKUP(A51,EXAMS!A:CS,87,FALSE)*VLOOKUP(EXAMS!$CI$1,[1]Cargo!$A:$D,4,FALSE),"")</f>
        <v>0</v>
      </c>
      <c r="AS51">
        <f>IFERROR(VLOOKUP(A51,EXAMS!A:CS,89,FALSE)*VLOOKUP(EXAMS!$CK$1,[1]Cargo!$A:$D,4,FALSE),"")</f>
        <v>0</v>
      </c>
      <c r="AT51">
        <f>IFERROR(VLOOKUP(A51,EXAMS!A:CS,91,FALSE)*VLOOKUP(EXAMS!$CM$1,[1]Cargo!$A:$D,4,FALSE),"")</f>
        <v>0</v>
      </c>
      <c r="AU51">
        <f>IFERROR(VLOOKUP(A51,EXAMS!A:CS,93,FALSE)*VLOOKUP(EXAMS!$CO$1,[1]Cargo!$A:$D,4,FALSE),"")</f>
        <v>0</v>
      </c>
      <c r="AV51">
        <f>IFERROR(VLOOKUP(A51,EXAMS!A:CS,95,FALSE)*VLOOKUP(EXAMS!$CQ$1,[1]Cargo!$A:$D,4,FALSE),"")</f>
        <v>0</v>
      </c>
      <c r="AW51">
        <f>IFERROR(VLOOKUP(A51,EXAMS!A:CS,97,FALSE)*VLOOKUP(EXAMS!$CS$1,[1]Cargo!$A:$D,4,FALSE),"")</f>
        <v>0</v>
      </c>
    </row>
    <row r="52" spans="1:49" x14ac:dyDescent="0.3">
      <c r="A52" s="4" t="str">
        <f>METADATA!A52</f>
        <v>Q0301</v>
      </c>
      <c r="B52" s="11" t="s">
        <v>167</v>
      </c>
      <c r="C52" s="11">
        <f t="shared" si="2"/>
        <v>3.4409700000000001</v>
      </c>
      <c r="D52" s="92">
        <f t="shared" si="1"/>
        <v>8</v>
      </c>
      <c r="E52">
        <f>IFERROR(VLOOKUP(A52,EXAMS!A:CS,7,FALSE)*VLOOKUP(EXAMS!$G$1,[1]Cargo!$A:$D,4,FALSE),"")</f>
        <v>0.49379999999999996</v>
      </c>
      <c r="F52">
        <f>IFERROR(VLOOKUP(A52,EXAMS!A:CS,9,FALSE)*VLOOKUP(EXAMS!$I$1,[1]Cargo!$A:$D,4,FALSE),"")</f>
        <v>0.75483</v>
      </c>
      <c r="G52">
        <f>IFERROR(VLOOKUP(A52,EXAMS!A:CS,11,FALSE)*VLOOKUP(EXAMS!$K$1,[1]Cargo!$A:$D,4,FALSE),"")</f>
        <v>0.73609999999999998</v>
      </c>
      <c r="H52">
        <f>IFERROR(VLOOKUP(A52,EXAMS!A:CS,13,FALSE)*VLOOKUP(EXAMS!$M$1,[1]Cargo!$A:$D,4,FALSE),"")</f>
        <v>0.42179999999999995</v>
      </c>
      <c r="I52">
        <f>IFERROR(VLOOKUP(A52,EXAMS!A:CS,15,FALSE)*VLOOKUP(EXAMS!$O$1,[1]Cargo!$A:$D,4,FALSE),"")</f>
        <v>0.39584999999999998</v>
      </c>
      <c r="J52">
        <f>IFERROR(VLOOKUP(A52,EXAMS!A:CS,17,FALSE)*VLOOKUP(EXAMS!$Q$1,[1]Cargo!$A:$D,4,FALSE),"")</f>
        <v>0</v>
      </c>
      <c r="K52">
        <f>IFERROR(VLOOKUP(A52,EXAMS!A:CS,19,FALSE)*VLOOKUP(EXAMS!$S$1,[1]Cargo!$A:$D,4,FALSE),"")</f>
        <v>0.28443999999999997</v>
      </c>
      <c r="L52">
        <f>IFERROR(VLOOKUP(A52,EXAMS!A:CS,21,FALSE)*VLOOKUP(EXAMS!$U$1,[1]Cargo!$A:$D,4,FALSE),"")</f>
        <v>0</v>
      </c>
      <c r="M52">
        <f>IFERROR(VLOOKUP(A52,EXAMS!A:CS,23,FALSE)*VLOOKUP(EXAMS!$W$1,[1]Cargo!$A:$D,4,FALSE),"")</f>
        <v>0</v>
      </c>
      <c r="N52">
        <f>IFERROR(VLOOKUP(A52,EXAMS!A:CS,25,FALSE)*VLOOKUP(EXAMS!$Y$1,[1]Cargo!$A:$D,4,FALSE),"")</f>
        <v>0.35415000000000002</v>
      </c>
      <c r="O52">
        <f>IFERROR(VLOOKUP(A52,EXAMS!A:CS,27,FALSE)*VLOOKUP(EXAMS!$AA$1,[1]Cargo!$A:$D,4,FALSE),"")</f>
        <v>0</v>
      </c>
      <c r="P52">
        <f>IFERROR(VLOOKUP(A52,EXAMS!A:CS,29,FALSE)*VLOOKUP(EXAMS!$AC$1,[1]Cargo!$A:$D,4,FALSE),"")</f>
        <v>0</v>
      </c>
      <c r="Q52">
        <f>IFERROR(VLOOKUP(A52,EXAMS!A:CS,31,FALSE)*VLOOKUP(EXAMS!$AE$1,[1]Cargo!$A:$D,4,FALSE),"")</f>
        <v>0</v>
      </c>
      <c r="R52">
        <f>IFERROR(VLOOKUP(A52,EXAMS!A:CS,33,FALSE)*VLOOKUP(EXAMS!$AG$1,[1]Cargo!$A:$D,4,FALSE),"")</f>
        <v>0</v>
      </c>
      <c r="S52">
        <f>IFERROR(VLOOKUP(A52,EXAMS!A:CS,37,FALSE)*VLOOKUP(EXAMS!$AK$1,[1]Cargo!$A:$D,4,FALSE),"")</f>
        <v>0</v>
      </c>
      <c r="T52">
        <f>IFERROR(VLOOKUP(A52,EXAMS!A:CS,39,FALSE)*VLOOKUP(EXAMS!$AM$1,[1]Cargo!$A:$D,4,FALSE),"")</f>
        <v>0</v>
      </c>
      <c r="U52">
        <f>IFERROR(VLOOKUP(A52,EXAMS!A:CS,41,FALSE)*VLOOKUP(EXAMS!$AO$1,[1]Cargo!$A:$D,4,FALSE),"")</f>
        <v>0</v>
      </c>
      <c r="V52">
        <f>IFERROR(VLOOKUP(A52,EXAMS!A:CS,43,FALSE)*VLOOKUP(EXAMS!$AQ$1,[1]Cargo!$A:$D,4,FALSE),"")</f>
        <v>0</v>
      </c>
      <c r="W52">
        <f>IFERROR(VLOOKUP(A52,EXAMS!A:CS,45,FALSE)*VLOOKUP(EXAMS!$AS$1,[1]Cargo!$A:$D,4,FALSE),"")</f>
        <v>0</v>
      </c>
      <c r="X52">
        <f>IFERROR(VLOOKUP(A52,EXAMS!A:CS,47,FALSE)*VLOOKUP(EXAMS!$AU$1,[1]Cargo!$A:$D,4,FALSE),"")</f>
        <v>0</v>
      </c>
      <c r="Y52">
        <f>IFERROR(VLOOKUP(A52,EXAMS!A:CS,49,FALSE)*VLOOKUP(EXAMS!$AW$1,[1]Cargo!$A:$D,4,FALSE),"")</f>
        <v>0</v>
      </c>
      <c r="Z52">
        <f>IFERROR(VLOOKUP(A52,EXAMS!A:CS,51,FALSE)*VLOOKUP(EXAMS!$AY$1,[1]Cargo!$A:$D,4,FALSE),"")</f>
        <v>0.51100000000000001</v>
      </c>
      <c r="AA52">
        <f>IFERROR(VLOOKUP(A52,EXAMS!A:CS,53,FALSE)*VLOOKUP(EXAMS!$BA$1,[1]Cargo!$A:$D,4,FALSE),"")</f>
        <v>0</v>
      </c>
      <c r="AB52">
        <f>IFERROR(VLOOKUP(A52,EXAMS!A:CS,55,FALSE)*VLOOKUP(EXAMS!$BC$1,[1]Cargo!$A:$D,4,FALSE),"")</f>
        <v>0</v>
      </c>
      <c r="AC52">
        <f>IFERROR(VLOOKUP(A52,EXAMS!A:CS,57,FALSE)*VLOOKUP(EXAMS!$BE$1,[1]Cargo!$A:$D,4,FALSE),"")</f>
        <v>0</v>
      </c>
      <c r="AD52">
        <f>IFERROR(VLOOKUP(A52,EXAMS!A:CS,59,FALSE)*VLOOKUP(EXAMS!$BG$1,[1]Cargo!$A:$D,4,FALSE),"")</f>
        <v>0</v>
      </c>
      <c r="AE52">
        <f>IFERROR(VLOOKUP(A52,EXAMS!A:CS,61,FALSE)*VLOOKUP(EXAMS!$BI$1,[1]Cargo!$A:$D,4,FALSE),"")</f>
        <v>0</v>
      </c>
      <c r="AF52">
        <f>IFERROR(VLOOKUP(A52,EXAMS!A:CS,63,FALSE)*VLOOKUP(EXAMS!$BK$1,[1]Cargo!$A:$D,4,FALSE),"")</f>
        <v>0</v>
      </c>
      <c r="AG52">
        <f>IFERROR(VLOOKUP(A52,EXAMS!A:CS,65,FALSE)*VLOOKUP(EXAMS!$BM$1,[1]Cargo!$A:$D,4,FALSE),"")</f>
        <v>0</v>
      </c>
      <c r="AH52">
        <f>IFERROR(VLOOKUP(A52,EXAMS!A:CS,67,FALSE)*VLOOKUP(EXAMS!$BO$1,[1]Cargo!$A:$D,4,FALSE),"")</f>
        <v>0</v>
      </c>
      <c r="AI52">
        <f>IFERROR(VLOOKUP(A52,EXAMS!A:CS,69,FALSE)*VLOOKUP(EXAMS!$BQ$1,[1]Cargo!$A:$D,4,FALSE),"")</f>
        <v>0</v>
      </c>
      <c r="AJ52">
        <f>IFERROR(VLOOKUP(A52,EXAMS!A:CS,71,FALSE)*VLOOKUP(EXAMS!$BS$1,[1]Cargo!$A:$D,4,FALSE),"")</f>
        <v>0</v>
      </c>
      <c r="AK52">
        <f>IFERROR(VLOOKUP(A52,EXAMS!A:CS,73,FALSE)*VLOOKUP(EXAMS!$BU$1,[1]Cargo!$A:$D,4,FALSE),"")</f>
        <v>0</v>
      </c>
      <c r="AL52">
        <f>IFERROR(VLOOKUP(A52,EXAMS!A:CS,75,FALSE)*VLOOKUP(EXAMS!$BW$1,[1]Cargo!$A:$D,4,FALSE),"")</f>
        <v>0</v>
      </c>
      <c r="AM52">
        <f>IFERROR(VLOOKUP(A52,EXAMS!A:CS,77,FALSE)*VLOOKUP(EXAMS!$BY$1,[1]Cargo!$A:$D,4,FALSE),"")</f>
        <v>0</v>
      </c>
      <c r="AN52">
        <f>IFERROR(VLOOKUP(A52,EXAMS!A:CS,79,FALSE)*VLOOKUP(EXAMS!$CA$1,[1]Cargo!$A:$D,4,FALSE),"")</f>
        <v>0</v>
      </c>
      <c r="AO52">
        <f>IFERROR(VLOOKUP(A52,EXAMS!A:CS,81,FALSE)*VLOOKUP(EXAMS!$CC$1,[1]Cargo!$A:$D,4,FALSE),"")</f>
        <v>0</v>
      </c>
      <c r="AP52">
        <f>IFERROR(VLOOKUP(A52,EXAMS!A:CS,83,FALSE)*VLOOKUP(EXAMS!$CE$1,[1]Cargo!$A:$D,4,FALSE),"")</f>
        <v>0</v>
      </c>
      <c r="AQ52">
        <f>IFERROR(VLOOKUP(A52,EXAMS!A:CS,85,FALSE)*VLOOKUP(EXAMS!$CG$1,[1]Cargo!$A:$D,4,FALSE),"")</f>
        <v>0</v>
      </c>
      <c r="AR52">
        <f>IFERROR(VLOOKUP(A52,EXAMS!A:CS,87,FALSE)*VLOOKUP(EXAMS!$CI$1,[1]Cargo!$A:$D,4,FALSE),"")</f>
        <v>0</v>
      </c>
      <c r="AS52">
        <f>IFERROR(VLOOKUP(A52,EXAMS!A:CS,89,FALSE)*VLOOKUP(EXAMS!$CK$1,[1]Cargo!$A:$D,4,FALSE),"")</f>
        <v>0</v>
      </c>
      <c r="AT52">
        <f>IFERROR(VLOOKUP(A52,EXAMS!A:CS,91,FALSE)*VLOOKUP(EXAMS!$CM$1,[1]Cargo!$A:$D,4,FALSE),"")</f>
        <v>0</v>
      </c>
      <c r="AU52">
        <f>IFERROR(VLOOKUP(A52,EXAMS!A:CS,93,FALSE)*VLOOKUP(EXAMS!$CO$1,[1]Cargo!$A:$D,4,FALSE),"")</f>
        <v>0</v>
      </c>
      <c r="AV52">
        <f>IFERROR(VLOOKUP(A52,EXAMS!A:CS,95,FALSE)*VLOOKUP(EXAMS!$CQ$1,[1]Cargo!$A:$D,4,FALSE),"")</f>
        <v>0</v>
      </c>
      <c r="AW52">
        <f>IFERROR(VLOOKUP(A52,EXAMS!A:CS,97,FALSE)*VLOOKUP(EXAMS!$CS$1,[1]Cargo!$A:$D,4,FALSE),"")</f>
        <v>0</v>
      </c>
    </row>
    <row r="53" spans="1:49" x14ac:dyDescent="0.3">
      <c r="A53" s="4" t="str">
        <f>METADATA!A53</f>
        <v>Q0312</v>
      </c>
      <c r="B53" s="11" t="s">
        <v>170</v>
      </c>
      <c r="C53" s="11">
        <f t="shared" si="2"/>
        <v>5.2645</v>
      </c>
      <c r="D53" s="92">
        <f t="shared" si="1"/>
        <v>11</v>
      </c>
      <c r="E53">
        <f>IFERROR(VLOOKUP(A53,EXAMS!A:CS,7,FALSE)*VLOOKUP(EXAMS!$G$1,[1]Cargo!$A:$D,4,FALSE),"")</f>
        <v>0.48599999999999999</v>
      </c>
      <c r="F53">
        <f>IFERROR(VLOOKUP(A53,EXAMS!A:CS,9,FALSE)*VLOOKUP(EXAMS!$I$1,[1]Cargo!$A:$D,4,FALSE),"")</f>
        <v>0</v>
      </c>
      <c r="G53">
        <f>IFERROR(VLOOKUP(A53,EXAMS!A:CS,11,FALSE)*VLOOKUP(EXAMS!$K$1,[1]Cargo!$A:$D,4,FALSE),"")</f>
        <v>0.88600000000000001</v>
      </c>
      <c r="H53">
        <f>IFERROR(VLOOKUP(A53,EXAMS!A:CS,13,FALSE)*VLOOKUP(EXAMS!$M$1,[1]Cargo!$A:$D,4,FALSE),"")</f>
        <v>0.52500000000000002</v>
      </c>
      <c r="I53">
        <f>IFERROR(VLOOKUP(A53,EXAMS!A:CS,15,FALSE)*VLOOKUP(EXAMS!$O$1,[1]Cargo!$A:$D,4,FALSE),"")</f>
        <v>0.48299999999999998</v>
      </c>
      <c r="J53">
        <f>IFERROR(VLOOKUP(A53,EXAMS!A:CS,17,FALSE)*VLOOKUP(EXAMS!$Q$1,[1]Cargo!$A:$D,4,FALSE),"")</f>
        <v>0.438</v>
      </c>
      <c r="K53">
        <f>IFERROR(VLOOKUP(A53,EXAMS!A:CS,19,FALSE)*VLOOKUP(EXAMS!$S$1,[1]Cargo!$A:$D,4,FALSE),"")</f>
        <v>0.38440000000000002</v>
      </c>
      <c r="L53">
        <f>IFERROR(VLOOKUP(A53,EXAMS!A:CS,21,FALSE)*VLOOKUP(EXAMS!$U$1,[1]Cargo!$A:$D,4,FALSE),"")</f>
        <v>0.44700000000000001</v>
      </c>
      <c r="M53">
        <f>IFERROR(VLOOKUP(A53,EXAMS!A:CS,23,FALSE)*VLOOKUP(EXAMS!$W$1,[1]Cargo!$A:$D,4,FALSE),"")</f>
        <v>0</v>
      </c>
      <c r="N53">
        <f>IFERROR(VLOOKUP(A53,EXAMS!A:CS,25,FALSE)*VLOOKUP(EXAMS!$Y$1,[1]Cargo!$A:$D,4,FALSE),"")</f>
        <v>0.42899999999999999</v>
      </c>
      <c r="O53">
        <f>IFERROR(VLOOKUP(A53,EXAMS!A:CS,27,FALSE)*VLOOKUP(EXAMS!$AA$1,[1]Cargo!$A:$D,4,FALSE),"")</f>
        <v>0</v>
      </c>
      <c r="P53">
        <f>IFERROR(VLOOKUP(A53,EXAMS!A:CS,29,FALSE)*VLOOKUP(EXAMS!$AC$1,[1]Cargo!$A:$D,4,FALSE),"")</f>
        <v>0.44600000000000001</v>
      </c>
      <c r="Q53">
        <f>IFERROR(VLOOKUP(A53,EXAMS!A:CS,31,FALSE)*VLOOKUP(EXAMS!$AE$1,[1]Cargo!$A:$D,4,FALSE),"")</f>
        <v>0.45239999999999997</v>
      </c>
      <c r="R53">
        <f>IFERROR(VLOOKUP(A53,EXAMS!A:CS,33,FALSE)*VLOOKUP(EXAMS!$AG$1,[1]Cargo!$A:$D,4,FALSE),"")</f>
        <v>0.28769999999999996</v>
      </c>
      <c r="S53">
        <f>IFERROR(VLOOKUP(A53,EXAMS!A:CS,37,FALSE)*VLOOKUP(EXAMS!$AK$1,[1]Cargo!$A:$D,4,FALSE),"")</f>
        <v>0</v>
      </c>
      <c r="T53">
        <f>IFERROR(VLOOKUP(A53,EXAMS!A:CS,39,FALSE)*VLOOKUP(EXAMS!$AM$1,[1]Cargo!$A:$D,4,FALSE),"")</f>
        <v>0</v>
      </c>
      <c r="U53">
        <f>IFERROR(VLOOKUP(A53,EXAMS!A:CS,41,FALSE)*VLOOKUP(EXAMS!$AO$1,[1]Cargo!$A:$D,4,FALSE),"")</f>
        <v>0</v>
      </c>
      <c r="V53">
        <f>IFERROR(VLOOKUP(A53,EXAMS!A:CS,43,FALSE)*VLOOKUP(EXAMS!$AQ$1,[1]Cargo!$A:$D,4,FALSE),"")</f>
        <v>0</v>
      </c>
      <c r="W53">
        <f>IFERROR(VLOOKUP(A53,EXAMS!A:CS,45,FALSE)*VLOOKUP(EXAMS!$AS$1,[1]Cargo!$A:$D,4,FALSE),"")</f>
        <v>0</v>
      </c>
      <c r="X53">
        <f>IFERROR(VLOOKUP(A53,EXAMS!A:CS,47,FALSE)*VLOOKUP(EXAMS!$AU$1,[1]Cargo!$A:$D,4,FALSE),"")</f>
        <v>0</v>
      </c>
      <c r="Y53">
        <f>IFERROR(VLOOKUP(A53,EXAMS!A:CS,49,FALSE)*VLOOKUP(EXAMS!$AW$1,[1]Cargo!$A:$D,4,FALSE),"")</f>
        <v>0</v>
      </c>
      <c r="Z53">
        <f>IFERROR(VLOOKUP(A53,EXAMS!A:CS,51,FALSE)*VLOOKUP(EXAMS!$AY$1,[1]Cargo!$A:$D,4,FALSE),"")</f>
        <v>0</v>
      </c>
      <c r="AA53">
        <f>IFERROR(VLOOKUP(A53,EXAMS!A:CS,53,FALSE)*VLOOKUP(EXAMS!$BA$1,[1]Cargo!$A:$D,4,FALSE),"")</f>
        <v>0</v>
      </c>
      <c r="AB53">
        <f>IFERROR(VLOOKUP(A53,EXAMS!A:CS,55,FALSE)*VLOOKUP(EXAMS!$BC$1,[1]Cargo!$A:$D,4,FALSE),"")</f>
        <v>0</v>
      </c>
      <c r="AC53">
        <f>IFERROR(VLOOKUP(A53,EXAMS!A:CS,57,FALSE)*VLOOKUP(EXAMS!$BE$1,[1]Cargo!$A:$D,4,FALSE),"")</f>
        <v>0</v>
      </c>
      <c r="AD53">
        <f>IFERROR(VLOOKUP(A53,EXAMS!A:CS,59,FALSE)*VLOOKUP(EXAMS!$BG$1,[1]Cargo!$A:$D,4,FALSE),"")</f>
        <v>0</v>
      </c>
      <c r="AE53">
        <f>IFERROR(VLOOKUP(A53,EXAMS!A:CS,61,FALSE)*VLOOKUP(EXAMS!$BI$1,[1]Cargo!$A:$D,4,FALSE),"")</f>
        <v>0</v>
      </c>
      <c r="AF53">
        <f>IFERROR(VLOOKUP(A53,EXAMS!A:CS,63,FALSE)*VLOOKUP(EXAMS!$BK$1,[1]Cargo!$A:$D,4,FALSE),"")</f>
        <v>0</v>
      </c>
      <c r="AG53">
        <f>IFERROR(VLOOKUP(A53,EXAMS!A:CS,65,FALSE)*VLOOKUP(EXAMS!$BM$1,[1]Cargo!$A:$D,4,FALSE),"")</f>
        <v>0</v>
      </c>
      <c r="AH53">
        <f>IFERROR(VLOOKUP(A53,EXAMS!A:CS,67,FALSE)*VLOOKUP(EXAMS!$BO$1,[1]Cargo!$A:$D,4,FALSE),"")</f>
        <v>0</v>
      </c>
      <c r="AI53">
        <f>IFERROR(VLOOKUP(A53,EXAMS!A:CS,69,FALSE)*VLOOKUP(EXAMS!$BQ$1,[1]Cargo!$A:$D,4,FALSE),"")</f>
        <v>0</v>
      </c>
      <c r="AJ53">
        <f>IFERROR(VLOOKUP(A53,EXAMS!A:CS,71,FALSE)*VLOOKUP(EXAMS!$BS$1,[1]Cargo!$A:$D,4,FALSE),"")</f>
        <v>0</v>
      </c>
      <c r="AK53">
        <f>IFERROR(VLOOKUP(A53,EXAMS!A:CS,73,FALSE)*VLOOKUP(EXAMS!$BU$1,[1]Cargo!$A:$D,4,FALSE),"")</f>
        <v>0</v>
      </c>
      <c r="AL53">
        <f>IFERROR(VLOOKUP(A53,EXAMS!A:CS,75,FALSE)*VLOOKUP(EXAMS!$BW$1,[1]Cargo!$A:$D,4,FALSE),"")</f>
        <v>0</v>
      </c>
      <c r="AM53">
        <f>IFERROR(VLOOKUP(A53,EXAMS!A:CS,77,FALSE)*VLOOKUP(EXAMS!$BY$1,[1]Cargo!$A:$D,4,FALSE),"")</f>
        <v>0</v>
      </c>
      <c r="AN53">
        <f>IFERROR(VLOOKUP(A53,EXAMS!A:CS,79,FALSE)*VLOOKUP(EXAMS!$CA$1,[1]Cargo!$A:$D,4,FALSE),"")</f>
        <v>0</v>
      </c>
      <c r="AO53">
        <f>IFERROR(VLOOKUP(A53,EXAMS!A:CS,81,FALSE)*VLOOKUP(EXAMS!$CC$1,[1]Cargo!$A:$D,4,FALSE),"")</f>
        <v>0</v>
      </c>
      <c r="AP53">
        <f>IFERROR(VLOOKUP(A53,EXAMS!A:CS,83,FALSE)*VLOOKUP(EXAMS!$CE$1,[1]Cargo!$A:$D,4,FALSE),"")</f>
        <v>0</v>
      </c>
      <c r="AQ53">
        <f>IFERROR(VLOOKUP(A53,EXAMS!A:CS,85,FALSE)*VLOOKUP(EXAMS!$CG$1,[1]Cargo!$A:$D,4,FALSE),"")</f>
        <v>0</v>
      </c>
      <c r="AR53">
        <f>IFERROR(VLOOKUP(A53,EXAMS!A:CS,87,FALSE)*VLOOKUP(EXAMS!$CI$1,[1]Cargo!$A:$D,4,FALSE),"")</f>
        <v>0</v>
      </c>
      <c r="AS53">
        <f>IFERROR(VLOOKUP(A53,EXAMS!A:CS,89,FALSE)*VLOOKUP(EXAMS!$CK$1,[1]Cargo!$A:$D,4,FALSE),"")</f>
        <v>0</v>
      </c>
      <c r="AT53">
        <f>IFERROR(VLOOKUP(A53,EXAMS!A:CS,91,FALSE)*VLOOKUP(EXAMS!$CM$1,[1]Cargo!$A:$D,4,FALSE),"")</f>
        <v>0</v>
      </c>
      <c r="AU53">
        <f>IFERROR(VLOOKUP(A53,EXAMS!A:CS,93,FALSE)*VLOOKUP(EXAMS!$CO$1,[1]Cargo!$A:$D,4,FALSE),"")</f>
        <v>0</v>
      </c>
      <c r="AV53">
        <f>IFERROR(VLOOKUP(A53,EXAMS!A:CS,95,FALSE)*VLOOKUP(EXAMS!$CQ$1,[1]Cargo!$A:$D,4,FALSE),"")</f>
        <v>0</v>
      </c>
      <c r="AW53">
        <f>IFERROR(VLOOKUP(A53,EXAMS!A:CS,97,FALSE)*VLOOKUP(EXAMS!$CS$1,[1]Cargo!$A:$D,4,FALSE),"")</f>
        <v>0</v>
      </c>
    </row>
    <row r="54" spans="1:49" hidden="1" x14ac:dyDescent="0.3">
      <c r="A54" s="4" t="str">
        <f>METADATA!A54</f>
        <v>Q0314</v>
      </c>
      <c r="B54" s="11" t="s">
        <v>173</v>
      </c>
      <c r="C54" s="11">
        <f t="shared" si="2"/>
        <v>0</v>
      </c>
      <c r="D54" s="92">
        <f t="shared" si="1"/>
        <v>0</v>
      </c>
      <c r="E54">
        <f>IFERROR(VLOOKUP(A54,EXAMS!A:CS,7,FALSE)*VLOOKUP(EXAMS!$G$1,[1]Cargo!$A:$D,4,FALSE),"")</f>
        <v>0</v>
      </c>
      <c r="F54">
        <f>IFERROR(VLOOKUP(A54,EXAMS!A:CS,9,FALSE)*VLOOKUP(EXAMS!$I$1,[1]Cargo!$A:$D,4,FALSE),"")</f>
        <v>0</v>
      </c>
      <c r="G54">
        <f>IFERROR(VLOOKUP(A54,EXAMS!A:CS,11,FALSE)*VLOOKUP(EXAMS!$K$1,[1]Cargo!$A:$D,4,FALSE),"")</f>
        <v>0</v>
      </c>
      <c r="H54">
        <f>IFERROR(VLOOKUP(A54,EXAMS!A:CS,13,FALSE)*VLOOKUP(EXAMS!$M$1,[1]Cargo!$A:$D,4,FALSE),"")</f>
        <v>0</v>
      </c>
      <c r="I54">
        <f>IFERROR(VLOOKUP(A54,EXAMS!A:CS,15,FALSE)*VLOOKUP(EXAMS!$O$1,[1]Cargo!$A:$D,4,FALSE),"")</f>
        <v>0</v>
      </c>
      <c r="J54">
        <f>IFERROR(VLOOKUP(A54,EXAMS!A:CS,17,FALSE)*VLOOKUP(EXAMS!$Q$1,[1]Cargo!$A:$D,4,FALSE),"")</f>
        <v>0</v>
      </c>
      <c r="K54">
        <f>IFERROR(VLOOKUP(A54,EXAMS!A:CS,19,FALSE)*VLOOKUP(EXAMS!$S$1,[1]Cargo!$A:$D,4,FALSE),"")</f>
        <v>0</v>
      </c>
      <c r="L54">
        <f>IFERROR(VLOOKUP(A54,EXAMS!A:CS,21,FALSE)*VLOOKUP(EXAMS!$U$1,[1]Cargo!$A:$D,4,FALSE),"")</f>
        <v>0</v>
      </c>
      <c r="M54">
        <f>IFERROR(VLOOKUP(A54,EXAMS!A:CS,23,FALSE)*VLOOKUP(EXAMS!$W$1,[1]Cargo!$A:$D,4,FALSE),"")</f>
        <v>0</v>
      </c>
      <c r="N54">
        <f>IFERROR(VLOOKUP(A54,EXAMS!A:CS,25,FALSE)*VLOOKUP(EXAMS!$Y$1,[1]Cargo!$A:$D,4,FALSE),"")</f>
        <v>0</v>
      </c>
      <c r="O54">
        <f>IFERROR(VLOOKUP(A54,EXAMS!A:CS,27,FALSE)*VLOOKUP(EXAMS!$AA$1,[1]Cargo!$A:$D,4,FALSE),"")</f>
        <v>0</v>
      </c>
      <c r="P54">
        <f>IFERROR(VLOOKUP(A54,EXAMS!A:CS,29,FALSE)*VLOOKUP(EXAMS!$AC$1,[1]Cargo!$A:$D,4,FALSE),"")</f>
        <v>0</v>
      </c>
      <c r="Q54">
        <f>IFERROR(VLOOKUP(A54,EXAMS!A:CS,31,FALSE)*VLOOKUP(EXAMS!$AE$1,[1]Cargo!$A:$D,4,FALSE),"")</f>
        <v>0</v>
      </c>
      <c r="R54">
        <f>IFERROR(VLOOKUP(A54,EXAMS!A:CS,33,FALSE)*VLOOKUP(EXAMS!$AG$1,[1]Cargo!$A:$D,4,FALSE),"")</f>
        <v>0</v>
      </c>
      <c r="S54">
        <f>IFERROR(VLOOKUP(A54,EXAMS!A:CS,37,FALSE)*VLOOKUP(EXAMS!$AK$1,[1]Cargo!$A:$D,4,FALSE),"")</f>
        <v>0</v>
      </c>
      <c r="T54">
        <f>IFERROR(VLOOKUP(A54,EXAMS!A:CS,39,FALSE)*VLOOKUP(EXAMS!$AM$1,[1]Cargo!$A:$D,4,FALSE),"")</f>
        <v>0</v>
      </c>
      <c r="U54">
        <f>IFERROR(VLOOKUP(A54,EXAMS!A:CS,41,FALSE)*VLOOKUP(EXAMS!$AO$1,[1]Cargo!$A:$D,4,FALSE),"")</f>
        <v>0</v>
      </c>
      <c r="V54">
        <f>IFERROR(VLOOKUP(A54,EXAMS!A:CS,43,FALSE)*VLOOKUP(EXAMS!$AQ$1,[1]Cargo!$A:$D,4,FALSE),"")</f>
        <v>0</v>
      </c>
      <c r="W54">
        <f>IFERROR(VLOOKUP(A54,EXAMS!A:CS,45,FALSE)*VLOOKUP(EXAMS!$AS$1,[1]Cargo!$A:$D,4,FALSE),"")</f>
        <v>0</v>
      </c>
      <c r="X54">
        <f>IFERROR(VLOOKUP(A54,EXAMS!A:CS,47,FALSE)*VLOOKUP(EXAMS!$AU$1,[1]Cargo!$A:$D,4,FALSE),"")</f>
        <v>0</v>
      </c>
      <c r="Y54">
        <f>IFERROR(VLOOKUP(A54,EXAMS!A:CS,49,FALSE)*VLOOKUP(EXAMS!$AW$1,[1]Cargo!$A:$D,4,FALSE),"")</f>
        <v>0</v>
      </c>
      <c r="Z54">
        <f>IFERROR(VLOOKUP(A54,EXAMS!A:CS,51,FALSE)*VLOOKUP(EXAMS!$AY$1,[1]Cargo!$A:$D,4,FALSE),"")</f>
        <v>0</v>
      </c>
      <c r="AA54">
        <f>IFERROR(VLOOKUP(A54,EXAMS!A:CS,53,FALSE)*VLOOKUP(EXAMS!$BA$1,[1]Cargo!$A:$D,4,FALSE),"")</f>
        <v>0</v>
      </c>
      <c r="AB54">
        <f>IFERROR(VLOOKUP(A54,EXAMS!A:CS,55,FALSE)*VLOOKUP(EXAMS!$BC$1,[1]Cargo!$A:$D,4,FALSE),"")</f>
        <v>0</v>
      </c>
      <c r="AC54">
        <f>IFERROR(VLOOKUP(A54,EXAMS!A:CS,57,FALSE)*VLOOKUP(EXAMS!$BE$1,[1]Cargo!$A:$D,4,FALSE),"")</f>
        <v>0</v>
      </c>
      <c r="AD54">
        <f>IFERROR(VLOOKUP(A54,EXAMS!A:CS,59,FALSE)*VLOOKUP(EXAMS!$BG$1,[1]Cargo!$A:$D,4,FALSE),"")</f>
        <v>0</v>
      </c>
      <c r="AE54">
        <f>IFERROR(VLOOKUP(A54,EXAMS!A:CS,61,FALSE)*VLOOKUP(EXAMS!$BI$1,[1]Cargo!$A:$D,4,FALSE),"")</f>
        <v>0</v>
      </c>
      <c r="AF54">
        <f>IFERROR(VLOOKUP(A54,EXAMS!A:CS,63,FALSE)*VLOOKUP(EXAMS!$BK$1,[1]Cargo!$A:$D,4,FALSE),"")</f>
        <v>0</v>
      </c>
      <c r="AG54">
        <f>IFERROR(VLOOKUP(A54,EXAMS!A:CS,65,FALSE)*VLOOKUP(EXAMS!$BM$1,[1]Cargo!$A:$D,4,FALSE),"")</f>
        <v>0</v>
      </c>
      <c r="AH54">
        <f>IFERROR(VLOOKUP(A54,EXAMS!A:CS,67,FALSE)*VLOOKUP(EXAMS!$BO$1,[1]Cargo!$A:$D,4,FALSE),"")</f>
        <v>0</v>
      </c>
      <c r="AI54">
        <f>IFERROR(VLOOKUP(A54,EXAMS!A:CS,69,FALSE)*VLOOKUP(EXAMS!$BQ$1,[1]Cargo!$A:$D,4,FALSE),"")</f>
        <v>0</v>
      </c>
      <c r="AJ54">
        <f>IFERROR(VLOOKUP(A54,EXAMS!A:CS,71,FALSE)*VLOOKUP(EXAMS!$BS$1,[1]Cargo!$A:$D,4,FALSE),"")</f>
        <v>0</v>
      </c>
      <c r="AK54">
        <f>IFERROR(VLOOKUP(A54,EXAMS!A:CS,73,FALSE)*VLOOKUP(EXAMS!$BU$1,[1]Cargo!$A:$D,4,FALSE),"")</f>
        <v>0</v>
      </c>
      <c r="AL54">
        <f>IFERROR(VLOOKUP(A54,EXAMS!A:CS,75,FALSE)*VLOOKUP(EXAMS!$BW$1,[1]Cargo!$A:$D,4,FALSE),"")</f>
        <v>0</v>
      </c>
      <c r="AM54">
        <f>IFERROR(VLOOKUP(A54,EXAMS!A:CS,77,FALSE)*VLOOKUP(EXAMS!$BY$1,[1]Cargo!$A:$D,4,FALSE),"")</f>
        <v>0</v>
      </c>
      <c r="AN54">
        <f>IFERROR(VLOOKUP(A54,EXAMS!A:CS,79,FALSE)*VLOOKUP(EXAMS!$CA$1,[1]Cargo!$A:$D,4,FALSE),"")</f>
        <v>0</v>
      </c>
      <c r="AO54">
        <f>IFERROR(VLOOKUP(A54,EXAMS!A:CS,81,FALSE)*VLOOKUP(EXAMS!$CC$1,[1]Cargo!$A:$D,4,FALSE),"")</f>
        <v>0</v>
      </c>
      <c r="AP54">
        <f>IFERROR(VLOOKUP(A54,EXAMS!A:CS,83,FALSE)*VLOOKUP(EXAMS!$CE$1,[1]Cargo!$A:$D,4,FALSE),"")</f>
        <v>0</v>
      </c>
      <c r="AQ54">
        <f>IFERROR(VLOOKUP(A54,EXAMS!A:CS,85,FALSE)*VLOOKUP(EXAMS!$CG$1,[1]Cargo!$A:$D,4,FALSE),"")</f>
        <v>0</v>
      </c>
      <c r="AR54">
        <f>IFERROR(VLOOKUP(A54,EXAMS!A:CS,87,FALSE)*VLOOKUP(EXAMS!$CI$1,[1]Cargo!$A:$D,4,FALSE),"")</f>
        <v>0</v>
      </c>
      <c r="AS54">
        <f>IFERROR(VLOOKUP(A54,EXAMS!A:CS,89,FALSE)*VLOOKUP(EXAMS!$CK$1,[1]Cargo!$A:$D,4,FALSE),"")</f>
        <v>0</v>
      </c>
      <c r="AT54">
        <f>IFERROR(VLOOKUP(A54,EXAMS!A:CS,91,FALSE)*VLOOKUP(EXAMS!$CM$1,[1]Cargo!$A:$D,4,FALSE),"")</f>
        <v>0</v>
      </c>
      <c r="AU54">
        <f>IFERROR(VLOOKUP(A54,EXAMS!A:CS,93,FALSE)*VLOOKUP(EXAMS!$CO$1,[1]Cargo!$A:$D,4,FALSE),"")</f>
        <v>0</v>
      </c>
      <c r="AV54">
        <f>IFERROR(VLOOKUP(A54,EXAMS!A:CS,95,FALSE)*VLOOKUP(EXAMS!$CQ$1,[1]Cargo!$A:$D,4,FALSE),"")</f>
        <v>0</v>
      </c>
      <c r="AW54">
        <f>IFERROR(VLOOKUP(A54,EXAMS!A:CS,97,FALSE)*VLOOKUP(EXAMS!$CS$1,[1]Cargo!$A:$D,4,FALSE),"")</f>
        <v>0</v>
      </c>
    </row>
    <row r="55" spans="1:49" hidden="1" x14ac:dyDescent="0.3">
      <c r="A55" s="4" t="str">
        <f>METADATA!A55</f>
        <v>Q0328</v>
      </c>
      <c r="B55" s="11" t="s">
        <v>176</v>
      </c>
      <c r="C55" s="11">
        <f t="shared" si="2"/>
        <v>0</v>
      </c>
      <c r="D55" s="92">
        <f t="shared" si="1"/>
        <v>0</v>
      </c>
      <c r="E55">
        <f>IFERROR(VLOOKUP(A55,EXAMS!A:CS,7,FALSE)*VLOOKUP(EXAMS!$G$1,[1]Cargo!$A:$D,4,FALSE),"")</f>
        <v>0</v>
      </c>
      <c r="F55">
        <f>IFERROR(VLOOKUP(A55,EXAMS!A:CS,9,FALSE)*VLOOKUP(EXAMS!$I$1,[1]Cargo!$A:$D,4,FALSE),"")</f>
        <v>0</v>
      </c>
      <c r="G55">
        <f>IFERROR(VLOOKUP(A55,EXAMS!A:CS,11,FALSE)*VLOOKUP(EXAMS!$K$1,[1]Cargo!$A:$D,4,FALSE),"")</f>
        <v>0</v>
      </c>
      <c r="H55">
        <f>IFERROR(VLOOKUP(A55,EXAMS!A:CS,13,FALSE)*VLOOKUP(EXAMS!$M$1,[1]Cargo!$A:$D,4,FALSE),"")</f>
        <v>0</v>
      </c>
      <c r="I55">
        <f>IFERROR(VLOOKUP(A55,EXAMS!A:CS,15,FALSE)*VLOOKUP(EXAMS!$O$1,[1]Cargo!$A:$D,4,FALSE),"")</f>
        <v>0</v>
      </c>
      <c r="J55">
        <f>IFERROR(VLOOKUP(A55,EXAMS!A:CS,17,FALSE)*VLOOKUP(EXAMS!$Q$1,[1]Cargo!$A:$D,4,FALSE),"")</f>
        <v>0</v>
      </c>
      <c r="K55">
        <f>IFERROR(VLOOKUP(A55,EXAMS!A:CS,19,FALSE)*VLOOKUP(EXAMS!$S$1,[1]Cargo!$A:$D,4,FALSE),"")</f>
        <v>0</v>
      </c>
      <c r="L55">
        <f>IFERROR(VLOOKUP(A55,EXAMS!A:CS,21,FALSE)*VLOOKUP(EXAMS!$U$1,[1]Cargo!$A:$D,4,FALSE),"")</f>
        <v>0</v>
      </c>
      <c r="M55">
        <f>IFERROR(VLOOKUP(A55,EXAMS!A:CS,23,FALSE)*VLOOKUP(EXAMS!$W$1,[1]Cargo!$A:$D,4,FALSE),"")</f>
        <v>0</v>
      </c>
      <c r="N55">
        <f>IFERROR(VLOOKUP(A55,EXAMS!A:CS,25,FALSE)*VLOOKUP(EXAMS!$Y$1,[1]Cargo!$A:$D,4,FALSE),"")</f>
        <v>0</v>
      </c>
      <c r="O55">
        <f>IFERROR(VLOOKUP(A55,EXAMS!A:CS,27,FALSE)*VLOOKUP(EXAMS!$AA$1,[1]Cargo!$A:$D,4,FALSE),"")</f>
        <v>0</v>
      </c>
      <c r="P55">
        <f>IFERROR(VLOOKUP(A55,EXAMS!A:CS,29,FALSE)*VLOOKUP(EXAMS!$AC$1,[1]Cargo!$A:$D,4,FALSE),"")</f>
        <v>0</v>
      </c>
      <c r="Q55">
        <f>IFERROR(VLOOKUP(A55,EXAMS!A:CS,31,FALSE)*VLOOKUP(EXAMS!$AE$1,[1]Cargo!$A:$D,4,FALSE),"")</f>
        <v>0</v>
      </c>
      <c r="R55">
        <f>IFERROR(VLOOKUP(A55,EXAMS!A:CS,33,FALSE)*VLOOKUP(EXAMS!$AG$1,[1]Cargo!$A:$D,4,FALSE),"")</f>
        <v>0</v>
      </c>
      <c r="S55">
        <f>IFERROR(VLOOKUP(A55,EXAMS!A:CS,37,FALSE)*VLOOKUP(EXAMS!$AK$1,[1]Cargo!$A:$D,4,FALSE),"")</f>
        <v>0</v>
      </c>
      <c r="T55">
        <f>IFERROR(VLOOKUP(A55,EXAMS!A:CS,39,FALSE)*VLOOKUP(EXAMS!$AM$1,[1]Cargo!$A:$D,4,FALSE),"")</f>
        <v>0</v>
      </c>
      <c r="U55">
        <f>IFERROR(VLOOKUP(A55,EXAMS!A:CS,41,FALSE)*VLOOKUP(EXAMS!$AO$1,[1]Cargo!$A:$D,4,FALSE),"")</f>
        <v>0</v>
      </c>
      <c r="V55">
        <f>IFERROR(VLOOKUP(A55,EXAMS!A:CS,43,FALSE)*VLOOKUP(EXAMS!$AQ$1,[1]Cargo!$A:$D,4,FALSE),"")</f>
        <v>0</v>
      </c>
      <c r="W55">
        <f>IFERROR(VLOOKUP(A55,EXAMS!A:CS,45,FALSE)*VLOOKUP(EXAMS!$AS$1,[1]Cargo!$A:$D,4,FALSE),"")</f>
        <v>0</v>
      </c>
      <c r="X55">
        <f>IFERROR(VLOOKUP(A55,EXAMS!A:CS,47,FALSE)*VLOOKUP(EXAMS!$AU$1,[1]Cargo!$A:$D,4,FALSE),"")</f>
        <v>0</v>
      </c>
      <c r="Y55">
        <f>IFERROR(VLOOKUP(A55,EXAMS!A:CS,49,FALSE)*VLOOKUP(EXAMS!$AW$1,[1]Cargo!$A:$D,4,FALSE),"")</f>
        <v>0</v>
      </c>
      <c r="Z55">
        <f>IFERROR(VLOOKUP(A55,EXAMS!A:CS,51,FALSE)*VLOOKUP(EXAMS!$AY$1,[1]Cargo!$A:$D,4,FALSE),"")</f>
        <v>0</v>
      </c>
      <c r="AA55">
        <f>IFERROR(VLOOKUP(A55,EXAMS!A:CS,53,FALSE)*VLOOKUP(EXAMS!$BA$1,[1]Cargo!$A:$D,4,FALSE),"")</f>
        <v>0</v>
      </c>
      <c r="AB55">
        <f>IFERROR(VLOOKUP(A55,EXAMS!A:CS,55,FALSE)*VLOOKUP(EXAMS!$BC$1,[1]Cargo!$A:$D,4,FALSE),"")</f>
        <v>0</v>
      </c>
      <c r="AC55">
        <f>IFERROR(VLOOKUP(A55,EXAMS!A:CS,57,FALSE)*VLOOKUP(EXAMS!$BE$1,[1]Cargo!$A:$D,4,FALSE),"")</f>
        <v>0</v>
      </c>
      <c r="AD55">
        <f>IFERROR(VLOOKUP(A55,EXAMS!A:CS,59,FALSE)*VLOOKUP(EXAMS!$BG$1,[1]Cargo!$A:$D,4,FALSE),"")</f>
        <v>0</v>
      </c>
      <c r="AE55">
        <f>IFERROR(VLOOKUP(A55,EXAMS!A:CS,61,FALSE)*VLOOKUP(EXAMS!$BI$1,[1]Cargo!$A:$D,4,FALSE),"")</f>
        <v>0</v>
      </c>
      <c r="AF55">
        <f>IFERROR(VLOOKUP(A55,EXAMS!A:CS,63,FALSE)*VLOOKUP(EXAMS!$BK$1,[1]Cargo!$A:$D,4,FALSE),"")</f>
        <v>0</v>
      </c>
      <c r="AG55">
        <f>IFERROR(VLOOKUP(A55,EXAMS!A:CS,65,FALSE)*VLOOKUP(EXAMS!$BM$1,[1]Cargo!$A:$D,4,FALSE),"")</f>
        <v>0</v>
      </c>
      <c r="AH55">
        <f>IFERROR(VLOOKUP(A55,EXAMS!A:CS,67,FALSE)*VLOOKUP(EXAMS!$BO$1,[1]Cargo!$A:$D,4,FALSE),"")</f>
        <v>0</v>
      </c>
      <c r="AI55">
        <f>IFERROR(VLOOKUP(A55,EXAMS!A:CS,69,FALSE)*VLOOKUP(EXAMS!$BQ$1,[1]Cargo!$A:$D,4,FALSE),"")</f>
        <v>0</v>
      </c>
      <c r="AJ55">
        <f>IFERROR(VLOOKUP(A55,EXAMS!A:CS,71,FALSE)*VLOOKUP(EXAMS!$BS$1,[1]Cargo!$A:$D,4,FALSE),"")</f>
        <v>0</v>
      </c>
      <c r="AK55">
        <f>IFERROR(VLOOKUP(A55,EXAMS!A:CS,73,FALSE)*VLOOKUP(EXAMS!$BU$1,[1]Cargo!$A:$D,4,FALSE),"")</f>
        <v>0</v>
      </c>
      <c r="AL55">
        <f>IFERROR(VLOOKUP(A55,EXAMS!A:CS,75,FALSE)*VLOOKUP(EXAMS!$BW$1,[1]Cargo!$A:$D,4,FALSE),"")</f>
        <v>0</v>
      </c>
      <c r="AM55">
        <f>IFERROR(VLOOKUP(A55,EXAMS!A:CS,77,FALSE)*VLOOKUP(EXAMS!$BY$1,[1]Cargo!$A:$D,4,FALSE),"")</f>
        <v>0</v>
      </c>
      <c r="AN55">
        <f>IFERROR(VLOOKUP(A55,EXAMS!A:CS,79,FALSE)*VLOOKUP(EXAMS!$CA$1,[1]Cargo!$A:$D,4,FALSE),"")</f>
        <v>0</v>
      </c>
      <c r="AO55">
        <f>IFERROR(VLOOKUP(A55,EXAMS!A:CS,81,FALSE)*VLOOKUP(EXAMS!$CC$1,[1]Cargo!$A:$D,4,FALSE),"")</f>
        <v>0</v>
      </c>
      <c r="AP55">
        <f>IFERROR(VLOOKUP(A55,EXAMS!A:CS,83,FALSE)*VLOOKUP(EXAMS!$CE$1,[1]Cargo!$A:$D,4,FALSE),"")</f>
        <v>0</v>
      </c>
      <c r="AQ55">
        <f>IFERROR(VLOOKUP(A55,EXAMS!A:CS,85,FALSE)*VLOOKUP(EXAMS!$CG$1,[1]Cargo!$A:$D,4,FALSE),"")</f>
        <v>0</v>
      </c>
      <c r="AR55">
        <f>IFERROR(VLOOKUP(A55,EXAMS!A:CS,87,FALSE)*VLOOKUP(EXAMS!$CI$1,[1]Cargo!$A:$D,4,FALSE),"")</f>
        <v>0</v>
      </c>
      <c r="AS55">
        <f>IFERROR(VLOOKUP(A55,EXAMS!A:CS,89,FALSE)*VLOOKUP(EXAMS!$CK$1,[1]Cargo!$A:$D,4,FALSE),"")</f>
        <v>0</v>
      </c>
      <c r="AT55">
        <f>IFERROR(VLOOKUP(A55,EXAMS!A:CS,91,FALSE)*VLOOKUP(EXAMS!$CM$1,[1]Cargo!$A:$D,4,FALSE),"")</f>
        <v>0</v>
      </c>
      <c r="AU55">
        <f>IFERROR(VLOOKUP(A55,EXAMS!A:CS,93,FALSE)*VLOOKUP(EXAMS!$CO$1,[1]Cargo!$A:$D,4,FALSE),"")</f>
        <v>0</v>
      </c>
      <c r="AV55">
        <f>IFERROR(VLOOKUP(A55,EXAMS!A:CS,95,FALSE)*VLOOKUP(EXAMS!$CQ$1,[1]Cargo!$A:$D,4,FALSE),"")</f>
        <v>0</v>
      </c>
      <c r="AW55">
        <f>IFERROR(VLOOKUP(A55,EXAMS!A:CS,97,FALSE)*VLOOKUP(EXAMS!$CS$1,[1]Cargo!$A:$D,4,FALSE),"")</f>
        <v>0</v>
      </c>
    </row>
    <row r="56" spans="1:49" hidden="1" x14ac:dyDescent="0.3">
      <c r="A56" s="4" t="str">
        <f>METADATA!A56</f>
        <v>Q0329</v>
      </c>
      <c r="B56" s="11" t="s">
        <v>179</v>
      </c>
      <c r="C56" s="11">
        <f t="shared" si="2"/>
        <v>0</v>
      </c>
      <c r="D56" s="92">
        <f t="shared" si="1"/>
        <v>0</v>
      </c>
      <c r="E56">
        <f>IFERROR(VLOOKUP(A56,EXAMS!A:CS,7,FALSE)*VLOOKUP(EXAMS!$G$1,[1]Cargo!$A:$D,4,FALSE),"")</f>
        <v>0</v>
      </c>
      <c r="F56">
        <f>IFERROR(VLOOKUP(A56,EXAMS!A:CS,9,FALSE)*VLOOKUP(EXAMS!$I$1,[1]Cargo!$A:$D,4,FALSE),"")</f>
        <v>0</v>
      </c>
      <c r="G56">
        <f>IFERROR(VLOOKUP(A56,EXAMS!A:CS,11,FALSE)*VLOOKUP(EXAMS!$K$1,[1]Cargo!$A:$D,4,FALSE),"")</f>
        <v>0</v>
      </c>
      <c r="H56">
        <f>IFERROR(VLOOKUP(A56,EXAMS!A:CS,13,FALSE)*VLOOKUP(EXAMS!$M$1,[1]Cargo!$A:$D,4,FALSE),"")</f>
        <v>0</v>
      </c>
      <c r="I56">
        <f>IFERROR(VLOOKUP(A56,EXAMS!A:CS,15,FALSE)*VLOOKUP(EXAMS!$O$1,[1]Cargo!$A:$D,4,FALSE),"")</f>
        <v>0</v>
      </c>
      <c r="J56">
        <f>IFERROR(VLOOKUP(A56,EXAMS!A:CS,17,FALSE)*VLOOKUP(EXAMS!$Q$1,[1]Cargo!$A:$D,4,FALSE),"")</f>
        <v>0</v>
      </c>
      <c r="K56">
        <f>IFERROR(VLOOKUP(A56,EXAMS!A:CS,19,FALSE)*VLOOKUP(EXAMS!$S$1,[1]Cargo!$A:$D,4,FALSE),"")</f>
        <v>0</v>
      </c>
      <c r="L56">
        <f>IFERROR(VLOOKUP(A56,EXAMS!A:CS,21,FALSE)*VLOOKUP(EXAMS!$U$1,[1]Cargo!$A:$D,4,FALSE),"")</f>
        <v>0</v>
      </c>
      <c r="M56">
        <f>IFERROR(VLOOKUP(A56,EXAMS!A:CS,23,FALSE)*VLOOKUP(EXAMS!$W$1,[1]Cargo!$A:$D,4,FALSE),"")</f>
        <v>0</v>
      </c>
      <c r="N56">
        <f>IFERROR(VLOOKUP(A56,EXAMS!A:CS,25,FALSE)*VLOOKUP(EXAMS!$Y$1,[1]Cargo!$A:$D,4,FALSE),"")</f>
        <v>0</v>
      </c>
      <c r="O56">
        <f>IFERROR(VLOOKUP(A56,EXAMS!A:CS,27,FALSE)*VLOOKUP(EXAMS!$AA$1,[1]Cargo!$A:$D,4,FALSE),"")</f>
        <v>0</v>
      </c>
      <c r="P56">
        <f>IFERROR(VLOOKUP(A56,EXAMS!A:CS,29,FALSE)*VLOOKUP(EXAMS!$AC$1,[1]Cargo!$A:$D,4,FALSE),"")</f>
        <v>0</v>
      </c>
      <c r="Q56">
        <f>IFERROR(VLOOKUP(A56,EXAMS!A:CS,31,FALSE)*VLOOKUP(EXAMS!$AE$1,[1]Cargo!$A:$D,4,FALSE),"")</f>
        <v>0</v>
      </c>
      <c r="R56">
        <f>IFERROR(VLOOKUP(A56,EXAMS!A:CS,33,FALSE)*VLOOKUP(EXAMS!$AG$1,[1]Cargo!$A:$D,4,FALSE),"")</f>
        <v>0</v>
      </c>
      <c r="S56">
        <f>IFERROR(VLOOKUP(A56,EXAMS!A:CS,37,FALSE)*VLOOKUP(EXAMS!$AK$1,[1]Cargo!$A:$D,4,FALSE),"")</f>
        <v>0</v>
      </c>
      <c r="T56">
        <f>IFERROR(VLOOKUP(A56,EXAMS!A:CS,39,FALSE)*VLOOKUP(EXAMS!$AM$1,[1]Cargo!$A:$D,4,FALSE),"")</f>
        <v>0</v>
      </c>
      <c r="U56">
        <f>IFERROR(VLOOKUP(A56,EXAMS!A:CS,41,FALSE)*VLOOKUP(EXAMS!$AO$1,[1]Cargo!$A:$D,4,FALSE),"")</f>
        <v>0</v>
      </c>
      <c r="V56">
        <f>IFERROR(VLOOKUP(A56,EXAMS!A:CS,43,FALSE)*VLOOKUP(EXAMS!$AQ$1,[1]Cargo!$A:$D,4,FALSE),"")</f>
        <v>0</v>
      </c>
      <c r="W56">
        <f>IFERROR(VLOOKUP(A56,EXAMS!A:CS,45,FALSE)*VLOOKUP(EXAMS!$AS$1,[1]Cargo!$A:$D,4,FALSE),"")</f>
        <v>0</v>
      </c>
      <c r="X56">
        <f>IFERROR(VLOOKUP(A56,EXAMS!A:CS,47,FALSE)*VLOOKUP(EXAMS!$AU$1,[1]Cargo!$A:$D,4,FALSE),"")</f>
        <v>0</v>
      </c>
      <c r="Y56">
        <f>IFERROR(VLOOKUP(A56,EXAMS!A:CS,49,FALSE)*VLOOKUP(EXAMS!$AW$1,[1]Cargo!$A:$D,4,FALSE),"")</f>
        <v>0</v>
      </c>
      <c r="Z56">
        <f>IFERROR(VLOOKUP(A56,EXAMS!A:CS,51,FALSE)*VLOOKUP(EXAMS!$AY$1,[1]Cargo!$A:$D,4,FALSE),"")</f>
        <v>0</v>
      </c>
      <c r="AA56">
        <f>IFERROR(VLOOKUP(A56,EXAMS!A:CS,53,FALSE)*VLOOKUP(EXAMS!$BA$1,[1]Cargo!$A:$D,4,FALSE),"")</f>
        <v>0</v>
      </c>
      <c r="AB56">
        <f>IFERROR(VLOOKUP(A56,EXAMS!A:CS,55,FALSE)*VLOOKUP(EXAMS!$BC$1,[1]Cargo!$A:$D,4,FALSE),"")</f>
        <v>0</v>
      </c>
      <c r="AC56">
        <f>IFERROR(VLOOKUP(A56,EXAMS!A:CS,57,FALSE)*VLOOKUP(EXAMS!$BE$1,[1]Cargo!$A:$D,4,FALSE),"")</f>
        <v>0</v>
      </c>
      <c r="AD56">
        <f>IFERROR(VLOOKUP(A56,EXAMS!A:CS,59,FALSE)*VLOOKUP(EXAMS!$BG$1,[1]Cargo!$A:$D,4,FALSE),"")</f>
        <v>0</v>
      </c>
      <c r="AE56">
        <f>IFERROR(VLOOKUP(A56,EXAMS!A:CS,61,FALSE)*VLOOKUP(EXAMS!$BI$1,[1]Cargo!$A:$D,4,FALSE),"")</f>
        <v>0</v>
      </c>
      <c r="AF56">
        <f>IFERROR(VLOOKUP(A56,EXAMS!A:CS,63,FALSE)*VLOOKUP(EXAMS!$BK$1,[1]Cargo!$A:$D,4,FALSE),"")</f>
        <v>0</v>
      </c>
      <c r="AG56">
        <f>IFERROR(VLOOKUP(A56,EXAMS!A:CS,65,FALSE)*VLOOKUP(EXAMS!$BM$1,[1]Cargo!$A:$D,4,FALSE),"")</f>
        <v>0</v>
      </c>
      <c r="AH56">
        <f>IFERROR(VLOOKUP(A56,EXAMS!A:CS,67,FALSE)*VLOOKUP(EXAMS!$BO$1,[1]Cargo!$A:$D,4,FALSE),"")</f>
        <v>0</v>
      </c>
      <c r="AI56">
        <f>IFERROR(VLOOKUP(A56,EXAMS!A:CS,69,FALSE)*VLOOKUP(EXAMS!$BQ$1,[1]Cargo!$A:$D,4,FALSE),"")</f>
        <v>0</v>
      </c>
      <c r="AJ56">
        <f>IFERROR(VLOOKUP(A56,EXAMS!A:CS,71,FALSE)*VLOOKUP(EXAMS!$BS$1,[1]Cargo!$A:$D,4,FALSE),"")</f>
        <v>0</v>
      </c>
      <c r="AK56">
        <f>IFERROR(VLOOKUP(A56,EXAMS!A:CS,73,FALSE)*VLOOKUP(EXAMS!$BU$1,[1]Cargo!$A:$D,4,FALSE),"")</f>
        <v>0</v>
      </c>
      <c r="AL56">
        <f>IFERROR(VLOOKUP(A56,EXAMS!A:CS,75,FALSE)*VLOOKUP(EXAMS!$BW$1,[1]Cargo!$A:$D,4,FALSE),"")</f>
        <v>0</v>
      </c>
      <c r="AM56">
        <f>IFERROR(VLOOKUP(A56,EXAMS!A:CS,77,FALSE)*VLOOKUP(EXAMS!$BY$1,[1]Cargo!$A:$D,4,FALSE),"")</f>
        <v>0</v>
      </c>
      <c r="AN56">
        <f>IFERROR(VLOOKUP(A56,EXAMS!A:CS,79,FALSE)*VLOOKUP(EXAMS!$CA$1,[1]Cargo!$A:$D,4,FALSE),"")</f>
        <v>0</v>
      </c>
      <c r="AO56">
        <f>IFERROR(VLOOKUP(A56,EXAMS!A:CS,81,FALSE)*VLOOKUP(EXAMS!$CC$1,[1]Cargo!$A:$D,4,FALSE),"")</f>
        <v>0</v>
      </c>
      <c r="AP56">
        <f>IFERROR(VLOOKUP(A56,EXAMS!A:CS,83,FALSE)*VLOOKUP(EXAMS!$CE$1,[1]Cargo!$A:$D,4,FALSE),"")</f>
        <v>0</v>
      </c>
      <c r="AQ56">
        <f>IFERROR(VLOOKUP(A56,EXAMS!A:CS,85,FALSE)*VLOOKUP(EXAMS!$CG$1,[1]Cargo!$A:$D,4,FALSE),"")</f>
        <v>0</v>
      </c>
      <c r="AR56">
        <f>IFERROR(VLOOKUP(A56,EXAMS!A:CS,87,FALSE)*VLOOKUP(EXAMS!$CI$1,[1]Cargo!$A:$D,4,FALSE),"")</f>
        <v>0</v>
      </c>
      <c r="AS56">
        <f>IFERROR(VLOOKUP(A56,EXAMS!A:CS,89,FALSE)*VLOOKUP(EXAMS!$CK$1,[1]Cargo!$A:$D,4,FALSE),"")</f>
        <v>0</v>
      </c>
      <c r="AT56">
        <f>IFERROR(VLOOKUP(A56,EXAMS!A:CS,91,FALSE)*VLOOKUP(EXAMS!$CM$1,[1]Cargo!$A:$D,4,FALSE),"")</f>
        <v>0</v>
      </c>
      <c r="AU56">
        <f>IFERROR(VLOOKUP(A56,EXAMS!A:CS,93,FALSE)*VLOOKUP(EXAMS!$CO$1,[1]Cargo!$A:$D,4,FALSE),"")</f>
        <v>0</v>
      </c>
      <c r="AV56">
        <f>IFERROR(VLOOKUP(A56,EXAMS!A:CS,95,FALSE)*VLOOKUP(EXAMS!$CQ$1,[1]Cargo!$A:$D,4,FALSE),"")</f>
        <v>0</v>
      </c>
      <c r="AW56">
        <f>IFERROR(VLOOKUP(A56,EXAMS!A:CS,97,FALSE)*VLOOKUP(EXAMS!$CS$1,[1]Cargo!$A:$D,4,FALSE),"")</f>
        <v>0</v>
      </c>
    </row>
    <row r="57" spans="1:49" x14ac:dyDescent="0.3">
      <c r="A57" s="4" t="str">
        <f>METADATA!A57</f>
        <v>Q0334</v>
      </c>
      <c r="B57" s="11" t="s">
        <v>182</v>
      </c>
      <c r="C57" s="11">
        <f t="shared" si="2"/>
        <v>2.8299299999999996</v>
      </c>
      <c r="D57" s="92">
        <f t="shared" si="1"/>
        <v>8</v>
      </c>
      <c r="E57">
        <f>IFERROR(VLOOKUP(A57,EXAMS!A:CS,7,FALSE)*VLOOKUP(EXAMS!$G$1,[1]Cargo!$A:$D,4,FALSE),"")</f>
        <v>0.41579999999999995</v>
      </c>
      <c r="F57">
        <f>IFERROR(VLOOKUP(A57,EXAMS!A:CS,9,FALSE)*VLOOKUP(EXAMS!$I$1,[1]Cargo!$A:$D,4,FALSE),"")</f>
        <v>0</v>
      </c>
      <c r="G57">
        <f>IFERROR(VLOOKUP(A57,EXAMS!A:CS,11,FALSE)*VLOOKUP(EXAMS!$K$1,[1]Cargo!$A:$D,4,FALSE),"")</f>
        <v>0.69799999999999995</v>
      </c>
      <c r="H57">
        <f>IFERROR(VLOOKUP(A57,EXAMS!A:CS,13,FALSE)*VLOOKUP(EXAMS!$M$1,[1]Cargo!$A:$D,4,FALSE),"")</f>
        <v>0.51</v>
      </c>
      <c r="I57">
        <f>IFERROR(VLOOKUP(A57,EXAMS!A:CS,15,FALSE)*VLOOKUP(EXAMS!$O$1,[1]Cargo!$A:$D,4,FALSE),"")</f>
        <v>0.46500000000000002</v>
      </c>
      <c r="J57">
        <f>IFERROR(VLOOKUP(A57,EXAMS!A:CS,17,FALSE)*VLOOKUP(EXAMS!$Q$1,[1]Cargo!$A:$D,4,FALSE),"")</f>
        <v>0</v>
      </c>
      <c r="K57">
        <f>IFERROR(VLOOKUP(A57,EXAMS!A:CS,19,FALSE)*VLOOKUP(EXAMS!$S$1,[1]Cargo!$A:$D,4,FALSE),"")</f>
        <v>0</v>
      </c>
      <c r="L57">
        <f>IFERROR(VLOOKUP(A57,EXAMS!A:CS,21,FALSE)*VLOOKUP(EXAMS!$U$1,[1]Cargo!$A:$D,4,FALSE),"")</f>
        <v>0.36185</v>
      </c>
      <c r="M57">
        <f>IFERROR(VLOOKUP(A57,EXAMS!A:CS,23,FALSE)*VLOOKUP(EXAMS!$W$1,[1]Cargo!$A:$D,4,FALSE),"")</f>
        <v>0.17777999999999999</v>
      </c>
      <c r="N57">
        <f>IFERROR(VLOOKUP(A57,EXAMS!A:CS,25,FALSE)*VLOOKUP(EXAMS!$Y$1,[1]Cargo!$A:$D,4,FALSE),"")</f>
        <v>0.125</v>
      </c>
      <c r="O57">
        <f>IFERROR(VLOOKUP(A57,EXAMS!A:CS,27,FALSE)*VLOOKUP(EXAMS!$AA$1,[1]Cargo!$A:$D,4,FALSE),"")</f>
        <v>0</v>
      </c>
      <c r="P57">
        <f>IFERROR(VLOOKUP(A57,EXAMS!A:CS,29,FALSE)*VLOOKUP(EXAMS!$AC$1,[1]Cargo!$A:$D,4,FALSE),"")</f>
        <v>0</v>
      </c>
      <c r="Q57">
        <f>IFERROR(VLOOKUP(A57,EXAMS!A:CS,31,FALSE)*VLOOKUP(EXAMS!$AE$1,[1]Cargo!$A:$D,4,FALSE),"")</f>
        <v>0</v>
      </c>
      <c r="R57">
        <f>IFERROR(VLOOKUP(A57,EXAMS!A:CS,33,FALSE)*VLOOKUP(EXAMS!$AG$1,[1]Cargo!$A:$D,4,FALSE),"")</f>
        <v>7.6499999999999999E-2</v>
      </c>
      <c r="S57">
        <f>IFERROR(VLOOKUP(A57,EXAMS!A:CS,37,FALSE)*VLOOKUP(EXAMS!$AK$1,[1]Cargo!$A:$D,4,FALSE),"")</f>
        <v>0</v>
      </c>
      <c r="T57">
        <f>IFERROR(VLOOKUP(A57,EXAMS!A:CS,39,FALSE)*VLOOKUP(EXAMS!$AM$1,[1]Cargo!$A:$D,4,FALSE),"")</f>
        <v>0</v>
      </c>
      <c r="U57">
        <f>IFERROR(VLOOKUP(A57,EXAMS!A:CS,41,FALSE)*VLOOKUP(EXAMS!$AO$1,[1]Cargo!$A:$D,4,FALSE),"")</f>
        <v>0</v>
      </c>
      <c r="V57">
        <f>IFERROR(VLOOKUP(A57,EXAMS!A:CS,43,FALSE)*VLOOKUP(EXAMS!$AQ$1,[1]Cargo!$A:$D,4,FALSE),"")</f>
        <v>0</v>
      </c>
      <c r="W57">
        <f>IFERROR(VLOOKUP(A57,EXAMS!A:CS,45,FALSE)*VLOOKUP(EXAMS!$AS$1,[1]Cargo!$A:$D,4,FALSE),"")</f>
        <v>0</v>
      </c>
      <c r="X57">
        <f>IFERROR(VLOOKUP(A57,EXAMS!A:CS,47,FALSE)*VLOOKUP(EXAMS!$AU$1,[1]Cargo!$A:$D,4,FALSE),"")</f>
        <v>0</v>
      </c>
      <c r="Y57">
        <f>IFERROR(VLOOKUP(A57,EXAMS!A:CS,49,FALSE)*VLOOKUP(EXAMS!$AW$1,[1]Cargo!$A:$D,4,FALSE),"")</f>
        <v>0</v>
      </c>
      <c r="Z57">
        <f>IFERROR(VLOOKUP(A57,EXAMS!A:CS,51,FALSE)*VLOOKUP(EXAMS!$AY$1,[1]Cargo!$A:$D,4,FALSE),"")</f>
        <v>0</v>
      </c>
      <c r="AA57">
        <f>IFERROR(VLOOKUP(A57,EXAMS!A:CS,53,FALSE)*VLOOKUP(EXAMS!$BA$1,[1]Cargo!$A:$D,4,FALSE),"")</f>
        <v>0</v>
      </c>
      <c r="AB57">
        <f>IFERROR(VLOOKUP(A57,EXAMS!A:CS,55,FALSE)*VLOOKUP(EXAMS!$BC$1,[1]Cargo!$A:$D,4,FALSE),"")</f>
        <v>0</v>
      </c>
      <c r="AC57">
        <f>IFERROR(VLOOKUP(A57,EXAMS!A:CS,57,FALSE)*VLOOKUP(EXAMS!$BE$1,[1]Cargo!$A:$D,4,FALSE),"")</f>
        <v>0</v>
      </c>
      <c r="AD57">
        <f>IFERROR(VLOOKUP(A57,EXAMS!A:CS,59,FALSE)*VLOOKUP(EXAMS!$BG$1,[1]Cargo!$A:$D,4,FALSE),"")</f>
        <v>0</v>
      </c>
      <c r="AE57">
        <f>IFERROR(VLOOKUP(A57,EXAMS!A:CS,61,FALSE)*VLOOKUP(EXAMS!$BI$1,[1]Cargo!$A:$D,4,FALSE),"")</f>
        <v>0</v>
      </c>
      <c r="AF57">
        <f>IFERROR(VLOOKUP(A57,EXAMS!A:CS,63,FALSE)*VLOOKUP(EXAMS!$BK$1,[1]Cargo!$A:$D,4,FALSE),"")</f>
        <v>0</v>
      </c>
      <c r="AG57">
        <f>IFERROR(VLOOKUP(A57,EXAMS!A:CS,65,FALSE)*VLOOKUP(EXAMS!$BM$1,[1]Cargo!$A:$D,4,FALSE),"")</f>
        <v>0</v>
      </c>
      <c r="AH57">
        <f>IFERROR(VLOOKUP(A57,EXAMS!A:CS,67,FALSE)*VLOOKUP(EXAMS!$BO$1,[1]Cargo!$A:$D,4,FALSE),"")</f>
        <v>0</v>
      </c>
      <c r="AI57">
        <f>IFERROR(VLOOKUP(A57,EXAMS!A:CS,69,FALSE)*VLOOKUP(EXAMS!$BQ$1,[1]Cargo!$A:$D,4,FALSE),"")</f>
        <v>0</v>
      </c>
      <c r="AJ57">
        <f>IFERROR(VLOOKUP(A57,EXAMS!A:CS,71,FALSE)*VLOOKUP(EXAMS!$BS$1,[1]Cargo!$A:$D,4,FALSE),"")</f>
        <v>0</v>
      </c>
      <c r="AK57">
        <f>IFERROR(VLOOKUP(A57,EXAMS!A:CS,73,FALSE)*VLOOKUP(EXAMS!$BU$1,[1]Cargo!$A:$D,4,FALSE),"")</f>
        <v>0</v>
      </c>
      <c r="AL57">
        <f>IFERROR(VLOOKUP(A57,EXAMS!A:CS,75,FALSE)*VLOOKUP(EXAMS!$BW$1,[1]Cargo!$A:$D,4,FALSE),"")</f>
        <v>0</v>
      </c>
      <c r="AM57">
        <f>IFERROR(VLOOKUP(A57,EXAMS!A:CS,77,FALSE)*VLOOKUP(EXAMS!$BY$1,[1]Cargo!$A:$D,4,FALSE),"")</f>
        <v>0</v>
      </c>
      <c r="AN57">
        <f>IFERROR(VLOOKUP(A57,EXAMS!A:CS,79,FALSE)*VLOOKUP(EXAMS!$CA$1,[1]Cargo!$A:$D,4,FALSE),"")</f>
        <v>0</v>
      </c>
      <c r="AO57">
        <f>IFERROR(VLOOKUP(A57,EXAMS!A:CS,81,FALSE)*VLOOKUP(EXAMS!$CC$1,[1]Cargo!$A:$D,4,FALSE),"")</f>
        <v>0</v>
      </c>
      <c r="AP57">
        <f>IFERROR(VLOOKUP(A57,EXAMS!A:CS,83,FALSE)*VLOOKUP(EXAMS!$CE$1,[1]Cargo!$A:$D,4,FALSE),"")</f>
        <v>0</v>
      </c>
      <c r="AQ57">
        <f>IFERROR(VLOOKUP(A57,EXAMS!A:CS,85,FALSE)*VLOOKUP(EXAMS!$CG$1,[1]Cargo!$A:$D,4,FALSE),"")</f>
        <v>0</v>
      </c>
      <c r="AR57">
        <f>IFERROR(VLOOKUP(A57,EXAMS!A:CS,87,FALSE)*VLOOKUP(EXAMS!$CI$1,[1]Cargo!$A:$D,4,FALSE),"")</f>
        <v>0</v>
      </c>
      <c r="AS57">
        <f>IFERROR(VLOOKUP(A57,EXAMS!A:CS,89,FALSE)*VLOOKUP(EXAMS!$CK$1,[1]Cargo!$A:$D,4,FALSE),"")</f>
        <v>0</v>
      </c>
      <c r="AT57">
        <f>IFERROR(VLOOKUP(A57,EXAMS!A:CS,91,FALSE)*VLOOKUP(EXAMS!$CM$1,[1]Cargo!$A:$D,4,FALSE),"")</f>
        <v>0</v>
      </c>
      <c r="AU57">
        <f>IFERROR(VLOOKUP(A57,EXAMS!A:CS,93,FALSE)*VLOOKUP(EXAMS!$CO$1,[1]Cargo!$A:$D,4,FALSE),"")</f>
        <v>0</v>
      </c>
      <c r="AV57">
        <f>IFERROR(VLOOKUP(A57,EXAMS!A:CS,95,FALSE)*VLOOKUP(EXAMS!$CQ$1,[1]Cargo!$A:$D,4,FALSE),"")</f>
        <v>0</v>
      </c>
      <c r="AW57">
        <f>IFERROR(VLOOKUP(A57,EXAMS!A:CS,97,FALSE)*VLOOKUP(EXAMS!$CS$1,[1]Cargo!$A:$D,4,FALSE),"")</f>
        <v>0</v>
      </c>
    </row>
    <row r="58" spans="1:49" x14ac:dyDescent="0.3">
      <c r="A58" s="4" t="str">
        <f>METADATA!A58</f>
        <v>Q0341</v>
      </c>
      <c r="B58" s="11" t="s">
        <v>185</v>
      </c>
      <c r="C58" s="11">
        <f t="shared" si="2"/>
        <v>7.7407499999999994</v>
      </c>
      <c r="D58" s="92">
        <f t="shared" si="1"/>
        <v>15</v>
      </c>
      <c r="E58">
        <f>IFERROR(VLOOKUP(A58,EXAMS!A:CS,7,FALSE)*VLOOKUP(EXAMS!$G$1,[1]Cargo!$A:$D,4,FALSE),"")</f>
        <v>0.52439999999999998</v>
      </c>
      <c r="F58">
        <f>IFERROR(VLOOKUP(A58,EXAMS!A:CS,9,FALSE)*VLOOKUP(EXAMS!$I$1,[1]Cargo!$A:$D,4,FALSE),"")</f>
        <v>0.84599999999999997</v>
      </c>
      <c r="G58">
        <f>IFERROR(VLOOKUP(A58,EXAMS!A:CS,11,FALSE)*VLOOKUP(EXAMS!$K$1,[1]Cargo!$A:$D,4,FALSE),"")</f>
        <v>0.96199999999999997</v>
      </c>
      <c r="H58">
        <f>IFERROR(VLOOKUP(A58,EXAMS!A:CS,13,FALSE)*VLOOKUP(EXAMS!$M$1,[1]Cargo!$A:$D,4,FALSE),"")</f>
        <v>0.6</v>
      </c>
      <c r="I58">
        <f>IFERROR(VLOOKUP(A58,EXAMS!A:CS,15,FALSE)*VLOOKUP(EXAMS!$O$1,[1]Cargo!$A:$D,4,FALSE),"")</f>
        <v>0.5</v>
      </c>
      <c r="J58">
        <f>IFERROR(VLOOKUP(A58,EXAMS!A:CS,17,FALSE)*VLOOKUP(EXAMS!$Q$1,[1]Cargo!$A:$D,4,FALSE),"")</f>
        <v>0.55200000000000005</v>
      </c>
      <c r="K58">
        <f>IFERROR(VLOOKUP(A58,EXAMS!A:CS,19,FALSE)*VLOOKUP(EXAMS!$S$1,[1]Cargo!$A:$D,4,FALSE),"")</f>
        <v>0.4</v>
      </c>
      <c r="L58">
        <f>IFERROR(VLOOKUP(A58,EXAMS!A:CS,21,FALSE)*VLOOKUP(EXAMS!$U$1,[1]Cargo!$A:$D,4,FALSE),"")</f>
        <v>0.47349999999999998</v>
      </c>
      <c r="M58">
        <f>IFERROR(VLOOKUP(A58,EXAMS!A:CS,23,FALSE)*VLOOKUP(EXAMS!$W$1,[1]Cargo!$A:$D,4,FALSE),"")</f>
        <v>0.2898</v>
      </c>
      <c r="N58">
        <f>IFERROR(VLOOKUP(A58,EXAMS!A:CS,25,FALSE)*VLOOKUP(EXAMS!$Y$1,[1]Cargo!$A:$D,4,FALSE),"")</f>
        <v>0.47599999999999998</v>
      </c>
      <c r="O58">
        <f>IFERROR(VLOOKUP(A58,EXAMS!A:CS,27,FALSE)*VLOOKUP(EXAMS!$AA$1,[1]Cargo!$A:$D,4,FALSE),"")</f>
        <v>0.46750000000000003</v>
      </c>
      <c r="P58">
        <f>IFERROR(VLOOKUP(A58,EXAMS!A:CS,29,FALSE)*VLOOKUP(EXAMS!$AC$1,[1]Cargo!$A:$D,4,FALSE),"")</f>
        <v>0.39250000000000002</v>
      </c>
      <c r="Q58">
        <f>IFERROR(VLOOKUP(A58,EXAMS!A:CS,31,FALSE)*VLOOKUP(EXAMS!$AE$1,[1]Cargo!$A:$D,4,FALSE),"")</f>
        <v>0.55500000000000005</v>
      </c>
      <c r="R58">
        <f>IFERROR(VLOOKUP(A58,EXAMS!A:CS,33,FALSE)*VLOOKUP(EXAMS!$AG$1,[1]Cargo!$A:$D,4,FALSE),"")</f>
        <v>0.29580000000000001</v>
      </c>
      <c r="S58">
        <f>IFERROR(VLOOKUP(A58,EXAMS!A:CS,37,FALSE)*VLOOKUP(EXAMS!$AK$1,[1]Cargo!$A:$D,4,FALSE),"")</f>
        <v>0.40625</v>
      </c>
      <c r="T58">
        <f>IFERROR(VLOOKUP(A58,EXAMS!A:CS,39,FALSE)*VLOOKUP(EXAMS!$AM$1,[1]Cargo!$A:$D,4,FALSE),"")</f>
        <v>0</v>
      </c>
      <c r="U58">
        <f>IFERROR(VLOOKUP(A58,EXAMS!A:CS,41,FALSE)*VLOOKUP(EXAMS!$AO$1,[1]Cargo!$A:$D,4,FALSE),"")</f>
        <v>0</v>
      </c>
      <c r="V58">
        <f>IFERROR(VLOOKUP(A58,EXAMS!A:CS,43,FALSE)*VLOOKUP(EXAMS!$AQ$1,[1]Cargo!$A:$D,4,FALSE),"")</f>
        <v>0</v>
      </c>
      <c r="W58">
        <f>IFERROR(VLOOKUP(A58,EXAMS!A:CS,45,FALSE)*VLOOKUP(EXAMS!$AS$1,[1]Cargo!$A:$D,4,FALSE),"")</f>
        <v>0</v>
      </c>
      <c r="X58">
        <f>IFERROR(VLOOKUP(A58,EXAMS!A:CS,47,FALSE)*VLOOKUP(EXAMS!$AU$1,[1]Cargo!$A:$D,4,FALSE),"")</f>
        <v>0</v>
      </c>
      <c r="Y58">
        <f>IFERROR(VLOOKUP(A58,EXAMS!A:CS,49,FALSE)*VLOOKUP(EXAMS!$AW$1,[1]Cargo!$A:$D,4,FALSE),"")</f>
        <v>0</v>
      </c>
      <c r="Z58">
        <f>IFERROR(VLOOKUP(A58,EXAMS!A:CS,51,FALSE)*VLOOKUP(EXAMS!$AY$1,[1]Cargo!$A:$D,4,FALSE),"")</f>
        <v>0</v>
      </c>
      <c r="AA58">
        <f>IFERROR(VLOOKUP(A58,EXAMS!A:CS,53,FALSE)*VLOOKUP(EXAMS!$BA$1,[1]Cargo!$A:$D,4,FALSE),"")</f>
        <v>0</v>
      </c>
      <c r="AB58">
        <f>IFERROR(VLOOKUP(A58,EXAMS!A:CS,55,FALSE)*VLOOKUP(EXAMS!$BC$1,[1]Cargo!$A:$D,4,FALSE),"")</f>
        <v>0</v>
      </c>
      <c r="AC58">
        <f>IFERROR(VLOOKUP(A58,EXAMS!A:CS,57,FALSE)*VLOOKUP(EXAMS!$BE$1,[1]Cargo!$A:$D,4,FALSE),"")</f>
        <v>0</v>
      </c>
      <c r="AD58">
        <f>IFERROR(VLOOKUP(A58,EXAMS!A:CS,59,FALSE)*VLOOKUP(EXAMS!$BG$1,[1]Cargo!$A:$D,4,FALSE),"")</f>
        <v>0</v>
      </c>
      <c r="AE58">
        <f>IFERROR(VLOOKUP(A58,EXAMS!A:CS,61,FALSE)*VLOOKUP(EXAMS!$BI$1,[1]Cargo!$A:$D,4,FALSE),"")</f>
        <v>0</v>
      </c>
      <c r="AF58">
        <f>IFERROR(VLOOKUP(A58,EXAMS!A:CS,63,FALSE)*VLOOKUP(EXAMS!$BK$1,[1]Cargo!$A:$D,4,FALSE),"")</f>
        <v>0</v>
      </c>
      <c r="AG58">
        <f>IFERROR(VLOOKUP(A58,EXAMS!A:CS,65,FALSE)*VLOOKUP(EXAMS!$BM$1,[1]Cargo!$A:$D,4,FALSE),"")</f>
        <v>0</v>
      </c>
      <c r="AH58">
        <f>IFERROR(VLOOKUP(A58,EXAMS!A:CS,67,FALSE)*VLOOKUP(EXAMS!$BO$1,[1]Cargo!$A:$D,4,FALSE),"")</f>
        <v>0</v>
      </c>
      <c r="AI58">
        <f>IFERROR(VLOOKUP(A58,EXAMS!A:CS,69,FALSE)*VLOOKUP(EXAMS!$BQ$1,[1]Cargo!$A:$D,4,FALSE),"")</f>
        <v>0</v>
      </c>
      <c r="AJ58">
        <f>IFERROR(VLOOKUP(A58,EXAMS!A:CS,71,FALSE)*VLOOKUP(EXAMS!$BS$1,[1]Cargo!$A:$D,4,FALSE),"")</f>
        <v>0</v>
      </c>
      <c r="AK58">
        <f>IFERROR(VLOOKUP(A58,EXAMS!A:CS,73,FALSE)*VLOOKUP(EXAMS!$BU$1,[1]Cargo!$A:$D,4,FALSE),"")</f>
        <v>0</v>
      </c>
      <c r="AL58">
        <f>IFERROR(VLOOKUP(A58,EXAMS!A:CS,75,FALSE)*VLOOKUP(EXAMS!$BW$1,[1]Cargo!$A:$D,4,FALSE),"")</f>
        <v>0</v>
      </c>
      <c r="AM58">
        <f>IFERROR(VLOOKUP(A58,EXAMS!A:CS,77,FALSE)*VLOOKUP(EXAMS!$BY$1,[1]Cargo!$A:$D,4,FALSE),"")</f>
        <v>0</v>
      </c>
      <c r="AN58">
        <f>IFERROR(VLOOKUP(A58,EXAMS!A:CS,79,FALSE)*VLOOKUP(EXAMS!$CA$1,[1]Cargo!$A:$D,4,FALSE),"")</f>
        <v>0</v>
      </c>
      <c r="AO58">
        <f>IFERROR(VLOOKUP(A58,EXAMS!A:CS,81,FALSE)*VLOOKUP(EXAMS!$CC$1,[1]Cargo!$A:$D,4,FALSE),"")</f>
        <v>0</v>
      </c>
      <c r="AP58">
        <f>IFERROR(VLOOKUP(A58,EXAMS!A:CS,83,FALSE)*VLOOKUP(EXAMS!$CE$1,[1]Cargo!$A:$D,4,FALSE),"")</f>
        <v>0</v>
      </c>
      <c r="AQ58">
        <f>IFERROR(VLOOKUP(A58,EXAMS!A:CS,85,FALSE)*VLOOKUP(EXAMS!$CG$1,[1]Cargo!$A:$D,4,FALSE),"")</f>
        <v>0</v>
      </c>
      <c r="AR58">
        <f>IFERROR(VLOOKUP(A58,EXAMS!A:CS,87,FALSE)*VLOOKUP(EXAMS!$CI$1,[1]Cargo!$A:$D,4,FALSE),"")</f>
        <v>0</v>
      </c>
      <c r="AS58">
        <f>IFERROR(VLOOKUP(A58,EXAMS!A:CS,89,FALSE)*VLOOKUP(EXAMS!$CK$1,[1]Cargo!$A:$D,4,FALSE),"")</f>
        <v>0</v>
      </c>
      <c r="AT58">
        <f>IFERROR(VLOOKUP(A58,EXAMS!A:CS,91,FALSE)*VLOOKUP(EXAMS!$CM$1,[1]Cargo!$A:$D,4,FALSE),"")</f>
        <v>0</v>
      </c>
      <c r="AU58">
        <f>IFERROR(VLOOKUP(A58,EXAMS!A:CS,93,FALSE)*VLOOKUP(EXAMS!$CO$1,[1]Cargo!$A:$D,4,FALSE),"")</f>
        <v>0</v>
      </c>
      <c r="AV58">
        <f>IFERROR(VLOOKUP(A58,EXAMS!A:CS,95,FALSE)*VLOOKUP(EXAMS!$CQ$1,[1]Cargo!$A:$D,4,FALSE),"")</f>
        <v>0</v>
      </c>
      <c r="AW58">
        <f>IFERROR(VLOOKUP(A58,EXAMS!A:CS,97,FALSE)*VLOOKUP(EXAMS!$CS$1,[1]Cargo!$A:$D,4,FALSE),"")</f>
        <v>0</v>
      </c>
    </row>
    <row r="59" spans="1:49" x14ac:dyDescent="0.3">
      <c r="A59" s="4" t="str">
        <f>METADATA!A59</f>
        <v>Q0364</v>
      </c>
      <c r="B59" s="11" t="s">
        <v>188</v>
      </c>
      <c r="C59" s="11">
        <f t="shared" si="2"/>
        <v>7.0582000000000003</v>
      </c>
      <c r="D59" s="92">
        <f t="shared" si="1"/>
        <v>14</v>
      </c>
      <c r="E59">
        <f>IFERROR(VLOOKUP(A59,EXAMS!A:CS,7,FALSE)*VLOOKUP(EXAMS!$G$1,[1]Cargo!$A:$D,4,FALSE),"")</f>
        <v>0.58019999999999994</v>
      </c>
      <c r="F59">
        <f>IFERROR(VLOOKUP(A59,EXAMS!A:CS,9,FALSE)*VLOOKUP(EXAMS!$I$1,[1]Cargo!$A:$D,4,FALSE),"")</f>
        <v>0.81</v>
      </c>
      <c r="G59">
        <f>IFERROR(VLOOKUP(A59,EXAMS!A:CS,11,FALSE)*VLOOKUP(EXAMS!$K$1,[1]Cargo!$A:$D,4,FALSE),"")</f>
        <v>0.79200000000000004</v>
      </c>
      <c r="H59">
        <f>IFERROR(VLOOKUP(A59,EXAMS!A:CS,13,FALSE)*VLOOKUP(EXAMS!$M$1,[1]Cargo!$A:$D,4,FALSE),"")</f>
        <v>0.54720000000000002</v>
      </c>
      <c r="I59">
        <f>IFERROR(VLOOKUP(A59,EXAMS!A:CS,15,FALSE)*VLOOKUP(EXAMS!$O$1,[1]Cargo!$A:$D,4,FALSE),"")</f>
        <v>0.48299999999999998</v>
      </c>
      <c r="J59">
        <f>IFERROR(VLOOKUP(A59,EXAMS!A:CS,17,FALSE)*VLOOKUP(EXAMS!$Q$1,[1]Cargo!$A:$D,4,FALSE),"")</f>
        <v>0.56399999999999995</v>
      </c>
      <c r="K59">
        <f>IFERROR(VLOOKUP(A59,EXAMS!A:CS,19,FALSE)*VLOOKUP(EXAMS!$S$1,[1]Cargo!$A:$D,4,FALSE),"")</f>
        <v>0.376</v>
      </c>
      <c r="L59">
        <f>IFERROR(VLOOKUP(A59,EXAMS!A:CS,21,FALSE)*VLOOKUP(EXAMS!$U$1,[1]Cargo!$A:$D,4,FALSE),"")</f>
        <v>0.45600000000000002</v>
      </c>
      <c r="M59">
        <f>IFERROR(VLOOKUP(A59,EXAMS!A:CS,23,FALSE)*VLOOKUP(EXAMS!$W$1,[1]Cargo!$A:$D,4,FALSE),"")</f>
        <v>0.28499999999999998</v>
      </c>
      <c r="N59">
        <f>IFERROR(VLOOKUP(A59,EXAMS!A:CS,25,FALSE)*VLOOKUP(EXAMS!$Y$1,[1]Cargo!$A:$D,4,FALSE),"")</f>
        <v>0.45250000000000001</v>
      </c>
      <c r="O59">
        <f>IFERROR(VLOOKUP(A59,EXAMS!A:CS,27,FALSE)*VLOOKUP(EXAMS!$AA$1,[1]Cargo!$A:$D,4,FALSE),"")</f>
        <v>0.46750000000000003</v>
      </c>
      <c r="P59">
        <f>IFERROR(VLOOKUP(A59,EXAMS!A:CS,29,FALSE)*VLOOKUP(EXAMS!$AC$1,[1]Cargo!$A:$D,4,FALSE),"")</f>
        <v>0.42849999999999999</v>
      </c>
      <c r="Q59">
        <f>IFERROR(VLOOKUP(A59,EXAMS!A:CS,31,FALSE)*VLOOKUP(EXAMS!$AE$1,[1]Cargo!$A:$D,4,FALSE),"")</f>
        <v>0.54059999999999997</v>
      </c>
      <c r="R59">
        <f>IFERROR(VLOOKUP(A59,EXAMS!A:CS,33,FALSE)*VLOOKUP(EXAMS!$AG$1,[1]Cargo!$A:$D,4,FALSE),"")</f>
        <v>0.2757</v>
      </c>
      <c r="S59">
        <f>IFERROR(VLOOKUP(A59,EXAMS!A:CS,37,FALSE)*VLOOKUP(EXAMS!$AK$1,[1]Cargo!$A:$D,4,FALSE),"")</f>
        <v>0</v>
      </c>
      <c r="T59">
        <f>IFERROR(VLOOKUP(A59,EXAMS!A:CS,39,FALSE)*VLOOKUP(EXAMS!$AM$1,[1]Cargo!$A:$D,4,FALSE),"")</f>
        <v>0</v>
      </c>
      <c r="U59">
        <f>IFERROR(VLOOKUP(A59,EXAMS!A:CS,41,FALSE)*VLOOKUP(EXAMS!$AO$1,[1]Cargo!$A:$D,4,FALSE),"")</f>
        <v>0</v>
      </c>
      <c r="V59">
        <f>IFERROR(VLOOKUP(A59,EXAMS!A:CS,43,FALSE)*VLOOKUP(EXAMS!$AQ$1,[1]Cargo!$A:$D,4,FALSE),"")</f>
        <v>0</v>
      </c>
      <c r="W59">
        <f>IFERROR(VLOOKUP(A59,EXAMS!A:CS,45,FALSE)*VLOOKUP(EXAMS!$AS$1,[1]Cargo!$A:$D,4,FALSE),"")</f>
        <v>0</v>
      </c>
      <c r="X59">
        <f>IFERROR(VLOOKUP(A59,EXAMS!A:CS,47,FALSE)*VLOOKUP(EXAMS!$AU$1,[1]Cargo!$A:$D,4,FALSE),"")</f>
        <v>0</v>
      </c>
      <c r="Y59">
        <f>IFERROR(VLOOKUP(A59,EXAMS!A:CS,49,FALSE)*VLOOKUP(EXAMS!$AW$1,[1]Cargo!$A:$D,4,FALSE),"")</f>
        <v>0</v>
      </c>
      <c r="Z59">
        <f>IFERROR(VLOOKUP(A59,EXAMS!A:CS,51,FALSE)*VLOOKUP(EXAMS!$AY$1,[1]Cargo!$A:$D,4,FALSE),"")</f>
        <v>0</v>
      </c>
      <c r="AA59">
        <f>IFERROR(VLOOKUP(A59,EXAMS!A:CS,53,FALSE)*VLOOKUP(EXAMS!$BA$1,[1]Cargo!$A:$D,4,FALSE),"")</f>
        <v>0</v>
      </c>
      <c r="AB59">
        <f>IFERROR(VLOOKUP(A59,EXAMS!A:CS,55,FALSE)*VLOOKUP(EXAMS!$BC$1,[1]Cargo!$A:$D,4,FALSE),"")</f>
        <v>0</v>
      </c>
      <c r="AC59">
        <f>IFERROR(VLOOKUP(A59,EXAMS!A:CS,57,FALSE)*VLOOKUP(EXAMS!$BE$1,[1]Cargo!$A:$D,4,FALSE),"")</f>
        <v>0</v>
      </c>
      <c r="AD59">
        <f>IFERROR(VLOOKUP(A59,EXAMS!A:CS,59,FALSE)*VLOOKUP(EXAMS!$BG$1,[1]Cargo!$A:$D,4,FALSE),"")</f>
        <v>0</v>
      </c>
      <c r="AE59">
        <f>IFERROR(VLOOKUP(A59,EXAMS!A:CS,61,FALSE)*VLOOKUP(EXAMS!$BI$1,[1]Cargo!$A:$D,4,FALSE),"")</f>
        <v>0</v>
      </c>
      <c r="AF59">
        <f>IFERROR(VLOOKUP(A59,EXAMS!A:CS,63,FALSE)*VLOOKUP(EXAMS!$BK$1,[1]Cargo!$A:$D,4,FALSE),"")</f>
        <v>0</v>
      </c>
      <c r="AG59">
        <f>IFERROR(VLOOKUP(A59,EXAMS!A:CS,65,FALSE)*VLOOKUP(EXAMS!$BM$1,[1]Cargo!$A:$D,4,FALSE),"")</f>
        <v>0</v>
      </c>
      <c r="AH59">
        <f>IFERROR(VLOOKUP(A59,EXAMS!A:CS,67,FALSE)*VLOOKUP(EXAMS!$BO$1,[1]Cargo!$A:$D,4,FALSE),"")</f>
        <v>0</v>
      </c>
      <c r="AI59">
        <f>IFERROR(VLOOKUP(A59,EXAMS!A:CS,69,FALSE)*VLOOKUP(EXAMS!$BQ$1,[1]Cargo!$A:$D,4,FALSE),"")</f>
        <v>0</v>
      </c>
      <c r="AJ59">
        <f>IFERROR(VLOOKUP(A59,EXAMS!A:CS,71,FALSE)*VLOOKUP(EXAMS!$BS$1,[1]Cargo!$A:$D,4,FALSE),"")</f>
        <v>0</v>
      </c>
      <c r="AK59">
        <f>IFERROR(VLOOKUP(A59,EXAMS!A:CS,73,FALSE)*VLOOKUP(EXAMS!$BU$1,[1]Cargo!$A:$D,4,FALSE),"")</f>
        <v>0</v>
      </c>
      <c r="AL59">
        <f>IFERROR(VLOOKUP(A59,EXAMS!A:CS,75,FALSE)*VLOOKUP(EXAMS!$BW$1,[1]Cargo!$A:$D,4,FALSE),"")</f>
        <v>0</v>
      </c>
      <c r="AM59">
        <f>IFERROR(VLOOKUP(A59,EXAMS!A:CS,77,FALSE)*VLOOKUP(EXAMS!$BY$1,[1]Cargo!$A:$D,4,FALSE),"")</f>
        <v>0</v>
      </c>
      <c r="AN59">
        <f>IFERROR(VLOOKUP(A59,EXAMS!A:CS,79,FALSE)*VLOOKUP(EXAMS!$CA$1,[1]Cargo!$A:$D,4,FALSE),"")</f>
        <v>0</v>
      </c>
      <c r="AO59">
        <f>IFERROR(VLOOKUP(A59,EXAMS!A:CS,81,FALSE)*VLOOKUP(EXAMS!$CC$1,[1]Cargo!$A:$D,4,FALSE),"")</f>
        <v>0</v>
      </c>
      <c r="AP59">
        <f>IFERROR(VLOOKUP(A59,EXAMS!A:CS,83,FALSE)*VLOOKUP(EXAMS!$CE$1,[1]Cargo!$A:$D,4,FALSE),"")</f>
        <v>0</v>
      </c>
      <c r="AQ59">
        <f>IFERROR(VLOOKUP(A59,EXAMS!A:CS,85,FALSE)*VLOOKUP(EXAMS!$CG$1,[1]Cargo!$A:$D,4,FALSE),"")</f>
        <v>0</v>
      </c>
      <c r="AR59">
        <f>IFERROR(VLOOKUP(A59,EXAMS!A:CS,87,FALSE)*VLOOKUP(EXAMS!$CI$1,[1]Cargo!$A:$D,4,FALSE),"")</f>
        <v>0</v>
      </c>
      <c r="AS59">
        <f>IFERROR(VLOOKUP(A59,EXAMS!A:CS,89,FALSE)*VLOOKUP(EXAMS!$CK$1,[1]Cargo!$A:$D,4,FALSE),"")</f>
        <v>0</v>
      </c>
      <c r="AT59">
        <f>IFERROR(VLOOKUP(A59,EXAMS!A:CS,91,FALSE)*VLOOKUP(EXAMS!$CM$1,[1]Cargo!$A:$D,4,FALSE),"")</f>
        <v>0</v>
      </c>
      <c r="AU59">
        <f>IFERROR(VLOOKUP(A59,EXAMS!A:CS,93,FALSE)*VLOOKUP(EXAMS!$CO$1,[1]Cargo!$A:$D,4,FALSE),"")</f>
        <v>0</v>
      </c>
      <c r="AV59">
        <f>IFERROR(VLOOKUP(A59,EXAMS!A:CS,95,FALSE)*VLOOKUP(EXAMS!$CQ$1,[1]Cargo!$A:$D,4,FALSE),"")</f>
        <v>0</v>
      </c>
      <c r="AW59">
        <f>IFERROR(VLOOKUP(A59,EXAMS!A:CS,97,FALSE)*VLOOKUP(EXAMS!$CS$1,[1]Cargo!$A:$D,4,FALSE),"")</f>
        <v>0</v>
      </c>
    </row>
    <row r="60" spans="1:49" x14ac:dyDescent="0.3">
      <c r="A60" s="4" t="str">
        <f>METADATA!A60</f>
        <v>Q0365</v>
      </c>
      <c r="B60" s="11" t="s">
        <v>191</v>
      </c>
      <c r="C60" s="11">
        <f t="shared" si="2"/>
        <v>7.365330000000001</v>
      </c>
      <c r="D60" s="92">
        <f t="shared" si="1"/>
        <v>16</v>
      </c>
      <c r="E60">
        <f>IFERROR(VLOOKUP(A60,EXAMS!A:CS,7,FALSE)*VLOOKUP(EXAMS!$G$1,[1]Cargo!$A:$D,4,FALSE),"")</f>
        <v>0.56100000000000005</v>
      </c>
      <c r="F60">
        <f>IFERROR(VLOOKUP(A60,EXAMS!A:CS,9,FALSE)*VLOOKUP(EXAMS!$I$1,[1]Cargo!$A:$D,4,FALSE),"")</f>
        <v>0.75600000000000001</v>
      </c>
      <c r="G60">
        <f>IFERROR(VLOOKUP(A60,EXAMS!A:CS,11,FALSE)*VLOOKUP(EXAMS!$K$1,[1]Cargo!$A:$D,4,FALSE),"")</f>
        <v>0.64100000000000001</v>
      </c>
      <c r="H60">
        <f>IFERROR(VLOOKUP(A60,EXAMS!A:CS,13,FALSE)*VLOOKUP(EXAMS!$M$1,[1]Cargo!$A:$D,4,FALSE),"")</f>
        <v>0.39</v>
      </c>
      <c r="I60">
        <f>IFERROR(VLOOKUP(A60,EXAMS!A:CS,15,FALSE)*VLOOKUP(EXAMS!$O$1,[1]Cargo!$A:$D,4,FALSE),"")</f>
        <v>0.38300000000000001</v>
      </c>
      <c r="J60">
        <f>IFERROR(VLOOKUP(A60,EXAMS!A:CS,17,FALSE)*VLOOKUP(EXAMS!$Q$1,[1]Cargo!$A:$D,4,FALSE),"")</f>
        <v>0.45599999999999996</v>
      </c>
      <c r="K60">
        <f>IFERROR(VLOOKUP(A60,EXAMS!A:CS,19,FALSE)*VLOOKUP(EXAMS!$S$1,[1]Cargo!$A:$D,4,FALSE),"")</f>
        <v>0.25775999999999999</v>
      </c>
      <c r="L60">
        <f>IFERROR(VLOOKUP(A60,EXAMS!A:CS,21,FALSE)*VLOOKUP(EXAMS!$U$1,[1]Cargo!$A:$D,4,FALSE),"")</f>
        <v>0.48199999999999998</v>
      </c>
      <c r="M60">
        <f>IFERROR(VLOOKUP(A60,EXAMS!A:CS,23,FALSE)*VLOOKUP(EXAMS!$W$1,[1]Cargo!$A:$D,4,FALSE),"")</f>
        <v>0.28499999999999998</v>
      </c>
      <c r="N60">
        <f>IFERROR(VLOOKUP(A60,EXAMS!A:CS,25,FALSE)*VLOOKUP(EXAMS!$Y$1,[1]Cargo!$A:$D,4,FALSE),"")</f>
        <v>0.48749999999999999</v>
      </c>
      <c r="O60">
        <f>IFERROR(VLOOKUP(A60,EXAMS!A:CS,27,FALSE)*VLOOKUP(EXAMS!$AA$1,[1]Cargo!$A:$D,4,FALSE),"")</f>
        <v>0.48049999999999998</v>
      </c>
      <c r="P60">
        <f>IFERROR(VLOOKUP(A60,EXAMS!A:CS,29,FALSE)*VLOOKUP(EXAMS!$AC$1,[1]Cargo!$A:$D,4,FALSE),"")</f>
        <v>0.42849999999999999</v>
      </c>
      <c r="Q60">
        <f>IFERROR(VLOOKUP(A60,EXAMS!A:CS,31,FALSE)*VLOOKUP(EXAMS!$AE$1,[1]Cargo!$A:$D,4,FALSE),"")</f>
        <v>0.5544</v>
      </c>
      <c r="R60">
        <f>IFERROR(VLOOKUP(A60,EXAMS!A:CS,33,FALSE)*VLOOKUP(EXAMS!$AG$1,[1]Cargo!$A:$D,4,FALSE),"")</f>
        <v>0.26369999999999999</v>
      </c>
      <c r="S60">
        <f>IFERROR(VLOOKUP(A60,EXAMS!A:CS,37,FALSE)*VLOOKUP(EXAMS!$AK$1,[1]Cargo!$A:$D,4,FALSE),"")</f>
        <v>0.46875</v>
      </c>
      <c r="T60">
        <f>IFERROR(VLOOKUP(A60,EXAMS!A:CS,39,FALSE)*VLOOKUP(EXAMS!$AM$1,[1]Cargo!$A:$D,4,FALSE),"")</f>
        <v>0.47021999999999997</v>
      </c>
      <c r="U60">
        <f>IFERROR(VLOOKUP(A60,EXAMS!A:CS,41,FALSE)*VLOOKUP(EXAMS!$AO$1,[1]Cargo!$A:$D,4,FALSE),"")</f>
        <v>0</v>
      </c>
      <c r="V60">
        <f>IFERROR(VLOOKUP(A60,EXAMS!A:CS,43,FALSE)*VLOOKUP(EXAMS!$AQ$1,[1]Cargo!$A:$D,4,FALSE),"")</f>
        <v>0</v>
      </c>
      <c r="W60">
        <f>IFERROR(VLOOKUP(A60,EXAMS!A:CS,45,FALSE)*VLOOKUP(EXAMS!$AS$1,[1]Cargo!$A:$D,4,FALSE),"")</f>
        <v>0</v>
      </c>
      <c r="X60">
        <f>IFERROR(VLOOKUP(A60,EXAMS!A:CS,47,FALSE)*VLOOKUP(EXAMS!$AU$1,[1]Cargo!$A:$D,4,FALSE),"")</f>
        <v>0</v>
      </c>
      <c r="Y60">
        <f>IFERROR(VLOOKUP(A60,EXAMS!A:CS,49,FALSE)*VLOOKUP(EXAMS!$AW$1,[1]Cargo!$A:$D,4,FALSE),"")</f>
        <v>0</v>
      </c>
      <c r="Z60">
        <f>IFERROR(VLOOKUP(A60,EXAMS!A:CS,51,FALSE)*VLOOKUP(EXAMS!$AY$1,[1]Cargo!$A:$D,4,FALSE),"")</f>
        <v>0</v>
      </c>
      <c r="AA60">
        <f>IFERROR(VLOOKUP(A60,EXAMS!A:CS,53,FALSE)*VLOOKUP(EXAMS!$BA$1,[1]Cargo!$A:$D,4,FALSE),"")</f>
        <v>0</v>
      </c>
      <c r="AB60">
        <f>IFERROR(VLOOKUP(A60,EXAMS!A:CS,55,FALSE)*VLOOKUP(EXAMS!$BC$1,[1]Cargo!$A:$D,4,FALSE),"")</f>
        <v>0</v>
      </c>
      <c r="AC60">
        <f>IFERROR(VLOOKUP(A60,EXAMS!A:CS,57,FALSE)*VLOOKUP(EXAMS!$BE$1,[1]Cargo!$A:$D,4,FALSE),"")</f>
        <v>0</v>
      </c>
      <c r="AD60">
        <f>IFERROR(VLOOKUP(A60,EXAMS!A:CS,59,FALSE)*VLOOKUP(EXAMS!$BG$1,[1]Cargo!$A:$D,4,FALSE),"")</f>
        <v>0</v>
      </c>
      <c r="AE60">
        <f>IFERROR(VLOOKUP(A60,EXAMS!A:CS,61,FALSE)*VLOOKUP(EXAMS!$BI$1,[1]Cargo!$A:$D,4,FALSE),"")</f>
        <v>0</v>
      </c>
      <c r="AF60">
        <f>IFERROR(VLOOKUP(A60,EXAMS!A:CS,63,FALSE)*VLOOKUP(EXAMS!$BK$1,[1]Cargo!$A:$D,4,FALSE),"")</f>
        <v>0</v>
      </c>
      <c r="AG60">
        <f>IFERROR(VLOOKUP(A60,EXAMS!A:CS,65,FALSE)*VLOOKUP(EXAMS!$BM$1,[1]Cargo!$A:$D,4,FALSE),"")</f>
        <v>0</v>
      </c>
      <c r="AH60">
        <f>IFERROR(VLOOKUP(A60,EXAMS!A:CS,67,FALSE)*VLOOKUP(EXAMS!$BO$1,[1]Cargo!$A:$D,4,FALSE),"")</f>
        <v>0</v>
      </c>
      <c r="AI60">
        <f>IFERROR(VLOOKUP(A60,EXAMS!A:CS,69,FALSE)*VLOOKUP(EXAMS!$BQ$1,[1]Cargo!$A:$D,4,FALSE),"")</f>
        <v>0</v>
      </c>
      <c r="AJ60">
        <f>IFERROR(VLOOKUP(A60,EXAMS!A:CS,71,FALSE)*VLOOKUP(EXAMS!$BS$1,[1]Cargo!$A:$D,4,FALSE),"")</f>
        <v>0</v>
      </c>
      <c r="AK60">
        <f>IFERROR(VLOOKUP(A60,EXAMS!A:CS,73,FALSE)*VLOOKUP(EXAMS!$BU$1,[1]Cargo!$A:$D,4,FALSE),"")</f>
        <v>0</v>
      </c>
      <c r="AL60">
        <f>IFERROR(VLOOKUP(A60,EXAMS!A:CS,75,FALSE)*VLOOKUP(EXAMS!$BW$1,[1]Cargo!$A:$D,4,FALSE),"")</f>
        <v>0</v>
      </c>
      <c r="AM60">
        <f>IFERROR(VLOOKUP(A60,EXAMS!A:CS,77,FALSE)*VLOOKUP(EXAMS!$BY$1,[1]Cargo!$A:$D,4,FALSE),"")</f>
        <v>0</v>
      </c>
      <c r="AN60">
        <f>IFERROR(VLOOKUP(A60,EXAMS!A:CS,79,FALSE)*VLOOKUP(EXAMS!$CA$1,[1]Cargo!$A:$D,4,FALSE),"")</f>
        <v>0</v>
      </c>
      <c r="AO60">
        <f>IFERROR(VLOOKUP(A60,EXAMS!A:CS,81,FALSE)*VLOOKUP(EXAMS!$CC$1,[1]Cargo!$A:$D,4,FALSE),"")</f>
        <v>0</v>
      </c>
      <c r="AP60">
        <f>IFERROR(VLOOKUP(A60,EXAMS!A:CS,83,FALSE)*VLOOKUP(EXAMS!$CE$1,[1]Cargo!$A:$D,4,FALSE),"")</f>
        <v>0</v>
      </c>
      <c r="AQ60">
        <f>IFERROR(VLOOKUP(A60,EXAMS!A:CS,85,FALSE)*VLOOKUP(EXAMS!$CG$1,[1]Cargo!$A:$D,4,FALSE),"")</f>
        <v>0</v>
      </c>
      <c r="AR60">
        <f>IFERROR(VLOOKUP(A60,EXAMS!A:CS,87,FALSE)*VLOOKUP(EXAMS!$CI$1,[1]Cargo!$A:$D,4,FALSE),"")</f>
        <v>0</v>
      </c>
      <c r="AS60">
        <f>IFERROR(VLOOKUP(A60,EXAMS!A:CS,89,FALSE)*VLOOKUP(EXAMS!$CK$1,[1]Cargo!$A:$D,4,FALSE),"")</f>
        <v>0</v>
      </c>
      <c r="AT60">
        <f>IFERROR(VLOOKUP(A60,EXAMS!A:CS,91,FALSE)*VLOOKUP(EXAMS!$CM$1,[1]Cargo!$A:$D,4,FALSE),"")</f>
        <v>0</v>
      </c>
      <c r="AU60">
        <f>IFERROR(VLOOKUP(A60,EXAMS!A:CS,93,FALSE)*VLOOKUP(EXAMS!$CO$1,[1]Cargo!$A:$D,4,FALSE),"")</f>
        <v>0</v>
      </c>
      <c r="AV60">
        <f>IFERROR(VLOOKUP(A60,EXAMS!A:CS,95,FALSE)*VLOOKUP(EXAMS!$CQ$1,[1]Cargo!$A:$D,4,FALSE),"")</f>
        <v>0</v>
      </c>
      <c r="AW60">
        <f>IFERROR(VLOOKUP(A60,EXAMS!A:CS,97,FALSE)*VLOOKUP(EXAMS!$CS$1,[1]Cargo!$A:$D,4,FALSE),"")</f>
        <v>0</v>
      </c>
    </row>
    <row r="61" spans="1:49" hidden="1" x14ac:dyDescent="0.3">
      <c r="A61" s="4" t="str">
        <f>METADATA!A61</f>
        <v>Q0370</v>
      </c>
      <c r="B61" s="11" t="s">
        <v>194</v>
      </c>
      <c r="C61" s="11">
        <f t="shared" si="2"/>
        <v>0</v>
      </c>
      <c r="D61" s="92">
        <f t="shared" si="1"/>
        <v>0</v>
      </c>
      <c r="E61">
        <f>IFERROR(VLOOKUP(A61,EXAMS!A:CS,7,FALSE)*VLOOKUP(EXAMS!$G$1,[1]Cargo!$A:$D,4,FALSE),"")</f>
        <v>0</v>
      </c>
      <c r="F61">
        <f>IFERROR(VLOOKUP(A61,EXAMS!A:CS,9,FALSE)*VLOOKUP(EXAMS!$I$1,[1]Cargo!$A:$D,4,FALSE),"")</f>
        <v>0</v>
      </c>
      <c r="G61">
        <f>IFERROR(VLOOKUP(A61,EXAMS!A:CS,11,FALSE)*VLOOKUP(EXAMS!$K$1,[1]Cargo!$A:$D,4,FALSE),"")</f>
        <v>0</v>
      </c>
      <c r="H61">
        <f>IFERROR(VLOOKUP(A61,EXAMS!A:CS,13,FALSE)*VLOOKUP(EXAMS!$M$1,[1]Cargo!$A:$D,4,FALSE),"")</f>
        <v>0</v>
      </c>
      <c r="I61">
        <f>IFERROR(VLOOKUP(A61,EXAMS!A:CS,15,FALSE)*VLOOKUP(EXAMS!$O$1,[1]Cargo!$A:$D,4,FALSE),"")</f>
        <v>0</v>
      </c>
      <c r="J61">
        <f>IFERROR(VLOOKUP(A61,EXAMS!A:CS,17,FALSE)*VLOOKUP(EXAMS!$Q$1,[1]Cargo!$A:$D,4,FALSE),"")</f>
        <v>0</v>
      </c>
      <c r="K61">
        <f>IFERROR(VLOOKUP(A61,EXAMS!A:CS,19,FALSE)*VLOOKUP(EXAMS!$S$1,[1]Cargo!$A:$D,4,FALSE),"")</f>
        <v>0</v>
      </c>
      <c r="L61">
        <f>IFERROR(VLOOKUP(A61,EXAMS!A:CS,21,FALSE)*VLOOKUP(EXAMS!$U$1,[1]Cargo!$A:$D,4,FALSE),"")</f>
        <v>0</v>
      </c>
      <c r="M61">
        <f>IFERROR(VLOOKUP(A61,EXAMS!A:CS,23,FALSE)*VLOOKUP(EXAMS!$W$1,[1]Cargo!$A:$D,4,FALSE),"")</f>
        <v>0</v>
      </c>
      <c r="N61">
        <f>IFERROR(VLOOKUP(A61,EXAMS!A:CS,25,FALSE)*VLOOKUP(EXAMS!$Y$1,[1]Cargo!$A:$D,4,FALSE),"")</f>
        <v>0</v>
      </c>
      <c r="O61">
        <f>IFERROR(VLOOKUP(A61,EXAMS!A:CS,27,FALSE)*VLOOKUP(EXAMS!$AA$1,[1]Cargo!$A:$D,4,FALSE),"")</f>
        <v>0</v>
      </c>
      <c r="P61">
        <f>IFERROR(VLOOKUP(A61,EXAMS!A:CS,29,FALSE)*VLOOKUP(EXAMS!$AC$1,[1]Cargo!$A:$D,4,FALSE),"")</f>
        <v>0</v>
      </c>
      <c r="Q61">
        <f>IFERROR(VLOOKUP(A61,EXAMS!A:CS,31,FALSE)*VLOOKUP(EXAMS!$AE$1,[1]Cargo!$A:$D,4,FALSE),"")</f>
        <v>0</v>
      </c>
      <c r="R61">
        <f>IFERROR(VLOOKUP(A61,EXAMS!A:CS,33,FALSE)*VLOOKUP(EXAMS!$AG$1,[1]Cargo!$A:$D,4,FALSE),"")</f>
        <v>0</v>
      </c>
      <c r="S61">
        <f>IFERROR(VLOOKUP(A61,EXAMS!A:CS,37,FALSE)*VLOOKUP(EXAMS!$AK$1,[1]Cargo!$A:$D,4,FALSE),"")</f>
        <v>0</v>
      </c>
      <c r="T61">
        <f>IFERROR(VLOOKUP(A61,EXAMS!A:CS,39,FALSE)*VLOOKUP(EXAMS!$AM$1,[1]Cargo!$A:$D,4,FALSE),"")</f>
        <v>0</v>
      </c>
      <c r="U61">
        <f>IFERROR(VLOOKUP(A61,EXAMS!A:CS,41,FALSE)*VLOOKUP(EXAMS!$AO$1,[1]Cargo!$A:$D,4,FALSE),"")</f>
        <v>0</v>
      </c>
      <c r="V61">
        <f>IFERROR(VLOOKUP(A61,EXAMS!A:CS,43,FALSE)*VLOOKUP(EXAMS!$AQ$1,[1]Cargo!$A:$D,4,FALSE),"")</f>
        <v>0</v>
      </c>
      <c r="W61">
        <f>IFERROR(VLOOKUP(A61,EXAMS!A:CS,45,FALSE)*VLOOKUP(EXAMS!$AS$1,[1]Cargo!$A:$D,4,FALSE),"")</f>
        <v>0</v>
      </c>
      <c r="X61">
        <f>IFERROR(VLOOKUP(A61,EXAMS!A:CS,47,FALSE)*VLOOKUP(EXAMS!$AU$1,[1]Cargo!$A:$D,4,FALSE),"")</f>
        <v>0</v>
      </c>
      <c r="Y61">
        <f>IFERROR(VLOOKUP(A61,EXAMS!A:CS,49,FALSE)*VLOOKUP(EXAMS!$AW$1,[1]Cargo!$A:$D,4,FALSE),"")</f>
        <v>0</v>
      </c>
      <c r="Z61">
        <f>IFERROR(VLOOKUP(A61,EXAMS!A:CS,51,FALSE)*VLOOKUP(EXAMS!$AY$1,[1]Cargo!$A:$D,4,FALSE),"")</f>
        <v>0</v>
      </c>
      <c r="AA61">
        <f>IFERROR(VLOOKUP(A61,EXAMS!A:CS,53,FALSE)*VLOOKUP(EXAMS!$BA$1,[1]Cargo!$A:$D,4,FALSE),"")</f>
        <v>0</v>
      </c>
      <c r="AB61">
        <f>IFERROR(VLOOKUP(A61,EXAMS!A:CS,55,FALSE)*VLOOKUP(EXAMS!$BC$1,[1]Cargo!$A:$D,4,FALSE),"")</f>
        <v>0</v>
      </c>
      <c r="AC61">
        <f>IFERROR(VLOOKUP(A61,EXAMS!A:CS,57,FALSE)*VLOOKUP(EXAMS!$BE$1,[1]Cargo!$A:$D,4,FALSE),"")</f>
        <v>0</v>
      </c>
      <c r="AD61">
        <f>IFERROR(VLOOKUP(A61,EXAMS!A:CS,59,FALSE)*VLOOKUP(EXAMS!$BG$1,[1]Cargo!$A:$D,4,FALSE),"")</f>
        <v>0</v>
      </c>
      <c r="AE61">
        <f>IFERROR(VLOOKUP(A61,EXAMS!A:CS,61,FALSE)*VLOOKUP(EXAMS!$BI$1,[1]Cargo!$A:$D,4,FALSE),"")</f>
        <v>0</v>
      </c>
      <c r="AF61">
        <f>IFERROR(VLOOKUP(A61,EXAMS!A:CS,63,FALSE)*VLOOKUP(EXAMS!$BK$1,[1]Cargo!$A:$D,4,FALSE),"")</f>
        <v>0</v>
      </c>
      <c r="AG61">
        <f>IFERROR(VLOOKUP(A61,EXAMS!A:CS,65,FALSE)*VLOOKUP(EXAMS!$BM$1,[1]Cargo!$A:$D,4,FALSE),"")</f>
        <v>0</v>
      </c>
      <c r="AH61">
        <f>IFERROR(VLOOKUP(A61,EXAMS!A:CS,67,FALSE)*VLOOKUP(EXAMS!$BO$1,[1]Cargo!$A:$D,4,FALSE),"")</f>
        <v>0</v>
      </c>
      <c r="AI61">
        <f>IFERROR(VLOOKUP(A61,EXAMS!A:CS,69,FALSE)*VLOOKUP(EXAMS!$BQ$1,[1]Cargo!$A:$D,4,FALSE),"")</f>
        <v>0</v>
      </c>
      <c r="AJ61">
        <f>IFERROR(VLOOKUP(A61,EXAMS!A:CS,71,FALSE)*VLOOKUP(EXAMS!$BS$1,[1]Cargo!$A:$D,4,FALSE),"")</f>
        <v>0</v>
      </c>
      <c r="AK61">
        <f>IFERROR(VLOOKUP(A61,EXAMS!A:CS,73,FALSE)*VLOOKUP(EXAMS!$BU$1,[1]Cargo!$A:$D,4,FALSE),"")</f>
        <v>0</v>
      </c>
      <c r="AL61">
        <f>IFERROR(VLOOKUP(A61,EXAMS!A:CS,75,FALSE)*VLOOKUP(EXAMS!$BW$1,[1]Cargo!$A:$D,4,FALSE),"")</f>
        <v>0</v>
      </c>
      <c r="AM61">
        <f>IFERROR(VLOOKUP(A61,EXAMS!A:CS,77,FALSE)*VLOOKUP(EXAMS!$BY$1,[1]Cargo!$A:$D,4,FALSE),"")</f>
        <v>0</v>
      </c>
      <c r="AN61">
        <f>IFERROR(VLOOKUP(A61,EXAMS!A:CS,79,FALSE)*VLOOKUP(EXAMS!$CA$1,[1]Cargo!$A:$D,4,FALSE),"")</f>
        <v>0</v>
      </c>
      <c r="AO61">
        <f>IFERROR(VLOOKUP(A61,EXAMS!A:CS,81,FALSE)*VLOOKUP(EXAMS!$CC$1,[1]Cargo!$A:$D,4,FALSE),"")</f>
        <v>0</v>
      </c>
      <c r="AP61">
        <f>IFERROR(VLOOKUP(A61,EXAMS!A:CS,83,FALSE)*VLOOKUP(EXAMS!$CE$1,[1]Cargo!$A:$D,4,FALSE),"")</f>
        <v>0</v>
      </c>
      <c r="AQ61">
        <f>IFERROR(VLOOKUP(A61,EXAMS!A:CS,85,FALSE)*VLOOKUP(EXAMS!$CG$1,[1]Cargo!$A:$D,4,FALSE),"")</f>
        <v>0</v>
      </c>
      <c r="AR61">
        <f>IFERROR(VLOOKUP(A61,EXAMS!A:CS,87,FALSE)*VLOOKUP(EXAMS!$CI$1,[1]Cargo!$A:$D,4,FALSE),"")</f>
        <v>0</v>
      </c>
      <c r="AS61">
        <f>IFERROR(VLOOKUP(A61,EXAMS!A:CS,89,FALSE)*VLOOKUP(EXAMS!$CK$1,[1]Cargo!$A:$D,4,FALSE),"")</f>
        <v>0</v>
      </c>
      <c r="AT61">
        <f>IFERROR(VLOOKUP(A61,EXAMS!A:CS,91,FALSE)*VLOOKUP(EXAMS!$CM$1,[1]Cargo!$A:$D,4,FALSE),"")</f>
        <v>0</v>
      </c>
      <c r="AU61">
        <f>IFERROR(VLOOKUP(A61,EXAMS!A:CS,93,FALSE)*VLOOKUP(EXAMS!$CO$1,[1]Cargo!$A:$D,4,FALSE),"")</f>
        <v>0</v>
      </c>
      <c r="AV61">
        <f>IFERROR(VLOOKUP(A61,EXAMS!A:CS,95,FALSE)*VLOOKUP(EXAMS!$CQ$1,[1]Cargo!$A:$D,4,FALSE),"")</f>
        <v>0</v>
      </c>
      <c r="AW61">
        <f>IFERROR(VLOOKUP(A61,EXAMS!A:CS,97,FALSE)*VLOOKUP(EXAMS!$CS$1,[1]Cargo!$A:$D,4,FALSE),"")</f>
        <v>0</v>
      </c>
    </row>
    <row r="62" spans="1:49" x14ac:dyDescent="0.3">
      <c r="A62" s="4" t="str">
        <f>METADATA!A62</f>
        <v>Q0372</v>
      </c>
      <c r="B62" s="11" t="s">
        <v>197</v>
      </c>
      <c r="C62" s="11">
        <f t="shared" si="2"/>
        <v>6.9097</v>
      </c>
      <c r="D62" s="92">
        <f t="shared" si="1"/>
        <v>14</v>
      </c>
      <c r="E62">
        <f>IFERROR(VLOOKUP(A62,EXAMS!A:CS,7,FALSE)*VLOOKUP(EXAMS!$G$1,[1]Cargo!$A:$D,4,FALSE),"")</f>
        <v>0.5514</v>
      </c>
      <c r="F62">
        <f>IFERROR(VLOOKUP(A62,EXAMS!A:CS,9,FALSE)*VLOOKUP(EXAMS!$I$1,[1]Cargo!$A:$D,4,FALSE),"")</f>
        <v>0.72000000000000008</v>
      </c>
      <c r="G62">
        <f>IFERROR(VLOOKUP(A62,EXAMS!A:CS,11,FALSE)*VLOOKUP(EXAMS!$K$1,[1]Cargo!$A:$D,4,FALSE),"")</f>
        <v>0.92400000000000004</v>
      </c>
      <c r="H62">
        <f>IFERROR(VLOOKUP(A62,EXAMS!A:CS,13,FALSE)*VLOOKUP(EXAMS!$M$1,[1]Cargo!$A:$D,4,FALSE),"")</f>
        <v>0.53759999999999997</v>
      </c>
      <c r="I62">
        <f>IFERROR(VLOOKUP(A62,EXAMS!A:CS,15,FALSE)*VLOOKUP(EXAMS!$O$1,[1]Cargo!$A:$D,4,FALSE),"")</f>
        <v>0.48299999999999998</v>
      </c>
      <c r="J62">
        <f>IFERROR(VLOOKUP(A62,EXAMS!A:CS,17,FALSE)*VLOOKUP(EXAMS!$Q$1,[1]Cargo!$A:$D,4,FALSE),"")</f>
        <v>0.51900000000000002</v>
      </c>
      <c r="K62">
        <f>IFERROR(VLOOKUP(A62,EXAMS!A:CS,19,FALSE)*VLOOKUP(EXAMS!$S$1,[1]Cargo!$A:$D,4,FALSE),"")</f>
        <v>0.38119999999999998</v>
      </c>
      <c r="L62">
        <f>IFERROR(VLOOKUP(A62,EXAMS!A:CS,21,FALSE)*VLOOKUP(EXAMS!$U$1,[1]Cargo!$A:$D,4,FALSE),"")</f>
        <v>0.48199999999999998</v>
      </c>
      <c r="M62">
        <f>IFERROR(VLOOKUP(A62,EXAMS!A:CS,23,FALSE)*VLOOKUP(EXAMS!$W$1,[1]Cargo!$A:$D,4,FALSE),"")</f>
        <v>0.27929999999999999</v>
      </c>
      <c r="N62">
        <f>IFERROR(VLOOKUP(A62,EXAMS!A:CS,25,FALSE)*VLOOKUP(EXAMS!$Y$1,[1]Cargo!$A:$D,4,FALSE),"")</f>
        <v>0.37</v>
      </c>
      <c r="O62">
        <f>IFERROR(VLOOKUP(A62,EXAMS!A:CS,27,FALSE)*VLOOKUP(EXAMS!$AA$1,[1]Cargo!$A:$D,4,FALSE),"")</f>
        <v>0.46750000000000003</v>
      </c>
      <c r="P62">
        <f>IFERROR(VLOOKUP(A62,EXAMS!A:CS,29,FALSE)*VLOOKUP(EXAMS!$AC$1,[1]Cargo!$A:$D,4,FALSE),"")</f>
        <v>0.42849999999999999</v>
      </c>
      <c r="Q62">
        <f>IFERROR(VLOOKUP(A62,EXAMS!A:CS,31,FALSE)*VLOOKUP(EXAMS!$AE$1,[1]Cargo!$A:$D,4,FALSE),"")</f>
        <v>0.47039999999999998</v>
      </c>
      <c r="R62">
        <f>IFERROR(VLOOKUP(A62,EXAMS!A:CS,33,FALSE)*VLOOKUP(EXAMS!$AG$1,[1]Cargo!$A:$D,4,FALSE),"")</f>
        <v>0.29580000000000001</v>
      </c>
      <c r="S62">
        <f>IFERROR(VLOOKUP(A62,EXAMS!A:CS,37,FALSE)*VLOOKUP(EXAMS!$AK$1,[1]Cargo!$A:$D,4,FALSE),"")</f>
        <v>0</v>
      </c>
      <c r="T62">
        <f>IFERROR(VLOOKUP(A62,EXAMS!A:CS,39,FALSE)*VLOOKUP(EXAMS!$AM$1,[1]Cargo!$A:$D,4,FALSE),"")</f>
        <v>0</v>
      </c>
      <c r="U62">
        <f>IFERROR(VLOOKUP(A62,EXAMS!A:CS,41,FALSE)*VLOOKUP(EXAMS!$AO$1,[1]Cargo!$A:$D,4,FALSE),"")</f>
        <v>0</v>
      </c>
      <c r="V62">
        <f>IFERROR(VLOOKUP(A62,EXAMS!A:CS,43,FALSE)*VLOOKUP(EXAMS!$AQ$1,[1]Cargo!$A:$D,4,FALSE),"")</f>
        <v>0</v>
      </c>
      <c r="W62">
        <f>IFERROR(VLOOKUP(A62,EXAMS!A:CS,45,FALSE)*VLOOKUP(EXAMS!$AS$1,[1]Cargo!$A:$D,4,FALSE),"")</f>
        <v>0</v>
      </c>
      <c r="X62">
        <f>IFERROR(VLOOKUP(A62,EXAMS!A:CS,47,FALSE)*VLOOKUP(EXAMS!$AU$1,[1]Cargo!$A:$D,4,FALSE),"")</f>
        <v>0</v>
      </c>
      <c r="Y62">
        <f>IFERROR(VLOOKUP(A62,EXAMS!A:CS,49,FALSE)*VLOOKUP(EXAMS!$AW$1,[1]Cargo!$A:$D,4,FALSE),"")</f>
        <v>0</v>
      </c>
      <c r="Z62">
        <f>IFERROR(VLOOKUP(A62,EXAMS!A:CS,51,FALSE)*VLOOKUP(EXAMS!$AY$1,[1]Cargo!$A:$D,4,FALSE),"")</f>
        <v>0</v>
      </c>
      <c r="AA62">
        <f>IFERROR(VLOOKUP(A62,EXAMS!A:CS,53,FALSE)*VLOOKUP(EXAMS!$BA$1,[1]Cargo!$A:$D,4,FALSE),"")</f>
        <v>0</v>
      </c>
      <c r="AB62">
        <f>IFERROR(VLOOKUP(A62,EXAMS!A:CS,55,FALSE)*VLOOKUP(EXAMS!$BC$1,[1]Cargo!$A:$D,4,FALSE),"")</f>
        <v>0</v>
      </c>
      <c r="AC62">
        <f>IFERROR(VLOOKUP(A62,EXAMS!A:CS,57,FALSE)*VLOOKUP(EXAMS!$BE$1,[1]Cargo!$A:$D,4,FALSE),"")</f>
        <v>0</v>
      </c>
      <c r="AD62">
        <f>IFERROR(VLOOKUP(A62,EXAMS!A:CS,59,FALSE)*VLOOKUP(EXAMS!$BG$1,[1]Cargo!$A:$D,4,FALSE),"")</f>
        <v>0</v>
      </c>
      <c r="AE62">
        <f>IFERROR(VLOOKUP(A62,EXAMS!A:CS,61,FALSE)*VLOOKUP(EXAMS!$BI$1,[1]Cargo!$A:$D,4,FALSE),"")</f>
        <v>0</v>
      </c>
      <c r="AF62">
        <f>IFERROR(VLOOKUP(A62,EXAMS!A:CS,63,FALSE)*VLOOKUP(EXAMS!$BK$1,[1]Cargo!$A:$D,4,FALSE),"")</f>
        <v>0</v>
      </c>
      <c r="AG62">
        <f>IFERROR(VLOOKUP(A62,EXAMS!A:CS,65,FALSE)*VLOOKUP(EXAMS!$BM$1,[1]Cargo!$A:$D,4,FALSE),"")</f>
        <v>0</v>
      </c>
      <c r="AH62">
        <f>IFERROR(VLOOKUP(A62,EXAMS!A:CS,67,FALSE)*VLOOKUP(EXAMS!$BO$1,[1]Cargo!$A:$D,4,FALSE),"")</f>
        <v>0</v>
      </c>
      <c r="AI62">
        <f>IFERROR(VLOOKUP(A62,EXAMS!A:CS,69,FALSE)*VLOOKUP(EXAMS!$BQ$1,[1]Cargo!$A:$D,4,FALSE),"")</f>
        <v>0</v>
      </c>
      <c r="AJ62">
        <f>IFERROR(VLOOKUP(A62,EXAMS!A:CS,71,FALSE)*VLOOKUP(EXAMS!$BS$1,[1]Cargo!$A:$D,4,FALSE),"")</f>
        <v>0</v>
      </c>
      <c r="AK62">
        <f>IFERROR(VLOOKUP(A62,EXAMS!A:CS,73,FALSE)*VLOOKUP(EXAMS!$BU$1,[1]Cargo!$A:$D,4,FALSE),"")</f>
        <v>0</v>
      </c>
      <c r="AL62">
        <f>IFERROR(VLOOKUP(A62,EXAMS!A:CS,75,FALSE)*VLOOKUP(EXAMS!$BW$1,[1]Cargo!$A:$D,4,FALSE),"")</f>
        <v>0</v>
      </c>
      <c r="AM62">
        <f>IFERROR(VLOOKUP(A62,EXAMS!A:CS,77,FALSE)*VLOOKUP(EXAMS!$BY$1,[1]Cargo!$A:$D,4,FALSE),"")</f>
        <v>0</v>
      </c>
      <c r="AN62">
        <f>IFERROR(VLOOKUP(A62,EXAMS!A:CS,79,FALSE)*VLOOKUP(EXAMS!$CA$1,[1]Cargo!$A:$D,4,FALSE),"")</f>
        <v>0</v>
      </c>
      <c r="AO62">
        <f>IFERROR(VLOOKUP(A62,EXAMS!A:CS,81,FALSE)*VLOOKUP(EXAMS!$CC$1,[1]Cargo!$A:$D,4,FALSE),"")</f>
        <v>0</v>
      </c>
      <c r="AP62">
        <f>IFERROR(VLOOKUP(A62,EXAMS!A:CS,83,FALSE)*VLOOKUP(EXAMS!$CE$1,[1]Cargo!$A:$D,4,FALSE),"")</f>
        <v>0</v>
      </c>
      <c r="AQ62">
        <f>IFERROR(VLOOKUP(A62,EXAMS!A:CS,85,FALSE)*VLOOKUP(EXAMS!$CG$1,[1]Cargo!$A:$D,4,FALSE),"")</f>
        <v>0</v>
      </c>
      <c r="AR62">
        <f>IFERROR(VLOOKUP(A62,EXAMS!A:CS,87,FALSE)*VLOOKUP(EXAMS!$CI$1,[1]Cargo!$A:$D,4,FALSE),"")</f>
        <v>0</v>
      </c>
      <c r="AS62">
        <f>IFERROR(VLOOKUP(A62,EXAMS!A:CS,89,FALSE)*VLOOKUP(EXAMS!$CK$1,[1]Cargo!$A:$D,4,FALSE),"")</f>
        <v>0</v>
      </c>
      <c r="AT62">
        <f>IFERROR(VLOOKUP(A62,EXAMS!A:CS,91,FALSE)*VLOOKUP(EXAMS!$CM$1,[1]Cargo!$A:$D,4,FALSE),"")</f>
        <v>0</v>
      </c>
      <c r="AU62">
        <f>IFERROR(VLOOKUP(A62,EXAMS!A:CS,93,FALSE)*VLOOKUP(EXAMS!$CO$1,[1]Cargo!$A:$D,4,FALSE),"")</f>
        <v>0</v>
      </c>
      <c r="AV62">
        <f>IFERROR(VLOOKUP(A62,EXAMS!A:CS,95,FALSE)*VLOOKUP(EXAMS!$CQ$1,[1]Cargo!$A:$D,4,FALSE),"")</f>
        <v>0</v>
      </c>
      <c r="AW62">
        <f>IFERROR(VLOOKUP(A62,EXAMS!A:CS,97,FALSE)*VLOOKUP(EXAMS!$CS$1,[1]Cargo!$A:$D,4,FALSE),"")</f>
        <v>0</v>
      </c>
    </row>
    <row r="63" spans="1:49" hidden="1" x14ac:dyDescent="0.3">
      <c r="A63" s="4" t="str">
        <f>METADATA!A63</f>
        <v>Q0376</v>
      </c>
      <c r="B63" s="11" t="s">
        <v>200</v>
      </c>
      <c r="C63" s="11">
        <f t="shared" si="2"/>
        <v>0</v>
      </c>
      <c r="D63" s="92">
        <f t="shared" si="1"/>
        <v>0</v>
      </c>
      <c r="E63">
        <f>IFERROR(VLOOKUP(A63,EXAMS!A:CS,7,FALSE)*VLOOKUP(EXAMS!$G$1,[1]Cargo!$A:$D,4,FALSE),"")</f>
        <v>0</v>
      </c>
      <c r="F63">
        <f>IFERROR(VLOOKUP(A63,EXAMS!A:CS,9,FALSE)*VLOOKUP(EXAMS!$I$1,[1]Cargo!$A:$D,4,FALSE),"")</f>
        <v>0</v>
      </c>
      <c r="G63">
        <f>IFERROR(VLOOKUP(A63,EXAMS!A:CS,11,FALSE)*VLOOKUP(EXAMS!$K$1,[1]Cargo!$A:$D,4,FALSE),"")</f>
        <v>0</v>
      </c>
      <c r="H63">
        <f>IFERROR(VLOOKUP(A63,EXAMS!A:CS,13,FALSE)*VLOOKUP(EXAMS!$M$1,[1]Cargo!$A:$D,4,FALSE),"")</f>
        <v>0</v>
      </c>
      <c r="I63">
        <f>IFERROR(VLOOKUP(A63,EXAMS!A:CS,15,FALSE)*VLOOKUP(EXAMS!$O$1,[1]Cargo!$A:$D,4,FALSE),"")</f>
        <v>0</v>
      </c>
      <c r="J63">
        <f>IFERROR(VLOOKUP(A63,EXAMS!A:CS,17,FALSE)*VLOOKUP(EXAMS!$Q$1,[1]Cargo!$A:$D,4,FALSE),"")</f>
        <v>0</v>
      </c>
      <c r="K63">
        <f>IFERROR(VLOOKUP(A63,EXAMS!A:CS,19,FALSE)*VLOOKUP(EXAMS!$S$1,[1]Cargo!$A:$D,4,FALSE),"")</f>
        <v>0</v>
      </c>
      <c r="L63">
        <f>IFERROR(VLOOKUP(A63,EXAMS!A:CS,21,FALSE)*VLOOKUP(EXAMS!$U$1,[1]Cargo!$A:$D,4,FALSE),"")</f>
        <v>0</v>
      </c>
      <c r="M63">
        <f>IFERROR(VLOOKUP(A63,EXAMS!A:CS,23,FALSE)*VLOOKUP(EXAMS!$W$1,[1]Cargo!$A:$D,4,FALSE),"")</f>
        <v>0</v>
      </c>
      <c r="N63">
        <f>IFERROR(VLOOKUP(A63,EXAMS!A:CS,25,FALSE)*VLOOKUP(EXAMS!$Y$1,[1]Cargo!$A:$D,4,FALSE),"")</f>
        <v>0</v>
      </c>
      <c r="O63">
        <f>IFERROR(VLOOKUP(A63,EXAMS!A:CS,27,FALSE)*VLOOKUP(EXAMS!$AA$1,[1]Cargo!$A:$D,4,FALSE),"")</f>
        <v>0</v>
      </c>
      <c r="P63">
        <f>IFERROR(VLOOKUP(A63,EXAMS!A:CS,29,FALSE)*VLOOKUP(EXAMS!$AC$1,[1]Cargo!$A:$D,4,FALSE),"")</f>
        <v>0</v>
      </c>
      <c r="Q63">
        <f>IFERROR(VLOOKUP(A63,EXAMS!A:CS,31,FALSE)*VLOOKUP(EXAMS!$AE$1,[1]Cargo!$A:$D,4,FALSE),"")</f>
        <v>0</v>
      </c>
      <c r="R63">
        <f>IFERROR(VLOOKUP(A63,EXAMS!A:CS,33,FALSE)*VLOOKUP(EXAMS!$AG$1,[1]Cargo!$A:$D,4,FALSE),"")</f>
        <v>0</v>
      </c>
      <c r="S63">
        <f>IFERROR(VLOOKUP(A63,EXAMS!A:CS,37,FALSE)*VLOOKUP(EXAMS!$AK$1,[1]Cargo!$A:$D,4,FALSE),"")</f>
        <v>0</v>
      </c>
      <c r="T63">
        <f>IFERROR(VLOOKUP(A63,EXAMS!A:CS,39,FALSE)*VLOOKUP(EXAMS!$AM$1,[1]Cargo!$A:$D,4,FALSE),"")</f>
        <v>0</v>
      </c>
      <c r="U63">
        <f>IFERROR(VLOOKUP(A63,EXAMS!A:CS,41,FALSE)*VLOOKUP(EXAMS!$AO$1,[1]Cargo!$A:$D,4,FALSE),"")</f>
        <v>0</v>
      </c>
      <c r="V63">
        <f>IFERROR(VLOOKUP(A63,EXAMS!A:CS,43,FALSE)*VLOOKUP(EXAMS!$AQ$1,[1]Cargo!$A:$D,4,FALSE),"")</f>
        <v>0</v>
      </c>
      <c r="W63">
        <f>IFERROR(VLOOKUP(A63,EXAMS!A:CS,45,FALSE)*VLOOKUP(EXAMS!$AS$1,[1]Cargo!$A:$D,4,FALSE),"")</f>
        <v>0</v>
      </c>
      <c r="X63">
        <f>IFERROR(VLOOKUP(A63,EXAMS!A:CS,47,FALSE)*VLOOKUP(EXAMS!$AU$1,[1]Cargo!$A:$D,4,FALSE),"")</f>
        <v>0</v>
      </c>
      <c r="Y63">
        <f>IFERROR(VLOOKUP(A63,EXAMS!A:CS,49,FALSE)*VLOOKUP(EXAMS!$AW$1,[1]Cargo!$A:$D,4,FALSE),"")</f>
        <v>0</v>
      </c>
      <c r="Z63">
        <f>IFERROR(VLOOKUP(A63,EXAMS!A:CS,51,FALSE)*VLOOKUP(EXAMS!$AY$1,[1]Cargo!$A:$D,4,FALSE),"")</f>
        <v>0</v>
      </c>
      <c r="AA63">
        <f>IFERROR(VLOOKUP(A63,EXAMS!A:CS,53,FALSE)*VLOOKUP(EXAMS!$BA$1,[1]Cargo!$A:$D,4,FALSE),"")</f>
        <v>0</v>
      </c>
      <c r="AB63">
        <f>IFERROR(VLOOKUP(A63,EXAMS!A:CS,55,FALSE)*VLOOKUP(EXAMS!$BC$1,[1]Cargo!$A:$D,4,FALSE),"")</f>
        <v>0</v>
      </c>
      <c r="AC63">
        <f>IFERROR(VLOOKUP(A63,EXAMS!A:CS,57,FALSE)*VLOOKUP(EXAMS!$BE$1,[1]Cargo!$A:$D,4,FALSE),"")</f>
        <v>0</v>
      </c>
      <c r="AD63">
        <f>IFERROR(VLOOKUP(A63,EXAMS!A:CS,59,FALSE)*VLOOKUP(EXAMS!$BG$1,[1]Cargo!$A:$D,4,FALSE),"")</f>
        <v>0</v>
      </c>
      <c r="AE63">
        <f>IFERROR(VLOOKUP(A63,EXAMS!A:CS,61,FALSE)*VLOOKUP(EXAMS!$BI$1,[1]Cargo!$A:$D,4,FALSE),"")</f>
        <v>0</v>
      </c>
      <c r="AF63">
        <f>IFERROR(VLOOKUP(A63,EXAMS!A:CS,63,FALSE)*VLOOKUP(EXAMS!$BK$1,[1]Cargo!$A:$D,4,FALSE),"")</f>
        <v>0</v>
      </c>
      <c r="AG63">
        <f>IFERROR(VLOOKUP(A63,EXAMS!A:CS,65,FALSE)*VLOOKUP(EXAMS!$BM$1,[1]Cargo!$A:$D,4,FALSE),"")</f>
        <v>0</v>
      </c>
      <c r="AH63">
        <f>IFERROR(VLOOKUP(A63,EXAMS!A:CS,67,FALSE)*VLOOKUP(EXAMS!$BO$1,[1]Cargo!$A:$D,4,FALSE),"")</f>
        <v>0</v>
      </c>
      <c r="AI63">
        <f>IFERROR(VLOOKUP(A63,EXAMS!A:CS,69,FALSE)*VLOOKUP(EXAMS!$BQ$1,[1]Cargo!$A:$D,4,FALSE),"")</f>
        <v>0</v>
      </c>
      <c r="AJ63">
        <f>IFERROR(VLOOKUP(A63,EXAMS!A:CS,71,FALSE)*VLOOKUP(EXAMS!$BS$1,[1]Cargo!$A:$D,4,FALSE),"")</f>
        <v>0</v>
      </c>
      <c r="AK63">
        <f>IFERROR(VLOOKUP(A63,EXAMS!A:CS,73,FALSE)*VLOOKUP(EXAMS!$BU$1,[1]Cargo!$A:$D,4,FALSE),"")</f>
        <v>0</v>
      </c>
      <c r="AL63">
        <f>IFERROR(VLOOKUP(A63,EXAMS!A:CS,75,FALSE)*VLOOKUP(EXAMS!$BW$1,[1]Cargo!$A:$D,4,FALSE),"")</f>
        <v>0</v>
      </c>
      <c r="AM63">
        <f>IFERROR(VLOOKUP(A63,EXAMS!A:CS,77,FALSE)*VLOOKUP(EXAMS!$BY$1,[1]Cargo!$A:$D,4,FALSE),"")</f>
        <v>0</v>
      </c>
      <c r="AN63">
        <f>IFERROR(VLOOKUP(A63,EXAMS!A:CS,79,FALSE)*VLOOKUP(EXAMS!$CA$1,[1]Cargo!$A:$D,4,FALSE),"")</f>
        <v>0</v>
      </c>
      <c r="AO63">
        <f>IFERROR(VLOOKUP(A63,EXAMS!A:CS,81,FALSE)*VLOOKUP(EXAMS!$CC$1,[1]Cargo!$A:$D,4,FALSE),"")</f>
        <v>0</v>
      </c>
      <c r="AP63">
        <f>IFERROR(VLOOKUP(A63,EXAMS!A:CS,83,FALSE)*VLOOKUP(EXAMS!$CE$1,[1]Cargo!$A:$D,4,FALSE),"")</f>
        <v>0</v>
      </c>
      <c r="AQ63">
        <f>IFERROR(VLOOKUP(A63,EXAMS!A:CS,85,FALSE)*VLOOKUP(EXAMS!$CG$1,[1]Cargo!$A:$D,4,FALSE),"")</f>
        <v>0</v>
      </c>
      <c r="AR63">
        <f>IFERROR(VLOOKUP(A63,EXAMS!A:CS,87,FALSE)*VLOOKUP(EXAMS!$CI$1,[1]Cargo!$A:$D,4,FALSE),"")</f>
        <v>0</v>
      </c>
      <c r="AS63">
        <f>IFERROR(VLOOKUP(A63,EXAMS!A:CS,89,FALSE)*VLOOKUP(EXAMS!$CK$1,[1]Cargo!$A:$D,4,FALSE),"")</f>
        <v>0</v>
      </c>
      <c r="AT63">
        <f>IFERROR(VLOOKUP(A63,EXAMS!A:CS,91,FALSE)*VLOOKUP(EXAMS!$CM$1,[1]Cargo!$A:$D,4,FALSE),"")</f>
        <v>0</v>
      </c>
      <c r="AU63">
        <f>IFERROR(VLOOKUP(A63,EXAMS!A:CS,93,FALSE)*VLOOKUP(EXAMS!$CO$1,[1]Cargo!$A:$D,4,FALSE),"")</f>
        <v>0</v>
      </c>
      <c r="AV63">
        <f>IFERROR(VLOOKUP(A63,EXAMS!A:CS,95,FALSE)*VLOOKUP(EXAMS!$CQ$1,[1]Cargo!$A:$D,4,FALSE),"")</f>
        <v>0</v>
      </c>
      <c r="AW63">
        <f>IFERROR(VLOOKUP(A63,EXAMS!A:CS,97,FALSE)*VLOOKUP(EXAMS!$CS$1,[1]Cargo!$A:$D,4,FALSE),"")</f>
        <v>0</v>
      </c>
    </row>
    <row r="64" spans="1:49" hidden="1" x14ac:dyDescent="0.3">
      <c r="A64" s="4" t="str">
        <f>METADATA!A26</f>
        <v>Q0157</v>
      </c>
      <c r="B64" s="11" t="s">
        <v>203</v>
      </c>
      <c r="C64" s="11">
        <f t="shared" si="2"/>
        <v>0</v>
      </c>
      <c r="D64" s="92">
        <f t="shared" si="1"/>
        <v>2</v>
      </c>
      <c r="E64">
        <f>IFERROR(VLOOKUP(A64,EXAMS!A:CS,7,FALSE)*VLOOKUP(EXAMS!$G$1,[1]Cargo!$A:$D,4,FALSE),"")</f>
        <v>0</v>
      </c>
      <c r="F64">
        <f>IFERROR(VLOOKUP(A64,EXAMS!A:CS,9,FALSE)*VLOOKUP(EXAMS!$I$1,[1]Cargo!$A:$D,4,FALSE),"")</f>
        <v>0</v>
      </c>
      <c r="G64">
        <f>IFERROR(VLOOKUP(A64,EXAMS!A:CS,11,FALSE)*VLOOKUP(EXAMS!$K$1,[1]Cargo!$A:$D,4,FALSE),"")</f>
        <v>0</v>
      </c>
      <c r="H64">
        <f>IFERROR(VLOOKUP(A64,EXAMS!A:CS,13,FALSE)*VLOOKUP(EXAMS!$M$1,[1]Cargo!$A:$D,4,FALSE),"")</f>
        <v>0</v>
      </c>
      <c r="I64">
        <f>IFERROR(VLOOKUP(A64,EXAMS!A:CS,15,FALSE)*VLOOKUP(EXAMS!$O$1,[1]Cargo!$A:$D,4,FALSE),"")</f>
        <v>0</v>
      </c>
      <c r="J64">
        <f>IFERROR(VLOOKUP(A64,EXAMS!A:CS,17,FALSE)*VLOOKUP(EXAMS!$Q$1,[1]Cargo!$A:$D,4,FALSE),"")</f>
        <v>0</v>
      </c>
      <c r="K64">
        <f>IFERROR(VLOOKUP(A64,EXAMS!A:CS,19,FALSE)*VLOOKUP(EXAMS!$S$1,[1]Cargo!$A:$D,4,FALSE),"")</f>
        <v>0</v>
      </c>
      <c r="L64">
        <f>IFERROR(VLOOKUP(A64,EXAMS!A:CS,21,FALSE)*VLOOKUP(EXAMS!$U$1,[1]Cargo!$A:$D,4,FALSE),"")</f>
        <v>0</v>
      </c>
      <c r="M64">
        <f>IFERROR(VLOOKUP(A64,EXAMS!A:CS,23,FALSE)*VLOOKUP(EXAMS!$W$1,[1]Cargo!$A:$D,4,FALSE),"")</f>
        <v>0</v>
      </c>
      <c r="N64">
        <f>IFERROR(VLOOKUP(A64,EXAMS!A:CS,25,FALSE)*VLOOKUP(EXAMS!$Y$1,[1]Cargo!$A:$D,4,FALSE),"")</f>
        <v>0</v>
      </c>
      <c r="O64">
        <f>IFERROR(VLOOKUP(A64,EXAMS!A:CS,27,FALSE)*VLOOKUP(EXAMS!$AA$1,[1]Cargo!$A:$D,4,FALSE),"")</f>
        <v>0</v>
      </c>
      <c r="P64">
        <f>IFERROR(VLOOKUP(A64,EXAMS!A:CS,29,FALSE)*VLOOKUP(EXAMS!$AC$1,[1]Cargo!$A:$D,4,FALSE),"")</f>
        <v>0</v>
      </c>
      <c r="Q64">
        <f>IFERROR(VLOOKUP(A64,EXAMS!A:CS,31,FALSE)*VLOOKUP(EXAMS!$AE$1,[1]Cargo!$A:$D,4,FALSE),"")</f>
        <v>0</v>
      </c>
      <c r="R64">
        <f>IFERROR(VLOOKUP(A64,EXAMS!A:CS,33,FALSE)*VLOOKUP(EXAMS!$AG$1,[1]Cargo!$A:$D,4,FALSE),"")</f>
        <v>0</v>
      </c>
      <c r="S64">
        <f>IFERROR(VLOOKUP(A64,EXAMS!A:CS,37,FALSE)*VLOOKUP(EXAMS!$AK$1,[1]Cargo!$A:$D,4,FALSE),"")</f>
        <v>0</v>
      </c>
      <c r="T64">
        <f>IFERROR(VLOOKUP(A64,EXAMS!A:CS,39,FALSE)*VLOOKUP(EXAMS!$AM$1,[1]Cargo!$A:$D,4,FALSE),"")</f>
        <v>0</v>
      </c>
      <c r="U64">
        <f>IFERROR(VLOOKUP(A64,EXAMS!A:CS,41,FALSE)*VLOOKUP(EXAMS!$AO$1,[1]Cargo!$A:$D,4,FALSE),"")</f>
        <v>0</v>
      </c>
      <c r="V64">
        <f>IFERROR(VLOOKUP(A64,EXAMS!A:CS,43,FALSE)*VLOOKUP(EXAMS!$AQ$1,[1]Cargo!$A:$D,4,FALSE),"")</f>
        <v>0</v>
      </c>
      <c r="W64">
        <f>IFERROR(VLOOKUP(A64,EXAMS!A:CS,45,FALSE)*VLOOKUP(EXAMS!$AS$1,[1]Cargo!$A:$D,4,FALSE),"")</f>
        <v>0</v>
      </c>
      <c r="X64">
        <f>IFERROR(VLOOKUP(A64,EXAMS!A:CS,47,FALSE)*VLOOKUP(EXAMS!$AU$1,[1]Cargo!$A:$D,4,FALSE),"")</f>
        <v>0</v>
      </c>
      <c r="Y64">
        <f>IFERROR(VLOOKUP(A64,EXAMS!A:CS,49,FALSE)*VLOOKUP(EXAMS!$AW$1,[1]Cargo!$A:$D,4,FALSE),"")</f>
        <v>0</v>
      </c>
      <c r="Z64">
        <f>IFERROR(VLOOKUP(A64,EXAMS!A:CS,51,FALSE)*VLOOKUP(EXAMS!$AY$1,[1]Cargo!$A:$D,4,FALSE),"")</f>
        <v>0</v>
      </c>
      <c r="AA64">
        <f>IFERROR(VLOOKUP(A64,EXAMS!A:CS,53,FALSE)*VLOOKUP(EXAMS!$BA$1,[1]Cargo!$A:$D,4,FALSE),"")</f>
        <v>0</v>
      </c>
      <c r="AB64">
        <f>IFERROR(VLOOKUP(A64,EXAMS!A:CS,55,FALSE)*VLOOKUP(EXAMS!$BC$1,[1]Cargo!$A:$D,4,FALSE),"")</f>
        <v>0</v>
      </c>
      <c r="AC64">
        <f>IFERROR(VLOOKUP(A64,EXAMS!A:CS,57,FALSE)*VLOOKUP(EXAMS!$BE$1,[1]Cargo!$A:$D,4,FALSE),"")</f>
        <v>0</v>
      </c>
      <c r="AD64">
        <f>IFERROR(VLOOKUP(A64,EXAMS!A:CS,59,FALSE)*VLOOKUP(EXAMS!$BG$1,[1]Cargo!$A:$D,4,FALSE),"")</f>
        <v>0</v>
      </c>
      <c r="AE64">
        <f>IFERROR(VLOOKUP(A64,EXAMS!A:CS,61,FALSE)*VLOOKUP(EXAMS!$BI$1,[1]Cargo!$A:$D,4,FALSE),"")</f>
        <v>0</v>
      </c>
      <c r="AF64">
        <f>IFERROR(VLOOKUP(A64,EXAMS!A:CS,63,FALSE)*VLOOKUP(EXAMS!$BK$1,[1]Cargo!$A:$D,4,FALSE),"")</f>
        <v>0</v>
      </c>
      <c r="AG64">
        <f>IFERROR(VLOOKUP(A64,EXAMS!A:CS,65,FALSE)*VLOOKUP(EXAMS!$BM$1,[1]Cargo!$A:$D,4,FALSE),"")</f>
        <v>0</v>
      </c>
      <c r="AH64">
        <f>IFERROR(VLOOKUP(A64,EXAMS!A:CS,67,FALSE)*VLOOKUP(EXAMS!$BO$1,[1]Cargo!$A:$D,4,FALSE),"")</f>
        <v>0</v>
      </c>
      <c r="AI64">
        <f>IFERROR(VLOOKUP(A64,EXAMS!A:CS,69,FALSE)*VLOOKUP(EXAMS!$BQ$1,[1]Cargo!$A:$D,4,FALSE),"")</f>
        <v>0</v>
      </c>
      <c r="AJ64">
        <f>IFERROR(VLOOKUP(A64,EXAMS!A:CS,71,FALSE)*VLOOKUP(EXAMS!$BS$1,[1]Cargo!$A:$D,4,FALSE),"")</f>
        <v>0</v>
      </c>
      <c r="AK64">
        <f>IFERROR(VLOOKUP(A64,EXAMS!A:CS,73,FALSE)*VLOOKUP(EXAMS!$BU$1,[1]Cargo!$A:$D,4,FALSE),"")</f>
        <v>0.376</v>
      </c>
      <c r="AL64">
        <f>IFERROR(VLOOKUP(A64,EXAMS!A:CS,75,FALSE)*VLOOKUP(EXAMS!$BW$1,[1]Cargo!$A:$D,4,FALSE),"")</f>
        <v>0</v>
      </c>
      <c r="AM64">
        <f>IFERROR(VLOOKUP(A64,EXAMS!A:CS,77,FALSE)*VLOOKUP(EXAMS!$BY$1,[1]Cargo!$A:$D,4,FALSE),"")</f>
        <v>0.66888000000000003</v>
      </c>
      <c r="AN64">
        <f>IFERROR(VLOOKUP(A64,EXAMS!A:CS,79,FALSE)*VLOOKUP(EXAMS!$CA$1,[1]Cargo!$A:$D,4,FALSE),"")</f>
        <v>0</v>
      </c>
      <c r="AO64">
        <f>IFERROR(VLOOKUP(A64,EXAMS!A:CS,81,FALSE)*VLOOKUP(EXAMS!$CC$1,[1]Cargo!$A:$D,4,FALSE),"")</f>
        <v>0</v>
      </c>
      <c r="AP64">
        <f>IFERROR(VLOOKUP(A64,EXAMS!A:CS,83,FALSE)*VLOOKUP(EXAMS!$CE$1,[1]Cargo!$A:$D,4,FALSE),"")</f>
        <v>0</v>
      </c>
      <c r="AQ64">
        <f>IFERROR(VLOOKUP(A64,EXAMS!A:CS,85,FALSE)*VLOOKUP(EXAMS!$CG$1,[1]Cargo!$A:$D,4,FALSE),"")</f>
        <v>0</v>
      </c>
      <c r="AR64">
        <f>IFERROR(VLOOKUP(A64,EXAMS!A:CS,87,FALSE)*VLOOKUP(EXAMS!$CI$1,[1]Cargo!$A:$D,4,FALSE),"")</f>
        <v>0</v>
      </c>
      <c r="AS64">
        <f>IFERROR(VLOOKUP(A64,EXAMS!A:CS,89,FALSE)*VLOOKUP(EXAMS!$CK$1,[1]Cargo!$A:$D,4,FALSE),"")</f>
        <v>0</v>
      </c>
      <c r="AT64">
        <f>IFERROR(VLOOKUP(A64,EXAMS!A:CS,91,FALSE)*VLOOKUP(EXAMS!$CM$1,[1]Cargo!$A:$D,4,FALSE),"")</f>
        <v>0</v>
      </c>
      <c r="AU64">
        <f>IFERROR(VLOOKUP(A64,EXAMS!A:CS,93,FALSE)*VLOOKUP(EXAMS!$CO$1,[1]Cargo!$A:$D,4,FALSE),"")</f>
        <v>0</v>
      </c>
      <c r="AV64">
        <f>IFERROR(VLOOKUP(A64,EXAMS!A:CS,95,FALSE)*VLOOKUP(EXAMS!$CQ$1,[1]Cargo!$A:$D,4,FALSE),"")</f>
        <v>0</v>
      </c>
      <c r="AW64">
        <f>IFERROR(VLOOKUP(A64,EXAMS!A:CS,97,FALSE)*VLOOKUP(EXAMS!$CS$1,[1]Cargo!$A:$D,4,FALSE),"")</f>
        <v>0</v>
      </c>
    </row>
    <row r="65" spans="1:49" x14ac:dyDescent="0.3">
      <c r="A65" s="4" t="str">
        <f>METADATA!A64</f>
        <v>Q0385</v>
      </c>
      <c r="B65" s="11" t="s">
        <v>206</v>
      </c>
      <c r="C65" s="11">
        <f t="shared" si="2"/>
        <v>8.1781600000000001</v>
      </c>
      <c r="D65" s="92">
        <f t="shared" si="1"/>
        <v>16</v>
      </c>
      <c r="E65">
        <f>IFERROR(VLOOKUP(A65,EXAMS!A:CS,7,FALSE)*VLOOKUP(EXAMS!$G$1,[1]Cargo!$A:$D,4,FALSE),"")</f>
        <v>0.58062000000000002</v>
      </c>
      <c r="F65">
        <f>IFERROR(VLOOKUP(A65,EXAMS!A:CS,9,FALSE)*VLOOKUP(EXAMS!$I$1,[1]Cargo!$A:$D,4,FALSE),"")</f>
        <v>0.79200000000000004</v>
      </c>
      <c r="G65">
        <f>IFERROR(VLOOKUP(A65,EXAMS!A:CS,11,FALSE)*VLOOKUP(EXAMS!$K$1,[1]Cargo!$A:$D,4,FALSE),"")</f>
        <v>0.88600000000000001</v>
      </c>
      <c r="H65">
        <f>IFERROR(VLOOKUP(A65,EXAMS!A:CS,13,FALSE)*VLOOKUP(EXAMS!$M$1,[1]Cargo!$A:$D,4,FALSE),"")</f>
        <v>0.54720000000000002</v>
      </c>
      <c r="I65">
        <f>IFERROR(VLOOKUP(A65,EXAMS!A:CS,15,FALSE)*VLOOKUP(EXAMS!$O$1,[1]Cargo!$A:$D,4,FALSE),"")</f>
        <v>0.48299999999999998</v>
      </c>
      <c r="J65">
        <f>IFERROR(VLOOKUP(A65,EXAMS!A:CS,17,FALSE)*VLOOKUP(EXAMS!$Q$1,[1]Cargo!$A:$D,4,FALSE),"")</f>
        <v>0.5292</v>
      </c>
      <c r="K65">
        <f>IFERROR(VLOOKUP(A65,EXAMS!A:CS,19,FALSE)*VLOOKUP(EXAMS!$S$1,[1]Cargo!$A:$D,4,FALSE),"")</f>
        <v>0.36840000000000006</v>
      </c>
      <c r="L65">
        <f>IFERROR(VLOOKUP(A65,EXAMS!A:CS,21,FALSE)*VLOOKUP(EXAMS!$U$1,[1]Cargo!$A:$D,4,FALSE),"")</f>
        <v>0.46450000000000002</v>
      </c>
      <c r="M65">
        <f>IFERROR(VLOOKUP(A65,EXAMS!A:CS,23,FALSE)*VLOOKUP(EXAMS!$W$1,[1]Cargo!$A:$D,4,FALSE),"")</f>
        <v>0.28919999999999996</v>
      </c>
      <c r="N65">
        <f>IFERROR(VLOOKUP(A65,EXAMS!A:CS,25,FALSE)*VLOOKUP(EXAMS!$Y$1,[1]Cargo!$A:$D,4,FALSE),"")</f>
        <v>0.44</v>
      </c>
      <c r="O65">
        <f>IFERROR(VLOOKUP(A65,EXAMS!A:CS,27,FALSE)*VLOOKUP(EXAMS!$AA$1,[1]Cargo!$A:$D,4,FALSE),"")</f>
        <v>0.48049999999999998</v>
      </c>
      <c r="P65">
        <f>IFERROR(VLOOKUP(A65,EXAMS!A:CS,29,FALSE)*VLOOKUP(EXAMS!$AC$1,[1]Cargo!$A:$D,4,FALSE),"")</f>
        <v>0.5</v>
      </c>
      <c r="Q65">
        <f>IFERROR(VLOOKUP(A65,EXAMS!A:CS,31,FALSE)*VLOOKUP(EXAMS!$AE$1,[1]Cargo!$A:$D,4,FALSE),"")</f>
        <v>0.45839999999999997</v>
      </c>
      <c r="R65">
        <f>IFERROR(VLOOKUP(A65,EXAMS!A:CS,33,FALSE)*VLOOKUP(EXAMS!$AG$1,[1]Cargo!$A:$D,4,FALSE),"")</f>
        <v>0.29159999999999997</v>
      </c>
      <c r="S65">
        <f>IFERROR(VLOOKUP(A65,EXAMS!A:CS,37,FALSE)*VLOOKUP(EXAMS!$AK$1,[1]Cargo!$A:$D,4,FALSE),"")</f>
        <v>0.5</v>
      </c>
      <c r="T65">
        <f>IFERROR(VLOOKUP(A65,EXAMS!A:CS,39,FALSE)*VLOOKUP(EXAMS!$AM$1,[1]Cargo!$A:$D,4,FALSE),"")</f>
        <v>0.56753999999999993</v>
      </c>
      <c r="U65">
        <f>IFERROR(VLOOKUP(A65,EXAMS!A:CS,41,FALSE)*VLOOKUP(EXAMS!$AO$1,[1]Cargo!$A:$D,4,FALSE),"")</f>
        <v>0</v>
      </c>
      <c r="V65">
        <f>IFERROR(VLOOKUP(A65,EXAMS!A:CS,43,FALSE)*VLOOKUP(EXAMS!$AQ$1,[1]Cargo!$A:$D,4,FALSE),"")</f>
        <v>0</v>
      </c>
      <c r="W65">
        <f>IFERROR(VLOOKUP(A65,EXAMS!A:CS,45,FALSE)*VLOOKUP(EXAMS!$AS$1,[1]Cargo!$A:$D,4,FALSE),"")</f>
        <v>0</v>
      </c>
      <c r="X65">
        <f>IFERROR(VLOOKUP(A65,EXAMS!A:CS,47,FALSE)*VLOOKUP(EXAMS!$AU$1,[1]Cargo!$A:$D,4,FALSE),"")</f>
        <v>0</v>
      </c>
      <c r="Y65">
        <f>IFERROR(VLOOKUP(A65,EXAMS!A:CS,49,FALSE)*VLOOKUP(EXAMS!$AW$1,[1]Cargo!$A:$D,4,FALSE),"")</f>
        <v>0</v>
      </c>
      <c r="Z65">
        <f>IFERROR(VLOOKUP(A65,EXAMS!A:CS,51,FALSE)*VLOOKUP(EXAMS!$AY$1,[1]Cargo!$A:$D,4,FALSE),"")</f>
        <v>0</v>
      </c>
      <c r="AA65">
        <f>IFERROR(VLOOKUP(A65,EXAMS!A:CS,53,FALSE)*VLOOKUP(EXAMS!$BA$1,[1]Cargo!$A:$D,4,FALSE),"")</f>
        <v>0</v>
      </c>
      <c r="AB65">
        <f>IFERROR(VLOOKUP(A65,EXAMS!A:CS,55,FALSE)*VLOOKUP(EXAMS!$BC$1,[1]Cargo!$A:$D,4,FALSE),"")</f>
        <v>0</v>
      </c>
      <c r="AC65">
        <f>IFERROR(VLOOKUP(A65,EXAMS!A:CS,57,FALSE)*VLOOKUP(EXAMS!$BE$1,[1]Cargo!$A:$D,4,FALSE),"")</f>
        <v>0</v>
      </c>
      <c r="AD65">
        <f>IFERROR(VLOOKUP(A65,EXAMS!A:CS,59,FALSE)*VLOOKUP(EXAMS!$BG$1,[1]Cargo!$A:$D,4,FALSE),"")</f>
        <v>0</v>
      </c>
      <c r="AE65">
        <f>IFERROR(VLOOKUP(A65,EXAMS!A:CS,61,FALSE)*VLOOKUP(EXAMS!$BI$1,[1]Cargo!$A:$D,4,FALSE),"")</f>
        <v>0</v>
      </c>
      <c r="AF65">
        <f>IFERROR(VLOOKUP(A65,EXAMS!A:CS,63,FALSE)*VLOOKUP(EXAMS!$BK$1,[1]Cargo!$A:$D,4,FALSE),"")</f>
        <v>0</v>
      </c>
      <c r="AG65">
        <f>IFERROR(VLOOKUP(A65,EXAMS!A:CS,65,FALSE)*VLOOKUP(EXAMS!$BM$1,[1]Cargo!$A:$D,4,FALSE),"")</f>
        <v>0</v>
      </c>
      <c r="AH65">
        <f>IFERROR(VLOOKUP(A65,EXAMS!A:CS,67,FALSE)*VLOOKUP(EXAMS!$BO$1,[1]Cargo!$A:$D,4,FALSE),"")</f>
        <v>0</v>
      </c>
      <c r="AI65">
        <f>IFERROR(VLOOKUP(A65,EXAMS!A:CS,69,FALSE)*VLOOKUP(EXAMS!$BQ$1,[1]Cargo!$A:$D,4,FALSE),"")</f>
        <v>0</v>
      </c>
      <c r="AJ65">
        <f>IFERROR(VLOOKUP(A65,EXAMS!A:CS,71,FALSE)*VLOOKUP(EXAMS!$BS$1,[1]Cargo!$A:$D,4,FALSE),"")</f>
        <v>0</v>
      </c>
      <c r="AK65">
        <f>IFERROR(VLOOKUP(A65,EXAMS!A:CS,73,FALSE)*VLOOKUP(EXAMS!$BU$1,[1]Cargo!$A:$D,4,FALSE),"")</f>
        <v>0</v>
      </c>
      <c r="AL65">
        <f>IFERROR(VLOOKUP(A65,EXAMS!A:CS,75,FALSE)*VLOOKUP(EXAMS!$BW$1,[1]Cargo!$A:$D,4,FALSE),"")</f>
        <v>0</v>
      </c>
      <c r="AM65">
        <f>IFERROR(VLOOKUP(A65,EXAMS!A:CS,77,FALSE)*VLOOKUP(EXAMS!$BY$1,[1]Cargo!$A:$D,4,FALSE),"")</f>
        <v>0</v>
      </c>
      <c r="AN65">
        <f>IFERROR(VLOOKUP(A65,EXAMS!A:CS,79,FALSE)*VLOOKUP(EXAMS!$CA$1,[1]Cargo!$A:$D,4,FALSE),"")</f>
        <v>0</v>
      </c>
      <c r="AO65">
        <f>IFERROR(VLOOKUP(A65,EXAMS!A:CS,81,FALSE)*VLOOKUP(EXAMS!$CC$1,[1]Cargo!$A:$D,4,FALSE),"")</f>
        <v>0</v>
      </c>
      <c r="AP65">
        <f>IFERROR(VLOOKUP(A65,EXAMS!A:CS,83,FALSE)*VLOOKUP(EXAMS!$CE$1,[1]Cargo!$A:$D,4,FALSE),"")</f>
        <v>0</v>
      </c>
      <c r="AQ65">
        <f>IFERROR(VLOOKUP(A65,EXAMS!A:CS,85,FALSE)*VLOOKUP(EXAMS!$CG$1,[1]Cargo!$A:$D,4,FALSE),"")</f>
        <v>0</v>
      </c>
      <c r="AR65">
        <f>IFERROR(VLOOKUP(A65,EXAMS!A:CS,87,FALSE)*VLOOKUP(EXAMS!$CI$1,[1]Cargo!$A:$D,4,FALSE),"")</f>
        <v>0</v>
      </c>
      <c r="AS65">
        <f>IFERROR(VLOOKUP(A65,EXAMS!A:CS,89,FALSE)*VLOOKUP(EXAMS!$CK$1,[1]Cargo!$A:$D,4,FALSE),"")</f>
        <v>0</v>
      </c>
      <c r="AT65">
        <f>IFERROR(VLOOKUP(A65,EXAMS!A:CS,91,FALSE)*VLOOKUP(EXAMS!$CM$1,[1]Cargo!$A:$D,4,FALSE),"")</f>
        <v>0</v>
      </c>
      <c r="AU65">
        <f>IFERROR(VLOOKUP(A65,EXAMS!A:CS,93,FALSE)*VLOOKUP(EXAMS!$CO$1,[1]Cargo!$A:$D,4,FALSE),"")</f>
        <v>0</v>
      </c>
      <c r="AV65">
        <f>IFERROR(VLOOKUP(A65,EXAMS!A:CS,95,FALSE)*VLOOKUP(EXAMS!$CQ$1,[1]Cargo!$A:$D,4,FALSE),"")</f>
        <v>0</v>
      </c>
      <c r="AW65">
        <f>IFERROR(VLOOKUP(A65,EXAMS!A:CS,97,FALSE)*VLOOKUP(EXAMS!$CS$1,[1]Cargo!$A:$D,4,FALSE),"")</f>
        <v>0</v>
      </c>
    </row>
    <row r="66" spans="1:49" hidden="1" x14ac:dyDescent="0.3">
      <c r="A66" s="4" t="str">
        <f>METADATA!A65</f>
        <v>Q0393</v>
      </c>
      <c r="B66" s="11" t="s">
        <v>209</v>
      </c>
      <c r="C66" s="11">
        <f t="shared" si="2"/>
        <v>0</v>
      </c>
      <c r="D66" s="92">
        <f t="shared" si="1"/>
        <v>0</v>
      </c>
      <c r="E66">
        <f>IFERROR(VLOOKUP(A66,EXAMS!A:CS,7,FALSE)*VLOOKUP(EXAMS!$G$1,[1]Cargo!$A:$D,4,FALSE),"")</f>
        <v>0</v>
      </c>
      <c r="F66">
        <f>IFERROR(VLOOKUP(A66,EXAMS!A:CS,9,FALSE)*VLOOKUP(EXAMS!$I$1,[1]Cargo!$A:$D,4,FALSE),"")</f>
        <v>0</v>
      </c>
      <c r="G66">
        <f>IFERROR(VLOOKUP(A66,EXAMS!A:CS,11,FALSE)*VLOOKUP(EXAMS!$K$1,[1]Cargo!$A:$D,4,FALSE),"")</f>
        <v>0</v>
      </c>
      <c r="H66">
        <f>IFERROR(VLOOKUP(A66,EXAMS!A:CS,13,FALSE)*VLOOKUP(EXAMS!$M$1,[1]Cargo!$A:$D,4,FALSE),"")</f>
        <v>0</v>
      </c>
      <c r="I66">
        <f>IFERROR(VLOOKUP(A66,EXAMS!A:CS,15,FALSE)*VLOOKUP(EXAMS!$O$1,[1]Cargo!$A:$D,4,FALSE),"")</f>
        <v>0</v>
      </c>
      <c r="J66">
        <f>IFERROR(VLOOKUP(A66,EXAMS!A:CS,17,FALSE)*VLOOKUP(EXAMS!$Q$1,[1]Cargo!$A:$D,4,FALSE),"")</f>
        <v>0</v>
      </c>
      <c r="K66">
        <f>IFERROR(VLOOKUP(A66,EXAMS!A:CS,19,FALSE)*VLOOKUP(EXAMS!$S$1,[1]Cargo!$A:$D,4,FALSE),"")</f>
        <v>0</v>
      </c>
      <c r="L66">
        <f>IFERROR(VLOOKUP(A66,EXAMS!A:CS,21,FALSE)*VLOOKUP(EXAMS!$U$1,[1]Cargo!$A:$D,4,FALSE),"")</f>
        <v>0</v>
      </c>
      <c r="M66">
        <f>IFERROR(VLOOKUP(A66,EXAMS!A:CS,23,FALSE)*VLOOKUP(EXAMS!$W$1,[1]Cargo!$A:$D,4,FALSE),"")</f>
        <v>0</v>
      </c>
      <c r="N66">
        <f>IFERROR(VLOOKUP(A66,EXAMS!A:CS,25,FALSE)*VLOOKUP(EXAMS!$Y$1,[1]Cargo!$A:$D,4,FALSE),"")</f>
        <v>0</v>
      </c>
      <c r="O66">
        <f>IFERROR(VLOOKUP(A66,EXAMS!A:CS,27,FALSE)*VLOOKUP(EXAMS!$AA$1,[1]Cargo!$A:$D,4,FALSE),"")</f>
        <v>0</v>
      </c>
      <c r="P66">
        <f>IFERROR(VLOOKUP(A66,EXAMS!A:CS,29,FALSE)*VLOOKUP(EXAMS!$AC$1,[1]Cargo!$A:$D,4,FALSE),"")</f>
        <v>0</v>
      </c>
      <c r="Q66">
        <f>IFERROR(VLOOKUP(A66,EXAMS!A:CS,31,FALSE)*VLOOKUP(EXAMS!$AE$1,[1]Cargo!$A:$D,4,FALSE),"")</f>
        <v>0</v>
      </c>
      <c r="R66">
        <f>IFERROR(VLOOKUP(A66,EXAMS!A:CS,33,FALSE)*VLOOKUP(EXAMS!$AG$1,[1]Cargo!$A:$D,4,FALSE),"")</f>
        <v>0</v>
      </c>
      <c r="S66">
        <f>IFERROR(VLOOKUP(A66,EXAMS!A:CS,37,FALSE)*VLOOKUP(EXAMS!$AK$1,[1]Cargo!$A:$D,4,FALSE),"")</f>
        <v>0</v>
      </c>
      <c r="T66">
        <f>IFERROR(VLOOKUP(A66,EXAMS!A:CS,39,FALSE)*VLOOKUP(EXAMS!$AM$1,[1]Cargo!$A:$D,4,FALSE),"")</f>
        <v>0</v>
      </c>
      <c r="U66">
        <f>IFERROR(VLOOKUP(A66,EXAMS!A:CS,41,FALSE)*VLOOKUP(EXAMS!$AO$1,[1]Cargo!$A:$D,4,FALSE),"")</f>
        <v>0</v>
      </c>
      <c r="V66">
        <f>IFERROR(VLOOKUP(A66,EXAMS!A:CS,43,FALSE)*VLOOKUP(EXAMS!$AQ$1,[1]Cargo!$A:$D,4,FALSE),"")</f>
        <v>0</v>
      </c>
      <c r="W66">
        <f>IFERROR(VLOOKUP(A66,EXAMS!A:CS,45,FALSE)*VLOOKUP(EXAMS!$AS$1,[1]Cargo!$A:$D,4,FALSE),"")</f>
        <v>0</v>
      </c>
      <c r="X66">
        <f>IFERROR(VLOOKUP(A66,EXAMS!A:CS,47,FALSE)*VLOOKUP(EXAMS!$AU$1,[1]Cargo!$A:$D,4,FALSE),"")</f>
        <v>0</v>
      </c>
      <c r="Y66">
        <f>IFERROR(VLOOKUP(A66,EXAMS!A:CS,49,FALSE)*VLOOKUP(EXAMS!$AW$1,[1]Cargo!$A:$D,4,FALSE),"")</f>
        <v>0</v>
      </c>
      <c r="Z66">
        <f>IFERROR(VLOOKUP(A66,EXAMS!A:CS,51,FALSE)*VLOOKUP(EXAMS!$AY$1,[1]Cargo!$A:$D,4,FALSE),"")</f>
        <v>0</v>
      </c>
      <c r="AA66">
        <f>IFERROR(VLOOKUP(A66,EXAMS!A:CS,53,FALSE)*VLOOKUP(EXAMS!$BA$1,[1]Cargo!$A:$D,4,FALSE),"")</f>
        <v>0</v>
      </c>
      <c r="AB66">
        <f>IFERROR(VLOOKUP(A66,EXAMS!A:CS,55,FALSE)*VLOOKUP(EXAMS!$BC$1,[1]Cargo!$A:$D,4,FALSE),"")</f>
        <v>0</v>
      </c>
      <c r="AC66">
        <f>IFERROR(VLOOKUP(A66,EXAMS!A:CS,57,FALSE)*VLOOKUP(EXAMS!$BE$1,[1]Cargo!$A:$D,4,FALSE),"")</f>
        <v>0</v>
      </c>
      <c r="AD66">
        <f>IFERROR(VLOOKUP(A66,EXAMS!A:CS,59,FALSE)*VLOOKUP(EXAMS!$BG$1,[1]Cargo!$A:$D,4,FALSE),"")</f>
        <v>0</v>
      </c>
      <c r="AE66">
        <f>IFERROR(VLOOKUP(A66,EXAMS!A:CS,61,FALSE)*VLOOKUP(EXAMS!$BI$1,[1]Cargo!$A:$D,4,FALSE),"")</f>
        <v>0</v>
      </c>
      <c r="AF66">
        <f>IFERROR(VLOOKUP(A66,EXAMS!A:CS,63,FALSE)*VLOOKUP(EXAMS!$BK$1,[1]Cargo!$A:$D,4,FALSE),"")</f>
        <v>0</v>
      </c>
      <c r="AG66">
        <f>IFERROR(VLOOKUP(A66,EXAMS!A:CS,65,FALSE)*VLOOKUP(EXAMS!$BM$1,[1]Cargo!$A:$D,4,FALSE),"")</f>
        <v>0</v>
      </c>
      <c r="AH66">
        <f>IFERROR(VLOOKUP(A66,EXAMS!A:CS,67,FALSE)*VLOOKUP(EXAMS!$BO$1,[1]Cargo!$A:$D,4,FALSE),"")</f>
        <v>0</v>
      </c>
      <c r="AI66">
        <f>IFERROR(VLOOKUP(A66,EXAMS!A:CS,69,FALSE)*VLOOKUP(EXAMS!$BQ$1,[1]Cargo!$A:$D,4,FALSE),"")</f>
        <v>0</v>
      </c>
      <c r="AJ66">
        <f>IFERROR(VLOOKUP(A66,EXAMS!A:CS,71,FALSE)*VLOOKUP(EXAMS!$BS$1,[1]Cargo!$A:$D,4,FALSE),"")</f>
        <v>0</v>
      </c>
      <c r="AK66">
        <f>IFERROR(VLOOKUP(A66,EXAMS!A:CS,73,FALSE)*VLOOKUP(EXAMS!$BU$1,[1]Cargo!$A:$D,4,FALSE),"")</f>
        <v>0</v>
      </c>
      <c r="AL66">
        <f>IFERROR(VLOOKUP(A66,EXAMS!A:CS,75,FALSE)*VLOOKUP(EXAMS!$BW$1,[1]Cargo!$A:$D,4,FALSE),"")</f>
        <v>0</v>
      </c>
      <c r="AM66">
        <f>IFERROR(VLOOKUP(A66,EXAMS!A:CS,77,FALSE)*VLOOKUP(EXAMS!$BY$1,[1]Cargo!$A:$D,4,FALSE),"")</f>
        <v>0</v>
      </c>
      <c r="AN66">
        <f>IFERROR(VLOOKUP(A66,EXAMS!A:CS,79,FALSE)*VLOOKUP(EXAMS!$CA$1,[1]Cargo!$A:$D,4,FALSE),"")</f>
        <v>0</v>
      </c>
      <c r="AO66">
        <f>IFERROR(VLOOKUP(A66,EXAMS!A:CS,81,FALSE)*VLOOKUP(EXAMS!$CC$1,[1]Cargo!$A:$D,4,FALSE),"")</f>
        <v>0</v>
      </c>
      <c r="AP66">
        <f>IFERROR(VLOOKUP(A66,EXAMS!A:CS,83,FALSE)*VLOOKUP(EXAMS!$CE$1,[1]Cargo!$A:$D,4,FALSE),"")</f>
        <v>0</v>
      </c>
      <c r="AQ66">
        <f>IFERROR(VLOOKUP(A66,EXAMS!A:CS,85,FALSE)*VLOOKUP(EXAMS!$CG$1,[1]Cargo!$A:$D,4,FALSE),"")</f>
        <v>0</v>
      </c>
      <c r="AR66">
        <f>IFERROR(VLOOKUP(A66,EXAMS!A:CS,87,FALSE)*VLOOKUP(EXAMS!$CI$1,[1]Cargo!$A:$D,4,FALSE),"")</f>
        <v>0</v>
      </c>
      <c r="AS66">
        <f>IFERROR(VLOOKUP(A66,EXAMS!A:CS,89,FALSE)*VLOOKUP(EXAMS!$CK$1,[1]Cargo!$A:$D,4,FALSE),"")</f>
        <v>0</v>
      </c>
      <c r="AT66">
        <f>IFERROR(VLOOKUP(A66,EXAMS!A:CS,91,FALSE)*VLOOKUP(EXAMS!$CM$1,[1]Cargo!$A:$D,4,FALSE),"")</f>
        <v>0</v>
      </c>
      <c r="AU66">
        <f>IFERROR(VLOOKUP(A66,EXAMS!A:CS,93,FALSE)*VLOOKUP(EXAMS!$CO$1,[1]Cargo!$A:$D,4,FALSE),"")</f>
        <v>0</v>
      </c>
      <c r="AV66">
        <f>IFERROR(VLOOKUP(A66,EXAMS!A:CS,95,FALSE)*VLOOKUP(EXAMS!$CQ$1,[1]Cargo!$A:$D,4,FALSE),"")</f>
        <v>0</v>
      </c>
      <c r="AW66">
        <f>IFERROR(VLOOKUP(A66,EXAMS!A:CS,97,FALSE)*VLOOKUP(EXAMS!$CS$1,[1]Cargo!$A:$D,4,FALSE),"")</f>
        <v>0</v>
      </c>
    </row>
    <row r="67" spans="1:49" hidden="1" x14ac:dyDescent="0.3">
      <c r="A67" s="4" t="str">
        <f>METADATA!A66</f>
        <v>Q0396</v>
      </c>
      <c r="B67" s="11" t="s">
        <v>212</v>
      </c>
      <c r="C67" s="11">
        <f t="shared" si="2"/>
        <v>0</v>
      </c>
      <c r="D67" s="92">
        <f t="shared" ref="D67:D130" si="3">COUNTIF(E67:AZ67,"&gt;0.01")</f>
        <v>0</v>
      </c>
      <c r="E67">
        <f>IFERROR(VLOOKUP(A67,EXAMS!A:CS,7,FALSE)*VLOOKUP(EXAMS!$G$1,[1]Cargo!$A:$D,4,FALSE),"")</f>
        <v>0</v>
      </c>
      <c r="F67">
        <f>IFERROR(VLOOKUP(A67,EXAMS!A:CS,9,FALSE)*VLOOKUP(EXAMS!$I$1,[1]Cargo!$A:$D,4,FALSE),"")</f>
        <v>0</v>
      </c>
      <c r="G67">
        <f>IFERROR(VLOOKUP(A67,EXAMS!A:CS,11,FALSE)*VLOOKUP(EXAMS!$K$1,[1]Cargo!$A:$D,4,FALSE),"")</f>
        <v>0</v>
      </c>
      <c r="H67">
        <f>IFERROR(VLOOKUP(A67,EXAMS!A:CS,13,FALSE)*VLOOKUP(EXAMS!$M$1,[1]Cargo!$A:$D,4,FALSE),"")</f>
        <v>0</v>
      </c>
      <c r="I67">
        <f>IFERROR(VLOOKUP(A67,EXAMS!A:CS,15,FALSE)*VLOOKUP(EXAMS!$O$1,[1]Cargo!$A:$D,4,FALSE),"")</f>
        <v>0</v>
      </c>
      <c r="J67">
        <f>IFERROR(VLOOKUP(A67,EXAMS!A:CS,17,FALSE)*VLOOKUP(EXAMS!$Q$1,[1]Cargo!$A:$D,4,FALSE),"")</f>
        <v>0</v>
      </c>
      <c r="K67">
        <f>IFERROR(VLOOKUP(A67,EXAMS!A:CS,19,FALSE)*VLOOKUP(EXAMS!$S$1,[1]Cargo!$A:$D,4,FALSE),"")</f>
        <v>0</v>
      </c>
      <c r="L67">
        <f>IFERROR(VLOOKUP(A67,EXAMS!A:CS,21,FALSE)*VLOOKUP(EXAMS!$U$1,[1]Cargo!$A:$D,4,FALSE),"")</f>
        <v>0</v>
      </c>
      <c r="M67">
        <f>IFERROR(VLOOKUP(A67,EXAMS!A:CS,23,FALSE)*VLOOKUP(EXAMS!$W$1,[1]Cargo!$A:$D,4,FALSE),"")</f>
        <v>0</v>
      </c>
      <c r="N67">
        <f>IFERROR(VLOOKUP(A67,EXAMS!A:CS,25,FALSE)*VLOOKUP(EXAMS!$Y$1,[1]Cargo!$A:$D,4,FALSE),"")</f>
        <v>0</v>
      </c>
      <c r="O67">
        <f>IFERROR(VLOOKUP(A67,EXAMS!A:CS,27,FALSE)*VLOOKUP(EXAMS!$AA$1,[1]Cargo!$A:$D,4,FALSE),"")</f>
        <v>0</v>
      </c>
      <c r="P67">
        <f>IFERROR(VLOOKUP(A67,EXAMS!A:CS,29,FALSE)*VLOOKUP(EXAMS!$AC$1,[1]Cargo!$A:$D,4,FALSE),"")</f>
        <v>0</v>
      </c>
      <c r="Q67">
        <f>IFERROR(VLOOKUP(A67,EXAMS!A:CS,31,FALSE)*VLOOKUP(EXAMS!$AE$1,[1]Cargo!$A:$D,4,FALSE),"")</f>
        <v>0</v>
      </c>
      <c r="R67">
        <f>IFERROR(VLOOKUP(A67,EXAMS!A:CS,33,FALSE)*VLOOKUP(EXAMS!$AG$1,[1]Cargo!$A:$D,4,FALSE),"")</f>
        <v>0</v>
      </c>
      <c r="S67">
        <f>IFERROR(VLOOKUP(A67,EXAMS!A:CS,37,FALSE)*VLOOKUP(EXAMS!$AK$1,[1]Cargo!$A:$D,4,FALSE),"")</f>
        <v>0</v>
      </c>
      <c r="T67">
        <f>IFERROR(VLOOKUP(A67,EXAMS!A:CS,39,FALSE)*VLOOKUP(EXAMS!$AM$1,[1]Cargo!$A:$D,4,FALSE),"")</f>
        <v>0</v>
      </c>
      <c r="U67">
        <f>IFERROR(VLOOKUP(A67,EXAMS!A:CS,41,FALSE)*VLOOKUP(EXAMS!$AO$1,[1]Cargo!$A:$D,4,FALSE),"")</f>
        <v>0</v>
      </c>
      <c r="V67">
        <f>IFERROR(VLOOKUP(A67,EXAMS!A:CS,43,FALSE)*VLOOKUP(EXAMS!$AQ$1,[1]Cargo!$A:$D,4,FALSE),"")</f>
        <v>0</v>
      </c>
      <c r="W67">
        <f>IFERROR(VLOOKUP(A67,EXAMS!A:CS,45,FALSE)*VLOOKUP(EXAMS!$AS$1,[1]Cargo!$A:$D,4,FALSE),"")</f>
        <v>0</v>
      </c>
      <c r="X67">
        <f>IFERROR(VLOOKUP(A67,EXAMS!A:CS,47,FALSE)*VLOOKUP(EXAMS!$AU$1,[1]Cargo!$A:$D,4,FALSE),"")</f>
        <v>0</v>
      </c>
      <c r="Y67">
        <f>IFERROR(VLOOKUP(A67,EXAMS!A:CS,49,FALSE)*VLOOKUP(EXAMS!$AW$1,[1]Cargo!$A:$D,4,FALSE),"")</f>
        <v>0</v>
      </c>
      <c r="Z67">
        <f>IFERROR(VLOOKUP(A67,EXAMS!A:CS,51,FALSE)*VLOOKUP(EXAMS!$AY$1,[1]Cargo!$A:$D,4,FALSE),"")</f>
        <v>0</v>
      </c>
      <c r="AA67">
        <f>IFERROR(VLOOKUP(A67,EXAMS!A:CS,53,FALSE)*VLOOKUP(EXAMS!$BA$1,[1]Cargo!$A:$D,4,FALSE),"")</f>
        <v>0</v>
      </c>
      <c r="AB67">
        <f>IFERROR(VLOOKUP(A67,EXAMS!A:CS,55,FALSE)*VLOOKUP(EXAMS!$BC$1,[1]Cargo!$A:$D,4,FALSE),"")</f>
        <v>0</v>
      </c>
      <c r="AC67">
        <f>IFERROR(VLOOKUP(A67,EXAMS!A:CS,57,FALSE)*VLOOKUP(EXAMS!$BE$1,[1]Cargo!$A:$D,4,FALSE),"")</f>
        <v>0</v>
      </c>
      <c r="AD67">
        <f>IFERROR(VLOOKUP(A67,EXAMS!A:CS,59,FALSE)*VLOOKUP(EXAMS!$BG$1,[1]Cargo!$A:$D,4,FALSE),"")</f>
        <v>0</v>
      </c>
      <c r="AE67">
        <f>IFERROR(VLOOKUP(A67,EXAMS!A:CS,61,FALSE)*VLOOKUP(EXAMS!$BI$1,[1]Cargo!$A:$D,4,FALSE),"")</f>
        <v>0</v>
      </c>
      <c r="AF67">
        <f>IFERROR(VLOOKUP(A67,EXAMS!A:CS,63,FALSE)*VLOOKUP(EXAMS!$BK$1,[1]Cargo!$A:$D,4,FALSE),"")</f>
        <v>0</v>
      </c>
      <c r="AG67">
        <f>IFERROR(VLOOKUP(A67,EXAMS!A:CS,65,FALSE)*VLOOKUP(EXAMS!$BM$1,[1]Cargo!$A:$D,4,FALSE),"")</f>
        <v>0</v>
      </c>
      <c r="AH67">
        <f>IFERROR(VLOOKUP(A67,EXAMS!A:CS,67,FALSE)*VLOOKUP(EXAMS!$BO$1,[1]Cargo!$A:$D,4,FALSE),"")</f>
        <v>0</v>
      </c>
      <c r="AI67">
        <f>IFERROR(VLOOKUP(A67,EXAMS!A:CS,69,FALSE)*VLOOKUP(EXAMS!$BQ$1,[1]Cargo!$A:$D,4,FALSE),"")</f>
        <v>0</v>
      </c>
      <c r="AJ67">
        <f>IFERROR(VLOOKUP(A67,EXAMS!A:CS,71,FALSE)*VLOOKUP(EXAMS!$BS$1,[1]Cargo!$A:$D,4,FALSE),"")</f>
        <v>0</v>
      </c>
      <c r="AK67">
        <f>IFERROR(VLOOKUP(A67,EXAMS!A:CS,73,FALSE)*VLOOKUP(EXAMS!$BU$1,[1]Cargo!$A:$D,4,FALSE),"")</f>
        <v>0</v>
      </c>
      <c r="AL67">
        <f>IFERROR(VLOOKUP(A67,EXAMS!A:CS,75,FALSE)*VLOOKUP(EXAMS!$BW$1,[1]Cargo!$A:$D,4,FALSE),"")</f>
        <v>0</v>
      </c>
      <c r="AM67">
        <f>IFERROR(VLOOKUP(A67,EXAMS!A:CS,77,FALSE)*VLOOKUP(EXAMS!$BY$1,[1]Cargo!$A:$D,4,FALSE),"")</f>
        <v>0</v>
      </c>
      <c r="AN67">
        <f>IFERROR(VLOOKUP(A67,EXAMS!A:CS,79,FALSE)*VLOOKUP(EXAMS!$CA$1,[1]Cargo!$A:$D,4,FALSE),"")</f>
        <v>0</v>
      </c>
      <c r="AO67">
        <f>IFERROR(VLOOKUP(A67,EXAMS!A:CS,81,FALSE)*VLOOKUP(EXAMS!$CC$1,[1]Cargo!$A:$D,4,FALSE),"")</f>
        <v>0</v>
      </c>
      <c r="AP67">
        <f>IFERROR(VLOOKUP(A67,EXAMS!A:CS,83,FALSE)*VLOOKUP(EXAMS!$CE$1,[1]Cargo!$A:$D,4,FALSE),"")</f>
        <v>0</v>
      </c>
      <c r="AQ67">
        <f>IFERROR(VLOOKUP(A67,EXAMS!A:CS,85,FALSE)*VLOOKUP(EXAMS!$CG$1,[1]Cargo!$A:$D,4,FALSE),"")</f>
        <v>0</v>
      </c>
      <c r="AR67">
        <f>IFERROR(VLOOKUP(A67,EXAMS!A:CS,87,FALSE)*VLOOKUP(EXAMS!$CI$1,[1]Cargo!$A:$D,4,FALSE),"")</f>
        <v>0</v>
      </c>
      <c r="AS67">
        <f>IFERROR(VLOOKUP(A67,EXAMS!A:CS,89,FALSE)*VLOOKUP(EXAMS!$CK$1,[1]Cargo!$A:$D,4,FALSE),"")</f>
        <v>0</v>
      </c>
      <c r="AT67">
        <f>IFERROR(VLOOKUP(A67,EXAMS!A:CS,91,FALSE)*VLOOKUP(EXAMS!$CM$1,[1]Cargo!$A:$D,4,FALSE),"")</f>
        <v>0</v>
      </c>
      <c r="AU67">
        <f>IFERROR(VLOOKUP(A67,EXAMS!A:CS,93,FALSE)*VLOOKUP(EXAMS!$CO$1,[1]Cargo!$A:$D,4,FALSE),"")</f>
        <v>0</v>
      </c>
      <c r="AV67">
        <f>IFERROR(VLOOKUP(A67,EXAMS!A:CS,95,FALSE)*VLOOKUP(EXAMS!$CQ$1,[1]Cargo!$A:$D,4,FALSE),"")</f>
        <v>0</v>
      </c>
      <c r="AW67">
        <f>IFERROR(VLOOKUP(A67,EXAMS!A:CS,97,FALSE)*VLOOKUP(EXAMS!$CS$1,[1]Cargo!$A:$D,4,FALSE),"")</f>
        <v>0</v>
      </c>
    </row>
    <row r="68" spans="1:49" hidden="1" x14ac:dyDescent="0.3">
      <c r="A68" s="4" t="str">
        <f>METADATA!A67</f>
        <v>Q0403</v>
      </c>
      <c r="B68" s="11" t="s">
        <v>215</v>
      </c>
      <c r="C68" s="11">
        <f t="shared" si="2"/>
        <v>0</v>
      </c>
      <c r="D68" s="92">
        <f t="shared" si="3"/>
        <v>2</v>
      </c>
      <c r="E68">
        <f>IFERROR(VLOOKUP(A68,EXAMS!A:CS,7,FALSE)*VLOOKUP(EXAMS!$G$1,[1]Cargo!$A:$D,4,FALSE),"")</f>
        <v>0</v>
      </c>
      <c r="F68">
        <f>IFERROR(VLOOKUP(A68,EXAMS!A:CS,9,FALSE)*VLOOKUP(EXAMS!$I$1,[1]Cargo!$A:$D,4,FALSE),"")</f>
        <v>0</v>
      </c>
      <c r="G68">
        <f>IFERROR(VLOOKUP(A68,EXAMS!A:CS,11,FALSE)*VLOOKUP(EXAMS!$K$1,[1]Cargo!$A:$D,4,FALSE),"")</f>
        <v>0</v>
      </c>
      <c r="H68">
        <f>IFERROR(VLOOKUP(A68,EXAMS!A:CS,13,FALSE)*VLOOKUP(EXAMS!$M$1,[1]Cargo!$A:$D,4,FALSE),"")</f>
        <v>0</v>
      </c>
      <c r="I68">
        <f>IFERROR(VLOOKUP(A68,EXAMS!A:CS,15,FALSE)*VLOOKUP(EXAMS!$O$1,[1]Cargo!$A:$D,4,FALSE),"")</f>
        <v>0</v>
      </c>
      <c r="J68">
        <f>IFERROR(VLOOKUP(A68,EXAMS!A:CS,17,FALSE)*VLOOKUP(EXAMS!$Q$1,[1]Cargo!$A:$D,4,FALSE),"")</f>
        <v>0</v>
      </c>
      <c r="K68">
        <f>IFERROR(VLOOKUP(A68,EXAMS!A:CS,19,FALSE)*VLOOKUP(EXAMS!$S$1,[1]Cargo!$A:$D,4,FALSE),"")</f>
        <v>0</v>
      </c>
      <c r="L68">
        <f>IFERROR(VLOOKUP(A68,EXAMS!A:CS,21,FALSE)*VLOOKUP(EXAMS!$U$1,[1]Cargo!$A:$D,4,FALSE),"")</f>
        <v>0</v>
      </c>
      <c r="M68">
        <f>IFERROR(VLOOKUP(A68,EXAMS!A:CS,23,FALSE)*VLOOKUP(EXAMS!$W$1,[1]Cargo!$A:$D,4,FALSE),"")</f>
        <v>0</v>
      </c>
      <c r="N68">
        <f>IFERROR(VLOOKUP(A68,EXAMS!A:CS,25,FALSE)*VLOOKUP(EXAMS!$Y$1,[1]Cargo!$A:$D,4,FALSE),"")</f>
        <v>0</v>
      </c>
      <c r="O68">
        <f>IFERROR(VLOOKUP(A68,EXAMS!A:CS,27,FALSE)*VLOOKUP(EXAMS!$AA$1,[1]Cargo!$A:$D,4,FALSE),"")</f>
        <v>0</v>
      </c>
      <c r="P68">
        <f>IFERROR(VLOOKUP(A68,EXAMS!A:CS,29,FALSE)*VLOOKUP(EXAMS!$AC$1,[1]Cargo!$A:$D,4,FALSE),"")</f>
        <v>0</v>
      </c>
      <c r="Q68">
        <f>IFERROR(VLOOKUP(A68,EXAMS!A:CS,31,FALSE)*VLOOKUP(EXAMS!$AE$1,[1]Cargo!$A:$D,4,FALSE),"")</f>
        <v>0</v>
      </c>
      <c r="R68">
        <f>IFERROR(VLOOKUP(A68,EXAMS!A:CS,33,FALSE)*VLOOKUP(EXAMS!$AG$1,[1]Cargo!$A:$D,4,FALSE),"")</f>
        <v>0</v>
      </c>
      <c r="S68">
        <f>IFERROR(VLOOKUP(A68,EXAMS!A:CS,37,FALSE)*VLOOKUP(EXAMS!$AK$1,[1]Cargo!$A:$D,4,FALSE),"")</f>
        <v>0</v>
      </c>
      <c r="T68">
        <f>IFERROR(VLOOKUP(A68,EXAMS!A:CS,39,FALSE)*VLOOKUP(EXAMS!$AM$1,[1]Cargo!$A:$D,4,FALSE),"")</f>
        <v>0</v>
      </c>
      <c r="U68">
        <f>IFERROR(VLOOKUP(A68,EXAMS!A:CS,41,FALSE)*VLOOKUP(EXAMS!$AO$1,[1]Cargo!$A:$D,4,FALSE),"")</f>
        <v>0</v>
      </c>
      <c r="V68">
        <f>IFERROR(VLOOKUP(A68,EXAMS!A:CS,43,FALSE)*VLOOKUP(EXAMS!$AQ$1,[1]Cargo!$A:$D,4,FALSE),"")</f>
        <v>0</v>
      </c>
      <c r="W68">
        <f>IFERROR(VLOOKUP(A68,EXAMS!A:CS,45,FALSE)*VLOOKUP(EXAMS!$AS$1,[1]Cargo!$A:$D,4,FALSE),"")</f>
        <v>0</v>
      </c>
      <c r="X68">
        <f>IFERROR(VLOOKUP(A68,EXAMS!A:CS,47,FALSE)*VLOOKUP(EXAMS!$AU$1,[1]Cargo!$A:$D,4,FALSE),"")</f>
        <v>0</v>
      </c>
      <c r="Y68">
        <f>IFERROR(VLOOKUP(A68,EXAMS!A:CS,49,FALSE)*VLOOKUP(EXAMS!$AW$1,[1]Cargo!$A:$D,4,FALSE),"")</f>
        <v>0</v>
      </c>
      <c r="Z68">
        <f>IFERROR(VLOOKUP(A68,EXAMS!A:CS,51,FALSE)*VLOOKUP(EXAMS!$AY$1,[1]Cargo!$A:$D,4,FALSE),"")</f>
        <v>0</v>
      </c>
      <c r="AA68">
        <f>IFERROR(VLOOKUP(A68,EXAMS!A:CS,53,FALSE)*VLOOKUP(EXAMS!$BA$1,[1]Cargo!$A:$D,4,FALSE),"")</f>
        <v>0</v>
      </c>
      <c r="AB68">
        <f>IFERROR(VLOOKUP(A68,EXAMS!A:CS,55,FALSE)*VLOOKUP(EXAMS!$BC$1,[1]Cargo!$A:$D,4,FALSE),"")</f>
        <v>0</v>
      </c>
      <c r="AC68">
        <f>IFERROR(VLOOKUP(A68,EXAMS!A:CS,57,FALSE)*VLOOKUP(EXAMS!$BE$1,[1]Cargo!$A:$D,4,FALSE),"")</f>
        <v>0</v>
      </c>
      <c r="AD68">
        <f>IFERROR(VLOOKUP(A68,EXAMS!A:CS,59,FALSE)*VLOOKUP(EXAMS!$BG$1,[1]Cargo!$A:$D,4,FALSE),"")</f>
        <v>0</v>
      </c>
      <c r="AE68">
        <f>IFERROR(VLOOKUP(A68,EXAMS!A:CS,61,FALSE)*VLOOKUP(EXAMS!$BI$1,[1]Cargo!$A:$D,4,FALSE),"")</f>
        <v>0</v>
      </c>
      <c r="AF68">
        <f>IFERROR(VLOOKUP(A68,EXAMS!A:CS,63,FALSE)*VLOOKUP(EXAMS!$BK$1,[1]Cargo!$A:$D,4,FALSE),"")</f>
        <v>0</v>
      </c>
      <c r="AG68">
        <f>IFERROR(VLOOKUP(A68,EXAMS!A:CS,65,FALSE)*VLOOKUP(EXAMS!$BM$1,[1]Cargo!$A:$D,4,FALSE),"")</f>
        <v>0</v>
      </c>
      <c r="AH68">
        <f>IFERROR(VLOOKUP(A68,EXAMS!A:CS,67,FALSE)*VLOOKUP(EXAMS!$BO$1,[1]Cargo!$A:$D,4,FALSE),"")</f>
        <v>0</v>
      </c>
      <c r="AI68">
        <f>IFERROR(VLOOKUP(A68,EXAMS!A:CS,69,FALSE)*VLOOKUP(EXAMS!$BQ$1,[1]Cargo!$A:$D,4,FALSE),"")</f>
        <v>0</v>
      </c>
      <c r="AJ68">
        <f>IFERROR(VLOOKUP(A68,EXAMS!A:CS,71,FALSE)*VLOOKUP(EXAMS!$BS$1,[1]Cargo!$A:$D,4,FALSE),"")</f>
        <v>0</v>
      </c>
      <c r="AK68">
        <f>IFERROR(VLOOKUP(A68,EXAMS!A:CS,73,FALSE)*VLOOKUP(EXAMS!$BU$1,[1]Cargo!$A:$D,4,FALSE),"")</f>
        <v>0.3856</v>
      </c>
      <c r="AL68">
        <f>IFERROR(VLOOKUP(A68,EXAMS!A:CS,75,FALSE)*VLOOKUP(EXAMS!$BW$1,[1]Cargo!$A:$D,4,FALSE),"")</f>
        <v>0</v>
      </c>
      <c r="AM68">
        <f>IFERROR(VLOOKUP(A68,EXAMS!A:CS,77,FALSE)*VLOOKUP(EXAMS!$BY$1,[1]Cargo!$A:$D,4,FALSE),"")</f>
        <v>0.65568000000000004</v>
      </c>
      <c r="AN68">
        <f>IFERROR(VLOOKUP(A68,EXAMS!A:CS,79,FALSE)*VLOOKUP(EXAMS!$CA$1,[1]Cargo!$A:$D,4,FALSE),"")</f>
        <v>0</v>
      </c>
      <c r="AO68">
        <f>IFERROR(VLOOKUP(A68,EXAMS!A:CS,81,FALSE)*VLOOKUP(EXAMS!$CC$1,[1]Cargo!$A:$D,4,FALSE),"")</f>
        <v>0</v>
      </c>
      <c r="AP68">
        <f>IFERROR(VLOOKUP(A68,EXAMS!A:CS,83,FALSE)*VLOOKUP(EXAMS!$CE$1,[1]Cargo!$A:$D,4,FALSE),"")</f>
        <v>0</v>
      </c>
      <c r="AQ68">
        <f>IFERROR(VLOOKUP(A68,EXAMS!A:CS,85,FALSE)*VLOOKUP(EXAMS!$CG$1,[1]Cargo!$A:$D,4,FALSE),"")</f>
        <v>0</v>
      </c>
      <c r="AR68">
        <f>IFERROR(VLOOKUP(A68,EXAMS!A:CS,87,FALSE)*VLOOKUP(EXAMS!$CI$1,[1]Cargo!$A:$D,4,FALSE),"")</f>
        <v>0</v>
      </c>
      <c r="AS68">
        <f>IFERROR(VLOOKUP(A68,EXAMS!A:CS,89,FALSE)*VLOOKUP(EXAMS!$CK$1,[1]Cargo!$A:$D,4,FALSE),"")</f>
        <v>0</v>
      </c>
      <c r="AT68">
        <f>IFERROR(VLOOKUP(A68,EXAMS!A:CS,91,FALSE)*VLOOKUP(EXAMS!$CM$1,[1]Cargo!$A:$D,4,FALSE),"")</f>
        <v>0</v>
      </c>
      <c r="AU68">
        <f>IFERROR(VLOOKUP(A68,EXAMS!A:CS,93,FALSE)*VLOOKUP(EXAMS!$CO$1,[1]Cargo!$A:$D,4,FALSE),"")</f>
        <v>0</v>
      </c>
      <c r="AV68">
        <f>IFERROR(VLOOKUP(A68,EXAMS!A:CS,95,FALSE)*VLOOKUP(EXAMS!$CQ$1,[1]Cargo!$A:$D,4,FALSE),"")</f>
        <v>0</v>
      </c>
      <c r="AW68">
        <f>IFERROR(VLOOKUP(A68,EXAMS!A:CS,97,FALSE)*VLOOKUP(EXAMS!$CS$1,[1]Cargo!$A:$D,4,FALSE),"")</f>
        <v>0</v>
      </c>
    </row>
    <row r="69" spans="1:49" hidden="1" x14ac:dyDescent="0.3">
      <c r="A69" s="4" t="str">
        <f>METADATA!A68</f>
        <v>Q0418</v>
      </c>
      <c r="B69" s="11" t="s">
        <v>218</v>
      </c>
      <c r="C69" s="11">
        <f t="shared" si="2"/>
        <v>2.4457000000000004</v>
      </c>
      <c r="D69" s="92">
        <f t="shared" si="3"/>
        <v>5</v>
      </c>
      <c r="E69">
        <f>IFERROR(VLOOKUP(A69,EXAMS!A:CS,7,FALSE)*VLOOKUP(EXAMS!$G$1,[1]Cargo!$A:$D,4,FALSE),"")</f>
        <v>0.42539999999999994</v>
      </c>
      <c r="F69">
        <f>IFERROR(VLOOKUP(A69,EXAMS!A:CS,9,FALSE)*VLOOKUP(EXAMS!$I$1,[1]Cargo!$A:$D,4,FALSE),"")</f>
        <v>0.71100000000000008</v>
      </c>
      <c r="G69">
        <f>IFERROR(VLOOKUP(A69,EXAMS!A:CS,11,FALSE)*VLOOKUP(EXAMS!$K$1,[1]Cargo!$A:$D,4,FALSE),"")</f>
        <v>0.54700000000000004</v>
      </c>
      <c r="H69">
        <f>IFERROR(VLOOKUP(A69,EXAMS!A:CS,13,FALSE)*VLOOKUP(EXAMS!$M$1,[1]Cargo!$A:$D,4,FALSE),"")</f>
        <v>0.29580000000000001</v>
      </c>
      <c r="I69">
        <f>IFERROR(VLOOKUP(A69,EXAMS!A:CS,15,FALSE)*VLOOKUP(EXAMS!$O$1,[1]Cargo!$A:$D,4,FALSE),"")</f>
        <v>0.46650000000000003</v>
      </c>
      <c r="J69">
        <f>IFERROR(VLOOKUP(A69,EXAMS!A:CS,17,FALSE)*VLOOKUP(EXAMS!$Q$1,[1]Cargo!$A:$D,4,FALSE),"")</f>
        <v>0</v>
      </c>
      <c r="K69">
        <f>IFERROR(VLOOKUP(A69,EXAMS!A:CS,19,FALSE)*VLOOKUP(EXAMS!$S$1,[1]Cargo!$A:$D,4,FALSE),"")</f>
        <v>0</v>
      </c>
      <c r="L69">
        <f>IFERROR(VLOOKUP(A69,EXAMS!A:CS,21,FALSE)*VLOOKUP(EXAMS!$U$1,[1]Cargo!$A:$D,4,FALSE),"")</f>
        <v>0</v>
      </c>
      <c r="M69">
        <f>IFERROR(VLOOKUP(A69,EXAMS!A:CS,23,FALSE)*VLOOKUP(EXAMS!$W$1,[1]Cargo!$A:$D,4,FALSE),"")</f>
        <v>0</v>
      </c>
      <c r="N69">
        <f>IFERROR(VLOOKUP(A69,EXAMS!A:CS,25,FALSE)*VLOOKUP(EXAMS!$Y$1,[1]Cargo!$A:$D,4,FALSE),"")</f>
        <v>0</v>
      </c>
      <c r="O69">
        <f>IFERROR(VLOOKUP(A69,EXAMS!A:CS,27,FALSE)*VLOOKUP(EXAMS!$AA$1,[1]Cargo!$A:$D,4,FALSE),"")</f>
        <v>0</v>
      </c>
      <c r="P69">
        <f>IFERROR(VLOOKUP(A69,EXAMS!A:CS,29,FALSE)*VLOOKUP(EXAMS!$AC$1,[1]Cargo!$A:$D,4,FALSE),"")</f>
        <v>0</v>
      </c>
      <c r="Q69">
        <f>IFERROR(VLOOKUP(A69,EXAMS!A:CS,31,FALSE)*VLOOKUP(EXAMS!$AE$1,[1]Cargo!$A:$D,4,FALSE),"")</f>
        <v>0</v>
      </c>
      <c r="R69">
        <f>IFERROR(VLOOKUP(A69,EXAMS!A:CS,33,FALSE)*VLOOKUP(EXAMS!$AG$1,[1]Cargo!$A:$D,4,FALSE),"")</f>
        <v>0</v>
      </c>
      <c r="S69">
        <f>IFERROR(VLOOKUP(A69,EXAMS!A:CS,37,FALSE)*VLOOKUP(EXAMS!$AK$1,[1]Cargo!$A:$D,4,FALSE),"")</f>
        <v>0</v>
      </c>
      <c r="T69">
        <f>IFERROR(VLOOKUP(A69,EXAMS!A:CS,39,FALSE)*VLOOKUP(EXAMS!$AM$1,[1]Cargo!$A:$D,4,FALSE),"")</f>
        <v>0</v>
      </c>
      <c r="U69">
        <f>IFERROR(VLOOKUP(A69,EXAMS!A:CS,41,FALSE)*VLOOKUP(EXAMS!$AO$1,[1]Cargo!$A:$D,4,FALSE),"")</f>
        <v>0</v>
      </c>
      <c r="V69">
        <f>IFERROR(VLOOKUP(A69,EXAMS!A:CS,43,FALSE)*VLOOKUP(EXAMS!$AQ$1,[1]Cargo!$A:$D,4,FALSE),"")</f>
        <v>0</v>
      </c>
      <c r="W69">
        <f>IFERROR(VLOOKUP(A69,EXAMS!A:CS,45,FALSE)*VLOOKUP(EXAMS!$AS$1,[1]Cargo!$A:$D,4,FALSE),"")</f>
        <v>0</v>
      </c>
      <c r="X69">
        <f>IFERROR(VLOOKUP(A69,EXAMS!A:CS,47,FALSE)*VLOOKUP(EXAMS!$AU$1,[1]Cargo!$A:$D,4,FALSE),"")</f>
        <v>0</v>
      </c>
      <c r="Y69">
        <f>IFERROR(VLOOKUP(A69,EXAMS!A:CS,49,FALSE)*VLOOKUP(EXAMS!$AW$1,[1]Cargo!$A:$D,4,FALSE),"")</f>
        <v>0</v>
      </c>
      <c r="Z69">
        <f>IFERROR(VLOOKUP(A69,EXAMS!A:CS,51,FALSE)*VLOOKUP(EXAMS!$AY$1,[1]Cargo!$A:$D,4,FALSE),"")</f>
        <v>0</v>
      </c>
      <c r="AA69">
        <f>IFERROR(VLOOKUP(A69,EXAMS!A:CS,53,FALSE)*VLOOKUP(EXAMS!$BA$1,[1]Cargo!$A:$D,4,FALSE),"")</f>
        <v>0</v>
      </c>
      <c r="AB69">
        <f>IFERROR(VLOOKUP(A69,EXAMS!A:CS,55,FALSE)*VLOOKUP(EXAMS!$BC$1,[1]Cargo!$A:$D,4,FALSE),"")</f>
        <v>0</v>
      </c>
      <c r="AC69">
        <f>IFERROR(VLOOKUP(A69,EXAMS!A:CS,57,FALSE)*VLOOKUP(EXAMS!$BE$1,[1]Cargo!$A:$D,4,FALSE),"")</f>
        <v>0</v>
      </c>
      <c r="AD69">
        <f>IFERROR(VLOOKUP(A69,EXAMS!A:CS,59,FALSE)*VLOOKUP(EXAMS!$BG$1,[1]Cargo!$A:$D,4,FALSE),"")</f>
        <v>0</v>
      </c>
      <c r="AE69">
        <f>IFERROR(VLOOKUP(A69,EXAMS!A:CS,61,FALSE)*VLOOKUP(EXAMS!$BI$1,[1]Cargo!$A:$D,4,FALSE),"")</f>
        <v>0</v>
      </c>
      <c r="AF69">
        <f>IFERROR(VLOOKUP(A69,EXAMS!A:CS,63,FALSE)*VLOOKUP(EXAMS!$BK$1,[1]Cargo!$A:$D,4,FALSE),"")</f>
        <v>0</v>
      </c>
      <c r="AG69">
        <f>IFERROR(VLOOKUP(A69,EXAMS!A:CS,65,FALSE)*VLOOKUP(EXAMS!$BM$1,[1]Cargo!$A:$D,4,FALSE),"")</f>
        <v>0</v>
      </c>
      <c r="AH69">
        <f>IFERROR(VLOOKUP(A69,EXAMS!A:CS,67,FALSE)*VLOOKUP(EXAMS!$BO$1,[1]Cargo!$A:$D,4,FALSE),"")</f>
        <v>0</v>
      </c>
      <c r="AI69">
        <f>IFERROR(VLOOKUP(A69,EXAMS!A:CS,69,FALSE)*VLOOKUP(EXAMS!$BQ$1,[1]Cargo!$A:$D,4,FALSE),"")</f>
        <v>0</v>
      </c>
      <c r="AJ69">
        <f>IFERROR(VLOOKUP(A69,EXAMS!A:CS,71,FALSE)*VLOOKUP(EXAMS!$BS$1,[1]Cargo!$A:$D,4,FALSE),"")</f>
        <v>0</v>
      </c>
      <c r="AK69">
        <f>IFERROR(VLOOKUP(A69,EXAMS!A:CS,73,FALSE)*VLOOKUP(EXAMS!$BU$1,[1]Cargo!$A:$D,4,FALSE),"")</f>
        <v>0</v>
      </c>
      <c r="AL69">
        <f>IFERROR(VLOOKUP(A69,EXAMS!A:CS,75,FALSE)*VLOOKUP(EXAMS!$BW$1,[1]Cargo!$A:$D,4,FALSE),"")</f>
        <v>0</v>
      </c>
      <c r="AM69">
        <f>IFERROR(VLOOKUP(A69,EXAMS!A:CS,77,FALSE)*VLOOKUP(EXAMS!$BY$1,[1]Cargo!$A:$D,4,FALSE),"")</f>
        <v>0</v>
      </c>
      <c r="AN69">
        <f>IFERROR(VLOOKUP(A69,EXAMS!A:CS,79,FALSE)*VLOOKUP(EXAMS!$CA$1,[1]Cargo!$A:$D,4,FALSE),"")</f>
        <v>0</v>
      </c>
      <c r="AO69">
        <f>IFERROR(VLOOKUP(A69,EXAMS!A:CS,81,FALSE)*VLOOKUP(EXAMS!$CC$1,[1]Cargo!$A:$D,4,FALSE),"")</f>
        <v>0</v>
      </c>
      <c r="AP69">
        <f>IFERROR(VLOOKUP(A69,EXAMS!A:CS,83,FALSE)*VLOOKUP(EXAMS!$CE$1,[1]Cargo!$A:$D,4,FALSE),"")</f>
        <v>0</v>
      </c>
      <c r="AQ69">
        <f>IFERROR(VLOOKUP(A69,EXAMS!A:CS,85,FALSE)*VLOOKUP(EXAMS!$CG$1,[1]Cargo!$A:$D,4,FALSE),"")</f>
        <v>0</v>
      </c>
      <c r="AR69">
        <f>IFERROR(VLOOKUP(A69,EXAMS!A:CS,87,FALSE)*VLOOKUP(EXAMS!$CI$1,[1]Cargo!$A:$D,4,FALSE),"")</f>
        <v>0</v>
      </c>
      <c r="AS69">
        <f>IFERROR(VLOOKUP(A69,EXAMS!A:CS,89,FALSE)*VLOOKUP(EXAMS!$CK$1,[1]Cargo!$A:$D,4,FALSE),"")</f>
        <v>0</v>
      </c>
      <c r="AT69">
        <f>IFERROR(VLOOKUP(A69,EXAMS!A:CS,91,FALSE)*VLOOKUP(EXAMS!$CM$1,[1]Cargo!$A:$D,4,FALSE),"")</f>
        <v>0</v>
      </c>
      <c r="AU69">
        <f>IFERROR(VLOOKUP(A69,EXAMS!A:CS,93,FALSE)*VLOOKUP(EXAMS!$CO$1,[1]Cargo!$A:$D,4,FALSE),"")</f>
        <v>0</v>
      </c>
      <c r="AV69">
        <f>IFERROR(VLOOKUP(A69,EXAMS!A:CS,95,FALSE)*VLOOKUP(EXAMS!$CQ$1,[1]Cargo!$A:$D,4,FALSE),"")</f>
        <v>0</v>
      </c>
      <c r="AW69">
        <f>IFERROR(VLOOKUP(A69,EXAMS!A:CS,97,FALSE)*VLOOKUP(EXAMS!$CS$1,[1]Cargo!$A:$D,4,FALSE),"")</f>
        <v>0</v>
      </c>
    </row>
    <row r="70" spans="1:49" hidden="1" x14ac:dyDescent="0.3">
      <c r="A70" s="4" t="str">
        <f>METADATA!A69</f>
        <v>Q0424</v>
      </c>
      <c r="B70" s="11" t="s">
        <v>221</v>
      </c>
      <c r="C70" s="11">
        <f t="shared" si="2"/>
        <v>0</v>
      </c>
      <c r="D70" s="92">
        <f t="shared" si="3"/>
        <v>0</v>
      </c>
      <c r="E70">
        <f>IFERROR(VLOOKUP(A70,EXAMS!A:CS,7,FALSE)*VLOOKUP(EXAMS!$G$1,[1]Cargo!$A:$D,4,FALSE),"")</f>
        <v>0</v>
      </c>
      <c r="F70">
        <f>IFERROR(VLOOKUP(A70,EXAMS!A:CS,9,FALSE)*VLOOKUP(EXAMS!$I$1,[1]Cargo!$A:$D,4,FALSE),"")</f>
        <v>0</v>
      </c>
      <c r="G70">
        <f>IFERROR(VLOOKUP(A70,EXAMS!A:CS,11,FALSE)*VLOOKUP(EXAMS!$K$1,[1]Cargo!$A:$D,4,FALSE),"")</f>
        <v>0</v>
      </c>
      <c r="H70">
        <f>IFERROR(VLOOKUP(A70,EXAMS!A:CS,13,FALSE)*VLOOKUP(EXAMS!$M$1,[1]Cargo!$A:$D,4,FALSE),"")</f>
        <v>0</v>
      </c>
      <c r="I70">
        <f>IFERROR(VLOOKUP(A70,EXAMS!A:CS,15,FALSE)*VLOOKUP(EXAMS!$O$1,[1]Cargo!$A:$D,4,FALSE),"")</f>
        <v>0</v>
      </c>
      <c r="J70">
        <f>IFERROR(VLOOKUP(A70,EXAMS!A:CS,17,FALSE)*VLOOKUP(EXAMS!$Q$1,[1]Cargo!$A:$D,4,FALSE),"")</f>
        <v>0</v>
      </c>
      <c r="K70">
        <f>IFERROR(VLOOKUP(A70,EXAMS!A:CS,19,FALSE)*VLOOKUP(EXAMS!$S$1,[1]Cargo!$A:$D,4,FALSE),"")</f>
        <v>0</v>
      </c>
      <c r="L70">
        <f>IFERROR(VLOOKUP(A70,EXAMS!A:CS,21,FALSE)*VLOOKUP(EXAMS!$U$1,[1]Cargo!$A:$D,4,FALSE),"")</f>
        <v>0</v>
      </c>
      <c r="M70">
        <f>IFERROR(VLOOKUP(A70,EXAMS!A:CS,23,FALSE)*VLOOKUP(EXAMS!$W$1,[1]Cargo!$A:$D,4,FALSE),"")</f>
        <v>0</v>
      </c>
      <c r="N70">
        <f>IFERROR(VLOOKUP(A70,EXAMS!A:CS,25,FALSE)*VLOOKUP(EXAMS!$Y$1,[1]Cargo!$A:$D,4,FALSE),"")</f>
        <v>0</v>
      </c>
      <c r="O70">
        <f>IFERROR(VLOOKUP(A70,EXAMS!A:CS,27,FALSE)*VLOOKUP(EXAMS!$AA$1,[1]Cargo!$A:$D,4,FALSE),"")</f>
        <v>0</v>
      </c>
      <c r="P70">
        <f>IFERROR(VLOOKUP(A70,EXAMS!A:CS,29,FALSE)*VLOOKUP(EXAMS!$AC$1,[1]Cargo!$A:$D,4,FALSE),"")</f>
        <v>0</v>
      </c>
      <c r="Q70">
        <f>IFERROR(VLOOKUP(A70,EXAMS!A:CS,31,FALSE)*VLOOKUP(EXAMS!$AE$1,[1]Cargo!$A:$D,4,FALSE),"")</f>
        <v>0</v>
      </c>
      <c r="R70">
        <f>IFERROR(VLOOKUP(A70,EXAMS!A:CS,33,FALSE)*VLOOKUP(EXAMS!$AG$1,[1]Cargo!$A:$D,4,FALSE),"")</f>
        <v>0</v>
      </c>
      <c r="S70">
        <f>IFERROR(VLOOKUP(A70,EXAMS!A:CS,37,FALSE)*VLOOKUP(EXAMS!$AK$1,[1]Cargo!$A:$D,4,FALSE),"")</f>
        <v>0</v>
      </c>
      <c r="T70">
        <f>IFERROR(VLOOKUP(A70,EXAMS!A:CS,39,FALSE)*VLOOKUP(EXAMS!$AM$1,[1]Cargo!$A:$D,4,FALSE),"")</f>
        <v>0</v>
      </c>
      <c r="U70">
        <f>IFERROR(VLOOKUP(A70,EXAMS!A:CS,41,FALSE)*VLOOKUP(EXAMS!$AO$1,[1]Cargo!$A:$D,4,FALSE),"")</f>
        <v>0</v>
      </c>
      <c r="V70">
        <f>IFERROR(VLOOKUP(A70,EXAMS!A:CS,43,FALSE)*VLOOKUP(EXAMS!$AQ$1,[1]Cargo!$A:$D,4,FALSE),"")</f>
        <v>0</v>
      </c>
      <c r="W70">
        <f>IFERROR(VLOOKUP(A70,EXAMS!A:CS,45,FALSE)*VLOOKUP(EXAMS!$AS$1,[1]Cargo!$A:$D,4,FALSE),"")</f>
        <v>0</v>
      </c>
      <c r="X70">
        <f>IFERROR(VLOOKUP(A70,EXAMS!A:CS,47,FALSE)*VLOOKUP(EXAMS!$AU$1,[1]Cargo!$A:$D,4,FALSE),"")</f>
        <v>0</v>
      </c>
      <c r="Y70">
        <f>IFERROR(VLOOKUP(A70,EXAMS!A:CS,49,FALSE)*VLOOKUP(EXAMS!$AW$1,[1]Cargo!$A:$D,4,FALSE),"")</f>
        <v>0</v>
      </c>
      <c r="Z70">
        <f>IFERROR(VLOOKUP(A70,EXAMS!A:CS,51,FALSE)*VLOOKUP(EXAMS!$AY$1,[1]Cargo!$A:$D,4,FALSE),"")</f>
        <v>0</v>
      </c>
      <c r="AA70">
        <f>IFERROR(VLOOKUP(A70,EXAMS!A:CS,53,FALSE)*VLOOKUP(EXAMS!$BA$1,[1]Cargo!$A:$D,4,FALSE),"")</f>
        <v>0</v>
      </c>
      <c r="AB70">
        <f>IFERROR(VLOOKUP(A70,EXAMS!A:CS,55,FALSE)*VLOOKUP(EXAMS!$BC$1,[1]Cargo!$A:$D,4,FALSE),"")</f>
        <v>0</v>
      </c>
      <c r="AC70">
        <f>IFERROR(VLOOKUP(A70,EXAMS!A:CS,57,FALSE)*VLOOKUP(EXAMS!$BE$1,[1]Cargo!$A:$D,4,FALSE),"")</f>
        <v>0</v>
      </c>
      <c r="AD70">
        <f>IFERROR(VLOOKUP(A70,EXAMS!A:CS,59,FALSE)*VLOOKUP(EXAMS!$BG$1,[1]Cargo!$A:$D,4,FALSE),"")</f>
        <v>0</v>
      </c>
      <c r="AE70">
        <f>IFERROR(VLOOKUP(A70,EXAMS!A:CS,61,FALSE)*VLOOKUP(EXAMS!$BI$1,[1]Cargo!$A:$D,4,FALSE),"")</f>
        <v>0</v>
      </c>
      <c r="AF70">
        <f>IFERROR(VLOOKUP(A70,EXAMS!A:CS,63,FALSE)*VLOOKUP(EXAMS!$BK$1,[1]Cargo!$A:$D,4,FALSE),"")</f>
        <v>0</v>
      </c>
      <c r="AG70">
        <f>IFERROR(VLOOKUP(A70,EXAMS!A:CS,65,FALSE)*VLOOKUP(EXAMS!$BM$1,[1]Cargo!$A:$D,4,FALSE),"")</f>
        <v>0</v>
      </c>
      <c r="AH70">
        <f>IFERROR(VLOOKUP(A70,EXAMS!A:CS,67,FALSE)*VLOOKUP(EXAMS!$BO$1,[1]Cargo!$A:$D,4,FALSE),"")</f>
        <v>0</v>
      </c>
      <c r="AI70">
        <f>IFERROR(VLOOKUP(A70,EXAMS!A:CS,69,FALSE)*VLOOKUP(EXAMS!$BQ$1,[1]Cargo!$A:$D,4,FALSE),"")</f>
        <v>0</v>
      </c>
      <c r="AJ70">
        <f>IFERROR(VLOOKUP(A70,EXAMS!A:CS,71,FALSE)*VLOOKUP(EXAMS!$BS$1,[1]Cargo!$A:$D,4,FALSE),"")</f>
        <v>0</v>
      </c>
      <c r="AK70">
        <f>IFERROR(VLOOKUP(A70,EXAMS!A:CS,73,FALSE)*VLOOKUP(EXAMS!$BU$1,[1]Cargo!$A:$D,4,FALSE),"")</f>
        <v>0</v>
      </c>
      <c r="AL70">
        <f>IFERROR(VLOOKUP(A70,EXAMS!A:CS,75,FALSE)*VLOOKUP(EXAMS!$BW$1,[1]Cargo!$A:$D,4,FALSE),"")</f>
        <v>0</v>
      </c>
      <c r="AM70">
        <f>IFERROR(VLOOKUP(A70,EXAMS!A:CS,77,FALSE)*VLOOKUP(EXAMS!$BY$1,[1]Cargo!$A:$D,4,FALSE),"")</f>
        <v>0</v>
      </c>
      <c r="AN70">
        <f>IFERROR(VLOOKUP(A70,EXAMS!A:CS,79,FALSE)*VLOOKUP(EXAMS!$CA$1,[1]Cargo!$A:$D,4,FALSE),"")</f>
        <v>0</v>
      </c>
      <c r="AO70">
        <f>IFERROR(VLOOKUP(A70,EXAMS!A:CS,81,FALSE)*VLOOKUP(EXAMS!$CC$1,[1]Cargo!$A:$D,4,FALSE),"")</f>
        <v>0</v>
      </c>
      <c r="AP70">
        <f>IFERROR(VLOOKUP(A70,EXAMS!A:CS,83,FALSE)*VLOOKUP(EXAMS!$CE$1,[1]Cargo!$A:$D,4,FALSE),"")</f>
        <v>0</v>
      </c>
      <c r="AQ70">
        <f>IFERROR(VLOOKUP(A70,EXAMS!A:CS,85,FALSE)*VLOOKUP(EXAMS!$CG$1,[1]Cargo!$A:$D,4,FALSE),"")</f>
        <v>0</v>
      </c>
      <c r="AR70">
        <f>IFERROR(VLOOKUP(A70,EXAMS!A:CS,87,FALSE)*VLOOKUP(EXAMS!$CI$1,[1]Cargo!$A:$D,4,FALSE),"")</f>
        <v>0</v>
      </c>
      <c r="AS70">
        <f>IFERROR(VLOOKUP(A70,EXAMS!A:CS,89,FALSE)*VLOOKUP(EXAMS!$CK$1,[1]Cargo!$A:$D,4,FALSE),"")</f>
        <v>0</v>
      </c>
      <c r="AT70">
        <f>IFERROR(VLOOKUP(A70,EXAMS!A:CS,91,FALSE)*VLOOKUP(EXAMS!$CM$1,[1]Cargo!$A:$D,4,FALSE),"")</f>
        <v>0</v>
      </c>
      <c r="AU70">
        <f>IFERROR(VLOOKUP(A70,EXAMS!A:CS,93,FALSE)*VLOOKUP(EXAMS!$CO$1,[1]Cargo!$A:$D,4,FALSE),"")</f>
        <v>0</v>
      </c>
      <c r="AV70">
        <f>IFERROR(VLOOKUP(A70,EXAMS!A:CS,95,FALSE)*VLOOKUP(EXAMS!$CQ$1,[1]Cargo!$A:$D,4,FALSE),"")</f>
        <v>0</v>
      </c>
      <c r="AW70">
        <f>IFERROR(VLOOKUP(A70,EXAMS!A:CS,97,FALSE)*VLOOKUP(EXAMS!$CS$1,[1]Cargo!$A:$D,4,FALSE),"")</f>
        <v>0</v>
      </c>
    </row>
    <row r="71" spans="1:49" hidden="1" x14ac:dyDescent="0.3">
      <c r="A71" s="4" t="str">
        <f>METADATA!A70</f>
        <v>Q0426</v>
      </c>
      <c r="B71" s="11" t="s">
        <v>224</v>
      </c>
      <c r="C71" s="11">
        <f t="shared" si="2"/>
        <v>0.88800000000000001</v>
      </c>
      <c r="D71" s="92">
        <f t="shared" si="3"/>
        <v>2</v>
      </c>
      <c r="E71">
        <f>IFERROR(VLOOKUP(A71,EXAMS!A:CS,7,FALSE)*VLOOKUP(EXAMS!$G$1,[1]Cargo!$A:$D,4,FALSE),"")</f>
        <v>0.34799999999999998</v>
      </c>
      <c r="F71">
        <f>IFERROR(VLOOKUP(A71,EXAMS!A:CS,9,FALSE)*VLOOKUP(EXAMS!$I$1,[1]Cargo!$A:$D,4,FALSE),"")</f>
        <v>0.54</v>
      </c>
      <c r="G71">
        <f>IFERROR(VLOOKUP(A71,EXAMS!A:CS,11,FALSE)*VLOOKUP(EXAMS!$K$1,[1]Cargo!$A:$D,4,FALSE),"")</f>
        <v>0</v>
      </c>
      <c r="H71">
        <f>IFERROR(VLOOKUP(A71,EXAMS!A:CS,13,FALSE)*VLOOKUP(EXAMS!$M$1,[1]Cargo!$A:$D,4,FALSE),"")</f>
        <v>0</v>
      </c>
      <c r="I71">
        <f>IFERROR(VLOOKUP(A71,EXAMS!A:CS,15,FALSE)*VLOOKUP(EXAMS!$O$1,[1]Cargo!$A:$D,4,FALSE),"")</f>
        <v>0</v>
      </c>
      <c r="J71">
        <f>IFERROR(VLOOKUP(A71,EXAMS!A:CS,17,FALSE)*VLOOKUP(EXAMS!$Q$1,[1]Cargo!$A:$D,4,FALSE),"")</f>
        <v>0</v>
      </c>
      <c r="K71">
        <f>IFERROR(VLOOKUP(A71,EXAMS!A:CS,19,FALSE)*VLOOKUP(EXAMS!$S$1,[1]Cargo!$A:$D,4,FALSE),"")</f>
        <v>0</v>
      </c>
      <c r="L71">
        <f>IFERROR(VLOOKUP(A71,EXAMS!A:CS,21,FALSE)*VLOOKUP(EXAMS!$U$1,[1]Cargo!$A:$D,4,FALSE),"")</f>
        <v>0</v>
      </c>
      <c r="M71">
        <f>IFERROR(VLOOKUP(A71,EXAMS!A:CS,23,FALSE)*VLOOKUP(EXAMS!$W$1,[1]Cargo!$A:$D,4,FALSE),"")</f>
        <v>0</v>
      </c>
      <c r="N71">
        <f>IFERROR(VLOOKUP(A71,EXAMS!A:CS,25,FALSE)*VLOOKUP(EXAMS!$Y$1,[1]Cargo!$A:$D,4,FALSE),"")</f>
        <v>0</v>
      </c>
      <c r="O71">
        <f>IFERROR(VLOOKUP(A71,EXAMS!A:CS,27,FALSE)*VLOOKUP(EXAMS!$AA$1,[1]Cargo!$A:$D,4,FALSE),"")</f>
        <v>0</v>
      </c>
      <c r="P71">
        <f>IFERROR(VLOOKUP(A71,EXAMS!A:CS,29,FALSE)*VLOOKUP(EXAMS!$AC$1,[1]Cargo!$A:$D,4,FALSE),"")</f>
        <v>0</v>
      </c>
      <c r="Q71">
        <f>IFERROR(VLOOKUP(A71,EXAMS!A:CS,31,FALSE)*VLOOKUP(EXAMS!$AE$1,[1]Cargo!$A:$D,4,FALSE),"")</f>
        <v>0</v>
      </c>
      <c r="R71">
        <f>IFERROR(VLOOKUP(A71,EXAMS!A:CS,33,FALSE)*VLOOKUP(EXAMS!$AG$1,[1]Cargo!$A:$D,4,FALSE),"")</f>
        <v>0</v>
      </c>
      <c r="S71">
        <f>IFERROR(VLOOKUP(A71,EXAMS!A:CS,37,FALSE)*VLOOKUP(EXAMS!$AK$1,[1]Cargo!$A:$D,4,FALSE),"")</f>
        <v>0</v>
      </c>
      <c r="T71">
        <f>IFERROR(VLOOKUP(A71,EXAMS!A:CS,39,FALSE)*VLOOKUP(EXAMS!$AM$1,[1]Cargo!$A:$D,4,FALSE),"")</f>
        <v>0</v>
      </c>
      <c r="U71">
        <f>IFERROR(VLOOKUP(A71,EXAMS!A:CS,41,FALSE)*VLOOKUP(EXAMS!$AO$1,[1]Cargo!$A:$D,4,FALSE),"")</f>
        <v>0</v>
      </c>
      <c r="V71">
        <f>IFERROR(VLOOKUP(A71,EXAMS!A:CS,43,FALSE)*VLOOKUP(EXAMS!$AQ$1,[1]Cargo!$A:$D,4,FALSE),"")</f>
        <v>0</v>
      </c>
      <c r="W71">
        <f>IFERROR(VLOOKUP(A71,EXAMS!A:CS,45,FALSE)*VLOOKUP(EXAMS!$AS$1,[1]Cargo!$A:$D,4,FALSE),"")</f>
        <v>0</v>
      </c>
      <c r="X71">
        <f>IFERROR(VLOOKUP(A71,EXAMS!A:CS,47,FALSE)*VLOOKUP(EXAMS!$AU$1,[1]Cargo!$A:$D,4,FALSE),"")</f>
        <v>0</v>
      </c>
      <c r="Y71">
        <f>IFERROR(VLOOKUP(A71,EXAMS!A:CS,49,FALSE)*VLOOKUP(EXAMS!$AW$1,[1]Cargo!$A:$D,4,FALSE),"")</f>
        <v>0</v>
      </c>
      <c r="Z71">
        <f>IFERROR(VLOOKUP(A71,EXAMS!A:CS,51,FALSE)*VLOOKUP(EXAMS!$AY$1,[1]Cargo!$A:$D,4,FALSE),"")</f>
        <v>0</v>
      </c>
      <c r="AA71">
        <f>IFERROR(VLOOKUP(A71,EXAMS!A:CS,53,FALSE)*VLOOKUP(EXAMS!$BA$1,[1]Cargo!$A:$D,4,FALSE),"")</f>
        <v>0</v>
      </c>
      <c r="AB71">
        <f>IFERROR(VLOOKUP(A71,EXAMS!A:CS,55,FALSE)*VLOOKUP(EXAMS!$BC$1,[1]Cargo!$A:$D,4,FALSE),"")</f>
        <v>0</v>
      </c>
      <c r="AC71">
        <f>IFERROR(VLOOKUP(A71,EXAMS!A:CS,57,FALSE)*VLOOKUP(EXAMS!$BE$1,[1]Cargo!$A:$D,4,FALSE),"")</f>
        <v>0</v>
      </c>
      <c r="AD71">
        <f>IFERROR(VLOOKUP(A71,EXAMS!A:CS,59,FALSE)*VLOOKUP(EXAMS!$BG$1,[1]Cargo!$A:$D,4,FALSE),"")</f>
        <v>0</v>
      </c>
      <c r="AE71">
        <f>IFERROR(VLOOKUP(A71,EXAMS!A:CS,61,FALSE)*VLOOKUP(EXAMS!$BI$1,[1]Cargo!$A:$D,4,FALSE),"")</f>
        <v>0</v>
      </c>
      <c r="AF71">
        <f>IFERROR(VLOOKUP(A71,EXAMS!A:CS,63,FALSE)*VLOOKUP(EXAMS!$BK$1,[1]Cargo!$A:$D,4,FALSE),"")</f>
        <v>0</v>
      </c>
      <c r="AG71">
        <f>IFERROR(VLOOKUP(A71,EXAMS!A:CS,65,FALSE)*VLOOKUP(EXAMS!$BM$1,[1]Cargo!$A:$D,4,FALSE),"")</f>
        <v>0</v>
      </c>
      <c r="AH71">
        <f>IFERROR(VLOOKUP(A71,EXAMS!A:CS,67,FALSE)*VLOOKUP(EXAMS!$BO$1,[1]Cargo!$A:$D,4,FALSE),"")</f>
        <v>0</v>
      </c>
      <c r="AI71">
        <f>IFERROR(VLOOKUP(A71,EXAMS!A:CS,69,FALSE)*VLOOKUP(EXAMS!$BQ$1,[1]Cargo!$A:$D,4,FALSE),"")</f>
        <v>0</v>
      </c>
      <c r="AJ71">
        <f>IFERROR(VLOOKUP(A71,EXAMS!A:CS,71,FALSE)*VLOOKUP(EXAMS!$BS$1,[1]Cargo!$A:$D,4,FALSE),"")</f>
        <v>0</v>
      </c>
      <c r="AK71">
        <f>IFERROR(VLOOKUP(A71,EXAMS!A:CS,73,FALSE)*VLOOKUP(EXAMS!$BU$1,[1]Cargo!$A:$D,4,FALSE),"")</f>
        <v>0</v>
      </c>
      <c r="AL71">
        <f>IFERROR(VLOOKUP(A71,EXAMS!A:CS,75,FALSE)*VLOOKUP(EXAMS!$BW$1,[1]Cargo!$A:$D,4,FALSE),"")</f>
        <v>0</v>
      </c>
      <c r="AM71">
        <f>IFERROR(VLOOKUP(A71,EXAMS!A:CS,77,FALSE)*VLOOKUP(EXAMS!$BY$1,[1]Cargo!$A:$D,4,FALSE),"")</f>
        <v>0</v>
      </c>
      <c r="AN71">
        <f>IFERROR(VLOOKUP(A71,EXAMS!A:CS,79,FALSE)*VLOOKUP(EXAMS!$CA$1,[1]Cargo!$A:$D,4,FALSE),"")</f>
        <v>0</v>
      </c>
      <c r="AO71">
        <f>IFERROR(VLOOKUP(A71,EXAMS!A:CS,81,FALSE)*VLOOKUP(EXAMS!$CC$1,[1]Cargo!$A:$D,4,FALSE),"")</f>
        <v>0</v>
      </c>
      <c r="AP71">
        <f>IFERROR(VLOOKUP(A71,EXAMS!A:CS,83,FALSE)*VLOOKUP(EXAMS!$CE$1,[1]Cargo!$A:$D,4,FALSE),"")</f>
        <v>0</v>
      </c>
      <c r="AQ71">
        <f>IFERROR(VLOOKUP(A71,EXAMS!A:CS,85,FALSE)*VLOOKUP(EXAMS!$CG$1,[1]Cargo!$A:$D,4,FALSE),"")</f>
        <v>0</v>
      </c>
      <c r="AR71">
        <f>IFERROR(VLOOKUP(A71,EXAMS!A:CS,87,FALSE)*VLOOKUP(EXAMS!$CI$1,[1]Cargo!$A:$D,4,FALSE),"")</f>
        <v>0</v>
      </c>
      <c r="AS71">
        <f>IFERROR(VLOOKUP(A71,EXAMS!A:CS,89,FALSE)*VLOOKUP(EXAMS!$CK$1,[1]Cargo!$A:$D,4,FALSE),"")</f>
        <v>0</v>
      </c>
      <c r="AT71">
        <f>IFERROR(VLOOKUP(A71,EXAMS!A:CS,91,FALSE)*VLOOKUP(EXAMS!$CM$1,[1]Cargo!$A:$D,4,FALSE),"")</f>
        <v>0</v>
      </c>
      <c r="AU71">
        <f>IFERROR(VLOOKUP(A71,EXAMS!A:CS,93,FALSE)*VLOOKUP(EXAMS!$CO$1,[1]Cargo!$A:$D,4,FALSE),"")</f>
        <v>0</v>
      </c>
      <c r="AV71">
        <f>IFERROR(VLOOKUP(A71,EXAMS!A:CS,95,FALSE)*VLOOKUP(EXAMS!$CQ$1,[1]Cargo!$A:$D,4,FALSE),"")</f>
        <v>0</v>
      </c>
      <c r="AW71">
        <f>IFERROR(VLOOKUP(A71,EXAMS!A:CS,97,FALSE)*VLOOKUP(EXAMS!$CS$1,[1]Cargo!$A:$D,4,FALSE),"")</f>
        <v>0</v>
      </c>
    </row>
    <row r="72" spans="1:49" hidden="1" x14ac:dyDescent="0.3">
      <c r="A72" s="4" t="str">
        <f>METADATA!A71</f>
        <v>Q0428</v>
      </c>
      <c r="B72" s="11" t="s">
        <v>227</v>
      </c>
      <c r="C72" s="11">
        <f t="shared" si="2"/>
        <v>2.5183800000000001</v>
      </c>
      <c r="D72" s="92">
        <f t="shared" si="3"/>
        <v>7</v>
      </c>
      <c r="E72">
        <f>IFERROR(VLOOKUP(A72,EXAMS!A:CS,7,FALSE)*VLOOKUP(EXAMS!$G$1,[1]Cargo!$A:$D,4,FALSE),"")</f>
        <v>0.52800000000000002</v>
      </c>
      <c r="F72">
        <f>IFERROR(VLOOKUP(A72,EXAMS!A:CS,9,FALSE)*VLOOKUP(EXAMS!$I$1,[1]Cargo!$A:$D,4,FALSE),"")</f>
        <v>0.6120000000000001</v>
      </c>
      <c r="G72">
        <f>IFERROR(VLOOKUP(A72,EXAMS!A:CS,11,FALSE)*VLOOKUP(EXAMS!$K$1,[1]Cargo!$A:$D,4,FALSE),"")</f>
        <v>0.54500000000000004</v>
      </c>
      <c r="H72">
        <f>IFERROR(VLOOKUP(A72,EXAMS!A:CS,13,FALSE)*VLOOKUP(EXAMS!$M$1,[1]Cargo!$A:$D,4,FALSE),"")</f>
        <v>0</v>
      </c>
      <c r="I72">
        <f>IFERROR(VLOOKUP(A72,EXAMS!A:CS,15,FALSE)*VLOOKUP(EXAMS!$O$1,[1]Cargo!$A:$D,4,FALSE),"")</f>
        <v>0.375</v>
      </c>
      <c r="J72">
        <f>IFERROR(VLOOKUP(A72,EXAMS!A:CS,17,FALSE)*VLOOKUP(EXAMS!$Q$1,[1]Cargo!$A:$D,4,FALSE),"")</f>
        <v>0</v>
      </c>
      <c r="K72">
        <f>IFERROR(VLOOKUP(A72,EXAMS!A:CS,19,FALSE)*VLOOKUP(EXAMS!$S$1,[1]Cargo!$A:$D,4,FALSE),"")</f>
        <v>0</v>
      </c>
      <c r="L72">
        <f>IFERROR(VLOOKUP(A72,EXAMS!A:CS,21,FALSE)*VLOOKUP(EXAMS!$U$1,[1]Cargo!$A:$D,4,FALSE),"")</f>
        <v>0.25659999999999999</v>
      </c>
      <c r="M72">
        <f>IFERROR(VLOOKUP(A72,EXAMS!A:CS,23,FALSE)*VLOOKUP(EXAMS!$W$1,[1]Cargo!$A:$D,4,FALSE),"")</f>
        <v>0.13331999999999999</v>
      </c>
      <c r="N72">
        <f>IFERROR(VLOOKUP(A72,EXAMS!A:CS,25,FALSE)*VLOOKUP(EXAMS!$Y$1,[1]Cargo!$A:$D,4,FALSE),"")</f>
        <v>0</v>
      </c>
      <c r="O72">
        <f>IFERROR(VLOOKUP(A72,EXAMS!A:CS,27,FALSE)*VLOOKUP(EXAMS!$AA$1,[1]Cargo!$A:$D,4,FALSE),"")</f>
        <v>0</v>
      </c>
      <c r="P72">
        <f>IFERROR(VLOOKUP(A72,EXAMS!A:CS,29,FALSE)*VLOOKUP(EXAMS!$AC$1,[1]Cargo!$A:$D,4,FALSE),"")</f>
        <v>0</v>
      </c>
      <c r="Q72">
        <f>IFERROR(VLOOKUP(A72,EXAMS!A:CS,31,FALSE)*VLOOKUP(EXAMS!$AE$1,[1]Cargo!$A:$D,4,FALSE),"")</f>
        <v>0</v>
      </c>
      <c r="R72">
        <f>IFERROR(VLOOKUP(A72,EXAMS!A:CS,33,FALSE)*VLOOKUP(EXAMS!$AG$1,[1]Cargo!$A:$D,4,FALSE),"")</f>
        <v>6.8459999999999993E-2</v>
      </c>
      <c r="S72">
        <f>IFERROR(VLOOKUP(A72,EXAMS!A:CS,37,FALSE)*VLOOKUP(EXAMS!$AK$1,[1]Cargo!$A:$D,4,FALSE),"")</f>
        <v>0</v>
      </c>
      <c r="T72">
        <f>IFERROR(VLOOKUP(A72,EXAMS!A:CS,39,FALSE)*VLOOKUP(EXAMS!$AM$1,[1]Cargo!$A:$D,4,FALSE),"")</f>
        <v>0</v>
      </c>
      <c r="U72">
        <f>IFERROR(VLOOKUP(A72,EXAMS!A:CS,41,FALSE)*VLOOKUP(EXAMS!$AO$1,[1]Cargo!$A:$D,4,FALSE),"")</f>
        <v>0</v>
      </c>
      <c r="V72">
        <f>IFERROR(VLOOKUP(A72,EXAMS!A:CS,43,FALSE)*VLOOKUP(EXAMS!$AQ$1,[1]Cargo!$A:$D,4,FALSE),"")</f>
        <v>0</v>
      </c>
      <c r="W72">
        <f>IFERROR(VLOOKUP(A72,EXAMS!A:CS,45,FALSE)*VLOOKUP(EXAMS!$AS$1,[1]Cargo!$A:$D,4,FALSE),"")</f>
        <v>0</v>
      </c>
      <c r="X72">
        <f>IFERROR(VLOOKUP(A72,EXAMS!A:CS,47,FALSE)*VLOOKUP(EXAMS!$AU$1,[1]Cargo!$A:$D,4,FALSE),"")</f>
        <v>0</v>
      </c>
      <c r="Y72">
        <f>IFERROR(VLOOKUP(A72,EXAMS!A:CS,49,FALSE)*VLOOKUP(EXAMS!$AW$1,[1]Cargo!$A:$D,4,FALSE),"")</f>
        <v>0</v>
      </c>
      <c r="Z72">
        <f>IFERROR(VLOOKUP(A72,EXAMS!A:CS,51,FALSE)*VLOOKUP(EXAMS!$AY$1,[1]Cargo!$A:$D,4,FALSE),"")</f>
        <v>0</v>
      </c>
      <c r="AA72">
        <f>IFERROR(VLOOKUP(A72,EXAMS!A:CS,53,FALSE)*VLOOKUP(EXAMS!$BA$1,[1]Cargo!$A:$D,4,FALSE),"")</f>
        <v>0</v>
      </c>
      <c r="AB72">
        <f>IFERROR(VLOOKUP(A72,EXAMS!A:CS,55,FALSE)*VLOOKUP(EXAMS!$BC$1,[1]Cargo!$A:$D,4,FALSE),"")</f>
        <v>0</v>
      </c>
      <c r="AC72">
        <f>IFERROR(VLOOKUP(A72,EXAMS!A:CS,57,FALSE)*VLOOKUP(EXAMS!$BE$1,[1]Cargo!$A:$D,4,FALSE),"")</f>
        <v>0</v>
      </c>
      <c r="AD72">
        <f>IFERROR(VLOOKUP(A72,EXAMS!A:CS,59,FALSE)*VLOOKUP(EXAMS!$BG$1,[1]Cargo!$A:$D,4,FALSE),"")</f>
        <v>0</v>
      </c>
      <c r="AE72">
        <f>IFERROR(VLOOKUP(A72,EXAMS!A:CS,61,FALSE)*VLOOKUP(EXAMS!$BI$1,[1]Cargo!$A:$D,4,FALSE),"")</f>
        <v>0</v>
      </c>
      <c r="AF72">
        <f>IFERROR(VLOOKUP(A72,EXAMS!A:CS,63,FALSE)*VLOOKUP(EXAMS!$BK$1,[1]Cargo!$A:$D,4,FALSE),"")</f>
        <v>0</v>
      </c>
      <c r="AG72">
        <f>IFERROR(VLOOKUP(A72,EXAMS!A:CS,65,FALSE)*VLOOKUP(EXAMS!$BM$1,[1]Cargo!$A:$D,4,FALSE),"")</f>
        <v>0</v>
      </c>
      <c r="AH72">
        <f>IFERROR(VLOOKUP(A72,EXAMS!A:CS,67,FALSE)*VLOOKUP(EXAMS!$BO$1,[1]Cargo!$A:$D,4,FALSE),"")</f>
        <v>0</v>
      </c>
      <c r="AI72">
        <f>IFERROR(VLOOKUP(A72,EXAMS!A:CS,69,FALSE)*VLOOKUP(EXAMS!$BQ$1,[1]Cargo!$A:$D,4,FALSE),"")</f>
        <v>0</v>
      </c>
      <c r="AJ72">
        <f>IFERROR(VLOOKUP(A72,EXAMS!A:CS,71,FALSE)*VLOOKUP(EXAMS!$BS$1,[1]Cargo!$A:$D,4,FALSE),"")</f>
        <v>0</v>
      </c>
      <c r="AK72">
        <f>IFERROR(VLOOKUP(A72,EXAMS!A:CS,73,FALSE)*VLOOKUP(EXAMS!$BU$1,[1]Cargo!$A:$D,4,FALSE),"")</f>
        <v>0</v>
      </c>
      <c r="AL72">
        <f>IFERROR(VLOOKUP(A72,EXAMS!A:CS,75,FALSE)*VLOOKUP(EXAMS!$BW$1,[1]Cargo!$A:$D,4,FALSE),"")</f>
        <v>0</v>
      </c>
      <c r="AM72">
        <f>IFERROR(VLOOKUP(A72,EXAMS!A:CS,77,FALSE)*VLOOKUP(EXAMS!$BY$1,[1]Cargo!$A:$D,4,FALSE),"")</f>
        <v>0</v>
      </c>
      <c r="AN72">
        <f>IFERROR(VLOOKUP(A72,EXAMS!A:CS,79,FALSE)*VLOOKUP(EXAMS!$CA$1,[1]Cargo!$A:$D,4,FALSE),"")</f>
        <v>0</v>
      </c>
      <c r="AO72">
        <f>IFERROR(VLOOKUP(A72,EXAMS!A:CS,81,FALSE)*VLOOKUP(EXAMS!$CC$1,[1]Cargo!$A:$D,4,FALSE),"")</f>
        <v>0</v>
      </c>
      <c r="AP72">
        <f>IFERROR(VLOOKUP(A72,EXAMS!A:CS,83,FALSE)*VLOOKUP(EXAMS!$CE$1,[1]Cargo!$A:$D,4,FALSE),"")</f>
        <v>0</v>
      </c>
      <c r="AQ72">
        <f>IFERROR(VLOOKUP(A72,EXAMS!A:CS,85,FALSE)*VLOOKUP(EXAMS!$CG$1,[1]Cargo!$A:$D,4,FALSE),"")</f>
        <v>0</v>
      </c>
      <c r="AR72">
        <f>IFERROR(VLOOKUP(A72,EXAMS!A:CS,87,FALSE)*VLOOKUP(EXAMS!$CI$1,[1]Cargo!$A:$D,4,FALSE),"")</f>
        <v>0</v>
      </c>
      <c r="AS72">
        <f>IFERROR(VLOOKUP(A72,EXAMS!A:CS,89,FALSE)*VLOOKUP(EXAMS!$CK$1,[1]Cargo!$A:$D,4,FALSE),"")</f>
        <v>0</v>
      </c>
      <c r="AT72">
        <f>IFERROR(VLOOKUP(A72,EXAMS!A:CS,91,FALSE)*VLOOKUP(EXAMS!$CM$1,[1]Cargo!$A:$D,4,FALSE),"")</f>
        <v>0</v>
      </c>
      <c r="AU72">
        <f>IFERROR(VLOOKUP(A72,EXAMS!A:CS,93,FALSE)*VLOOKUP(EXAMS!$CO$1,[1]Cargo!$A:$D,4,FALSE),"")</f>
        <v>0</v>
      </c>
      <c r="AV72">
        <f>IFERROR(VLOOKUP(A72,EXAMS!A:CS,95,FALSE)*VLOOKUP(EXAMS!$CQ$1,[1]Cargo!$A:$D,4,FALSE),"")</f>
        <v>0</v>
      </c>
      <c r="AW72">
        <f>IFERROR(VLOOKUP(A72,EXAMS!A:CS,97,FALSE)*VLOOKUP(EXAMS!$CS$1,[1]Cargo!$A:$D,4,FALSE),"")</f>
        <v>0</v>
      </c>
    </row>
    <row r="73" spans="1:49" hidden="1" x14ac:dyDescent="0.3">
      <c r="A73" s="4" t="str">
        <f>METADATA!A72</f>
        <v>Q0429</v>
      </c>
      <c r="B73" s="11" t="s">
        <v>230</v>
      </c>
      <c r="C73" s="11">
        <f t="shared" si="2"/>
        <v>0</v>
      </c>
      <c r="D73" s="92">
        <f t="shared" si="3"/>
        <v>1</v>
      </c>
      <c r="E73">
        <f>IFERROR(VLOOKUP(A73,EXAMS!A:CS,7,FALSE)*VLOOKUP(EXAMS!$G$1,[1]Cargo!$A:$D,4,FALSE),"")</f>
        <v>0</v>
      </c>
      <c r="F73">
        <f>IFERROR(VLOOKUP(A73,EXAMS!A:CS,9,FALSE)*VLOOKUP(EXAMS!$I$1,[1]Cargo!$A:$D,4,FALSE),"")</f>
        <v>0</v>
      </c>
      <c r="G73">
        <f>IFERROR(VLOOKUP(A73,EXAMS!A:CS,11,FALSE)*VLOOKUP(EXAMS!$K$1,[1]Cargo!$A:$D,4,FALSE),"")</f>
        <v>0</v>
      </c>
      <c r="H73">
        <f>IFERROR(VLOOKUP(A73,EXAMS!A:CS,13,FALSE)*VLOOKUP(EXAMS!$M$1,[1]Cargo!$A:$D,4,FALSE),"")</f>
        <v>0</v>
      </c>
      <c r="I73">
        <f>IFERROR(VLOOKUP(A73,EXAMS!A:CS,15,FALSE)*VLOOKUP(EXAMS!$O$1,[1]Cargo!$A:$D,4,FALSE),"")</f>
        <v>0</v>
      </c>
      <c r="J73">
        <f>IFERROR(VLOOKUP(A73,EXAMS!A:CS,17,FALSE)*VLOOKUP(EXAMS!$Q$1,[1]Cargo!$A:$D,4,FALSE),"")</f>
        <v>0</v>
      </c>
      <c r="K73">
        <f>IFERROR(VLOOKUP(A73,EXAMS!A:CS,19,FALSE)*VLOOKUP(EXAMS!$S$1,[1]Cargo!$A:$D,4,FALSE),"")</f>
        <v>0</v>
      </c>
      <c r="L73">
        <f>IFERROR(VLOOKUP(A73,EXAMS!A:CS,21,FALSE)*VLOOKUP(EXAMS!$U$1,[1]Cargo!$A:$D,4,FALSE),"")</f>
        <v>0</v>
      </c>
      <c r="M73">
        <f>IFERROR(VLOOKUP(A73,EXAMS!A:CS,23,FALSE)*VLOOKUP(EXAMS!$W$1,[1]Cargo!$A:$D,4,FALSE),"")</f>
        <v>0</v>
      </c>
      <c r="N73">
        <f>IFERROR(VLOOKUP(A73,EXAMS!A:CS,25,FALSE)*VLOOKUP(EXAMS!$Y$1,[1]Cargo!$A:$D,4,FALSE),"")</f>
        <v>0</v>
      </c>
      <c r="O73">
        <f>IFERROR(VLOOKUP(A73,EXAMS!A:CS,27,FALSE)*VLOOKUP(EXAMS!$AA$1,[1]Cargo!$A:$D,4,FALSE),"")</f>
        <v>0</v>
      </c>
      <c r="P73">
        <f>IFERROR(VLOOKUP(A73,EXAMS!A:CS,29,FALSE)*VLOOKUP(EXAMS!$AC$1,[1]Cargo!$A:$D,4,FALSE),"")</f>
        <v>0</v>
      </c>
      <c r="Q73">
        <f>IFERROR(VLOOKUP(A73,EXAMS!A:CS,31,FALSE)*VLOOKUP(EXAMS!$AE$1,[1]Cargo!$A:$D,4,FALSE),"")</f>
        <v>0</v>
      </c>
      <c r="R73">
        <f>IFERROR(VLOOKUP(A73,EXAMS!A:CS,33,FALSE)*VLOOKUP(EXAMS!$AG$1,[1]Cargo!$A:$D,4,FALSE),"")</f>
        <v>0</v>
      </c>
      <c r="S73">
        <f>IFERROR(VLOOKUP(A73,EXAMS!A:CS,37,FALSE)*VLOOKUP(EXAMS!$AK$1,[1]Cargo!$A:$D,4,FALSE),"")</f>
        <v>0</v>
      </c>
      <c r="T73">
        <f>IFERROR(VLOOKUP(A73,EXAMS!A:CS,39,FALSE)*VLOOKUP(EXAMS!$AM$1,[1]Cargo!$A:$D,4,FALSE),"")</f>
        <v>0</v>
      </c>
      <c r="U73">
        <f>IFERROR(VLOOKUP(A73,EXAMS!A:CS,41,FALSE)*VLOOKUP(EXAMS!$AO$1,[1]Cargo!$A:$D,4,FALSE),"")</f>
        <v>0</v>
      </c>
      <c r="V73">
        <f>IFERROR(VLOOKUP(A73,EXAMS!A:CS,43,FALSE)*VLOOKUP(EXAMS!$AQ$1,[1]Cargo!$A:$D,4,FALSE),"")</f>
        <v>0</v>
      </c>
      <c r="W73">
        <f>IFERROR(VLOOKUP(A73,EXAMS!A:CS,45,FALSE)*VLOOKUP(EXAMS!$AS$1,[1]Cargo!$A:$D,4,FALSE),"")</f>
        <v>0</v>
      </c>
      <c r="X73">
        <f>IFERROR(VLOOKUP(A73,EXAMS!A:CS,47,FALSE)*VLOOKUP(EXAMS!$AU$1,[1]Cargo!$A:$D,4,FALSE),"")</f>
        <v>0</v>
      </c>
      <c r="Y73">
        <f>IFERROR(VLOOKUP(A73,EXAMS!A:CS,49,FALSE)*VLOOKUP(EXAMS!$AW$1,[1]Cargo!$A:$D,4,FALSE),"")</f>
        <v>0</v>
      </c>
      <c r="Z73">
        <f>IFERROR(VLOOKUP(A73,EXAMS!A:CS,51,FALSE)*VLOOKUP(EXAMS!$AY$1,[1]Cargo!$A:$D,4,FALSE),"")</f>
        <v>0</v>
      </c>
      <c r="AA73">
        <f>IFERROR(VLOOKUP(A73,EXAMS!A:CS,53,FALSE)*VLOOKUP(EXAMS!$BA$1,[1]Cargo!$A:$D,4,FALSE),"")</f>
        <v>0</v>
      </c>
      <c r="AB73">
        <f>IFERROR(VLOOKUP(A73,EXAMS!A:CS,55,FALSE)*VLOOKUP(EXAMS!$BC$1,[1]Cargo!$A:$D,4,FALSE),"")</f>
        <v>0</v>
      </c>
      <c r="AC73">
        <f>IFERROR(VLOOKUP(A73,EXAMS!A:CS,57,FALSE)*VLOOKUP(EXAMS!$BE$1,[1]Cargo!$A:$D,4,FALSE),"")</f>
        <v>0</v>
      </c>
      <c r="AD73">
        <f>IFERROR(VLOOKUP(A73,EXAMS!A:CS,59,FALSE)*VLOOKUP(EXAMS!$BG$1,[1]Cargo!$A:$D,4,FALSE),"")</f>
        <v>0</v>
      </c>
      <c r="AE73">
        <f>IFERROR(VLOOKUP(A73,EXAMS!A:CS,61,FALSE)*VLOOKUP(EXAMS!$BI$1,[1]Cargo!$A:$D,4,FALSE),"")</f>
        <v>0</v>
      </c>
      <c r="AF73">
        <f>IFERROR(VLOOKUP(A73,EXAMS!A:CS,63,FALSE)*VLOOKUP(EXAMS!$BK$1,[1]Cargo!$A:$D,4,FALSE),"")</f>
        <v>0</v>
      </c>
      <c r="AG73">
        <f>IFERROR(VLOOKUP(A73,EXAMS!A:CS,65,FALSE)*VLOOKUP(EXAMS!$BM$1,[1]Cargo!$A:$D,4,FALSE),"")</f>
        <v>0</v>
      </c>
      <c r="AH73">
        <f>IFERROR(VLOOKUP(A73,EXAMS!A:CS,67,FALSE)*VLOOKUP(EXAMS!$BO$1,[1]Cargo!$A:$D,4,FALSE),"")</f>
        <v>0</v>
      </c>
      <c r="AI73">
        <f>IFERROR(VLOOKUP(A73,EXAMS!A:CS,69,FALSE)*VLOOKUP(EXAMS!$BQ$1,[1]Cargo!$A:$D,4,FALSE),"")</f>
        <v>0.28499999999999998</v>
      </c>
      <c r="AJ73">
        <f>IFERROR(VLOOKUP(A73,EXAMS!A:CS,71,FALSE)*VLOOKUP(EXAMS!$BS$1,[1]Cargo!$A:$D,4,FALSE),"")</f>
        <v>0</v>
      </c>
      <c r="AK73">
        <f>IFERROR(VLOOKUP(A73,EXAMS!A:CS,73,FALSE)*VLOOKUP(EXAMS!$BU$1,[1]Cargo!$A:$D,4,FALSE),"")</f>
        <v>0</v>
      </c>
      <c r="AL73">
        <f>IFERROR(VLOOKUP(A73,EXAMS!A:CS,75,FALSE)*VLOOKUP(EXAMS!$BW$1,[1]Cargo!$A:$D,4,FALSE),"")</f>
        <v>0</v>
      </c>
      <c r="AM73">
        <f>IFERROR(VLOOKUP(A73,EXAMS!A:CS,77,FALSE)*VLOOKUP(EXAMS!$BY$1,[1]Cargo!$A:$D,4,FALSE),"")</f>
        <v>0</v>
      </c>
      <c r="AN73">
        <f>IFERROR(VLOOKUP(A73,EXAMS!A:CS,79,FALSE)*VLOOKUP(EXAMS!$CA$1,[1]Cargo!$A:$D,4,FALSE),"")</f>
        <v>0</v>
      </c>
      <c r="AO73">
        <f>IFERROR(VLOOKUP(A73,EXAMS!A:CS,81,FALSE)*VLOOKUP(EXAMS!$CC$1,[1]Cargo!$A:$D,4,FALSE),"")</f>
        <v>0</v>
      </c>
      <c r="AP73">
        <f>IFERROR(VLOOKUP(A73,EXAMS!A:CS,83,FALSE)*VLOOKUP(EXAMS!$CE$1,[1]Cargo!$A:$D,4,FALSE),"")</f>
        <v>0</v>
      </c>
      <c r="AQ73">
        <f>IFERROR(VLOOKUP(A73,EXAMS!A:CS,85,FALSE)*VLOOKUP(EXAMS!$CG$1,[1]Cargo!$A:$D,4,FALSE),"")</f>
        <v>0</v>
      </c>
      <c r="AR73">
        <f>IFERROR(VLOOKUP(A73,EXAMS!A:CS,87,FALSE)*VLOOKUP(EXAMS!$CI$1,[1]Cargo!$A:$D,4,FALSE),"")</f>
        <v>0</v>
      </c>
      <c r="AS73">
        <f>IFERROR(VLOOKUP(A73,EXAMS!A:CS,89,FALSE)*VLOOKUP(EXAMS!$CK$1,[1]Cargo!$A:$D,4,FALSE),"")</f>
        <v>0</v>
      </c>
      <c r="AT73">
        <f>IFERROR(VLOOKUP(A73,EXAMS!A:CS,91,FALSE)*VLOOKUP(EXAMS!$CM$1,[1]Cargo!$A:$D,4,FALSE),"")</f>
        <v>0</v>
      </c>
      <c r="AU73">
        <f>IFERROR(VLOOKUP(A73,EXAMS!A:CS,93,FALSE)*VLOOKUP(EXAMS!$CO$1,[1]Cargo!$A:$D,4,FALSE),"")</f>
        <v>0</v>
      </c>
      <c r="AV73">
        <f>IFERROR(VLOOKUP(A73,EXAMS!A:CS,95,FALSE)*VLOOKUP(EXAMS!$CQ$1,[1]Cargo!$A:$D,4,FALSE),"")</f>
        <v>0</v>
      </c>
      <c r="AW73">
        <f>IFERROR(VLOOKUP(A73,EXAMS!A:CS,97,FALSE)*VLOOKUP(EXAMS!$CS$1,[1]Cargo!$A:$D,4,FALSE),"")</f>
        <v>0</v>
      </c>
    </row>
    <row r="74" spans="1:49" hidden="1" x14ac:dyDescent="0.3">
      <c r="A74" s="4" t="str">
        <f>METADATA!A73</f>
        <v>Q0430</v>
      </c>
      <c r="B74" s="11" t="s">
        <v>233</v>
      </c>
      <c r="C74" s="11">
        <f t="shared" si="2"/>
        <v>1.5402</v>
      </c>
      <c r="D74" s="92">
        <f t="shared" si="3"/>
        <v>3</v>
      </c>
      <c r="E74">
        <f>IFERROR(VLOOKUP(A74,EXAMS!A:CS,7,FALSE)*VLOOKUP(EXAMS!$G$1,[1]Cargo!$A:$D,4,FALSE),"")</f>
        <v>0.44219999999999998</v>
      </c>
      <c r="F74">
        <f>IFERROR(VLOOKUP(A74,EXAMS!A:CS,9,FALSE)*VLOOKUP(EXAMS!$I$1,[1]Cargo!$A:$D,4,FALSE),"")</f>
        <v>0.64800000000000002</v>
      </c>
      <c r="G74">
        <f>IFERROR(VLOOKUP(A74,EXAMS!A:CS,11,FALSE)*VLOOKUP(EXAMS!$K$1,[1]Cargo!$A:$D,4,FALSE),"")</f>
        <v>0</v>
      </c>
      <c r="H74">
        <f>IFERROR(VLOOKUP(A74,EXAMS!A:CS,13,FALSE)*VLOOKUP(EXAMS!$M$1,[1]Cargo!$A:$D,4,FALSE),"")</f>
        <v>0</v>
      </c>
      <c r="I74">
        <f>IFERROR(VLOOKUP(A74,EXAMS!A:CS,15,FALSE)*VLOOKUP(EXAMS!$O$1,[1]Cargo!$A:$D,4,FALSE),"")</f>
        <v>0</v>
      </c>
      <c r="J74">
        <f>IFERROR(VLOOKUP(A74,EXAMS!A:CS,17,FALSE)*VLOOKUP(EXAMS!$Q$1,[1]Cargo!$A:$D,4,FALSE),"")</f>
        <v>0</v>
      </c>
      <c r="K74">
        <f>IFERROR(VLOOKUP(A74,EXAMS!A:CS,19,FALSE)*VLOOKUP(EXAMS!$S$1,[1]Cargo!$A:$D,4,FALSE),"")</f>
        <v>0</v>
      </c>
      <c r="L74">
        <f>IFERROR(VLOOKUP(A74,EXAMS!A:CS,21,FALSE)*VLOOKUP(EXAMS!$U$1,[1]Cargo!$A:$D,4,FALSE),"")</f>
        <v>0.45</v>
      </c>
      <c r="M74">
        <f>IFERROR(VLOOKUP(A74,EXAMS!A:CS,23,FALSE)*VLOOKUP(EXAMS!$W$1,[1]Cargo!$A:$D,4,FALSE),"")</f>
        <v>0</v>
      </c>
      <c r="N74">
        <f>IFERROR(VLOOKUP(A74,EXAMS!A:CS,25,FALSE)*VLOOKUP(EXAMS!$Y$1,[1]Cargo!$A:$D,4,FALSE),"")</f>
        <v>0</v>
      </c>
      <c r="O74">
        <f>IFERROR(VLOOKUP(A74,EXAMS!A:CS,27,FALSE)*VLOOKUP(EXAMS!$AA$1,[1]Cargo!$A:$D,4,FALSE),"")</f>
        <v>0</v>
      </c>
      <c r="P74">
        <f>IFERROR(VLOOKUP(A74,EXAMS!A:CS,29,FALSE)*VLOOKUP(EXAMS!$AC$1,[1]Cargo!$A:$D,4,FALSE),"")</f>
        <v>0</v>
      </c>
      <c r="Q74">
        <f>IFERROR(VLOOKUP(A74,EXAMS!A:CS,31,FALSE)*VLOOKUP(EXAMS!$AE$1,[1]Cargo!$A:$D,4,FALSE),"")</f>
        <v>0</v>
      </c>
      <c r="R74">
        <f>IFERROR(VLOOKUP(A74,EXAMS!A:CS,33,FALSE)*VLOOKUP(EXAMS!$AG$1,[1]Cargo!$A:$D,4,FALSE),"")</f>
        <v>0</v>
      </c>
      <c r="S74">
        <f>IFERROR(VLOOKUP(A74,EXAMS!A:CS,37,FALSE)*VLOOKUP(EXAMS!$AK$1,[1]Cargo!$A:$D,4,FALSE),"")</f>
        <v>0</v>
      </c>
      <c r="T74">
        <f>IFERROR(VLOOKUP(A74,EXAMS!A:CS,39,FALSE)*VLOOKUP(EXAMS!$AM$1,[1]Cargo!$A:$D,4,FALSE),"")</f>
        <v>0</v>
      </c>
      <c r="U74">
        <f>IFERROR(VLOOKUP(A74,EXAMS!A:CS,41,FALSE)*VLOOKUP(EXAMS!$AO$1,[1]Cargo!$A:$D,4,FALSE),"")</f>
        <v>0</v>
      </c>
      <c r="V74">
        <f>IFERROR(VLOOKUP(A74,EXAMS!A:CS,43,FALSE)*VLOOKUP(EXAMS!$AQ$1,[1]Cargo!$A:$D,4,FALSE),"")</f>
        <v>0</v>
      </c>
      <c r="W74">
        <f>IFERROR(VLOOKUP(A74,EXAMS!A:CS,45,FALSE)*VLOOKUP(EXAMS!$AS$1,[1]Cargo!$A:$D,4,FALSE),"")</f>
        <v>0</v>
      </c>
      <c r="X74">
        <f>IFERROR(VLOOKUP(A74,EXAMS!A:CS,47,FALSE)*VLOOKUP(EXAMS!$AU$1,[1]Cargo!$A:$D,4,FALSE),"")</f>
        <v>0</v>
      </c>
      <c r="Y74">
        <f>IFERROR(VLOOKUP(A74,EXAMS!A:CS,49,FALSE)*VLOOKUP(EXAMS!$AW$1,[1]Cargo!$A:$D,4,FALSE),"")</f>
        <v>0</v>
      </c>
      <c r="Z74">
        <f>IFERROR(VLOOKUP(A74,EXAMS!A:CS,51,FALSE)*VLOOKUP(EXAMS!$AY$1,[1]Cargo!$A:$D,4,FALSE),"")</f>
        <v>0</v>
      </c>
      <c r="AA74">
        <f>IFERROR(VLOOKUP(A74,EXAMS!A:CS,53,FALSE)*VLOOKUP(EXAMS!$BA$1,[1]Cargo!$A:$D,4,FALSE),"")</f>
        <v>0</v>
      </c>
      <c r="AB74">
        <f>IFERROR(VLOOKUP(A74,EXAMS!A:CS,55,FALSE)*VLOOKUP(EXAMS!$BC$1,[1]Cargo!$A:$D,4,FALSE),"")</f>
        <v>0</v>
      </c>
      <c r="AC74">
        <f>IFERROR(VLOOKUP(A74,EXAMS!A:CS,57,FALSE)*VLOOKUP(EXAMS!$BE$1,[1]Cargo!$A:$D,4,FALSE),"")</f>
        <v>0</v>
      </c>
      <c r="AD74">
        <f>IFERROR(VLOOKUP(A74,EXAMS!A:CS,59,FALSE)*VLOOKUP(EXAMS!$BG$1,[1]Cargo!$A:$D,4,FALSE),"")</f>
        <v>0</v>
      </c>
      <c r="AE74">
        <f>IFERROR(VLOOKUP(A74,EXAMS!A:CS,61,FALSE)*VLOOKUP(EXAMS!$BI$1,[1]Cargo!$A:$D,4,FALSE),"")</f>
        <v>0</v>
      </c>
      <c r="AF74">
        <f>IFERROR(VLOOKUP(A74,EXAMS!A:CS,63,FALSE)*VLOOKUP(EXAMS!$BK$1,[1]Cargo!$A:$D,4,FALSE),"")</f>
        <v>0</v>
      </c>
      <c r="AG74">
        <f>IFERROR(VLOOKUP(A74,EXAMS!A:CS,65,FALSE)*VLOOKUP(EXAMS!$BM$1,[1]Cargo!$A:$D,4,FALSE),"")</f>
        <v>0</v>
      </c>
      <c r="AH74">
        <f>IFERROR(VLOOKUP(A74,EXAMS!A:CS,67,FALSE)*VLOOKUP(EXAMS!$BO$1,[1]Cargo!$A:$D,4,FALSE),"")</f>
        <v>0</v>
      </c>
      <c r="AI74">
        <f>IFERROR(VLOOKUP(A74,EXAMS!A:CS,69,FALSE)*VLOOKUP(EXAMS!$BQ$1,[1]Cargo!$A:$D,4,FALSE),"")</f>
        <v>0</v>
      </c>
      <c r="AJ74">
        <f>IFERROR(VLOOKUP(A74,EXAMS!A:CS,71,FALSE)*VLOOKUP(EXAMS!$BS$1,[1]Cargo!$A:$D,4,FALSE),"")</f>
        <v>0</v>
      </c>
      <c r="AK74">
        <f>IFERROR(VLOOKUP(A74,EXAMS!A:CS,73,FALSE)*VLOOKUP(EXAMS!$BU$1,[1]Cargo!$A:$D,4,FALSE),"")</f>
        <v>0</v>
      </c>
      <c r="AL74">
        <f>IFERROR(VLOOKUP(A74,EXAMS!A:CS,75,FALSE)*VLOOKUP(EXAMS!$BW$1,[1]Cargo!$A:$D,4,FALSE),"")</f>
        <v>0</v>
      </c>
      <c r="AM74">
        <f>IFERROR(VLOOKUP(A74,EXAMS!A:CS,77,FALSE)*VLOOKUP(EXAMS!$BY$1,[1]Cargo!$A:$D,4,FALSE),"")</f>
        <v>0</v>
      </c>
      <c r="AN74">
        <f>IFERROR(VLOOKUP(A74,EXAMS!A:CS,79,FALSE)*VLOOKUP(EXAMS!$CA$1,[1]Cargo!$A:$D,4,FALSE),"")</f>
        <v>0</v>
      </c>
      <c r="AO74">
        <f>IFERROR(VLOOKUP(A74,EXAMS!A:CS,81,FALSE)*VLOOKUP(EXAMS!$CC$1,[1]Cargo!$A:$D,4,FALSE),"")</f>
        <v>0</v>
      </c>
      <c r="AP74">
        <f>IFERROR(VLOOKUP(A74,EXAMS!A:CS,83,FALSE)*VLOOKUP(EXAMS!$CE$1,[1]Cargo!$A:$D,4,FALSE),"")</f>
        <v>0</v>
      </c>
      <c r="AQ74">
        <f>IFERROR(VLOOKUP(A74,EXAMS!A:CS,85,FALSE)*VLOOKUP(EXAMS!$CG$1,[1]Cargo!$A:$D,4,FALSE),"")</f>
        <v>0</v>
      </c>
      <c r="AR74">
        <f>IFERROR(VLOOKUP(A74,EXAMS!A:CS,87,FALSE)*VLOOKUP(EXAMS!$CI$1,[1]Cargo!$A:$D,4,FALSE),"")</f>
        <v>0</v>
      </c>
      <c r="AS74">
        <f>IFERROR(VLOOKUP(A74,EXAMS!A:CS,89,FALSE)*VLOOKUP(EXAMS!$CK$1,[1]Cargo!$A:$D,4,FALSE),"")</f>
        <v>0</v>
      </c>
      <c r="AT74">
        <f>IFERROR(VLOOKUP(A74,EXAMS!A:CS,91,FALSE)*VLOOKUP(EXAMS!$CM$1,[1]Cargo!$A:$D,4,FALSE),"")</f>
        <v>0</v>
      </c>
      <c r="AU74">
        <f>IFERROR(VLOOKUP(A74,EXAMS!A:CS,93,FALSE)*VLOOKUP(EXAMS!$CO$1,[1]Cargo!$A:$D,4,FALSE),"")</f>
        <v>0</v>
      </c>
      <c r="AV74">
        <f>IFERROR(VLOOKUP(A74,EXAMS!A:CS,95,FALSE)*VLOOKUP(EXAMS!$CQ$1,[1]Cargo!$A:$D,4,FALSE),"")</f>
        <v>0</v>
      </c>
      <c r="AW74">
        <f>IFERROR(VLOOKUP(A74,EXAMS!A:CS,97,FALSE)*VLOOKUP(EXAMS!$CS$1,[1]Cargo!$A:$D,4,FALSE),"")</f>
        <v>0</v>
      </c>
    </row>
    <row r="75" spans="1:49" x14ac:dyDescent="0.3">
      <c r="A75" s="4" t="str">
        <f>METADATA!A74</f>
        <v>Q0432</v>
      </c>
      <c r="B75" s="11" t="s">
        <v>237</v>
      </c>
      <c r="C75" s="11">
        <f t="shared" si="2"/>
        <v>7.5917500000000002</v>
      </c>
      <c r="D75" s="92">
        <f t="shared" si="3"/>
        <v>15</v>
      </c>
      <c r="E75">
        <f>IFERROR(VLOOKUP(A75,EXAMS!A:CS,7,FALSE)*VLOOKUP(EXAMS!$G$1,[1]Cargo!$A:$D,4,FALSE),"")</f>
        <v>0.58019999999999994</v>
      </c>
      <c r="F75">
        <f>IFERROR(VLOOKUP(A75,EXAMS!A:CS,9,FALSE)*VLOOKUP(EXAMS!$I$1,[1]Cargo!$A:$D,4,FALSE),"")</f>
        <v>0.77625000000000011</v>
      </c>
      <c r="G75">
        <f>IFERROR(VLOOKUP(A75,EXAMS!A:CS,11,FALSE)*VLOOKUP(EXAMS!$K$1,[1]Cargo!$A:$D,4,FALSE),"")</f>
        <v>0.98099999999999998</v>
      </c>
      <c r="H75">
        <f>IFERROR(VLOOKUP(A75,EXAMS!A:CS,13,FALSE)*VLOOKUP(EXAMS!$M$1,[1]Cargo!$A:$D,4,FALSE),"")</f>
        <v>0.52800000000000002</v>
      </c>
      <c r="I75">
        <f>IFERROR(VLOOKUP(A75,EXAMS!A:CS,15,FALSE)*VLOOKUP(EXAMS!$O$1,[1]Cargo!$A:$D,4,FALSE),"")</f>
        <v>0.48299999999999998</v>
      </c>
      <c r="J75">
        <f>IFERROR(VLOOKUP(A75,EXAMS!A:CS,17,FALSE)*VLOOKUP(EXAMS!$Q$1,[1]Cargo!$A:$D,4,FALSE),"")</f>
        <v>0.51179999999999992</v>
      </c>
      <c r="K75">
        <f>IFERROR(VLOOKUP(A75,EXAMS!A:CS,19,FALSE)*VLOOKUP(EXAMS!$S$1,[1]Cargo!$A:$D,4,FALSE),"")</f>
        <v>0.39360000000000001</v>
      </c>
      <c r="L75">
        <f>IFERROR(VLOOKUP(A75,EXAMS!A:CS,21,FALSE)*VLOOKUP(EXAMS!$U$1,[1]Cargo!$A:$D,4,FALSE),"")</f>
        <v>0.4425</v>
      </c>
      <c r="M75">
        <f>IFERROR(VLOOKUP(A75,EXAMS!A:CS,23,FALSE)*VLOOKUP(EXAMS!$W$1,[1]Cargo!$A:$D,4,FALSE),"")</f>
        <v>0.28949999999999998</v>
      </c>
      <c r="N75">
        <f>IFERROR(VLOOKUP(A75,EXAMS!A:CS,25,FALSE)*VLOOKUP(EXAMS!$Y$1,[1]Cargo!$A:$D,4,FALSE),"")</f>
        <v>0.42899999999999999</v>
      </c>
      <c r="O75">
        <f>IFERROR(VLOOKUP(A75,EXAMS!A:CS,27,FALSE)*VLOOKUP(EXAMS!$AA$1,[1]Cargo!$A:$D,4,FALSE),"")</f>
        <v>0.45500000000000002</v>
      </c>
      <c r="P75">
        <f>IFERROR(VLOOKUP(A75,EXAMS!A:CS,29,FALSE)*VLOOKUP(EXAMS!$AC$1,[1]Cargo!$A:$D,4,FALSE),"")</f>
        <v>0.44600000000000001</v>
      </c>
      <c r="Q75">
        <f>IFERROR(VLOOKUP(A75,EXAMS!A:CS,31,FALSE)*VLOOKUP(EXAMS!$AE$1,[1]Cargo!$A:$D,4,FALSE),"")</f>
        <v>0.45839999999999997</v>
      </c>
      <c r="R75">
        <f>IFERROR(VLOOKUP(A75,EXAMS!A:CS,33,FALSE)*VLOOKUP(EXAMS!$AG$1,[1]Cargo!$A:$D,4,FALSE),"")</f>
        <v>0.24989999999999998</v>
      </c>
      <c r="S75">
        <f>IFERROR(VLOOKUP(A75,EXAMS!A:CS,37,FALSE)*VLOOKUP(EXAMS!$AK$1,[1]Cargo!$A:$D,4,FALSE),"")</f>
        <v>0</v>
      </c>
      <c r="T75">
        <f>IFERROR(VLOOKUP(A75,EXAMS!A:CS,39,FALSE)*VLOOKUP(EXAMS!$AM$1,[1]Cargo!$A:$D,4,FALSE),"")</f>
        <v>0.56759999999999999</v>
      </c>
      <c r="U75">
        <f>IFERROR(VLOOKUP(A75,EXAMS!A:CS,41,FALSE)*VLOOKUP(EXAMS!$AO$1,[1]Cargo!$A:$D,4,FALSE),"")</f>
        <v>0</v>
      </c>
      <c r="V75">
        <f>IFERROR(VLOOKUP(A75,EXAMS!A:CS,43,FALSE)*VLOOKUP(EXAMS!$AQ$1,[1]Cargo!$A:$D,4,FALSE),"")</f>
        <v>0</v>
      </c>
      <c r="W75">
        <f>IFERROR(VLOOKUP(A75,EXAMS!A:CS,45,FALSE)*VLOOKUP(EXAMS!$AS$1,[1]Cargo!$A:$D,4,FALSE),"")</f>
        <v>0</v>
      </c>
      <c r="X75">
        <f>IFERROR(VLOOKUP(A75,EXAMS!A:CS,47,FALSE)*VLOOKUP(EXAMS!$AU$1,[1]Cargo!$A:$D,4,FALSE),"")</f>
        <v>0</v>
      </c>
      <c r="Y75">
        <f>IFERROR(VLOOKUP(A75,EXAMS!A:CS,49,FALSE)*VLOOKUP(EXAMS!$AW$1,[1]Cargo!$A:$D,4,FALSE),"")</f>
        <v>0</v>
      </c>
      <c r="Z75">
        <f>IFERROR(VLOOKUP(A75,EXAMS!A:CS,51,FALSE)*VLOOKUP(EXAMS!$AY$1,[1]Cargo!$A:$D,4,FALSE),"")</f>
        <v>0</v>
      </c>
      <c r="AA75">
        <f>IFERROR(VLOOKUP(A75,EXAMS!A:CS,53,FALSE)*VLOOKUP(EXAMS!$BA$1,[1]Cargo!$A:$D,4,FALSE),"")</f>
        <v>0</v>
      </c>
      <c r="AB75">
        <f>IFERROR(VLOOKUP(A75,EXAMS!A:CS,55,FALSE)*VLOOKUP(EXAMS!$BC$1,[1]Cargo!$A:$D,4,FALSE),"")</f>
        <v>0</v>
      </c>
      <c r="AC75">
        <f>IFERROR(VLOOKUP(A75,EXAMS!A:CS,57,FALSE)*VLOOKUP(EXAMS!$BE$1,[1]Cargo!$A:$D,4,FALSE),"")</f>
        <v>0</v>
      </c>
      <c r="AD75">
        <f>IFERROR(VLOOKUP(A75,EXAMS!A:CS,59,FALSE)*VLOOKUP(EXAMS!$BG$1,[1]Cargo!$A:$D,4,FALSE),"")</f>
        <v>0</v>
      </c>
      <c r="AE75">
        <f>IFERROR(VLOOKUP(A75,EXAMS!A:CS,61,FALSE)*VLOOKUP(EXAMS!$BI$1,[1]Cargo!$A:$D,4,FALSE),"")</f>
        <v>0</v>
      </c>
      <c r="AF75">
        <f>IFERROR(VLOOKUP(A75,EXAMS!A:CS,63,FALSE)*VLOOKUP(EXAMS!$BK$1,[1]Cargo!$A:$D,4,FALSE),"")</f>
        <v>0</v>
      </c>
      <c r="AG75">
        <f>IFERROR(VLOOKUP(A75,EXAMS!A:CS,65,FALSE)*VLOOKUP(EXAMS!$BM$1,[1]Cargo!$A:$D,4,FALSE),"")</f>
        <v>0</v>
      </c>
      <c r="AH75">
        <f>IFERROR(VLOOKUP(A75,EXAMS!A:CS,67,FALSE)*VLOOKUP(EXAMS!$BO$1,[1]Cargo!$A:$D,4,FALSE),"")</f>
        <v>0</v>
      </c>
      <c r="AI75">
        <f>IFERROR(VLOOKUP(A75,EXAMS!A:CS,69,FALSE)*VLOOKUP(EXAMS!$BQ$1,[1]Cargo!$A:$D,4,FALSE),"")</f>
        <v>0</v>
      </c>
      <c r="AJ75">
        <f>IFERROR(VLOOKUP(A75,EXAMS!A:CS,71,FALSE)*VLOOKUP(EXAMS!$BS$1,[1]Cargo!$A:$D,4,FALSE),"")</f>
        <v>0</v>
      </c>
      <c r="AK75">
        <f>IFERROR(VLOOKUP(A75,EXAMS!A:CS,73,FALSE)*VLOOKUP(EXAMS!$BU$1,[1]Cargo!$A:$D,4,FALSE),"")</f>
        <v>0</v>
      </c>
      <c r="AL75">
        <f>IFERROR(VLOOKUP(A75,EXAMS!A:CS,75,FALSE)*VLOOKUP(EXAMS!$BW$1,[1]Cargo!$A:$D,4,FALSE),"")</f>
        <v>0</v>
      </c>
      <c r="AM75">
        <f>IFERROR(VLOOKUP(A75,EXAMS!A:CS,77,FALSE)*VLOOKUP(EXAMS!$BY$1,[1]Cargo!$A:$D,4,FALSE),"")</f>
        <v>0</v>
      </c>
      <c r="AN75">
        <f>IFERROR(VLOOKUP(A75,EXAMS!A:CS,79,FALSE)*VLOOKUP(EXAMS!$CA$1,[1]Cargo!$A:$D,4,FALSE),"")</f>
        <v>0</v>
      </c>
      <c r="AO75">
        <f>IFERROR(VLOOKUP(A75,EXAMS!A:CS,81,FALSE)*VLOOKUP(EXAMS!$CC$1,[1]Cargo!$A:$D,4,FALSE),"")</f>
        <v>0</v>
      </c>
      <c r="AP75">
        <f>IFERROR(VLOOKUP(A75,EXAMS!A:CS,83,FALSE)*VLOOKUP(EXAMS!$CE$1,[1]Cargo!$A:$D,4,FALSE),"")</f>
        <v>0</v>
      </c>
      <c r="AQ75">
        <f>IFERROR(VLOOKUP(A75,EXAMS!A:CS,85,FALSE)*VLOOKUP(EXAMS!$CG$1,[1]Cargo!$A:$D,4,FALSE),"")</f>
        <v>0</v>
      </c>
      <c r="AR75">
        <f>IFERROR(VLOOKUP(A75,EXAMS!A:CS,87,FALSE)*VLOOKUP(EXAMS!$CI$1,[1]Cargo!$A:$D,4,FALSE),"")</f>
        <v>0</v>
      </c>
      <c r="AS75">
        <f>IFERROR(VLOOKUP(A75,EXAMS!A:CS,89,FALSE)*VLOOKUP(EXAMS!$CK$1,[1]Cargo!$A:$D,4,FALSE),"")</f>
        <v>0</v>
      </c>
      <c r="AT75">
        <f>IFERROR(VLOOKUP(A75,EXAMS!A:CS,91,FALSE)*VLOOKUP(EXAMS!$CM$1,[1]Cargo!$A:$D,4,FALSE),"")</f>
        <v>0</v>
      </c>
      <c r="AU75">
        <f>IFERROR(VLOOKUP(A75,EXAMS!A:CS,93,FALSE)*VLOOKUP(EXAMS!$CO$1,[1]Cargo!$A:$D,4,FALSE),"")</f>
        <v>0</v>
      </c>
      <c r="AV75">
        <f>IFERROR(VLOOKUP(A75,EXAMS!A:CS,95,FALSE)*VLOOKUP(EXAMS!$CQ$1,[1]Cargo!$A:$D,4,FALSE),"")</f>
        <v>0</v>
      </c>
      <c r="AW75">
        <f>IFERROR(VLOOKUP(A75,EXAMS!A:CS,97,FALSE)*VLOOKUP(EXAMS!$CS$1,[1]Cargo!$A:$D,4,FALSE),"")</f>
        <v>0</v>
      </c>
    </row>
    <row r="76" spans="1:49" hidden="1" x14ac:dyDescent="0.3">
      <c r="A76" s="4" t="str">
        <f>METADATA!A75</f>
        <v>Q0433</v>
      </c>
      <c r="B76" s="11" t="s">
        <v>240</v>
      </c>
      <c r="C76" s="11">
        <f t="shared" si="2"/>
        <v>0</v>
      </c>
      <c r="D76" s="92">
        <f t="shared" si="3"/>
        <v>3</v>
      </c>
      <c r="E76">
        <f>IFERROR(VLOOKUP(A76,EXAMS!A:CS,7,FALSE)*VLOOKUP(EXAMS!$G$1,[1]Cargo!$A:$D,4,FALSE),"")</f>
        <v>0</v>
      </c>
      <c r="F76">
        <f>IFERROR(VLOOKUP(A76,EXAMS!A:CS,9,FALSE)*VLOOKUP(EXAMS!$I$1,[1]Cargo!$A:$D,4,FALSE),"")</f>
        <v>0</v>
      </c>
      <c r="G76">
        <f>IFERROR(VLOOKUP(A76,EXAMS!A:CS,11,FALSE)*VLOOKUP(EXAMS!$K$1,[1]Cargo!$A:$D,4,FALSE),"")</f>
        <v>0</v>
      </c>
      <c r="H76">
        <f>IFERROR(VLOOKUP(A76,EXAMS!A:CS,13,FALSE)*VLOOKUP(EXAMS!$M$1,[1]Cargo!$A:$D,4,FALSE),"")</f>
        <v>0</v>
      </c>
      <c r="I76">
        <f>IFERROR(VLOOKUP(A76,EXAMS!A:CS,15,FALSE)*VLOOKUP(EXAMS!$O$1,[1]Cargo!$A:$D,4,FALSE),"")</f>
        <v>0</v>
      </c>
      <c r="J76">
        <f>IFERROR(VLOOKUP(A76,EXAMS!A:CS,17,FALSE)*VLOOKUP(EXAMS!$Q$1,[1]Cargo!$A:$D,4,FALSE),"")</f>
        <v>0</v>
      </c>
      <c r="K76">
        <f>IFERROR(VLOOKUP(A76,EXAMS!A:CS,19,FALSE)*VLOOKUP(EXAMS!$S$1,[1]Cargo!$A:$D,4,FALSE),"")</f>
        <v>0</v>
      </c>
      <c r="L76">
        <f>IFERROR(VLOOKUP(A76,EXAMS!A:CS,21,FALSE)*VLOOKUP(EXAMS!$U$1,[1]Cargo!$A:$D,4,FALSE),"")</f>
        <v>0</v>
      </c>
      <c r="M76">
        <f>IFERROR(VLOOKUP(A76,EXAMS!A:CS,23,FALSE)*VLOOKUP(EXAMS!$W$1,[1]Cargo!$A:$D,4,FALSE),"")</f>
        <v>0</v>
      </c>
      <c r="N76">
        <f>IFERROR(VLOOKUP(A76,EXAMS!A:CS,25,FALSE)*VLOOKUP(EXAMS!$Y$1,[1]Cargo!$A:$D,4,FALSE),"")</f>
        <v>0</v>
      </c>
      <c r="O76">
        <f>IFERROR(VLOOKUP(A76,EXAMS!A:CS,27,FALSE)*VLOOKUP(EXAMS!$AA$1,[1]Cargo!$A:$D,4,FALSE),"")</f>
        <v>0</v>
      </c>
      <c r="P76">
        <f>IFERROR(VLOOKUP(A76,EXAMS!A:CS,29,FALSE)*VLOOKUP(EXAMS!$AC$1,[1]Cargo!$A:$D,4,FALSE),"")</f>
        <v>0</v>
      </c>
      <c r="Q76">
        <f>IFERROR(VLOOKUP(A76,EXAMS!A:CS,31,FALSE)*VLOOKUP(EXAMS!$AE$1,[1]Cargo!$A:$D,4,FALSE),"")</f>
        <v>0</v>
      </c>
      <c r="R76">
        <f>IFERROR(VLOOKUP(A76,EXAMS!A:CS,33,FALSE)*VLOOKUP(EXAMS!$AG$1,[1]Cargo!$A:$D,4,FALSE),"")</f>
        <v>0</v>
      </c>
      <c r="S76">
        <f>IFERROR(VLOOKUP(A76,EXAMS!A:CS,37,FALSE)*VLOOKUP(EXAMS!$AK$1,[1]Cargo!$A:$D,4,FALSE),"")</f>
        <v>0</v>
      </c>
      <c r="T76">
        <f>IFERROR(VLOOKUP(A76,EXAMS!A:CS,39,FALSE)*VLOOKUP(EXAMS!$AM$1,[1]Cargo!$A:$D,4,FALSE),"")</f>
        <v>0</v>
      </c>
      <c r="U76">
        <f>IFERROR(VLOOKUP(A76,EXAMS!A:CS,41,FALSE)*VLOOKUP(EXAMS!$AO$1,[1]Cargo!$A:$D,4,FALSE),"")</f>
        <v>0</v>
      </c>
      <c r="V76">
        <f>IFERROR(VLOOKUP(A76,EXAMS!A:CS,43,FALSE)*VLOOKUP(EXAMS!$AQ$1,[1]Cargo!$A:$D,4,FALSE),"")</f>
        <v>0</v>
      </c>
      <c r="W76">
        <f>IFERROR(VLOOKUP(A76,EXAMS!A:CS,45,FALSE)*VLOOKUP(EXAMS!$AS$1,[1]Cargo!$A:$D,4,FALSE),"")</f>
        <v>0</v>
      </c>
      <c r="X76">
        <f>IFERROR(VLOOKUP(A76,EXAMS!A:CS,47,FALSE)*VLOOKUP(EXAMS!$AU$1,[1]Cargo!$A:$D,4,FALSE),"")</f>
        <v>0</v>
      </c>
      <c r="Y76">
        <f>IFERROR(VLOOKUP(A76,EXAMS!A:CS,49,FALSE)*VLOOKUP(EXAMS!$AW$1,[1]Cargo!$A:$D,4,FALSE),"")</f>
        <v>0</v>
      </c>
      <c r="Z76">
        <f>IFERROR(VLOOKUP(A76,EXAMS!A:CS,51,FALSE)*VLOOKUP(EXAMS!$AY$1,[1]Cargo!$A:$D,4,FALSE),"")</f>
        <v>0</v>
      </c>
      <c r="AA76">
        <f>IFERROR(VLOOKUP(A76,EXAMS!A:CS,53,FALSE)*VLOOKUP(EXAMS!$BA$1,[1]Cargo!$A:$D,4,FALSE),"")</f>
        <v>0</v>
      </c>
      <c r="AB76">
        <f>IFERROR(VLOOKUP(A76,EXAMS!A:CS,55,FALSE)*VLOOKUP(EXAMS!$BC$1,[1]Cargo!$A:$D,4,FALSE),"")</f>
        <v>0</v>
      </c>
      <c r="AC76">
        <f>IFERROR(VLOOKUP(A76,EXAMS!A:CS,57,FALSE)*VLOOKUP(EXAMS!$BE$1,[1]Cargo!$A:$D,4,FALSE),"")</f>
        <v>0</v>
      </c>
      <c r="AD76">
        <f>IFERROR(VLOOKUP(A76,EXAMS!A:CS,59,FALSE)*VLOOKUP(EXAMS!$BG$1,[1]Cargo!$A:$D,4,FALSE),"")</f>
        <v>0</v>
      </c>
      <c r="AE76">
        <f>IFERROR(VLOOKUP(A76,EXAMS!A:CS,61,FALSE)*VLOOKUP(EXAMS!$BI$1,[1]Cargo!$A:$D,4,FALSE),"")</f>
        <v>0</v>
      </c>
      <c r="AF76">
        <f>IFERROR(VLOOKUP(A76,EXAMS!A:CS,63,FALSE)*VLOOKUP(EXAMS!$BK$1,[1]Cargo!$A:$D,4,FALSE),"")</f>
        <v>0</v>
      </c>
      <c r="AG76">
        <f>IFERROR(VLOOKUP(A76,EXAMS!A:CS,65,FALSE)*VLOOKUP(EXAMS!$BM$1,[1]Cargo!$A:$D,4,FALSE),"")</f>
        <v>0</v>
      </c>
      <c r="AH76">
        <f>IFERROR(VLOOKUP(A76,EXAMS!A:CS,67,FALSE)*VLOOKUP(EXAMS!$BO$1,[1]Cargo!$A:$D,4,FALSE),"")</f>
        <v>0</v>
      </c>
      <c r="AI76">
        <f>IFERROR(VLOOKUP(A76,EXAMS!A:CS,69,FALSE)*VLOOKUP(EXAMS!$BQ$1,[1]Cargo!$A:$D,4,FALSE),"")</f>
        <v>0</v>
      </c>
      <c r="AJ76">
        <f>IFERROR(VLOOKUP(A76,EXAMS!A:CS,71,FALSE)*VLOOKUP(EXAMS!$BS$1,[1]Cargo!$A:$D,4,FALSE),"")</f>
        <v>0</v>
      </c>
      <c r="AK76">
        <f>IFERROR(VLOOKUP(A76,EXAMS!A:CS,73,FALSE)*VLOOKUP(EXAMS!$BU$1,[1]Cargo!$A:$D,4,FALSE),"")</f>
        <v>0</v>
      </c>
      <c r="AL76">
        <f>IFERROR(VLOOKUP(A76,EXAMS!A:CS,75,FALSE)*VLOOKUP(EXAMS!$BW$1,[1]Cargo!$A:$D,4,FALSE),"")</f>
        <v>0</v>
      </c>
      <c r="AM76">
        <f>IFERROR(VLOOKUP(A76,EXAMS!A:CS,77,FALSE)*VLOOKUP(EXAMS!$BY$1,[1]Cargo!$A:$D,4,FALSE),"")</f>
        <v>0</v>
      </c>
      <c r="AN76">
        <f>IFERROR(VLOOKUP(A76,EXAMS!A:CS,79,FALSE)*VLOOKUP(EXAMS!$CA$1,[1]Cargo!$A:$D,4,FALSE),"")</f>
        <v>0</v>
      </c>
      <c r="AO76">
        <f>IFERROR(VLOOKUP(A76,EXAMS!A:CS,81,FALSE)*VLOOKUP(EXAMS!$CC$1,[1]Cargo!$A:$D,4,FALSE),"")</f>
        <v>0</v>
      </c>
      <c r="AP76">
        <f>IFERROR(VLOOKUP(A76,EXAMS!A:CS,83,FALSE)*VLOOKUP(EXAMS!$CE$1,[1]Cargo!$A:$D,4,FALSE),"")</f>
        <v>0</v>
      </c>
      <c r="AQ76">
        <f>IFERROR(VLOOKUP(A76,EXAMS!A:CS,85,FALSE)*VLOOKUP(EXAMS!$CG$1,[1]Cargo!$A:$D,4,FALSE),"")</f>
        <v>0</v>
      </c>
      <c r="AR76">
        <f>IFERROR(VLOOKUP(A76,EXAMS!A:CS,87,FALSE)*VLOOKUP(EXAMS!$CI$1,[1]Cargo!$A:$D,4,FALSE),"")</f>
        <v>0.43253999999999998</v>
      </c>
      <c r="AS76">
        <f>IFERROR(VLOOKUP(A76,EXAMS!A:CS,89,FALSE)*VLOOKUP(EXAMS!$CK$1,[1]Cargo!$A:$D,4,FALSE),"")</f>
        <v>0.50370000000000004</v>
      </c>
      <c r="AT76">
        <f>IFERROR(VLOOKUP(A76,EXAMS!A:CS,91,FALSE)*VLOOKUP(EXAMS!$CM$1,[1]Cargo!$A:$D,4,FALSE),"")</f>
        <v>0</v>
      </c>
      <c r="AU76">
        <f>IFERROR(VLOOKUP(A76,EXAMS!A:CS,93,FALSE)*VLOOKUP(EXAMS!$CO$1,[1]Cargo!$A:$D,4,FALSE),"")</f>
        <v>0</v>
      </c>
      <c r="AV76">
        <f>IFERROR(VLOOKUP(A76,EXAMS!A:CS,95,FALSE)*VLOOKUP(EXAMS!$CQ$1,[1]Cargo!$A:$D,4,FALSE),"")</f>
        <v>7.0580000000000004E-2</v>
      </c>
      <c r="AW76">
        <f>IFERROR(VLOOKUP(A76,EXAMS!A:CS,97,FALSE)*VLOOKUP(EXAMS!$CS$1,[1]Cargo!$A:$D,4,FALSE),"")</f>
        <v>0</v>
      </c>
    </row>
    <row r="77" spans="1:49" x14ac:dyDescent="0.3">
      <c r="A77" s="4" t="str">
        <f>METADATA!A76</f>
        <v>Q0434</v>
      </c>
      <c r="B77" s="11" t="s">
        <v>243</v>
      </c>
      <c r="C77" s="11">
        <f t="shared" si="2"/>
        <v>6.7302999999999988</v>
      </c>
      <c r="D77" s="92">
        <f t="shared" si="3"/>
        <v>14</v>
      </c>
      <c r="E77">
        <f>IFERROR(VLOOKUP(A77,EXAMS!A:CS,7,FALSE)*VLOOKUP(EXAMS!$G$1,[1]Cargo!$A:$D,4,FALSE),"")</f>
        <v>0.6</v>
      </c>
      <c r="F77">
        <f>IFERROR(VLOOKUP(A77,EXAMS!A:CS,9,FALSE)*VLOOKUP(EXAMS!$I$1,[1]Cargo!$A:$D,4,FALSE),"")</f>
        <v>0.78300000000000003</v>
      </c>
      <c r="G77">
        <f>IFERROR(VLOOKUP(A77,EXAMS!A:CS,11,FALSE)*VLOOKUP(EXAMS!$K$1,[1]Cargo!$A:$D,4,FALSE),"")</f>
        <v>0.93300000000000005</v>
      </c>
      <c r="H77">
        <f>IFERROR(VLOOKUP(A77,EXAMS!A:CS,13,FALSE)*VLOOKUP(EXAMS!$M$1,[1]Cargo!$A:$D,4,FALSE),"")</f>
        <v>0.6</v>
      </c>
      <c r="I77">
        <f>IFERROR(VLOOKUP(A77,EXAMS!A:CS,15,FALSE)*VLOOKUP(EXAMS!$O$1,[1]Cargo!$A:$D,4,FALSE),"")</f>
        <v>0.5</v>
      </c>
      <c r="J77">
        <f>IFERROR(VLOOKUP(A77,EXAMS!A:CS,17,FALSE)*VLOOKUP(EXAMS!$Q$1,[1]Cargo!$A:$D,4,FALSE),"")</f>
        <v>0.46799999999999997</v>
      </c>
      <c r="K77">
        <f>IFERROR(VLOOKUP(A77,EXAMS!A:CS,19,FALSE)*VLOOKUP(EXAMS!$S$1,[1]Cargo!$A:$D,4,FALSE),"")</f>
        <v>0.39360000000000001</v>
      </c>
      <c r="L77">
        <f>IFERROR(VLOOKUP(A77,EXAMS!A:CS,21,FALSE)*VLOOKUP(EXAMS!$U$1,[1]Cargo!$A:$D,4,FALSE),"")</f>
        <v>0.27150000000000002</v>
      </c>
      <c r="M77">
        <f>IFERROR(VLOOKUP(A77,EXAMS!A:CS,23,FALSE)*VLOOKUP(EXAMS!$W$1,[1]Cargo!$A:$D,4,FALSE),"")</f>
        <v>0.27450000000000002</v>
      </c>
      <c r="N77">
        <f>IFERROR(VLOOKUP(A77,EXAMS!A:CS,25,FALSE)*VLOOKUP(EXAMS!$Y$1,[1]Cargo!$A:$D,4,FALSE),"")</f>
        <v>0.36149999999999999</v>
      </c>
      <c r="O77">
        <f>IFERROR(VLOOKUP(A77,EXAMS!A:CS,27,FALSE)*VLOOKUP(EXAMS!$AA$1,[1]Cargo!$A:$D,4,FALSE),"")</f>
        <v>0.38350000000000001</v>
      </c>
      <c r="P77">
        <f>IFERROR(VLOOKUP(A77,EXAMS!A:CS,29,FALSE)*VLOOKUP(EXAMS!$AC$1,[1]Cargo!$A:$D,4,FALSE),"")</f>
        <v>0.38350000000000001</v>
      </c>
      <c r="Q77">
        <f>IFERROR(VLOOKUP(A77,EXAMS!A:CS,31,FALSE)*VLOOKUP(EXAMS!$AE$1,[1]Cargo!$A:$D,4,FALSE),"")</f>
        <v>0.54420000000000002</v>
      </c>
      <c r="R77">
        <f>IFERROR(VLOOKUP(A77,EXAMS!A:CS,33,FALSE)*VLOOKUP(EXAMS!$AG$1,[1]Cargo!$A:$D,4,FALSE),"")</f>
        <v>0.23399999999999999</v>
      </c>
      <c r="S77">
        <f>IFERROR(VLOOKUP(A77,EXAMS!A:CS,37,FALSE)*VLOOKUP(EXAMS!$AK$1,[1]Cargo!$A:$D,4,FALSE),"")</f>
        <v>0</v>
      </c>
      <c r="T77">
        <f>IFERROR(VLOOKUP(A77,EXAMS!A:CS,39,FALSE)*VLOOKUP(EXAMS!$AM$1,[1]Cargo!$A:$D,4,FALSE),"")</f>
        <v>0</v>
      </c>
      <c r="U77">
        <f>IFERROR(VLOOKUP(A77,EXAMS!A:CS,41,FALSE)*VLOOKUP(EXAMS!$AO$1,[1]Cargo!$A:$D,4,FALSE),"")</f>
        <v>0</v>
      </c>
      <c r="V77">
        <f>IFERROR(VLOOKUP(A77,EXAMS!A:CS,43,FALSE)*VLOOKUP(EXAMS!$AQ$1,[1]Cargo!$A:$D,4,FALSE),"")</f>
        <v>0</v>
      </c>
      <c r="W77">
        <f>IFERROR(VLOOKUP(A77,EXAMS!A:CS,45,FALSE)*VLOOKUP(EXAMS!$AS$1,[1]Cargo!$A:$D,4,FALSE),"")</f>
        <v>0</v>
      </c>
      <c r="X77">
        <f>IFERROR(VLOOKUP(A77,EXAMS!A:CS,47,FALSE)*VLOOKUP(EXAMS!$AU$1,[1]Cargo!$A:$D,4,FALSE),"")</f>
        <v>0</v>
      </c>
      <c r="Y77">
        <f>IFERROR(VLOOKUP(A77,EXAMS!A:CS,49,FALSE)*VLOOKUP(EXAMS!$AW$1,[1]Cargo!$A:$D,4,FALSE),"")</f>
        <v>0</v>
      </c>
      <c r="Z77">
        <f>IFERROR(VLOOKUP(A77,EXAMS!A:CS,51,FALSE)*VLOOKUP(EXAMS!$AY$1,[1]Cargo!$A:$D,4,FALSE),"")</f>
        <v>0</v>
      </c>
      <c r="AA77">
        <f>IFERROR(VLOOKUP(A77,EXAMS!A:CS,53,FALSE)*VLOOKUP(EXAMS!$BA$1,[1]Cargo!$A:$D,4,FALSE),"")</f>
        <v>0</v>
      </c>
      <c r="AB77">
        <f>IFERROR(VLOOKUP(A77,EXAMS!A:CS,55,FALSE)*VLOOKUP(EXAMS!$BC$1,[1]Cargo!$A:$D,4,FALSE),"")</f>
        <v>0</v>
      </c>
      <c r="AC77">
        <f>IFERROR(VLOOKUP(A77,EXAMS!A:CS,57,FALSE)*VLOOKUP(EXAMS!$BE$1,[1]Cargo!$A:$D,4,FALSE),"")</f>
        <v>0</v>
      </c>
      <c r="AD77">
        <f>IFERROR(VLOOKUP(A77,EXAMS!A:CS,59,FALSE)*VLOOKUP(EXAMS!$BG$1,[1]Cargo!$A:$D,4,FALSE),"")</f>
        <v>0</v>
      </c>
      <c r="AE77">
        <f>IFERROR(VLOOKUP(A77,EXAMS!A:CS,61,FALSE)*VLOOKUP(EXAMS!$BI$1,[1]Cargo!$A:$D,4,FALSE),"")</f>
        <v>0</v>
      </c>
      <c r="AF77">
        <f>IFERROR(VLOOKUP(A77,EXAMS!A:CS,63,FALSE)*VLOOKUP(EXAMS!$BK$1,[1]Cargo!$A:$D,4,FALSE),"")</f>
        <v>0</v>
      </c>
      <c r="AG77">
        <f>IFERROR(VLOOKUP(A77,EXAMS!A:CS,65,FALSE)*VLOOKUP(EXAMS!$BM$1,[1]Cargo!$A:$D,4,FALSE),"")</f>
        <v>0</v>
      </c>
      <c r="AH77">
        <f>IFERROR(VLOOKUP(A77,EXAMS!A:CS,67,FALSE)*VLOOKUP(EXAMS!$BO$1,[1]Cargo!$A:$D,4,FALSE),"")</f>
        <v>0</v>
      </c>
      <c r="AI77">
        <f>IFERROR(VLOOKUP(A77,EXAMS!A:CS,69,FALSE)*VLOOKUP(EXAMS!$BQ$1,[1]Cargo!$A:$D,4,FALSE),"")</f>
        <v>0</v>
      </c>
      <c r="AJ77">
        <f>IFERROR(VLOOKUP(A77,EXAMS!A:CS,71,FALSE)*VLOOKUP(EXAMS!$BS$1,[1]Cargo!$A:$D,4,FALSE),"")</f>
        <v>0</v>
      </c>
      <c r="AK77">
        <f>IFERROR(VLOOKUP(A77,EXAMS!A:CS,73,FALSE)*VLOOKUP(EXAMS!$BU$1,[1]Cargo!$A:$D,4,FALSE),"")</f>
        <v>0</v>
      </c>
      <c r="AL77">
        <f>IFERROR(VLOOKUP(A77,EXAMS!A:CS,75,FALSE)*VLOOKUP(EXAMS!$BW$1,[1]Cargo!$A:$D,4,FALSE),"")</f>
        <v>0</v>
      </c>
      <c r="AM77">
        <f>IFERROR(VLOOKUP(A77,EXAMS!A:CS,77,FALSE)*VLOOKUP(EXAMS!$BY$1,[1]Cargo!$A:$D,4,FALSE),"")</f>
        <v>0</v>
      </c>
      <c r="AN77">
        <f>IFERROR(VLOOKUP(A77,EXAMS!A:CS,79,FALSE)*VLOOKUP(EXAMS!$CA$1,[1]Cargo!$A:$D,4,FALSE),"")</f>
        <v>0</v>
      </c>
      <c r="AO77">
        <f>IFERROR(VLOOKUP(A77,EXAMS!A:CS,81,FALSE)*VLOOKUP(EXAMS!$CC$1,[1]Cargo!$A:$D,4,FALSE),"")</f>
        <v>0</v>
      </c>
      <c r="AP77">
        <f>IFERROR(VLOOKUP(A77,EXAMS!A:CS,83,FALSE)*VLOOKUP(EXAMS!$CE$1,[1]Cargo!$A:$D,4,FALSE),"")</f>
        <v>0</v>
      </c>
      <c r="AQ77">
        <f>IFERROR(VLOOKUP(A77,EXAMS!A:CS,85,FALSE)*VLOOKUP(EXAMS!$CG$1,[1]Cargo!$A:$D,4,FALSE),"")</f>
        <v>0</v>
      </c>
      <c r="AR77">
        <f>IFERROR(VLOOKUP(A77,EXAMS!A:CS,87,FALSE)*VLOOKUP(EXAMS!$CI$1,[1]Cargo!$A:$D,4,FALSE),"")</f>
        <v>0</v>
      </c>
      <c r="AS77">
        <f>IFERROR(VLOOKUP(A77,EXAMS!A:CS,89,FALSE)*VLOOKUP(EXAMS!$CK$1,[1]Cargo!$A:$D,4,FALSE),"")</f>
        <v>0</v>
      </c>
      <c r="AT77">
        <f>IFERROR(VLOOKUP(A77,EXAMS!A:CS,91,FALSE)*VLOOKUP(EXAMS!$CM$1,[1]Cargo!$A:$D,4,FALSE),"")</f>
        <v>0</v>
      </c>
      <c r="AU77">
        <f>IFERROR(VLOOKUP(A77,EXAMS!A:CS,93,FALSE)*VLOOKUP(EXAMS!$CO$1,[1]Cargo!$A:$D,4,FALSE),"")</f>
        <v>0</v>
      </c>
      <c r="AV77">
        <f>IFERROR(VLOOKUP(A77,EXAMS!A:CS,95,FALSE)*VLOOKUP(EXAMS!$CQ$1,[1]Cargo!$A:$D,4,FALSE),"")</f>
        <v>0</v>
      </c>
      <c r="AW77">
        <f>IFERROR(VLOOKUP(A77,EXAMS!A:CS,97,FALSE)*VLOOKUP(EXAMS!$CS$1,[1]Cargo!$A:$D,4,FALSE),"")</f>
        <v>0</v>
      </c>
    </row>
    <row r="78" spans="1:49" x14ac:dyDescent="0.3">
      <c r="A78" s="4" t="str">
        <f>METADATA!A77</f>
        <v>Q0436</v>
      </c>
      <c r="B78" s="11" t="s">
        <v>246</v>
      </c>
      <c r="C78" s="11">
        <f t="shared" si="2"/>
        <v>2.6407099999999994</v>
      </c>
      <c r="D78" s="92">
        <f t="shared" si="3"/>
        <v>8</v>
      </c>
      <c r="E78">
        <f>IFERROR(VLOOKUP(A78,EXAMS!A:CS,7,FALSE)*VLOOKUP(EXAMS!$G$1,[1]Cargo!$A:$D,4,FALSE),"")</f>
        <v>0.31895999999999997</v>
      </c>
      <c r="F78">
        <f>IFERROR(VLOOKUP(A78,EXAMS!A:CS,9,FALSE)*VLOOKUP(EXAMS!$I$1,[1]Cargo!$A:$D,4,FALSE),"")</f>
        <v>0.36000000000000004</v>
      </c>
      <c r="G78">
        <f>IFERROR(VLOOKUP(A78,EXAMS!A:CS,11,FALSE)*VLOOKUP(EXAMS!$K$1,[1]Cargo!$A:$D,4,FALSE),"")</f>
        <v>0.53</v>
      </c>
      <c r="H78">
        <f>IFERROR(VLOOKUP(A78,EXAMS!A:CS,13,FALSE)*VLOOKUP(EXAMS!$M$1,[1]Cargo!$A:$D,4,FALSE),"")</f>
        <v>0</v>
      </c>
      <c r="I78">
        <f>IFERROR(VLOOKUP(A78,EXAMS!A:CS,15,FALSE)*VLOOKUP(EXAMS!$O$1,[1]Cargo!$A:$D,4,FALSE),"")</f>
        <v>0.33300000000000002</v>
      </c>
      <c r="J78">
        <f>IFERROR(VLOOKUP(A78,EXAMS!A:CS,17,FALSE)*VLOOKUP(EXAMS!$Q$1,[1]Cargo!$A:$D,4,FALSE),"")</f>
        <v>0</v>
      </c>
      <c r="K78">
        <f>IFERROR(VLOOKUP(A78,EXAMS!A:CS,19,FALSE)*VLOOKUP(EXAMS!$S$1,[1]Cargo!$A:$D,4,FALSE),"")</f>
        <v>0.21332000000000001</v>
      </c>
      <c r="L78">
        <f>IFERROR(VLOOKUP(A78,EXAMS!A:CS,21,FALSE)*VLOOKUP(EXAMS!$U$1,[1]Cargo!$A:$D,4,FALSE),"")</f>
        <v>0.32895000000000002</v>
      </c>
      <c r="M78">
        <f>IFERROR(VLOOKUP(A78,EXAMS!A:CS,23,FALSE)*VLOOKUP(EXAMS!$W$1,[1]Cargo!$A:$D,4,FALSE),"")</f>
        <v>0.23702999999999999</v>
      </c>
      <c r="N78">
        <f>IFERROR(VLOOKUP(A78,EXAMS!A:CS,25,FALSE)*VLOOKUP(EXAMS!$Y$1,[1]Cargo!$A:$D,4,FALSE),"")</f>
        <v>0.31945000000000001</v>
      </c>
      <c r="O78">
        <f>IFERROR(VLOOKUP(A78,EXAMS!A:CS,27,FALSE)*VLOOKUP(EXAMS!$AA$1,[1]Cargo!$A:$D,4,FALSE),"")</f>
        <v>0</v>
      </c>
      <c r="P78">
        <f>IFERROR(VLOOKUP(A78,EXAMS!A:CS,29,FALSE)*VLOOKUP(EXAMS!$AC$1,[1]Cargo!$A:$D,4,FALSE),"")</f>
        <v>0</v>
      </c>
      <c r="Q78">
        <f>IFERROR(VLOOKUP(A78,EXAMS!A:CS,31,FALSE)*VLOOKUP(EXAMS!$AE$1,[1]Cargo!$A:$D,4,FALSE),"")</f>
        <v>0</v>
      </c>
      <c r="R78">
        <f>IFERROR(VLOOKUP(A78,EXAMS!A:CS,33,FALSE)*VLOOKUP(EXAMS!$AG$1,[1]Cargo!$A:$D,4,FALSE),"")</f>
        <v>0</v>
      </c>
      <c r="S78">
        <f>IFERROR(VLOOKUP(A78,EXAMS!A:CS,37,FALSE)*VLOOKUP(EXAMS!$AK$1,[1]Cargo!$A:$D,4,FALSE),"")</f>
        <v>0</v>
      </c>
      <c r="T78">
        <f>IFERROR(VLOOKUP(A78,EXAMS!A:CS,39,FALSE)*VLOOKUP(EXAMS!$AM$1,[1]Cargo!$A:$D,4,FALSE),"")</f>
        <v>0</v>
      </c>
      <c r="U78">
        <f>IFERROR(VLOOKUP(A78,EXAMS!A:CS,41,FALSE)*VLOOKUP(EXAMS!$AO$1,[1]Cargo!$A:$D,4,FALSE),"")</f>
        <v>0</v>
      </c>
      <c r="V78">
        <f>IFERROR(VLOOKUP(A78,EXAMS!A:CS,43,FALSE)*VLOOKUP(EXAMS!$AQ$1,[1]Cargo!$A:$D,4,FALSE),"")</f>
        <v>0</v>
      </c>
      <c r="W78">
        <f>IFERROR(VLOOKUP(A78,EXAMS!A:CS,45,FALSE)*VLOOKUP(EXAMS!$AS$1,[1]Cargo!$A:$D,4,FALSE),"")</f>
        <v>0</v>
      </c>
      <c r="X78">
        <f>IFERROR(VLOOKUP(A78,EXAMS!A:CS,47,FALSE)*VLOOKUP(EXAMS!$AU$1,[1]Cargo!$A:$D,4,FALSE),"")</f>
        <v>0</v>
      </c>
      <c r="Y78">
        <f>IFERROR(VLOOKUP(A78,EXAMS!A:CS,49,FALSE)*VLOOKUP(EXAMS!$AW$1,[1]Cargo!$A:$D,4,FALSE),"")</f>
        <v>0</v>
      </c>
      <c r="Z78">
        <f>IFERROR(VLOOKUP(A78,EXAMS!A:CS,51,FALSE)*VLOOKUP(EXAMS!$AY$1,[1]Cargo!$A:$D,4,FALSE),"")</f>
        <v>0</v>
      </c>
      <c r="AA78">
        <f>IFERROR(VLOOKUP(A78,EXAMS!A:CS,53,FALSE)*VLOOKUP(EXAMS!$BA$1,[1]Cargo!$A:$D,4,FALSE),"")</f>
        <v>0</v>
      </c>
      <c r="AB78">
        <f>IFERROR(VLOOKUP(A78,EXAMS!A:CS,55,FALSE)*VLOOKUP(EXAMS!$BC$1,[1]Cargo!$A:$D,4,FALSE),"")</f>
        <v>0</v>
      </c>
      <c r="AC78">
        <f>IFERROR(VLOOKUP(A78,EXAMS!A:CS,57,FALSE)*VLOOKUP(EXAMS!$BE$1,[1]Cargo!$A:$D,4,FALSE),"")</f>
        <v>0</v>
      </c>
      <c r="AD78">
        <f>IFERROR(VLOOKUP(A78,EXAMS!A:CS,59,FALSE)*VLOOKUP(EXAMS!$BG$1,[1]Cargo!$A:$D,4,FALSE),"")</f>
        <v>0</v>
      </c>
      <c r="AE78">
        <f>IFERROR(VLOOKUP(A78,EXAMS!A:CS,61,FALSE)*VLOOKUP(EXAMS!$BI$1,[1]Cargo!$A:$D,4,FALSE),"")</f>
        <v>0</v>
      </c>
      <c r="AF78">
        <f>IFERROR(VLOOKUP(A78,EXAMS!A:CS,63,FALSE)*VLOOKUP(EXAMS!$BK$1,[1]Cargo!$A:$D,4,FALSE),"")</f>
        <v>0</v>
      </c>
      <c r="AG78">
        <f>IFERROR(VLOOKUP(A78,EXAMS!A:CS,65,FALSE)*VLOOKUP(EXAMS!$BM$1,[1]Cargo!$A:$D,4,FALSE),"")</f>
        <v>0</v>
      </c>
      <c r="AH78">
        <f>IFERROR(VLOOKUP(A78,EXAMS!A:CS,67,FALSE)*VLOOKUP(EXAMS!$BO$1,[1]Cargo!$A:$D,4,FALSE),"")</f>
        <v>0</v>
      </c>
      <c r="AI78">
        <f>IFERROR(VLOOKUP(A78,EXAMS!A:CS,69,FALSE)*VLOOKUP(EXAMS!$BQ$1,[1]Cargo!$A:$D,4,FALSE),"")</f>
        <v>0</v>
      </c>
      <c r="AJ78">
        <f>IFERROR(VLOOKUP(A78,EXAMS!A:CS,71,FALSE)*VLOOKUP(EXAMS!$BS$1,[1]Cargo!$A:$D,4,FALSE),"")</f>
        <v>0</v>
      </c>
      <c r="AK78">
        <f>IFERROR(VLOOKUP(A78,EXAMS!A:CS,73,FALSE)*VLOOKUP(EXAMS!$BU$1,[1]Cargo!$A:$D,4,FALSE),"")</f>
        <v>0</v>
      </c>
      <c r="AL78">
        <f>IFERROR(VLOOKUP(A78,EXAMS!A:CS,75,FALSE)*VLOOKUP(EXAMS!$BW$1,[1]Cargo!$A:$D,4,FALSE),"")</f>
        <v>0</v>
      </c>
      <c r="AM78">
        <f>IFERROR(VLOOKUP(A78,EXAMS!A:CS,77,FALSE)*VLOOKUP(EXAMS!$BY$1,[1]Cargo!$A:$D,4,FALSE),"")</f>
        <v>0</v>
      </c>
      <c r="AN78">
        <f>IFERROR(VLOOKUP(A78,EXAMS!A:CS,79,FALSE)*VLOOKUP(EXAMS!$CA$1,[1]Cargo!$A:$D,4,FALSE),"")</f>
        <v>0</v>
      </c>
      <c r="AO78">
        <f>IFERROR(VLOOKUP(A78,EXAMS!A:CS,81,FALSE)*VLOOKUP(EXAMS!$CC$1,[1]Cargo!$A:$D,4,FALSE),"")</f>
        <v>0</v>
      </c>
      <c r="AP78">
        <f>IFERROR(VLOOKUP(A78,EXAMS!A:CS,83,FALSE)*VLOOKUP(EXAMS!$CE$1,[1]Cargo!$A:$D,4,FALSE),"")</f>
        <v>0</v>
      </c>
      <c r="AQ78">
        <f>IFERROR(VLOOKUP(A78,EXAMS!A:CS,85,FALSE)*VLOOKUP(EXAMS!$CG$1,[1]Cargo!$A:$D,4,FALSE),"")</f>
        <v>0</v>
      </c>
      <c r="AR78">
        <f>IFERROR(VLOOKUP(A78,EXAMS!A:CS,87,FALSE)*VLOOKUP(EXAMS!$CI$1,[1]Cargo!$A:$D,4,FALSE),"")</f>
        <v>0</v>
      </c>
      <c r="AS78">
        <f>IFERROR(VLOOKUP(A78,EXAMS!A:CS,89,FALSE)*VLOOKUP(EXAMS!$CK$1,[1]Cargo!$A:$D,4,FALSE),"")</f>
        <v>0</v>
      </c>
      <c r="AT78">
        <f>IFERROR(VLOOKUP(A78,EXAMS!A:CS,91,FALSE)*VLOOKUP(EXAMS!$CM$1,[1]Cargo!$A:$D,4,FALSE),"")</f>
        <v>0</v>
      </c>
      <c r="AU78">
        <f>IFERROR(VLOOKUP(A78,EXAMS!A:CS,93,FALSE)*VLOOKUP(EXAMS!$CO$1,[1]Cargo!$A:$D,4,FALSE),"")</f>
        <v>0</v>
      </c>
      <c r="AV78">
        <f>IFERROR(VLOOKUP(A78,EXAMS!A:CS,95,FALSE)*VLOOKUP(EXAMS!$CQ$1,[1]Cargo!$A:$D,4,FALSE),"")</f>
        <v>0</v>
      </c>
      <c r="AW78">
        <f>IFERROR(VLOOKUP(A78,EXAMS!A:CS,97,FALSE)*VLOOKUP(EXAMS!$CS$1,[1]Cargo!$A:$D,4,FALSE),"")</f>
        <v>0</v>
      </c>
    </row>
    <row r="79" spans="1:49" hidden="1" x14ac:dyDescent="0.3">
      <c r="A79" s="4" t="str">
        <f>METADATA!A78</f>
        <v>Q0437</v>
      </c>
      <c r="B79" s="11" t="s">
        <v>249</v>
      </c>
      <c r="C79" s="11">
        <f t="shared" si="2"/>
        <v>0</v>
      </c>
      <c r="D79" s="92">
        <f t="shared" si="3"/>
        <v>0</v>
      </c>
      <c r="E79">
        <f>IFERROR(VLOOKUP(A79,EXAMS!A:CS,7,FALSE)*VLOOKUP(EXAMS!$G$1,[1]Cargo!$A:$D,4,FALSE),"")</f>
        <v>0</v>
      </c>
      <c r="F79">
        <f>IFERROR(VLOOKUP(A79,EXAMS!A:CS,9,FALSE)*VLOOKUP(EXAMS!$I$1,[1]Cargo!$A:$D,4,FALSE),"")</f>
        <v>0</v>
      </c>
      <c r="G79">
        <f>IFERROR(VLOOKUP(A79,EXAMS!A:CS,11,FALSE)*VLOOKUP(EXAMS!$K$1,[1]Cargo!$A:$D,4,FALSE),"")</f>
        <v>0</v>
      </c>
      <c r="H79">
        <f>IFERROR(VLOOKUP(A79,EXAMS!A:CS,13,FALSE)*VLOOKUP(EXAMS!$M$1,[1]Cargo!$A:$D,4,FALSE),"")</f>
        <v>0</v>
      </c>
      <c r="I79">
        <f>IFERROR(VLOOKUP(A79,EXAMS!A:CS,15,FALSE)*VLOOKUP(EXAMS!$O$1,[1]Cargo!$A:$D,4,FALSE),"")</f>
        <v>0</v>
      </c>
      <c r="J79">
        <f>IFERROR(VLOOKUP(A79,EXAMS!A:CS,17,FALSE)*VLOOKUP(EXAMS!$Q$1,[1]Cargo!$A:$D,4,FALSE),"")</f>
        <v>0</v>
      </c>
      <c r="K79">
        <f>IFERROR(VLOOKUP(A79,EXAMS!A:CS,19,FALSE)*VLOOKUP(EXAMS!$S$1,[1]Cargo!$A:$D,4,FALSE),"")</f>
        <v>0</v>
      </c>
      <c r="L79">
        <f>IFERROR(VLOOKUP(A79,EXAMS!A:CS,21,FALSE)*VLOOKUP(EXAMS!$U$1,[1]Cargo!$A:$D,4,FALSE),"")</f>
        <v>0</v>
      </c>
      <c r="M79">
        <f>IFERROR(VLOOKUP(A79,EXAMS!A:CS,23,FALSE)*VLOOKUP(EXAMS!$W$1,[1]Cargo!$A:$D,4,FALSE),"")</f>
        <v>0</v>
      </c>
      <c r="N79">
        <f>IFERROR(VLOOKUP(A79,EXAMS!A:CS,25,FALSE)*VLOOKUP(EXAMS!$Y$1,[1]Cargo!$A:$D,4,FALSE),"")</f>
        <v>0</v>
      </c>
      <c r="O79">
        <f>IFERROR(VLOOKUP(A79,EXAMS!A:CS,27,FALSE)*VLOOKUP(EXAMS!$AA$1,[1]Cargo!$A:$D,4,FALSE),"")</f>
        <v>0</v>
      </c>
      <c r="P79">
        <f>IFERROR(VLOOKUP(A79,EXAMS!A:CS,29,FALSE)*VLOOKUP(EXAMS!$AC$1,[1]Cargo!$A:$D,4,FALSE),"")</f>
        <v>0</v>
      </c>
      <c r="Q79">
        <f>IFERROR(VLOOKUP(A79,EXAMS!A:CS,31,FALSE)*VLOOKUP(EXAMS!$AE$1,[1]Cargo!$A:$D,4,FALSE),"")</f>
        <v>0</v>
      </c>
      <c r="R79">
        <f>IFERROR(VLOOKUP(A79,EXAMS!A:CS,33,FALSE)*VLOOKUP(EXAMS!$AG$1,[1]Cargo!$A:$D,4,FALSE),"")</f>
        <v>0</v>
      </c>
      <c r="S79">
        <f>IFERROR(VLOOKUP(A79,EXAMS!A:CS,37,FALSE)*VLOOKUP(EXAMS!$AK$1,[1]Cargo!$A:$D,4,FALSE),"")</f>
        <v>0</v>
      </c>
      <c r="T79">
        <f>IFERROR(VLOOKUP(A79,EXAMS!A:CS,39,FALSE)*VLOOKUP(EXAMS!$AM$1,[1]Cargo!$A:$D,4,FALSE),"")</f>
        <v>0</v>
      </c>
      <c r="U79">
        <f>IFERROR(VLOOKUP(A79,EXAMS!A:CS,41,FALSE)*VLOOKUP(EXAMS!$AO$1,[1]Cargo!$A:$D,4,FALSE),"")</f>
        <v>0</v>
      </c>
      <c r="V79">
        <f>IFERROR(VLOOKUP(A79,EXAMS!A:CS,43,FALSE)*VLOOKUP(EXAMS!$AQ$1,[1]Cargo!$A:$D,4,FALSE),"")</f>
        <v>0</v>
      </c>
      <c r="W79">
        <f>IFERROR(VLOOKUP(A79,EXAMS!A:CS,45,FALSE)*VLOOKUP(EXAMS!$AS$1,[1]Cargo!$A:$D,4,FALSE),"")</f>
        <v>0</v>
      </c>
      <c r="X79">
        <f>IFERROR(VLOOKUP(A79,EXAMS!A:CS,47,FALSE)*VLOOKUP(EXAMS!$AU$1,[1]Cargo!$A:$D,4,FALSE),"")</f>
        <v>0</v>
      </c>
      <c r="Y79">
        <f>IFERROR(VLOOKUP(A79,EXAMS!A:CS,49,FALSE)*VLOOKUP(EXAMS!$AW$1,[1]Cargo!$A:$D,4,FALSE),"")</f>
        <v>0</v>
      </c>
      <c r="Z79">
        <f>IFERROR(VLOOKUP(A79,EXAMS!A:CS,51,FALSE)*VLOOKUP(EXAMS!$AY$1,[1]Cargo!$A:$D,4,FALSE),"")</f>
        <v>0</v>
      </c>
      <c r="AA79">
        <f>IFERROR(VLOOKUP(A79,EXAMS!A:CS,53,FALSE)*VLOOKUP(EXAMS!$BA$1,[1]Cargo!$A:$D,4,FALSE),"")</f>
        <v>0</v>
      </c>
      <c r="AB79">
        <f>IFERROR(VLOOKUP(A79,EXAMS!A:CS,55,FALSE)*VLOOKUP(EXAMS!$BC$1,[1]Cargo!$A:$D,4,FALSE),"")</f>
        <v>0</v>
      </c>
      <c r="AC79">
        <f>IFERROR(VLOOKUP(A79,EXAMS!A:CS,57,FALSE)*VLOOKUP(EXAMS!$BE$1,[1]Cargo!$A:$D,4,FALSE),"")</f>
        <v>0</v>
      </c>
      <c r="AD79">
        <f>IFERROR(VLOOKUP(A79,EXAMS!A:CS,59,FALSE)*VLOOKUP(EXAMS!$BG$1,[1]Cargo!$A:$D,4,FALSE),"")</f>
        <v>0</v>
      </c>
      <c r="AE79">
        <f>IFERROR(VLOOKUP(A79,EXAMS!A:CS,61,FALSE)*VLOOKUP(EXAMS!$BI$1,[1]Cargo!$A:$D,4,FALSE),"")</f>
        <v>0</v>
      </c>
      <c r="AF79">
        <f>IFERROR(VLOOKUP(A79,EXAMS!A:CS,63,FALSE)*VLOOKUP(EXAMS!$BK$1,[1]Cargo!$A:$D,4,FALSE),"")</f>
        <v>0</v>
      </c>
      <c r="AG79">
        <f>IFERROR(VLOOKUP(A79,EXAMS!A:CS,65,FALSE)*VLOOKUP(EXAMS!$BM$1,[1]Cargo!$A:$D,4,FALSE),"")</f>
        <v>0</v>
      </c>
      <c r="AH79">
        <f>IFERROR(VLOOKUP(A79,EXAMS!A:CS,67,FALSE)*VLOOKUP(EXAMS!$BO$1,[1]Cargo!$A:$D,4,FALSE),"")</f>
        <v>0</v>
      </c>
      <c r="AI79">
        <f>IFERROR(VLOOKUP(A79,EXAMS!A:CS,69,FALSE)*VLOOKUP(EXAMS!$BQ$1,[1]Cargo!$A:$D,4,FALSE),"")</f>
        <v>0</v>
      </c>
      <c r="AJ79">
        <f>IFERROR(VLOOKUP(A79,EXAMS!A:CS,71,FALSE)*VLOOKUP(EXAMS!$BS$1,[1]Cargo!$A:$D,4,FALSE),"")</f>
        <v>0</v>
      </c>
      <c r="AK79">
        <f>IFERROR(VLOOKUP(A79,EXAMS!A:CS,73,FALSE)*VLOOKUP(EXAMS!$BU$1,[1]Cargo!$A:$D,4,FALSE),"")</f>
        <v>0</v>
      </c>
      <c r="AL79">
        <f>IFERROR(VLOOKUP(A79,EXAMS!A:CS,75,FALSE)*VLOOKUP(EXAMS!$BW$1,[1]Cargo!$A:$D,4,FALSE),"")</f>
        <v>0</v>
      </c>
      <c r="AM79">
        <f>IFERROR(VLOOKUP(A79,EXAMS!A:CS,77,FALSE)*VLOOKUP(EXAMS!$BY$1,[1]Cargo!$A:$D,4,FALSE),"")</f>
        <v>0</v>
      </c>
      <c r="AN79">
        <f>IFERROR(VLOOKUP(A79,EXAMS!A:CS,79,FALSE)*VLOOKUP(EXAMS!$CA$1,[1]Cargo!$A:$D,4,FALSE),"")</f>
        <v>0</v>
      </c>
      <c r="AO79">
        <f>IFERROR(VLOOKUP(A79,EXAMS!A:CS,81,FALSE)*VLOOKUP(EXAMS!$CC$1,[1]Cargo!$A:$D,4,FALSE),"")</f>
        <v>0</v>
      </c>
      <c r="AP79">
        <f>IFERROR(VLOOKUP(A79,EXAMS!A:CS,83,FALSE)*VLOOKUP(EXAMS!$CE$1,[1]Cargo!$A:$D,4,FALSE),"")</f>
        <v>0</v>
      </c>
      <c r="AQ79">
        <f>IFERROR(VLOOKUP(A79,EXAMS!A:CS,85,FALSE)*VLOOKUP(EXAMS!$CG$1,[1]Cargo!$A:$D,4,FALSE),"")</f>
        <v>0</v>
      </c>
      <c r="AR79">
        <f>IFERROR(VLOOKUP(A79,EXAMS!A:CS,87,FALSE)*VLOOKUP(EXAMS!$CI$1,[1]Cargo!$A:$D,4,FALSE),"")</f>
        <v>0</v>
      </c>
      <c r="AS79">
        <f>IFERROR(VLOOKUP(A79,EXAMS!A:CS,89,FALSE)*VLOOKUP(EXAMS!$CK$1,[1]Cargo!$A:$D,4,FALSE),"")</f>
        <v>0</v>
      </c>
      <c r="AT79">
        <f>IFERROR(VLOOKUP(A79,EXAMS!A:CS,91,FALSE)*VLOOKUP(EXAMS!$CM$1,[1]Cargo!$A:$D,4,FALSE),"")</f>
        <v>0</v>
      </c>
      <c r="AU79">
        <f>IFERROR(VLOOKUP(A79,EXAMS!A:CS,93,FALSE)*VLOOKUP(EXAMS!$CO$1,[1]Cargo!$A:$D,4,FALSE),"")</f>
        <v>0</v>
      </c>
      <c r="AV79">
        <f>IFERROR(VLOOKUP(A79,EXAMS!A:CS,95,FALSE)*VLOOKUP(EXAMS!$CQ$1,[1]Cargo!$A:$D,4,FALSE),"")</f>
        <v>0</v>
      </c>
      <c r="AW79">
        <f>IFERROR(VLOOKUP(A79,EXAMS!A:CS,97,FALSE)*VLOOKUP(EXAMS!$CS$1,[1]Cargo!$A:$D,4,FALSE),"")</f>
        <v>0</v>
      </c>
    </row>
    <row r="80" spans="1:49" hidden="1" x14ac:dyDescent="0.3">
      <c r="A80" s="4" t="str">
        <f>METADATA!A79</f>
        <v>Q0440</v>
      </c>
      <c r="B80" s="11" t="s">
        <v>252</v>
      </c>
      <c r="C80" s="11">
        <f t="shared" si="2"/>
        <v>0</v>
      </c>
      <c r="D80" s="92">
        <f t="shared" si="3"/>
        <v>0</v>
      </c>
      <c r="E80">
        <f>IFERROR(VLOOKUP(A80,EXAMS!A:CS,7,FALSE)*VLOOKUP(EXAMS!$G$1,[1]Cargo!$A:$D,4,FALSE),"")</f>
        <v>0</v>
      </c>
      <c r="F80">
        <f>IFERROR(VLOOKUP(A80,EXAMS!A:CS,9,FALSE)*VLOOKUP(EXAMS!$I$1,[1]Cargo!$A:$D,4,FALSE),"")</f>
        <v>0</v>
      </c>
      <c r="G80">
        <f>IFERROR(VLOOKUP(A80,EXAMS!A:CS,11,FALSE)*VLOOKUP(EXAMS!$K$1,[1]Cargo!$A:$D,4,FALSE),"")</f>
        <v>0</v>
      </c>
      <c r="H80">
        <f>IFERROR(VLOOKUP(A80,EXAMS!A:CS,13,FALSE)*VLOOKUP(EXAMS!$M$1,[1]Cargo!$A:$D,4,FALSE),"")</f>
        <v>0</v>
      </c>
      <c r="I80">
        <f>IFERROR(VLOOKUP(A80,EXAMS!A:CS,15,FALSE)*VLOOKUP(EXAMS!$O$1,[1]Cargo!$A:$D,4,FALSE),"")</f>
        <v>0</v>
      </c>
      <c r="J80">
        <f>IFERROR(VLOOKUP(A80,EXAMS!A:CS,17,FALSE)*VLOOKUP(EXAMS!$Q$1,[1]Cargo!$A:$D,4,FALSE),"")</f>
        <v>0</v>
      </c>
      <c r="K80">
        <f>IFERROR(VLOOKUP(A80,EXAMS!A:CS,19,FALSE)*VLOOKUP(EXAMS!$S$1,[1]Cargo!$A:$D,4,FALSE),"")</f>
        <v>0</v>
      </c>
      <c r="L80">
        <f>IFERROR(VLOOKUP(A80,EXAMS!A:CS,21,FALSE)*VLOOKUP(EXAMS!$U$1,[1]Cargo!$A:$D,4,FALSE),"")</f>
        <v>0</v>
      </c>
      <c r="M80">
        <f>IFERROR(VLOOKUP(A80,EXAMS!A:CS,23,FALSE)*VLOOKUP(EXAMS!$W$1,[1]Cargo!$A:$D,4,FALSE),"")</f>
        <v>0</v>
      </c>
      <c r="N80">
        <f>IFERROR(VLOOKUP(A80,EXAMS!A:CS,25,FALSE)*VLOOKUP(EXAMS!$Y$1,[1]Cargo!$A:$D,4,FALSE),"")</f>
        <v>0</v>
      </c>
      <c r="O80">
        <f>IFERROR(VLOOKUP(A80,EXAMS!A:CS,27,FALSE)*VLOOKUP(EXAMS!$AA$1,[1]Cargo!$A:$D,4,FALSE),"")</f>
        <v>0</v>
      </c>
      <c r="P80">
        <f>IFERROR(VLOOKUP(A80,EXAMS!A:CS,29,FALSE)*VLOOKUP(EXAMS!$AC$1,[1]Cargo!$A:$D,4,FALSE),"")</f>
        <v>0</v>
      </c>
      <c r="Q80">
        <f>IFERROR(VLOOKUP(A80,EXAMS!A:CS,31,FALSE)*VLOOKUP(EXAMS!$AE$1,[1]Cargo!$A:$D,4,FALSE),"")</f>
        <v>0</v>
      </c>
      <c r="R80">
        <f>IFERROR(VLOOKUP(A80,EXAMS!A:CS,33,FALSE)*VLOOKUP(EXAMS!$AG$1,[1]Cargo!$A:$D,4,FALSE),"")</f>
        <v>0</v>
      </c>
      <c r="S80">
        <f>IFERROR(VLOOKUP(A80,EXAMS!A:CS,37,FALSE)*VLOOKUP(EXAMS!$AK$1,[1]Cargo!$A:$D,4,FALSE),"")</f>
        <v>0</v>
      </c>
      <c r="T80">
        <f>IFERROR(VLOOKUP(A80,EXAMS!A:CS,39,FALSE)*VLOOKUP(EXAMS!$AM$1,[1]Cargo!$A:$D,4,FALSE),"")</f>
        <v>0</v>
      </c>
      <c r="U80">
        <f>IFERROR(VLOOKUP(A80,EXAMS!A:CS,41,FALSE)*VLOOKUP(EXAMS!$AO$1,[1]Cargo!$A:$D,4,FALSE),"")</f>
        <v>0</v>
      </c>
      <c r="V80">
        <f>IFERROR(VLOOKUP(A80,EXAMS!A:CS,43,FALSE)*VLOOKUP(EXAMS!$AQ$1,[1]Cargo!$A:$D,4,FALSE),"")</f>
        <v>0</v>
      </c>
      <c r="W80">
        <f>IFERROR(VLOOKUP(A80,EXAMS!A:CS,45,FALSE)*VLOOKUP(EXAMS!$AS$1,[1]Cargo!$A:$D,4,FALSE),"")</f>
        <v>0</v>
      </c>
      <c r="X80">
        <f>IFERROR(VLOOKUP(A80,EXAMS!A:CS,47,FALSE)*VLOOKUP(EXAMS!$AU$1,[1]Cargo!$A:$D,4,FALSE),"")</f>
        <v>0</v>
      </c>
      <c r="Y80">
        <f>IFERROR(VLOOKUP(A80,EXAMS!A:CS,49,FALSE)*VLOOKUP(EXAMS!$AW$1,[1]Cargo!$A:$D,4,FALSE),"")</f>
        <v>0</v>
      </c>
      <c r="Z80">
        <f>IFERROR(VLOOKUP(A80,EXAMS!A:CS,51,FALSE)*VLOOKUP(EXAMS!$AY$1,[1]Cargo!$A:$D,4,FALSE),"")</f>
        <v>0</v>
      </c>
      <c r="AA80">
        <f>IFERROR(VLOOKUP(A80,EXAMS!A:CS,53,FALSE)*VLOOKUP(EXAMS!$BA$1,[1]Cargo!$A:$D,4,FALSE),"")</f>
        <v>0</v>
      </c>
      <c r="AB80">
        <f>IFERROR(VLOOKUP(A80,EXAMS!A:CS,55,FALSE)*VLOOKUP(EXAMS!$BC$1,[1]Cargo!$A:$D,4,FALSE),"")</f>
        <v>0</v>
      </c>
      <c r="AC80">
        <f>IFERROR(VLOOKUP(A80,EXAMS!A:CS,57,FALSE)*VLOOKUP(EXAMS!$BE$1,[1]Cargo!$A:$D,4,FALSE),"")</f>
        <v>0</v>
      </c>
      <c r="AD80">
        <f>IFERROR(VLOOKUP(A80,EXAMS!A:CS,59,FALSE)*VLOOKUP(EXAMS!$BG$1,[1]Cargo!$A:$D,4,FALSE),"")</f>
        <v>0</v>
      </c>
      <c r="AE80">
        <f>IFERROR(VLOOKUP(A80,EXAMS!A:CS,61,FALSE)*VLOOKUP(EXAMS!$BI$1,[1]Cargo!$A:$D,4,FALSE),"")</f>
        <v>0</v>
      </c>
      <c r="AF80">
        <f>IFERROR(VLOOKUP(A80,EXAMS!A:CS,63,FALSE)*VLOOKUP(EXAMS!$BK$1,[1]Cargo!$A:$D,4,FALSE),"")</f>
        <v>0</v>
      </c>
      <c r="AG80">
        <f>IFERROR(VLOOKUP(A80,EXAMS!A:CS,65,FALSE)*VLOOKUP(EXAMS!$BM$1,[1]Cargo!$A:$D,4,FALSE),"")</f>
        <v>0</v>
      </c>
      <c r="AH80">
        <f>IFERROR(VLOOKUP(A80,EXAMS!A:CS,67,FALSE)*VLOOKUP(EXAMS!$BO$1,[1]Cargo!$A:$D,4,FALSE),"")</f>
        <v>0</v>
      </c>
      <c r="AI80">
        <f>IFERROR(VLOOKUP(A80,EXAMS!A:CS,69,FALSE)*VLOOKUP(EXAMS!$BQ$1,[1]Cargo!$A:$D,4,FALSE),"")</f>
        <v>0</v>
      </c>
      <c r="AJ80">
        <f>IFERROR(VLOOKUP(A80,EXAMS!A:CS,71,FALSE)*VLOOKUP(EXAMS!$BS$1,[1]Cargo!$A:$D,4,FALSE),"")</f>
        <v>0</v>
      </c>
      <c r="AK80">
        <f>IFERROR(VLOOKUP(A80,EXAMS!A:CS,73,FALSE)*VLOOKUP(EXAMS!$BU$1,[1]Cargo!$A:$D,4,FALSE),"")</f>
        <v>0</v>
      </c>
      <c r="AL80">
        <f>IFERROR(VLOOKUP(A80,EXAMS!A:CS,75,FALSE)*VLOOKUP(EXAMS!$BW$1,[1]Cargo!$A:$D,4,FALSE),"")</f>
        <v>0</v>
      </c>
      <c r="AM80">
        <f>IFERROR(VLOOKUP(A80,EXAMS!A:CS,77,FALSE)*VLOOKUP(EXAMS!$BY$1,[1]Cargo!$A:$D,4,FALSE),"")</f>
        <v>0</v>
      </c>
      <c r="AN80">
        <f>IFERROR(VLOOKUP(A80,EXAMS!A:CS,79,FALSE)*VLOOKUP(EXAMS!$CA$1,[1]Cargo!$A:$D,4,FALSE),"")</f>
        <v>0</v>
      </c>
      <c r="AO80">
        <f>IFERROR(VLOOKUP(A80,EXAMS!A:CS,81,FALSE)*VLOOKUP(EXAMS!$CC$1,[1]Cargo!$A:$D,4,FALSE),"")</f>
        <v>0</v>
      </c>
      <c r="AP80">
        <f>IFERROR(VLOOKUP(A80,EXAMS!A:CS,83,FALSE)*VLOOKUP(EXAMS!$CE$1,[1]Cargo!$A:$D,4,FALSE),"")</f>
        <v>0</v>
      </c>
      <c r="AQ80">
        <f>IFERROR(VLOOKUP(A80,EXAMS!A:CS,85,FALSE)*VLOOKUP(EXAMS!$CG$1,[1]Cargo!$A:$D,4,FALSE),"")</f>
        <v>0</v>
      </c>
      <c r="AR80">
        <f>IFERROR(VLOOKUP(A80,EXAMS!A:CS,87,FALSE)*VLOOKUP(EXAMS!$CI$1,[1]Cargo!$A:$D,4,FALSE),"")</f>
        <v>0</v>
      </c>
      <c r="AS80">
        <f>IFERROR(VLOOKUP(A80,EXAMS!A:CS,89,FALSE)*VLOOKUP(EXAMS!$CK$1,[1]Cargo!$A:$D,4,FALSE),"")</f>
        <v>0</v>
      </c>
      <c r="AT80">
        <f>IFERROR(VLOOKUP(A80,EXAMS!A:CS,91,FALSE)*VLOOKUP(EXAMS!$CM$1,[1]Cargo!$A:$D,4,FALSE),"")</f>
        <v>0</v>
      </c>
      <c r="AU80">
        <f>IFERROR(VLOOKUP(A80,EXAMS!A:CS,93,FALSE)*VLOOKUP(EXAMS!$CO$1,[1]Cargo!$A:$D,4,FALSE),"")</f>
        <v>0</v>
      </c>
      <c r="AV80">
        <f>IFERROR(VLOOKUP(A80,EXAMS!A:CS,95,FALSE)*VLOOKUP(EXAMS!$CQ$1,[1]Cargo!$A:$D,4,FALSE),"")</f>
        <v>0</v>
      </c>
      <c r="AW80">
        <f>IFERROR(VLOOKUP(A80,EXAMS!A:CS,97,FALSE)*VLOOKUP(EXAMS!$CS$1,[1]Cargo!$A:$D,4,FALSE),"")</f>
        <v>0</v>
      </c>
    </row>
    <row r="81" spans="1:49" x14ac:dyDescent="0.3">
      <c r="A81" s="4" t="str">
        <f>METADATA!A80</f>
        <v>Q0444</v>
      </c>
      <c r="B81" s="11" t="s">
        <v>255</v>
      </c>
      <c r="C81" s="11">
        <f t="shared" ref="C81:C144" si="4">SUM(E81:V81)</f>
        <v>7.3667099999999994</v>
      </c>
      <c r="D81" s="92">
        <f t="shared" si="3"/>
        <v>16</v>
      </c>
      <c r="E81">
        <f>IFERROR(VLOOKUP(A81,EXAMS!A:CS,7,FALSE)*VLOOKUP(EXAMS!$G$1,[1]Cargo!$A:$D,4,FALSE),"")</f>
        <v>0.54179999999999995</v>
      </c>
      <c r="F81">
        <f>IFERROR(VLOOKUP(A81,EXAMS!A:CS,9,FALSE)*VLOOKUP(EXAMS!$I$1,[1]Cargo!$A:$D,4,FALSE),"")</f>
        <v>0.72000000000000008</v>
      </c>
      <c r="G81">
        <f>IFERROR(VLOOKUP(A81,EXAMS!A:CS,11,FALSE)*VLOOKUP(EXAMS!$K$1,[1]Cargo!$A:$D,4,FALSE),"")</f>
        <v>0.67900000000000005</v>
      </c>
      <c r="H81">
        <f>IFERROR(VLOOKUP(A81,EXAMS!A:CS,13,FALSE)*VLOOKUP(EXAMS!$M$1,[1]Cargo!$A:$D,4,FALSE),"")</f>
        <v>0.54720000000000002</v>
      </c>
      <c r="I81">
        <f>IFERROR(VLOOKUP(A81,EXAMS!A:CS,15,FALSE)*VLOOKUP(EXAMS!$O$1,[1]Cargo!$A:$D,4,FALSE),"")</f>
        <v>0.4</v>
      </c>
      <c r="J81">
        <f>IFERROR(VLOOKUP(A81,EXAMS!A:CS,17,FALSE)*VLOOKUP(EXAMS!$Q$1,[1]Cargo!$A:$D,4,FALSE),"")</f>
        <v>0.504</v>
      </c>
      <c r="K81">
        <f>IFERROR(VLOOKUP(A81,EXAMS!A:CS,19,FALSE)*VLOOKUP(EXAMS!$S$1,[1]Cargo!$A:$D,4,FALSE),"")</f>
        <v>0.35200000000000004</v>
      </c>
      <c r="L81">
        <f>IFERROR(VLOOKUP(A81,EXAMS!A:CS,21,FALSE)*VLOOKUP(EXAMS!$U$1,[1]Cargo!$A:$D,4,FALSE),"")</f>
        <v>0.46500000000000002</v>
      </c>
      <c r="M81">
        <f>IFERROR(VLOOKUP(A81,EXAMS!A:CS,23,FALSE)*VLOOKUP(EXAMS!$W$1,[1]Cargo!$A:$D,4,FALSE),"")</f>
        <v>0.25919999999999999</v>
      </c>
      <c r="N81">
        <f>IFERROR(VLOOKUP(A81,EXAMS!A:CS,25,FALSE)*VLOOKUP(EXAMS!$Y$1,[1]Cargo!$A:$D,4,FALSE),"")</f>
        <v>0.38890000000000002</v>
      </c>
      <c r="O81">
        <f>IFERROR(VLOOKUP(A81,EXAMS!A:CS,27,FALSE)*VLOOKUP(EXAMS!$AA$1,[1]Cargo!$A:$D,4,FALSE),"")</f>
        <v>0.46750000000000003</v>
      </c>
      <c r="P81">
        <f>IFERROR(VLOOKUP(A81,EXAMS!A:CS,29,FALSE)*VLOOKUP(EXAMS!$AC$1,[1]Cargo!$A:$D,4,FALSE),"")</f>
        <v>0.41799999999999998</v>
      </c>
      <c r="Q81">
        <f>IFERROR(VLOOKUP(A81,EXAMS!A:CS,31,FALSE)*VLOOKUP(EXAMS!$AE$1,[1]Cargo!$A:$D,4,FALSE),"")</f>
        <v>0.46799999999999997</v>
      </c>
      <c r="R81">
        <f>IFERROR(VLOOKUP(A81,EXAMS!A:CS,33,FALSE)*VLOOKUP(EXAMS!$AG$1,[1]Cargo!$A:$D,4,FALSE),"")</f>
        <v>0.28199999999999997</v>
      </c>
      <c r="S81">
        <f>IFERROR(VLOOKUP(A81,EXAMS!A:CS,37,FALSE)*VLOOKUP(EXAMS!$AK$1,[1]Cargo!$A:$D,4,FALSE),"")</f>
        <v>0.46875</v>
      </c>
      <c r="T81">
        <f>IFERROR(VLOOKUP(A81,EXAMS!A:CS,39,FALSE)*VLOOKUP(EXAMS!$AM$1,[1]Cargo!$A:$D,4,FALSE),"")</f>
        <v>0.40536</v>
      </c>
      <c r="U81">
        <f>IFERROR(VLOOKUP(A81,EXAMS!A:CS,41,FALSE)*VLOOKUP(EXAMS!$AO$1,[1]Cargo!$A:$D,4,FALSE),"")</f>
        <v>0</v>
      </c>
      <c r="V81">
        <f>IFERROR(VLOOKUP(A81,EXAMS!A:CS,43,FALSE)*VLOOKUP(EXAMS!$AQ$1,[1]Cargo!$A:$D,4,FALSE),"")</f>
        <v>0</v>
      </c>
      <c r="W81">
        <f>IFERROR(VLOOKUP(A81,EXAMS!A:CS,45,FALSE)*VLOOKUP(EXAMS!$AS$1,[1]Cargo!$A:$D,4,FALSE),"")</f>
        <v>0</v>
      </c>
      <c r="X81">
        <f>IFERROR(VLOOKUP(A81,EXAMS!A:CS,47,FALSE)*VLOOKUP(EXAMS!$AU$1,[1]Cargo!$A:$D,4,FALSE),"")</f>
        <v>0</v>
      </c>
      <c r="Y81">
        <f>IFERROR(VLOOKUP(A81,EXAMS!A:CS,49,FALSE)*VLOOKUP(EXAMS!$AW$1,[1]Cargo!$A:$D,4,FALSE),"")</f>
        <v>0</v>
      </c>
      <c r="Z81">
        <f>IFERROR(VLOOKUP(A81,EXAMS!A:CS,51,FALSE)*VLOOKUP(EXAMS!$AY$1,[1]Cargo!$A:$D,4,FALSE),"")</f>
        <v>0</v>
      </c>
      <c r="AA81">
        <f>IFERROR(VLOOKUP(A81,EXAMS!A:CS,53,FALSE)*VLOOKUP(EXAMS!$BA$1,[1]Cargo!$A:$D,4,FALSE),"")</f>
        <v>0</v>
      </c>
      <c r="AB81">
        <f>IFERROR(VLOOKUP(A81,EXAMS!A:CS,55,FALSE)*VLOOKUP(EXAMS!$BC$1,[1]Cargo!$A:$D,4,FALSE),"")</f>
        <v>0</v>
      </c>
      <c r="AC81">
        <f>IFERROR(VLOOKUP(A81,EXAMS!A:CS,57,FALSE)*VLOOKUP(EXAMS!$BE$1,[1]Cargo!$A:$D,4,FALSE),"")</f>
        <v>0</v>
      </c>
      <c r="AD81">
        <f>IFERROR(VLOOKUP(A81,EXAMS!A:CS,59,FALSE)*VLOOKUP(EXAMS!$BG$1,[1]Cargo!$A:$D,4,FALSE),"")</f>
        <v>0</v>
      </c>
      <c r="AE81">
        <f>IFERROR(VLOOKUP(A81,EXAMS!A:CS,61,FALSE)*VLOOKUP(EXAMS!$BI$1,[1]Cargo!$A:$D,4,FALSE),"")</f>
        <v>0</v>
      </c>
      <c r="AF81">
        <f>IFERROR(VLOOKUP(A81,EXAMS!A:CS,63,FALSE)*VLOOKUP(EXAMS!$BK$1,[1]Cargo!$A:$D,4,FALSE),"")</f>
        <v>0</v>
      </c>
      <c r="AG81">
        <f>IFERROR(VLOOKUP(A81,EXAMS!A:CS,65,FALSE)*VLOOKUP(EXAMS!$BM$1,[1]Cargo!$A:$D,4,FALSE),"")</f>
        <v>0</v>
      </c>
      <c r="AH81">
        <f>IFERROR(VLOOKUP(A81,EXAMS!A:CS,67,FALSE)*VLOOKUP(EXAMS!$BO$1,[1]Cargo!$A:$D,4,FALSE),"")</f>
        <v>0</v>
      </c>
      <c r="AI81">
        <f>IFERROR(VLOOKUP(A81,EXAMS!A:CS,69,FALSE)*VLOOKUP(EXAMS!$BQ$1,[1]Cargo!$A:$D,4,FALSE),"")</f>
        <v>0</v>
      </c>
      <c r="AJ81">
        <f>IFERROR(VLOOKUP(A81,EXAMS!A:CS,71,FALSE)*VLOOKUP(EXAMS!$BS$1,[1]Cargo!$A:$D,4,FALSE),"")</f>
        <v>0</v>
      </c>
      <c r="AK81">
        <f>IFERROR(VLOOKUP(A81,EXAMS!A:CS,73,FALSE)*VLOOKUP(EXAMS!$BU$1,[1]Cargo!$A:$D,4,FALSE),"")</f>
        <v>0</v>
      </c>
      <c r="AL81">
        <f>IFERROR(VLOOKUP(A81,EXAMS!A:CS,75,FALSE)*VLOOKUP(EXAMS!$BW$1,[1]Cargo!$A:$D,4,FALSE),"")</f>
        <v>0</v>
      </c>
      <c r="AM81">
        <f>IFERROR(VLOOKUP(A81,EXAMS!A:CS,77,FALSE)*VLOOKUP(EXAMS!$BY$1,[1]Cargo!$A:$D,4,FALSE),"")</f>
        <v>0</v>
      </c>
      <c r="AN81">
        <f>IFERROR(VLOOKUP(A81,EXAMS!A:CS,79,FALSE)*VLOOKUP(EXAMS!$CA$1,[1]Cargo!$A:$D,4,FALSE),"")</f>
        <v>0</v>
      </c>
      <c r="AO81">
        <f>IFERROR(VLOOKUP(A81,EXAMS!A:CS,81,FALSE)*VLOOKUP(EXAMS!$CC$1,[1]Cargo!$A:$D,4,FALSE),"")</f>
        <v>0</v>
      </c>
      <c r="AP81">
        <f>IFERROR(VLOOKUP(A81,EXAMS!A:CS,83,FALSE)*VLOOKUP(EXAMS!$CE$1,[1]Cargo!$A:$D,4,FALSE),"")</f>
        <v>0</v>
      </c>
      <c r="AQ81">
        <f>IFERROR(VLOOKUP(A81,EXAMS!A:CS,85,FALSE)*VLOOKUP(EXAMS!$CG$1,[1]Cargo!$A:$D,4,FALSE),"")</f>
        <v>0</v>
      </c>
      <c r="AR81">
        <f>IFERROR(VLOOKUP(A81,EXAMS!A:CS,87,FALSE)*VLOOKUP(EXAMS!$CI$1,[1]Cargo!$A:$D,4,FALSE),"")</f>
        <v>0</v>
      </c>
      <c r="AS81">
        <f>IFERROR(VLOOKUP(A81,EXAMS!A:CS,89,FALSE)*VLOOKUP(EXAMS!$CK$1,[1]Cargo!$A:$D,4,FALSE),"")</f>
        <v>0</v>
      </c>
      <c r="AT81">
        <f>IFERROR(VLOOKUP(A81,EXAMS!A:CS,91,FALSE)*VLOOKUP(EXAMS!$CM$1,[1]Cargo!$A:$D,4,FALSE),"")</f>
        <v>0</v>
      </c>
      <c r="AU81">
        <f>IFERROR(VLOOKUP(A81,EXAMS!A:CS,93,FALSE)*VLOOKUP(EXAMS!$CO$1,[1]Cargo!$A:$D,4,FALSE),"")</f>
        <v>0</v>
      </c>
      <c r="AV81">
        <f>IFERROR(VLOOKUP(A81,EXAMS!A:CS,95,FALSE)*VLOOKUP(EXAMS!$CQ$1,[1]Cargo!$A:$D,4,FALSE),"")</f>
        <v>0</v>
      </c>
      <c r="AW81">
        <f>IFERROR(VLOOKUP(A81,EXAMS!A:CS,97,FALSE)*VLOOKUP(EXAMS!$CS$1,[1]Cargo!$A:$D,4,FALSE),"")</f>
        <v>0</v>
      </c>
    </row>
    <row r="82" spans="1:49" x14ac:dyDescent="0.3">
      <c r="A82" s="4" t="str">
        <f>METADATA!A81</f>
        <v>Q0445</v>
      </c>
      <c r="B82" s="11" t="s">
        <v>258</v>
      </c>
      <c r="C82" s="11">
        <f t="shared" si="4"/>
        <v>6.4866200000000012</v>
      </c>
      <c r="D82" s="92">
        <f t="shared" si="3"/>
        <v>16</v>
      </c>
      <c r="E82">
        <f>IFERROR(VLOOKUP(A82,EXAMS!A:CS,7,FALSE)*VLOOKUP(EXAMS!$G$1,[1]Cargo!$A:$D,4,FALSE),"")</f>
        <v>0.43739999999999996</v>
      </c>
      <c r="F82">
        <f>IFERROR(VLOOKUP(A82,EXAMS!A:CS,9,FALSE)*VLOOKUP(EXAMS!$I$1,[1]Cargo!$A:$D,4,FALSE),"")</f>
        <v>0.58500000000000008</v>
      </c>
      <c r="G82">
        <f>IFERROR(VLOOKUP(A82,EXAMS!A:CS,11,FALSE)*VLOOKUP(EXAMS!$K$1,[1]Cargo!$A:$D,4,FALSE),"")</f>
        <v>0.74</v>
      </c>
      <c r="H82">
        <f>IFERROR(VLOOKUP(A82,EXAMS!A:CS,13,FALSE)*VLOOKUP(EXAMS!$M$1,[1]Cargo!$A:$D,4,FALSE),"")</f>
        <v>0.45599999999999996</v>
      </c>
      <c r="I82">
        <f>IFERROR(VLOOKUP(A82,EXAMS!A:CS,15,FALSE)*VLOOKUP(EXAMS!$O$1,[1]Cargo!$A:$D,4,FALSE),"")</f>
        <v>0.39150000000000001</v>
      </c>
      <c r="J82">
        <f>IFERROR(VLOOKUP(A82,EXAMS!A:CS,17,FALSE)*VLOOKUP(EXAMS!$Q$1,[1]Cargo!$A:$D,4,FALSE),"")</f>
        <v>0.40800000000000003</v>
      </c>
      <c r="K82">
        <f>IFERROR(VLOOKUP(A82,EXAMS!A:CS,19,FALSE)*VLOOKUP(EXAMS!$S$1,[1]Cargo!$A:$D,4,FALSE),"")</f>
        <v>0.22000000000000003</v>
      </c>
      <c r="L82">
        <f>IFERROR(VLOOKUP(A82,EXAMS!A:CS,21,FALSE)*VLOOKUP(EXAMS!$U$1,[1]Cargo!$A:$D,4,FALSE),"")</f>
        <v>0.42949999999999999</v>
      </c>
      <c r="M82">
        <f>IFERROR(VLOOKUP(A82,EXAMS!A:CS,23,FALSE)*VLOOKUP(EXAMS!$W$1,[1]Cargo!$A:$D,4,FALSE),"")</f>
        <v>0.22949999999999998</v>
      </c>
      <c r="N82">
        <f>IFERROR(VLOOKUP(A82,EXAMS!A:CS,25,FALSE)*VLOOKUP(EXAMS!$Y$1,[1]Cargo!$A:$D,4,FALSE),"")</f>
        <v>0.4375</v>
      </c>
      <c r="O82">
        <f>IFERROR(VLOOKUP(A82,EXAMS!A:CS,27,FALSE)*VLOOKUP(EXAMS!$AA$1,[1]Cargo!$A:$D,4,FALSE),"")</f>
        <v>0.45500000000000002</v>
      </c>
      <c r="P82">
        <f>IFERROR(VLOOKUP(A82,EXAMS!A:CS,29,FALSE)*VLOOKUP(EXAMS!$AC$1,[1]Cargo!$A:$D,4,FALSE),"")</f>
        <v>0.39250000000000002</v>
      </c>
      <c r="Q82">
        <f>IFERROR(VLOOKUP(A82,EXAMS!A:CS,31,FALSE)*VLOOKUP(EXAMS!$AE$1,[1]Cargo!$A:$D,4,FALSE),"")</f>
        <v>0.38819999999999999</v>
      </c>
      <c r="R82">
        <f>IFERROR(VLOOKUP(A82,EXAMS!A:CS,33,FALSE)*VLOOKUP(EXAMS!$AG$1,[1]Cargo!$A:$D,4,FALSE),"")</f>
        <v>0.183</v>
      </c>
      <c r="S82">
        <f>IFERROR(VLOOKUP(A82,EXAMS!A:CS,37,FALSE)*VLOOKUP(EXAMS!$AK$1,[1]Cargo!$A:$D,4,FALSE),"")</f>
        <v>0.3281</v>
      </c>
      <c r="T82">
        <f>IFERROR(VLOOKUP(A82,EXAMS!A:CS,39,FALSE)*VLOOKUP(EXAMS!$AM$1,[1]Cargo!$A:$D,4,FALSE),"")</f>
        <v>0.40541999999999995</v>
      </c>
      <c r="U82">
        <f>IFERROR(VLOOKUP(A82,EXAMS!A:CS,41,FALSE)*VLOOKUP(EXAMS!$AO$1,[1]Cargo!$A:$D,4,FALSE),"")</f>
        <v>0</v>
      </c>
      <c r="V82">
        <f>IFERROR(VLOOKUP(A82,EXAMS!A:CS,43,FALSE)*VLOOKUP(EXAMS!$AQ$1,[1]Cargo!$A:$D,4,FALSE),"")</f>
        <v>0</v>
      </c>
      <c r="W82">
        <f>IFERROR(VLOOKUP(A82,EXAMS!A:CS,45,FALSE)*VLOOKUP(EXAMS!$AS$1,[1]Cargo!$A:$D,4,FALSE),"")</f>
        <v>0</v>
      </c>
      <c r="X82">
        <f>IFERROR(VLOOKUP(A82,EXAMS!A:CS,47,FALSE)*VLOOKUP(EXAMS!$AU$1,[1]Cargo!$A:$D,4,FALSE),"")</f>
        <v>0</v>
      </c>
      <c r="Y82">
        <f>IFERROR(VLOOKUP(A82,EXAMS!A:CS,49,FALSE)*VLOOKUP(EXAMS!$AW$1,[1]Cargo!$A:$D,4,FALSE),"")</f>
        <v>0</v>
      </c>
      <c r="Z82">
        <f>IFERROR(VLOOKUP(A82,EXAMS!A:CS,51,FALSE)*VLOOKUP(EXAMS!$AY$1,[1]Cargo!$A:$D,4,FALSE),"")</f>
        <v>0</v>
      </c>
      <c r="AA82">
        <f>IFERROR(VLOOKUP(A82,EXAMS!A:CS,53,FALSE)*VLOOKUP(EXAMS!$BA$1,[1]Cargo!$A:$D,4,FALSE),"")</f>
        <v>0</v>
      </c>
      <c r="AB82">
        <f>IFERROR(VLOOKUP(A82,EXAMS!A:CS,55,FALSE)*VLOOKUP(EXAMS!$BC$1,[1]Cargo!$A:$D,4,FALSE),"")</f>
        <v>0</v>
      </c>
      <c r="AC82">
        <f>IFERROR(VLOOKUP(A82,EXAMS!A:CS,57,FALSE)*VLOOKUP(EXAMS!$BE$1,[1]Cargo!$A:$D,4,FALSE),"")</f>
        <v>0</v>
      </c>
      <c r="AD82">
        <f>IFERROR(VLOOKUP(A82,EXAMS!A:CS,59,FALSE)*VLOOKUP(EXAMS!$BG$1,[1]Cargo!$A:$D,4,FALSE),"")</f>
        <v>0</v>
      </c>
      <c r="AE82">
        <f>IFERROR(VLOOKUP(A82,EXAMS!A:CS,61,FALSE)*VLOOKUP(EXAMS!$BI$1,[1]Cargo!$A:$D,4,FALSE),"")</f>
        <v>0</v>
      </c>
      <c r="AF82">
        <f>IFERROR(VLOOKUP(A82,EXAMS!A:CS,63,FALSE)*VLOOKUP(EXAMS!$BK$1,[1]Cargo!$A:$D,4,FALSE),"")</f>
        <v>0</v>
      </c>
      <c r="AG82">
        <f>IFERROR(VLOOKUP(A82,EXAMS!A:CS,65,FALSE)*VLOOKUP(EXAMS!$BM$1,[1]Cargo!$A:$D,4,FALSE),"")</f>
        <v>0</v>
      </c>
      <c r="AH82">
        <f>IFERROR(VLOOKUP(A82,EXAMS!A:CS,67,FALSE)*VLOOKUP(EXAMS!$BO$1,[1]Cargo!$A:$D,4,FALSE),"")</f>
        <v>0</v>
      </c>
      <c r="AI82">
        <f>IFERROR(VLOOKUP(A82,EXAMS!A:CS,69,FALSE)*VLOOKUP(EXAMS!$BQ$1,[1]Cargo!$A:$D,4,FALSE),"")</f>
        <v>0</v>
      </c>
      <c r="AJ82">
        <f>IFERROR(VLOOKUP(A82,EXAMS!A:CS,71,FALSE)*VLOOKUP(EXAMS!$BS$1,[1]Cargo!$A:$D,4,FALSE),"")</f>
        <v>0</v>
      </c>
      <c r="AK82">
        <f>IFERROR(VLOOKUP(A82,EXAMS!A:CS,73,FALSE)*VLOOKUP(EXAMS!$BU$1,[1]Cargo!$A:$D,4,FALSE),"")</f>
        <v>0</v>
      </c>
      <c r="AL82">
        <f>IFERROR(VLOOKUP(A82,EXAMS!A:CS,75,FALSE)*VLOOKUP(EXAMS!$BW$1,[1]Cargo!$A:$D,4,FALSE),"")</f>
        <v>0</v>
      </c>
      <c r="AM82">
        <f>IFERROR(VLOOKUP(A82,EXAMS!A:CS,77,FALSE)*VLOOKUP(EXAMS!$BY$1,[1]Cargo!$A:$D,4,FALSE),"")</f>
        <v>0</v>
      </c>
      <c r="AN82">
        <f>IFERROR(VLOOKUP(A82,EXAMS!A:CS,79,FALSE)*VLOOKUP(EXAMS!$CA$1,[1]Cargo!$A:$D,4,FALSE),"")</f>
        <v>0</v>
      </c>
      <c r="AO82">
        <f>IFERROR(VLOOKUP(A82,EXAMS!A:CS,81,FALSE)*VLOOKUP(EXAMS!$CC$1,[1]Cargo!$A:$D,4,FALSE),"")</f>
        <v>0</v>
      </c>
      <c r="AP82">
        <f>IFERROR(VLOOKUP(A82,EXAMS!A:CS,83,FALSE)*VLOOKUP(EXAMS!$CE$1,[1]Cargo!$A:$D,4,FALSE),"")</f>
        <v>0</v>
      </c>
      <c r="AQ82">
        <f>IFERROR(VLOOKUP(A82,EXAMS!A:CS,85,FALSE)*VLOOKUP(EXAMS!$CG$1,[1]Cargo!$A:$D,4,FALSE),"")</f>
        <v>0</v>
      </c>
      <c r="AR82">
        <f>IFERROR(VLOOKUP(A82,EXAMS!A:CS,87,FALSE)*VLOOKUP(EXAMS!$CI$1,[1]Cargo!$A:$D,4,FALSE),"")</f>
        <v>0</v>
      </c>
      <c r="AS82">
        <f>IFERROR(VLOOKUP(A82,EXAMS!A:CS,89,FALSE)*VLOOKUP(EXAMS!$CK$1,[1]Cargo!$A:$D,4,FALSE),"")</f>
        <v>0</v>
      </c>
      <c r="AT82">
        <f>IFERROR(VLOOKUP(A82,EXAMS!A:CS,91,FALSE)*VLOOKUP(EXAMS!$CM$1,[1]Cargo!$A:$D,4,FALSE),"")</f>
        <v>0</v>
      </c>
      <c r="AU82">
        <f>IFERROR(VLOOKUP(A82,EXAMS!A:CS,93,FALSE)*VLOOKUP(EXAMS!$CO$1,[1]Cargo!$A:$D,4,FALSE),"")</f>
        <v>0</v>
      </c>
      <c r="AV82">
        <f>IFERROR(VLOOKUP(A82,EXAMS!A:CS,95,FALSE)*VLOOKUP(EXAMS!$CQ$1,[1]Cargo!$A:$D,4,FALSE),"")</f>
        <v>0</v>
      </c>
      <c r="AW82">
        <f>IFERROR(VLOOKUP(A82,EXAMS!A:CS,97,FALSE)*VLOOKUP(EXAMS!$CS$1,[1]Cargo!$A:$D,4,FALSE),"")</f>
        <v>0</v>
      </c>
    </row>
    <row r="83" spans="1:49" hidden="1" x14ac:dyDescent="0.3">
      <c r="A83" s="4" t="str">
        <f>METADATA!A82</f>
        <v>Q0446</v>
      </c>
      <c r="B83" s="11" t="s">
        <v>261</v>
      </c>
      <c r="C83" s="11">
        <f t="shared" si="4"/>
        <v>0</v>
      </c>
      <c r="D83" s="92">
        <f t="shared" si="3"/>
        <v>3</v>
      </c>
      <c r="E83">
        <f>IFERROR(VLOOKUP(A83,EXAMS!A:CS,7,FALSE)*VLOOKUP(EXAMS!$G$1,[1]Cargo!$A:$D,4,FALSE),"")</f>
        <v>0</v>
      </c>
      <c r="F83">
        <f>IFERROR(VLOOKUP(A83,EXAMS!A:CS,9,FALSE)*VLOOKUP(EXAMS!$I$1,[1]Cargo!$A:$D,4,FALSE),"")</f>
        <v>0</v>
      </c>
      <c r="G83">
        <f>IFERROR(VLOOKUP(A83,EXAMS!A:CS,11,FALSE)*VLOOKUP(EXAMS!$K$1,[1]Cargo!$A:$D,4,FALSE),"")</f>
        <v>0</v>
      </c>
      <c r="H83">
        <f>IFERROR(VLOOKUP(A83,EXAMS!A:CS,13,FALSE)*VLOOKUP(EXAMS!$M$1,[1]Cargo!$A:$D,4,FALSE),"")</f>
        <v>0</v>
      </c>
      <c r="I83">
        <f>IFERROR(VLOOKUP(A83,EXAMS!A:CS,15,FALSE)*VLOOKUP(EXAMS!$O$1,[1]Cargo!$A:$D,4,FALSE),"")</f>
        <v>0</v>
      </c>
      <c r="J83">
        <f>IFERROR(VLOOKUP(A83,EXAMS!A:CS,17,FALSE)*VLOOKUP(EXAMS!$Q$1,[1]Cargo!$A:$D,4,FALSE),"")</f>
        <v>0</v>
      </c>
      <c r="K83">
        <f>IFERROR(VLOOKUP(A83,EXAMS!A:CS,19,FALSE)*VLOOKUP(EXAMS!$S$1,[1]Cargo!$A:$D,4,FALSE),"")</f>
        <v>0</v>
      </c>
      <c r="L83">
        <f>IFERROR(VLOOKUP(A83,EXAMS!A:CS,21,FALSE)*VLOOKUP(EXAMS!$U$1,[1]Cargo!$A:$D,4,FALSE),"")</f>
        <v>0</v>
      </c>
      <c r="M83">
        <f>IFERROR(VLOOKUP(A83,EXAMS!A:CS,23,FALSE)*VLOOKUP(EXAMS!$W$1,[1]Cargo!$A:$D,4,FALSE),"")</f>
        <v>0</v>
      </c>
      <c r="N83">
        <f>IFERROR(VLOOKUP(A83,EXAMS!A:CS,25,FALSE)*VLOOKUP(EXAMS!$Y$1,[1]Cargo!$A:$D,4,FALSE),"")</f>
        <v>0</v>
      </c>
      <c r="O83">
        <f>IFERROR(VLOOKUP(A83,EXAMS!A:CS,27,FALSE)*VLOOKUP(EXAMS!$AA$1,[1]Cargo!$A:$D,4,FALSE),"")</f>
        <v>0</v>
      </c>
      <c r="P83">
        <f>IFERROR(VLOOKUP(A83,EXAMS!A:CS,29,FALSE)*VLOOKUP(EXAMS!$AC$1,[1]Cargo!$A:$D,4,FALSE),"")</f>
        <v>0</v>
      </c>
      <c r="Q83">
        <f>IFERROR(VLOOKUP(A83,EXAMS!A:CS,31,FALSE)*VLOOKUP(EXAMS!$AE$1,[1]Cargo!$A:$D,4,FALSE),"")</f>
        <v>0</v>
      </c>
      <c r="R83">
        <f>IFERROR(VLOOKUP(A83,EXAMS!A:CS,33,FALSE)*VLOOKUP(EXAMS!$AG$1,[1]Cargo!$A:$D,4,FALSE),"")</f>
        <v>0</v>
      </c>
      <c r="S83">
        <f>IFERROR(VLOOKUP(A83,EXAMS!A:CS,37,FALSE)*VLOOKUP(EXAMS!$AK$1,[1]Cargo!$A:$D,4,FALSE),"")</f>
        <v>0</v>
      </c>
      <c r="T83">
        <f>IFERROR(VLOOKUP(A83,EXAMS!A:CS,39,FALSE)*VLOOKUP(EXAMS!$AM$1,[1]Cargo!$A:$D,4,FALSE),"")</f>
        <v>0</v>
      </c>
      <c r="U83">
        <f>IFERROR(VLOOKUP(A83,EXAMS!A:CS,41,FALSE)*VLOOKUP(EXAMS!$AO$1,[1]Cargo!$A:$D,4,FALSE),"")</f>
        <v>0</v>
      </c>
      <c r="V83">
        <f>IFERROR(VLOOKUP(A83,EXAMS!A:CS,43,FALSE)*VLOOKUP(EXAMS!$AQ$1,[1]Cargo!$A:$D,4,FALSE),"")</f>
        <v>0</v>
      </c>
      <c r="W83">
        <f>IFERROR(VLOOKUP(A83,EXAMS!A:CS,45,FALSE)*VLOOKUP(EXAMS!$AS$1,[1]Cargo!$A:$D,4,FALSE),"")</f>
        <v>0</v>
      </c>
      <c r="X83">
        <f>IFERROR(VLOOKUP(A83,EXAMS!A:CS,47,FALSE)*VLOOKUP(EXAMS!$AU$1,[1]Cargo!$A:$D,4,FALSE),"")</f>
        <v>0</v>
      </c>
      <c r="Y83">
        <f>IFERROR(VLOOKUP(A83,EXAMS!A:CS,49,FALSE)*VLOOKUP(EXAMS!$AW$1,[1]Cargo!$A:$D,4,FALSE),"")</f>
        <v>0</v>
      </c>
      <c r="Z83">
        <f>IFERROR(VLOOKUP(A83,EXAMS!A:CS,51,FALSE)*VLOOKUP(EXAMS!$AY$1,[1]Cargo!$A:$D,4,FALSE),"")</f>
        <v>0</v>
      </c>
      <c r="AA83">
        <f>IFERROR(VLOOKUP(A83,EXAMS!A:CS,53,FALSE)*VLOOKUP(EXAMS!$BA$1,[1]Cargo!$A:$D,4,FALSE),"")</f>
        <v>0</v>
      </c>
      <c r="AB83">
        <f>IFERROR(VLOOKUP(A83,EXAMS!A:CS,55,FALSE)*VLOOKUP(EXAMS!$BC$1,[1]Cargo!$A:$D,4,FALSE),"")</f>
        <v>0</v>
      </c>
      <c r="AC83">
        <f>IFERROR(VLOOKUP(A83,EXAMS!A:CS,57,FALSE)*VLOOKUP(EXAMS!$BE$1,[1]Cargo!$A:$D,4,FALSE),"")</f>
        <v>0</v>
      </c>
      <c r="AD83">
        <f>IFERROR(VLOOKUP(A83,EXAMS!A:CS,59,FALSE)*VLOOKUP(EXAMS!$BG$1,[1]Cargo!$A:$D,4,FALSE),"")</f>
        <v>0</v>
      </c>
      <c r="AE83">
        <f>IFERROR(VLOOKUP(A83,EXAMS!A:CS,61,FALSE)*VLOOKUP(EXAMS!$BI$1,[1]Cargo!$A:$D,4,FALSE),"")</f>
        <v>0</v>
      </c>
      <c r="AF83">
        <f>IFERROR(VLOOKUP(A83,EXAMS!A:CS,63,FALSE)*VLOOKUP(EXAMS!$BK$1,[1]Cargo!$A:$D,4,FALSE),"")</f>
        <v>0</v>
      </c>
      <c r="AG83">
        <f>IFERROR(VLOOKUP(A83,EXAMS!A:CS,65,FALSE)*VLOOKUP(EXAMS!$BM$1,[1]Cargo!$A:$D,4,FALSE),"")</f>
        <v>0</v>
      </c>
      <c r="AH83">
        <f>IFERROR(VLOOKUP(A83,EXAMS!A:CS,67,FALSE)*VLOOKUP(EXAMS!$BO$1,[1]Cargo!$A:$D,4,FALSE),"")</f>
        <v>0</v>
      </c>
      <c r="AI83">
        <f>IFERROR(VLOOKUP(A83,EXAMS!A:CS,69,FALSE)*VLOOKUP(EXAMS!$BQ$1,[1]Cargo!$A:$D,4,FALSE),"")</f>
        <v>0</v>
      </c>
      <c r="AJ83">
        <f>IFERROR(VLOOKUP(A83,EXAMS!A:CS,71,FALSE)*VLOOKUP(EXAMS!$BS$1,[1]Cargo!$A:$D,4,FALSE),"")</f>
        <v>0</v>
      </c>
      <c r="AK83">
        <f>IFERROR(VLOOKUP(A83,EXAMS!A:CS,73,FALSE)*VLOOKUP(EXAMS!$BU$1,[1]Cargo!$A:$D,4,FALSE),"")</f>
        <v>0</v>
      </c>
      <c r="AL83">
        <f>IFERROR(VLOOKUP(A83,EXAMS!A:CS,75,FALSE)*VLOOKUP(EXAMS!$BW$1,[1]Cargo!$A:$D,4,FALSE),"")</f>
        <v>0</v>
      </c>
      <c r="AM83">
        <f>IFERROR(VLOOKUP(A83,EXAMS!A:CS,77,FALSE)*VLOOKUP(EXAMS!$BY$1,[1]Cargo!$A:$D,4,FALSE),"")</f>
        <v>0</v>
      </c>
      <c r="AN83">
        <f>IFERROR(VLOOKUP(A83,EXAMS!A:CS,79,FALSE)*VLOOKUP(EXAMS!$CA$1,[1]Cargo!$A:$D,4,FALSE),"")</f>
        <v>0</v>
      </c>
      <c r="AO83">
        <f>IFERROR(VLOOKUP(A83,EXAMS!A:CS,81,FALSE)*VLOOKUP(EXAMS!$CC$1,[1]Cargo!$A:$D,4,FALSE),"")</f>
        <v>0</v>
      </c>
      <c r="AP83">
        <f>IFERROR(VLOOKUP(A83,EXAMS!A:CS,83,FALSE)*VLOOKUP(EXAMS!$CE$1,[1]Cargo!$A:$D,4,FALSE),"")</f>
        <v>0</v>
      </c>
      <c r="AQ83">
        <f>IFERROR(VLOOKUP(A83,EXAMS!A:CS,85,FALSE)*VLOOKUP(EXAMS!$CG$1,[1]Cargo!$A:$D,4,FALSE),"")</f>
        <v>0</v>
      </c>
      <c r="AR83">
        <f>IFERROR(VLOOKUP(A83,EXAMS!A:CS,87,FALSE)*VLOOKUP(EXAMS!$CI$1,[1]Cargo!$A:$D,4,FALSE),"")</f>
        <v>0.29298000000000002</v>
      </c>
      <c r="AS83">
        <f>IFERROR(VLOOKUP(A83,EXAMS!A:CS,89,FALSE)*VLOOKUP(EXAMS!$CK$1,[1]Cargo!$A:$D,4,FALSE),"")</f>
        <v>0.34698000000000001</v>
      </c>
      <c r="AT83">
        <f>IFERROR(VLOOKUP(A83,EXAMS!A:CS,91,FALSE)*VLOOKUP(EXAMS!$CM$1,[1]Cargo!$A:$D,4,FALSE),"")</f>
        <v>0</v>
      </c>
      <c r="AU83">
        <f>IFERROR(VLOOKUP(A83,EXAMS!A:CS,93,FALSE)*VLOOKUP(EXAMS!$CO$1,[1]Cargo!$A:$D,4,FALSE),"")</f>
        <v>0</v>
      </c>
      <c r="AV83">
        <f>IFERROR(VLOOKUP(A83,EXAMS!A:CS,95,FALSE)*VLOOKUP(EXAMS!$CQ$1,[1]Cargo!$A:$D,4,FALSE),"")</f>
        <v>0.1</v>
      </c>
      <c r="AW83">
        <f>IFERROR(VLOOKUP(A83,EXAMS!A:CS,97,FALSE)*VLOOKUP(EXAMS!$CS$1,[1]Cargo!$A:$D,4,FALSE),"")</f>
        <v>0</v>
      </c>
    </row>
    <row r="84" spans="1:49" hidden="1" x14ac:dyDescent="0.3">
      <c r="A84" s="4" t="str">
        <f>METADATA!A83</f>
        <v>Q0455</v>
      </c>
      <c r="B84" s="11" t="s">
        <v>264</v>
      </c>
      <c r="C84" s="11">
        <f t="shared" si="4"/>
        <v>0</v>
      </c>
      <c r="D84" s="92">
        <f t="shared" si="3"/>
        <v>0</v>
      </c>
      <c r="E84">
        <f>IFERROR(VLOOKUP(A84,EXAMS!A:CS,7,FALSE)*VLOOKUP(EXAMS!$G$1,[1]Cargo!$A:$D,4,FALSE),"")</f>
        <v>0</v>
      </c>
      <c r="F84">
        <f>IFERROR(VLOOKUP(A84,EXAMS!A:CS,9,FALSE)*VLOOKUP(EXAMS!$I$1,[1]Cargo!$A:$D,4,FALSE),"")</f>
        <v>0</v>
      </c>
      <c r="G84">
        <f>IFERROR(VLOOKUP(A84,EXAMS!A:CS,11,FALSE)*VLOOKUP(EXAMS!$K$1,[1]Cargo!$A:$D,4,FALSE),"")</f>
        <v>0</v>
      </c>
      <c r="H84">
        <f>IFERROR(VLOOKUP(A84,EXAMS!A:CS,13,FALSE)*VLOOKUP(EXAMS!$M$1,[1]Cargo!$A:$D,4,FALSE),"")</f>
        <v>0</v>
      </c>
      <c r="I84">
        <f>IFERROR(VLOOKUP(A84,EXAMS!A:CS,15,FALSE)*VLOOKUP(EXAMS!$O$1,[1]Cargo!$A:$D,4,FALSE),"")</f>
        <v>0</v>
      </c>
      <c r="J84">
        <f>IFERROR(VLOOKUP(A84,EXAMS!A:CS,17,FALSE)*VLOOKUP(EXAMS!$Q$1,[1]Cargo!$A:$D,4,FALSE),"")</f>
        <v>0</v>
      </c>
      <c r="K84">
        <f>IFERROR(VLOOKUP(A84,EXAMS!A:CS,19,FALSE)*VLOOKUP(EXAMS!$S$1,[1]Cargo!$A:$D,4,FALSE),"")</f>
        <v>0</v>
      </c>
      <c r="L84">
        <f>IFERROR(VLOOKUP(A84,EXAMS!A:CS,21,FALSE)*VLOOKUP(EXAMS!$U$1,[1]Cargo!$A:$D,4,FALSE),"")</f>
        <v>0</v>
      </c>
      <c r="M84">
        <f>IFERROR(VLOOKUP(A84,EXAMS!A:CS,23,FALSE)*VLOOKUP(EXAMS!$W$1,[1]Cargo!$A:$D,4,FALSE),"")</f>
        <v>0</v>
      </c>
      <c r="N84">
        <f>IFERROR(VLOOKUP(A84,EXAMS!A:CS,25,FALSE)*VLOOKUP(EXAMS!$Y$1,[1]Cargo!$A:$D,4,FALSE),"")</f>
        <v>0</v>
      </c>
      <c r="O84">
        <f>IFERROR(VLOOKUP(A84,EXAMS!A:CS,27,FALSE)*VLOOKUP(EXAMS!$AA$1,[1]Cargo!$A:$D,4,FALSE),"")</f>
        <v>0</v>
      </c>
      <c r="P84">
        <f>IFERROR(VLOOKUP(A84,EXAMS!A:CS,29,FALSE)*VLOOKUP(EXAMS!$AC$1,[1]Cargo!$A:$D,4,FALSE),"")</f>
        <v>0</v>
      </c>
      <c r="Q84">
        <f>IFERROR(VLOOKUP(A84,EXAMS!A:CS,31,FALSE)*VLOOKUP(EXAMS!$AE$1,[1]Cargo!$A:$D,4,FALSE),"")</f>
        <v>0</v>
      </c>
      <c r="R84">
        <f>IFERROR(VLOOKUP(A84,EXAMS!A:CS,33,FALSE)*VLOOKUP(EXAMS!$AG$1,[1]Cargo!$A:$D,4,FALSE),"")</f>
        <v>0</v>
      </c>
      <c r="S84">
        <f>IFERROR(VLOOKUP(A84,EXAMS!A:CS,37,FALSE)*VLOOKUP(EXAMS!$AK$1,[1]Cargo!$A:$D,4,FALSE),"")</f>
        <v>0</v>
      </c>
      <c r="T84">
        <f>IFERROR(VLOOKUP(A84,EXAMS!A:CS,39,FALSE)*VLOOKUP(EXAMS!$AM$1,[1]Cargo!$A:$D,4,FALSE),"")</f>
        <v>0</v>
      </c>
      <c r="U84">
        <f>IFERROR(VLOOKUP(A84,EXAMS!A:CS,41,FALSE)*VLOOKUP(EXAMS!$AO$1,[1]Cargo!$A:$D,4,FALSE),"")</f>
        <v>0</v>
      </c>
      <c r="V84">
        <f>IFERROR(VLOOKUP(A84,EXAMS!A:CS,43,FALSE)*VLOOKUP(EXAMS!$AQ$1,[1]Cargo!$A:$D,4,FALSE),"")</f>
        <v>0</v>
      </c>
      <c r="W84">
        <f>IFERROR(VLOOKUP(A84,EXAMS!A:CS,45,FALSE)*VLOOKUP(EXAMS!$AS$1,[1]Cargo!$A:$D,4,FALSE),"")</f>
        <v>0</v>
      </c>
      <c r="X84">
        <f>IFERROR(VLOOKUP(A84,EXAMS!A:CS,47,FALSE)*VLOOKUP(EXAMS!$AU$1,[1]Cargo!$A:$D,4,FALSE),"")</f>
        <v>0</v>
      </c>
      <c r="Y84">
        <f>IFERROR(VLOOKUP(A84,EXAMS!A:CS,49,FALSE)*VLOOKUP(EXAMS!$AW$1,[1]Cargo!$A:$D,4,FALSE),"")</f>
        <v>0</v>
      </c>
      <c r="Z84">
        <f>IFERROR(VLOOKUP(A84,EXAMS!A:CS,51,FALSE)*VLOOKUP(EXAMS!$AY$1,[1]Cargo!$A:$D,4,FALSE),"")</f>
        <v>0</v>
      </c>
      <c r="AA84">
        <f>IFERROR(VLOOKUP(A84,EXAMS!A:CS,53,FALSE)*VLOOKUP(EXAMS!$BA$1,[1]Cargo!$A:$D,4,FALSE),"")</f>
        <v>0</v>
      </c>
      <c r="AB84">
        <f>IFERROR(VLOOKUP(A84,EXAMS!A:CS,55,FALSE)*VLOOKUP(EXAMS!$BC$1,[1]Cargo!$A:$D,4,FALSE),"")</f>
        <v>0</v>
      </c>
      <c r="AC84">
        <f>IFERROR(VLOOKUP(A84,EXAMS!A:CS,57,FALSE)*VLOOKUP(EXAMS!$BE$1,[1]Cargo!$A:$D,4,FALSE),"")</f>
        <v>0</v>
      </c>
      <c r="AD84">
        <f>IFERROR(VLOOKUP(A84,EXAMS!A:CS,59,FALSE)*VLOOKUP(EXAMS!$BG$1,[1]Cargo!$A:$D,4,FALSE),"")</f>
        <v>0</v>
      </c>
      <c r="AE84">
        <f>IFERROR(VLOOKUP(A84,EXAMS!A:CS,61,FALSE)*VLOOKUP(EXAMS!$BI$1,[1]Cargo!$A:$D,4,FALSE),"")</f>
        <v>0</v>
      </c>
      <c r="AF84">
        <f>IFERROR(VLOOKUP(A84,EXAMS!A:CS,63,FALSE)*VLOOKUP(EXAMS!$BK$1,[1]Cargo!$A:$D,4,FALSE),"")</f>
        <v>0</v>
      </c>
      <c r="AG84">
        <f>IFERROR(VLOOKUP(A84,EXAMS!A:CS,65,FALSE)*VLOOKUP(EXAMS!$BM$1,[1]Cargo!$A:$D,4,FALSE),"")</f>
        <v>0</v>
      </c>
      <c r="AH84">
        <f>IFERROR(VLOOKUP(A84,EXAMS!A:CS,67,FALSE)*VLOOKUP(EXAMS!$BO$1,[1]Cargo!$A:$D,4,FALSE),"")</f>
        <v>0</v>
      </c>
      <c r="AI84">
        <f>IFERROR(VLOOKUP(A84,EXAMS!A:CS,69,FALSE)*VLOOKUP(EXAMS!$BQ$1,[1]Cargo!$A:$D,4,FALSE),"")</f>
        <v>0</v>
      </c>
      <c r="AJ84">
        <f>IFERROR(VLOOKUP(A84,EXAMS!A:CS,71,FALSE)*VLOOKUP(EXAMS!$BS$1,[1]Cargo!$A:$D,4,FALSE),"")</f>
        <v>0</v>
      </c>
      <c r="AK84">
        <f>IFERROR(VLOOKUP(A84,EXAMS!A:CS,73,FALSE)*VLOOKUP(EXAMS!$BU$1,[1]Cargo!$A:$D,4,FALSE),"")</f>
        <v>0</v>
      </c>
      <c r="AL84">
        <f>IFERROR(VLOOKUP(A84,EXAMS!A:CS,75,FALSE)*VLOOKUP(EXAMS!$BW$1,[1]Cargo!$A:$D,4,FALSE),"")</f>
        <v>0</v>
      </c>
      <c r="AM84">
        <f>IFERROR(VLOOKUP(A84,EXAMS!A:CS,77,FALSE)*VLOOKUP(EXAMS!$BY$1,[1]Cargo!$A:$D,4,FALSE),"")</f>
        <v>0</v>
      </c>
      <c r="AN84">
        <f>IFERROR(VLOOKUP(A84,EXAMS!A:CS,79,FALSE)*VLOOKUP(EXAMS!$CA$1,[1]Cargo!$A:$D,4,FALSE),"")</f>
        <v>0</v>
      </c>
      <c r="AO84">
        <f>IFERROR(VLOOKUP(A84,EXAMS!A:CS,81,FALSE)*VLOOKUP(EXAMS!$CC$1,[1]Cargo!$A:$D,4,FALSE),"")</f>
        <v>0</v>
      </c>
      <c r="AP84">
        <f>IFERROR(VLOOKUP(A84,EXAMS!A:CS,83,FALSE)*VLOOKUP(EXAMS!$CE$1,[1]Cargo!$A:$D,4,FALSE),"")</f>
        <v>0</v>
      </c>
      <c r="AQ84">
        <f>IFERROR(VLOOKUP(A84,EXAMS!A:CS,85,FALSE)*VLOOKUP(EXAMS!$CG$1,[1]Cargo!$A:$D,4,FALSE),"")</f>
        <v>0</v>
      </c>
      <c r="AR84">
        <f>IFERROR(VLOOKUP(A84,EXAMS!A:CS,87,FALSE)*VLOOKUP(EXAMS!$CI$1,[1]Cargo!$A:$D,4,FALSE),"")</f>
        <v>0</v>
      </c>
      <c r="AS84">
        <f>IFERROR(VLOOKUP(A84,EXAMS!A:CS,89,FALSE)*VLOOKUP(EXAMS!$CK$1,[1]Cargo!$A:$D,4,FALSE),"")</f>
        <v>0</v>
      </c>
      <c r="AT84">
        <f>IFERROR(VLOOKUP(A84,EXAMS!A:CS,91,FALSE)*VLOOKUP(EXAMS!$CM$1,[1]Cargo!$A:$D,4,FALSE),"")</f>
        <v>0</v>
      </c>
      <c r="AU84">
        <f>IFERROR(VLOOKUP(A84,EXAMS!A:CS,93,FALSE)*VLOOKUP(EXAMS!$CO$1,[1]Cargo!$A:$D,4,FALSE),"")</f>
        <v>0</v>
      </c>
      <c r="AV84">
        <f>IFERROR(VLOOKUP(A84,EXAMS!A:CS,95,FALSE)*VLOOKUP(EXAMS!$CQ$1,[1]Cargo!$A:$D,4,FALSE),"")</f>
        <v>0</v>
      </c>
      <c r="AW84">
        <f>IFERROR(VLOOKUP(A84,EXAMS!A:CS,97,FALSE)*VLOOKUP(EXAMS!$CS$1,[1]Cargo!$A:$D,4,FALSE),"")</f>
        <v>0</v>
      </c>
    </row>
    <row r="85" spans="1:49" hidden="1" x14ac:dyDescent="0.3">
      <c r="A85" s="4" t="str">
        <f>METADATA!A84</f>
        <v>Q0459</v>
      </c>
      <c r="B85" s="11" t="s">
        <v>268</v>
      </c>
      <c r="C85" s="11">
        <f t="shared" si="4"/>
        <v>0</v>
      </c>
      <c r="D85" s="92">
        <f t="shared" si="3"/>
        <v>1</v>
      </c>
      <c r="E85">
        <f>IFERROR(VLOOKUP(A85,EXAMS!A:CS,7,FALSE)*VLOOKUP(EXAMS!$G$1,[1]Cargo!$A:$D,4,FALSE),"")</f>
        <v>0</v>
      </c>
      <c r="F85">
        <f>IFERROR(VLOOKUP(A85,EXAMS!A:CS,9,FALSE)*VLOOKUP(EXAMS!$I$1,[1]Cargo!$A:$D,4,FALSE),"")</f>
        <v>0</v>
      </c>
      <c r="G85">
        <f>IFERROR(VLOOKUP(A85,EXAMS!A:CS,11,FALSE)*VLOOKUP(EXAMS!$K$1,[1]Cargo!$A:$D,4,FALSE),"")</f>
        <v>0</v>
      </c>
      <c r="H85">
        <f>IFERROR(VLOOKUP(A85,EXAMS!A:CS,13,FALSE)*VLOOKUP(EXAMS!$M$1,[1]Cargo!$A:$D,4,FALSE),"")</f>
        <v>0</v>
      </c>
      <c r="I85">
        <f>IFERROR(VLOOKUP(A85,EXAMS!A:CS,15,FALSE)*VLOOKUP(EXAMS!$O$1,[1]Cargo!$A:$D,4,FALSE),"")</f>
        <v>0</v>
      </c>
      <c r="J85">
        <f>IFERROR(VLOOKUP(A85,EXAMS!A:CS,17,FALSE)*VLOOKUP(EXAMS!$Q$1,[1]Cargo!$A:$D,4,FALSE),"")</f>
        <v>0</v>
      </c>
      <c r="K85">
        <f>IFERROR(VLOOKUP(A85,EXAMS!A:CS,19,FALSE)*VLOOKUP(EXAMS!$S$1,[1]Cargo!$A:$D,4,FALSE),"")</f>
        <v>0</v>
      </c>
      <c r="L85">
        <f>IFERROR(VLOOKUP(A85,EXAMS!A:CS,21,FALSE)*VLOOKUP(EXAMS!$U$1,[1]Cargo!$A:$D,4,FALSE),"")</f>
        <v>0</v>
      </c>
      <c r="M85">
        <f>IFERROR(VLOOKUP(A85,EXAMS!A:CS,23,FALSE)*VLOOKUP(EXAMS!$W$1,[1]Cargo!$A:$D,4,FALSE),"")</f>
        <v>0</v>
      </c>
      <c r="N85">
        <f>IFERROR(VLOOKUP(A85,EXAMS!A:CS,25,FALSE)*VLOOKUP(EXAMS!$Y$1,[1]Cargo!$A:$D,4,FALSE),"")</f>
        <v>0</v>
      </c>
      <c r="O85">
        <f>IFERROR(VLOOKUP(A85,EXAMS!A:CS,27,FALSE)*VLOOKUP(EXAMS!$AA$1,[1]Cargo!$A:$D,4,FALSE),"")</f>
        <v>0</v>
      </c>
      <c r="P85">
        <f>IFERROR(VLOOKUP(A85,EXAMS!A:CS,29,FALSE)*VLOOKUP(EXAMS!$AC$1,[1]Cargo!$A:$D,4,FALSE),"")</f>
        <v>0</v>
      </c>
      <c r="Q85">
        <f>IFERROR(VLOOKUP(A85,EXAMS!A:CS,31,FALSE)*VLOOKUP(EXAMS!$AE$1,[1]Cargo!$A:$D,4,FALSE),"")</f>
        <v>0</v>
      </c>
      <c r="R85">
        <f>IFERROR(VLOOKUP(A85,EXAMS!A:CS,33,FALSE)*VLOOKUP(EXAMS!$AG$1,[1]Cargo!$A:$D,4,FALSE),"")</f>
        <v>0</v>
      </c>
      <c r="S85">
        <f>IFERROR(VLOOKUP(A85,EXAMS!A:CS,37,FALSE)*VLOOKUP(EXAMS!$AK$1,[1]Cargo!$A:$D,4,FALSE),"")</f>
        <v>0</v>
      </c>
      <c r="T85">
        <f>IFERROR(VLOOKUP(A85,EXAMS!A:CS,39,FALSE)*VLOOKUP(EXAMS!$AM$1,[1]Cargo!$A:$D,4,FALSE),"")</f>
        <v>0</v>
      </c>
      <c r="U85">
        <f>IFERROR(VLOOKUP(A85,EXAMS!A:CS,41,FALSE)*VLOOKUP(EXAMS!$AO$1,[1]Cargo!$A:$D,4,FALSE),"")</f>
        <v>0</v>
      </c>
      <c r="V85">
        <f>IFERROR(VLOOKUP(A85,EXAMS!A:CS,43,FALSE)*VLOOKUP(EXAMS!$AQ$1,[1]Cargo!$A:$D,4,FALSE),"")</f>
        <v>0</v>
      </c>
      <c r="W85">
        <f>IFERROR(VLOOKUP(A85,EXAMS!A:CS,45,FALSE)*VLOOKUP(EXAMS!$AS$1,[1]Cargo!$A:$D,4,FALSE),"")</f>
        <v>0</v>
      </c>
      <c r="X85">
        <f>IFERROR(VLOOKUP(A85,EXAMS!A:CS,47,FALSE)*VLOOKUP(EXAMS!$AU$1,[1]Cargo!$A:$D,4,FALSE),"")</f>
        <v>0</v>
      </c>
      <c r="Y85">
        <f>IFERROR(VLOOKUP(A85,EXAMS!A:CS,49,FALSE)*VLOOKUP(EXAMS!$AW$1,[1]Cargo!$A:$D,4,FALSE),"")</f>
        <v>0</v>
      </c>
      <c r="Z85">
        <f>IFERROR(VLOOKUP(A85,EXAMS!A:CS,51,FALSE)*VLOOKUP(EXAMS!$AY$1,[1]Cargo!$A:$D,4,FALSE),"")</f>
        <v>0</v>
      </c>
      <c r="AA85">
        <f>IFERROR(VLOOKUP(A85,EXAMS!A:CS,53,FALSE)*VLOOKUP(EXAMS!$BA$1,[1]Cargo!$A:$D,4,FALSE),"")</f>
        <v>0</v>
      </c>
      <c r="AB85">
        <f>IFERROR(VLOOKUP(A85,EXAMS!A:CS,55,FALSE)*VLOOKUP(EXAMS!$BC$1,[1]Cargo!$A:$D,4,FALSE),"")</f>
        <v>0</v>
      </c>
      <c r="AC85">
        <f>IFERROR(VLOOKUP(A85,EXAMS!A:CS,57,FALSE)*VLOOKUP(EXAMS!$BE$1,[1]Cargo!$A:$D,4,FALSE),"")</f>
        <v>0</v>
      </c>
      <c r="AD85">
        <f>IFERROR(VLOOKUP(A85,EXAMS!A:CS,59,FALSE)*VLOOKUP(EXAMS!$BG$1,[1]Cargo!$A:$D,4,FALSE),"")</f>
        <v>0</v>
      </c>
      <c r="AE85">
        <f>IFERROR(VLOOKUP(A85,EXAMS!A:CS,61,FALSE)*VLOOKUP(EXAMS!$BI$1,[1]Cargo!$A:$D,4,FALSE),"")</f>
        <v>0</v>
      </c>
      <c r="AF85">
        <f>IFERROR(VLOOKUP(A85,EXAMS!A:CS,63,FALSE)*VLOOKUP(EXAMS!$BK$1,[1]Cargo!$A:$D,4,FALSE),"")</f>
        <v>0</v>
      </c>
      <c r="AG85">
        <f>IFERROR(VLOOKUP(A85,EXAMS!A:CS,65,FALSE)*VLOOKUP(EXAMS!$BM$1,[1]Cargo!$A:$D,4,FALSE),"")</f>
        <v>0</v>
      </c>
      <c r="AH85">
        <f>IFERROR(VLOOKUP(A85,EXAMS!A:CS,67,FALSE)*VLOOKUP(EXAMS!$BO$1,[1]Cargo!$A:$D,4,FALSE),"")</f>
        <v>0</v>
      </c>
      <c r="AI85">
        <f>IFERROR(VLOOKUP(A85,EXAMS!A:CS,69,FALSE)*VLOOKUP(EXAMS!$BQ$1,[1]Cargo!$A:$D,4,FALSE),"")</f>
        <v>0</v>
      </c>
      <c r="AJ85">
        <f>IFERROR(VLOOKUP(A85,EXAMS!A:CS,71,FALSE)*VLOOKUP(EXAMS!$BS$1,[1]Cargo!$A:$D,4,FALSE),"")</f>
        <v>0</v>
      </c>
      <c r="AK85">
        <f>IFERROR(VLOOKUP(A85,EXAMS!A:CS,73,FALSE)*VLOOKUP(EXAMS!$BU$1,[1]Cargo!$A:$D,4,FALSE),"")</f>
        <v>0.38080000000000003</v>
      </c>
      <c r="AL85">
        <f>IFERROR(VLOOKUP(A85,EXAMS!A:CS,75,FALSE)*VLOOKUP(EXAMS!$BW$1,[1]Cargo!$A:$D,4,FALSE),"")</f>
        <v>0</v>
      </c>
      <c r="AM85">
        <f>IFERROR(VLOOKUP(A85,EXAMS!A:CS,77,FALSE)*VLOOKUP(EXAMS!$BY$1,[1]Cargo!$A:$D,4,FALSE),"")</f>
        <v>0</v>
      </c>
      <c r="AN85">
        <f>IFERROR(VLOOKUP(A85,EXAMS!A:CS,79,FALSE)*VLOOKUP(EXAMS!$CA$1,[1]Cargo!$A:$D,4,FALSE),"")</f>
        <v>0</v>
      </c>
      <c r="AO85">
        <f>IFERROR(VLOOKUP(A85,EXAMS!A:CS,81,FALSE)*VLOOKUP(EXAMS!$CC$1,[1]Cargo!$A:$D,4,FALSE),"")</f>
        <v>0</v>
      </c>
      <c r="AP85">
        <f>IFERROR(VLOOKUP(A85,EXAMS!A:CS,83,FALSE)*VLOOKUP(EXAMS!$CE$1,[1]Cargo!$A:$D,4,FALSE),"")</f>
        <v>0</v>
      </c>
      <c r="AQ85">
        <f>IFERROR(VLOOKUP(A85,EXAMS!A:CS,85,FALSE)*VLOOKUP(EXAMS!$CG$1,[1]Cargo!$A:$D,4,FALSE),"")</f>
        <v>0</v>
      </c>
      <c r="AR85">
        <f>IFERROR(VLOOKUP(A85,EXAMS!A:CS,87,FALSE)*VLOOKUP(EXAMS!$CI$1,[1]Cargo!$A:$D,4,FALSE),"")</f>
        <v>0</v>
      </c>
      <c r="AS85">
        <f>IFERROR(VLOOKUP(A85,EXAMS!A:CS,89,FALSE)*VLOOKUP(EXAMS!$CK$1,[1]Cargo!$A:$D,4,FALSE),"")</f>
        <v>0</v>
      </c>
      <c r="AT85">
        <f>IFERROR(VLOOKUP(A85,EXAMS!A:CS,91,FALSE)*VLOOKUP(EXAMS!$CM$1,[1]Cargo!$A:$D,4,FALSE),"")</f>
        <v>0</v>
      </c>
      <c r="AU85">
        <f>IFERROR(VLOOKUP(A85,EXAMS!A:CS,93,FALSE)*VLOOKUP(EXAMS!$CO$1,[1]Cargo!$A:$D,4,FALSE),"")</f>
        <v>0</v>
      </c>
      <c r="AV85">
        <f>IFERROR(VLOOKUP(A85,EXAMS!A:CS,95,FALSE)*VLOOKUP(EXAMS!$CQ$1,[1]Cargo!$A:$D,4,FALSE),"")</f>
        <v>0</v>
      </c>
      <c r="AW85">
        <f>IFERROR(VLOOKUP(A85,EXAMS!A:CS,97,FALSE)*VLOOKUP(EXAMS!$CS$1,[1]Cargo!$A:$D,4,FALSE),"")</f>
        <v>0</v>
      </c>
    </row>
    <row r="86" spans="1:49" hidden="1" x14ac:dyDescent="0.3">
      <c r="A86" s="4" t="str">
        <f>METADATA!A85</f>
        <v>Q0462</v>
      </c>
      <c r="B86" s="11" t="s">
        <v>271</v>
      </c>
      <c r="C86" s="11">
        <f t="shared" si="4"/>
        <v>0</v>
      </c>
      <c r="D86" s="92">
        <f t="shared" si="3"/>
        <v>0</v>
      </c>
      <c r="E86">
        <f>IFERROR(VLOOKUP(A86,EXAMS!A:CS,7,FALSE)*VLOOKUP(EXAMS!$G$1,[1]Cargo!$A:$D,4,FALSE),"")</f>
        <v>0</v>
      </c>
      <c r="F86">
        <f>IFERROR(VLOOKUP(A86,EXAMS!A:CS,9,FALSE)*VLOOKUP(EXAMS!$I$1,[1]Cargo!$A:$D,4,FALSE),"")</f>
        <v>0</v>
      </c>
      <c r="G86">
        <f>IFERROR(VLOOKUP(A86,EXAMS!A:CS,11,FALSE)*VLOOKUP(EXAMS!$K$1,[1]Cargo!$A:$D,4,FALSE),"")</f>
        <v>0</v>
      </c>
      <c r="H86">
        <f>IFERROR(VLOOKUP(A86,EXAMS!A:CS,13,FALSE)*VLOOKUP(EXAMS!$M$1,[1]Cargo!$A:$D,4,FALSE),"")</f>
        <v>0</v>
      </c>
      <c r="I86">
        <f>IFERROR(VLOOKUP(A86,EXAMS!A:CS,15,FALSE)*VLOOKUP(EXAMS!$O$1,[1]Cargo!$A:$D,4,FALSE),"")</f>
        <v>0</v>
      </c>
      <c r="J86">
        <f>IFERROR(VLOOKUP(A86,EXAMS!A:CS,17,FALSE)*VLOOKUP(EXAMS!$Q$1,[1]Cargo!$A:$D,4,FALSE),"")</f>
        <v>0</v>
      </c>
      <c r="K86">
        <f>IFERROR(VLOOKUP(A86,EXAMS!A:CS,19,FALSE)*VLOOKUP(EXAMS!$S$1,[1]Cargo!$A:$D,4,FALSE),"")</f>
        <v>0</v>
      </c>
      <c r="L86">
        <f>IFERROR(VLOOKUP(A86,EXAMS!A:CS,21,FALSE)*VLOOKUP(EXAMS!$U$1,[1]Cargo!$A:$D,4,FALSE),"")</f>
        <v>0</v>
      </c>
      <c r="M86">
        <f>IFERROR(VLOOKUP(A86,EXAMS!A:CS,23,FALSE)*VLOOKUP(EXAMS!$W$1,[1]Cargo!$A:$D,4,FALSE),"")</f>
        <v>0</v>
      </c>
      <c r="N86">
        <f>IFERROR(VLOOKUP(A86,EXAMS!A:CS,25,FALSE)*VLOOKUP(EXAMS!$Y$1,[1]Cargo!$A:$D,4,FALSE),"")</f>
        <v>0</v>
      </c>
      <c r="O86">
        <f>IFERROR(VLOOKUP(A86,EXAMS!A:CS,27,FALSE)*VLOOKUP(EXAMS!$AA$1,[1]Cargo!$A:$D,4,FALSE),"")</f>
        <v>0</v>
      </c>
      <c r="P86">
        <f>IFERROR(VLOOKUP(A86,EXAMS!A:CS,29,FALSE)*VLOOKUP(EXAMS!$AC$1,[1]Cargo!$A:$D,4,FALSE),"")</f>
        <v>0</v>
      </c>
      <c r="Q86">
        <f>IFERROR(VLOOKUP(A86,EXAMS!A:CS,31,FALSE)*VLOOKUP(EXAMS!$AE$1,[1]Cargo!$A:$D,4,FALSE),"")</f>
        <v>0</v>
      </c>
      <c r="R86">
        <f>IFERROR(VLOOKUP(A86,EXAMS!A:CS,33,FALSE)*VLOOKUP(EXAMS!$AG$1,[1]Cargo!$A:$D,4,FALSE),"")</f>
        <v>0</v>
      </c>
      <c r="S86">
        <f>IFERROR(VLOOKUP(A86,EXAMS!A:CS,37,FALSE)*VLOOKUP(EXAMS!$AK$1,[1]Cargo!$A:$D,4,FALSE),"")</f>
        <v>0</v>
      </c>
      <c r="T86">
        <f>IFERROR(VLOOKUP(A86,EXAMS!A:CS,39,FALSE)*VLOOKUP(EXAMS!$AM$1,[1]Cargo!$A:$D,4,FALSE),"")</f>
        <v>0</v>
      </c>
      <c r="U86">
        <f>IFERROR(VLOOKUP(A86,EXAMS!A:CS,41,FALSE)*VLOOKUP(EXAMS!$AO$1,[1]Cargo!$A:$D,4,FALSE),"")</f>
        <v>0</v>
      </c>
      <c r="V86">
        <f>IFERROR(VLOOKUP(A86,EXAMS!A:CS,43,FALSE)*VLOOKUP(EXAMS!$AQ$1,[1]Cargo!$A:$D,4,FALSE),"")</f>
        <v>0</v>
      </c>
      <c r="W86">
        <f>IFERROR(VLOOKUP(A86,EXAMS!A:CS,45,FALSE)*VLOOKUP(EXAMS!$AS$1,[1]Cargo!$A:$D,4,FALSE),"")</f>
        <v>0</v>
      </c>
      <c r="X86">
        <f>IFERROR(VLOOKUP(A86,EXAMS!A:CS,47,FALSE)*VLOOKUP(EXAMS!$AU$1,[1]Cargo!$A:$D,4,FALSE),"")</f>
        <v>0</v>
      </c>
      <c r="Y86">
        <f>IFERROR(VLOOKUP(A86,EXAMS!A:CS,49,FALSE)*VLOOKUP(EXAMS!$AW$1,[1]Cargo!$A:$D,4,FALSE),"")</f>
        <v>0</v>
      </c>
      <c r="Z86">
        <f>IFERROR(VLOOKUP(A86,EXAMS!A:CS,51,FALSE)*VLOOKUP(EXAMS!$AY$1,[1]Cargo!$A:$D,4,FALSE),"")</f>
        <v>0</v>
      </c>
      <c r="AA86">
        <f>IFERROR(VLOOKUP(A86,EXAMS!A:CS,53,FALSE)*VLOOKUP(EXAMS!$BA$1,[1]Cargo!$A:$D,4,FALSE),"")</f>
        <v>0</v>
      </c>
      <c r="AB86">
        <f>IFERROR(VLOOKUP(A86,EXAMS!A:CS,55,FALSE)*VLOOKUP(EXAMS!$BC$1,[1]Cargo!$A:$D,4,FALSE),"")</f>
        <v>0</v>
      </c>
      <c r="AC86">
        <f>IFERROR(VLOOKUP(A86,EXAMS!A:CS,57,FALSE)*VLOOKUP(EXAMS!$BE$1,[1]Cargo!$A:$D,4,FALSE),"")</f>
        <v>0</v>
      </c>
      <c r="AD86">
        <f>IFERROR(VLOOKUP(A86,EXAMS!A:CS,59,FALSE)*VLOOKUP(EXAMS!$BG$1,[1]Cargo!$A:$D,4,FALSE),"")</f>
        <v>0</v>
      </c>
      <c r="AE86">
        <f>IFERROR(VLOOKUP(A86,EXAMS!A:CS,61,FALSE)*VLOOKUP(EXAMS!$BI$1,[1]Cargo!$A:$D,4,FALSE),"")</f>
        <v>0</v>
      </c>
      <c r="AF86">
        <f>IFERROR(VLOOKUP(A86,EXAMS!A:CS,63,FALSE)*VLOOKUP(EXAMS!$BK$1,[1]Cargo!$A:$D,4,FALSE),"")</f>
        <v>0</v>
      </c>
      <c r="AG86">
        <f>IFERROR(VLOOKUP(A86,EXAMS!A:CS,65,FALSE)*VLOOKUP(EXAMS!$BM$1,[1]Cargo!$A:$D,4,FALSE),"")</f>
        <v>0</v>
      </c>
      <c r="AH86">
        <f>IFERROR(VLOOKUP(A86,EXAMS!A:CS,67,FALSE)*VLOOKUP(EXAMS!$BO$1,[1]Cargo!$A:$D,4,FALSE),"")</f>
        <v>0</v>
      </c>
      <c r="AI86">
        <f>IFERROR(VLOOKUP(A86,EXAMS!A:CS,69,FALSE)*VLOOKUP(EXAMS!$BQ$1,[1]Cargo!$A:$D,4,FALSE),"")</f>
        <v>0</v>
      </c>
      <c r="AJ86">
        <f>IFERROR(VLOOKUP(A86,EXAMS!A:CS,71,FALSE)*VLOOKUP(EXAMS!$BS$1,[1]Cargo!$A:$D,4,FALSE),"")</f>
        <v>0</v>
      </c>
      <c r="AK86">
        <f>IFERROR(VLOOKUP(A86,EXAMS!A:CS,73,FALSE)*VLOOKUP(EXAMS!$BU$1,[1]Cargo!$A:$D,4,FALSE),"")</f>
        <v>0</v>
      </c>
      <c r="AL86">
        <f>IFERROR(VLOOKUP(A86,EXAMS!A:CS,75,FALSE)*VLOOKUP(EXAMS!$BW$1,[1]Cargo!$A:$D,4,FALSE),"")</f>
        <v>0</v>
      </c>
      <c r="AM86">
        <f>IFERROR(VLOOKUP(A86,EXAMS!A:CS,77,FALSE)*VLOOKUP(EXAMS!$BY$1,[1]Cargo!$A:$D,4,FALSE),"")</f>
        <v>0</v>
      </c>
      <c r="AN86">
        <f>IFERROR(VLOOKUP(A86,EXAMS!A:CS,79,FALSE)*VLOOKUP(EXAMS!$CA$1,[1]Cargo!$A:$D,4,FALSE),"")</f>
        <v>0</v>
      </c>
      <c r="AO86">
        <f>IFERROR(VLOOKUP(A86,EXAMS!A:CS,81,FALSE)*VLOOKUP(EXAMS!$CC$1,[1]Cargo!$A:$D,4,FALSE),"")</f>
        <v>0</v>
      </c>
      <c r="AP86">
        <f>IFERROR(VLOOKUP(A86,EXAMS!A:CS,83,FALSE)*VLOOKUP(EXAMS!$CE$1,[1]Cargo!$A:$D,4,FALSE),"")</f>
        <v>0</v>
      </c>
      <c r="AQ86">
        <f>IFERROR(VLOOKUP(A86,EXAMS!A:CS,85,FALSE)*VLOOKUP(EXAMS!$CG$1,[1]Cargo!$A:$D,4,FALSE),"")</f>
        <v>0</v>
      </c>
      <c r="AR86">
        <f>IFERROR(VLOOKUP(A86,EXAMS!A:CS,87,FALSE)*VLOOKUP(EXAMS!$CI$1,[1]Cargo!$A:$D,4,FALSE),"")</f>
        <v>0</v>
      </c>
      <c r="AS86">
        <f>IFERROR(VLOOKUP(A86,EXAMS!A:CS,89,FALSE)*VLOOKUP(EXAMS!$CK$1,[1]Cargo!$A:$D,4,FALSE),"")</f>
        <v>0</v>
      </c>
      <c r="AT86">
        <f>IFERROR(VLOOKUP(A86,EXAMS!A:CS,91,FALSE)*VLOOKUP(EXAMS!$CM$1,[1]Cargo!$A:$D,4,FALSE),"")</f>
        <v>0</v>
      </c>
      <c r="AU86">
        <f>IFERROR(VLOOKUP(A86,EXAMS!A:CS,93,FALSE)*VLOOKUP(EXAMS!$CO$1,[1]Cargo!$A:$D,4,FALSE),"")</f>
        <v>0</v>
      </c>
      <c r="AV86">
        <f>IFERROR(VLOOKUP(A86,EXAMS!A:CS,95,FALSE)*VLOOKUP(EXAMS!$CQ$1,[1]Cargo!$A:$D,4,FALSE),"")</f>
        <v>0</v>
      </c>
      <c r="AW86">
        <f>IFERROR(VLOOKUP(A86,EXAMS!A:CS,97,FALSE)*VLOOKUP(EXAMS!$CS$1,[1]Cargo!$A:$D,4,FALSE),"")</f>
        <v>0</v>
      </c>
    </row>
    <row r="87" spans="1:49" hidden="1" x14ac:dyDescent="0.3">
      <c r="A87" s="4" t="str">
        <f>METADATA!A86</f>
        <v>Q0463</v>
      </c>
      <c r="B87" s="11" t="s">
        <v>274</v>
      </c>
      <c r="C87" s="11">
        <f t="shared" si="4"/>
        <v>0</v>
      </c>
      <c r="D87" s="92">
        <f t="shared" si="3"/>
        <v>0</v>
      </c>
      <c r="E87">
        <f>IFERROR(VLOOKUP(A87,EXAMS!A:CS,7,FALSE)*VLOOKUP(EXAMS!$G$1,[1]Cargo!$A:$D,4,FALSE),"")</f>
        <v>0</v>
      </c>
      <c r="F87">
        <f>IFERROR(VLOOKUP(A87,EXAMS!A:CS,9,FALSE)*VLOOKUP(EXAMS!$I$1,[1]Cargo!$A:$D,4,FALSE),"")</f>
        <v>0</v>
      </c>
      <c r="G87">
        <f>IFERROR(VLOOKUP(A87,EXAMS!A:CS,11,FALSE)*VLOOKUP(EXAMS!$K$1,[1]Cargo!$A:$D,4,FALSE),"")</f>
        <v>0</v>
      </c>
      <c r="H87">
        <f>IFERROR(VLOOKUP(A87,EXAMS!A:CS,13,FALSE)*VLOOKUP(EXAMS!$M$1,[1]Cargo!$A:$D,4,FALSE),"")</f>
        <v>0</v>
      </c>
      <c r="I87">
        <f>IFERROR(VLOOKUP(A87,EXAMS!A:CS,15,FALSE)*VLOOKUP(EXAMS!$O$1,[1]Cargo!$A:$D,4,FALSE),"")</f>
        <v>0</v>
      </c>
      <c r="J87">
        <f>IFERROR(VLOOKUP(A87,EXAMS!A:CS,17,FALSE)*VLOOKUP(EXAMS!$Q$1,[1]Cargo!$A:$D,4,FALSE),"")</f>
        <v>0</v>
      </c>
      <c r="K87">
        <f>IFERROR(VLOOKUP(A87,EXAMS!A:CS,19,FALSE)*VLOOKUP(EXAMS!$S$1,[1]Cargo!$A:$D,4,FALSE),"")</f>
        <v>0</v>
      </c>
      <c r="L87">
        <f>IFERROR(VLOOKUP(A87,EXAMS!A:CS,21,FALSE)*VLOOKUP(EXAMS!$U$1,[1]Cargo!$A:$D,4,FALSE),"")</f>
        <v>0</v>
      </c>
      <c r="M87">
        <f>IFERROR(VLOOKUP(A87,EXAMS!A:CS,23,FALSE)*VLOOKUP(EXAMS!$W$1,[1]Cargo!$A:$D,4,FALSE),"")</f>
        <v>0</v>
      </c>
      <c r="N87">
        <f>IFERROR(VLOOKUP(A87,EXAMS!A:CS,25,FALSE)*VLOOKUP(EXAMS!$Y$1,[1]Cargo!$A:$D,4,FALSE),"")</f>
        <v>0</v>
      </c>
      <c r="O87">
        <f>IFERROR(VLOOKUP(A87,EXAMS!A:CS,27,FALSE)*VLOOKUP(EXAMS!$AA$1,[1]Cargo!$A:$D,4,FALSE),"")</f>
        <v>0</v>
      </c>
      <c r="P87">
        <f>IFERROR(VLOOKUP(A87,EXAMS!A:CS,29,FALSE)*VLOOKUP(EXAMS!$AC$1,[1]Cargo!$A:$D,4,FALSE),"")</f>
        <v>0</v>
      </c>
      <c r="Q87">
        <f>IFERROR(VLOOKUP(A87,EXAMS!A:CS,31,FALSE)*VLOOKUP(EXAMS!$AE$1,[1]Cargo!$A:$D,4,FALSE),"")</f>
        <v>0</v>
      </c>
      <c r="R87">
        <f>IFERROR(VLOOKUP(A87,EXAMS!A:CS,33,FALSE)*VLOOKUP(EXAMS!$AG$1,[1]Cargo!$A:$D,4,FALSE),"")</f>
        <v>0</v>
      </c>
      <c r="S87">
        <f>IFERROR(VLOOKUP(A87,EXAMS!A:CS,37,FALSE)*VLOOKUP(EXAMS!$AK$1,[1]Cargo!$A:$D,4,FALSE),"")</f>
        <v>0</v>
      </c>
      <c r="T87">
        <f>IFERROR(VLOOKUP(A87,EXAMS!A:CS,39,FALSE)*VLOOKUP(EXAMS!$AM$1,[1]Cargo!$A:$D,4,FALSE),"")</f>
        <v>0</v>
      </c>
      <c r="U87">
        <f>IFERROR(VLOOKUP(A87,EXAMS!A:CS,41,FALSE)*VLOOKUP(EXAMS!$AO$1,[1]Cargo!$A:$D,4,FALSE),"")</f>
        <v>0</v>
      </c>
      <c r="V87">
        <f>IFERROR(VLOOKUP(A87,EXAMS!A:CS,43,FALSE)*VLOOKUP(EXAMS!$AQ$1,[1]Cargo!$A:$D,4,FALSE),"")</f>
        <v>0</v>
      </c>
      <c r="W87">
        <f>IFERROR(VLOOKUP(A87,EXAMS!A:CS,45,FALSE)*VLOOKUP(EXAMS!$AS$1,[1]Cargo!$A:$D,4,FALSE),"")</f>
        <v>0</v>
      </c>
      <c r="X87">
        <f>IFERROR(VLOOKUP(A87,EXAMS!A:CS,47,FALSE)*VLOOKUP(EXAMS!$AU$1,[1]Cargo!$A:$D,4,FALSE),"")</f>
        <v>0</v>
      </c>
      <c r="Y87">
        <f>IFERROR(VLOOKUP(A87,EXAMS!A:CS,49,FALSE)*VLOOKUP(EXAMS!$AW$1,[1]Cargo!$A:$D,4,FALSE),"")</f>
        <v>0</v>
      </c>
      <c r="Z87">
        <f>IFERROR(VLOOKUP(A87,EXAMS!A:CS,51,FALSE)*VLOOKUP(EXAMS!$AY$1,[1]Cargo!$A:$D,4,FALSE),"")</f>
        <v>0</v>
      </c>
      <c r="AA87">
        <f>IFERROR(VLOOKUP(A87,EXAMS!A:CS,53,FALSE)*VLOOKUP(EXAMS!$BA$1,[1]Cargo!$A:$D,4,FALSE),"")</f>
        <v>0</v>
      </c>
      <c r="AB87">
        <f>IFERROR(VLOOKUP(A87,EXAMS!A:CS,55,FALSE)*VLOOKUP(EXAMS!$BC$1,[1]Cargo!$A:$D,4,FALSE),"")</f>
        <v>0</v>
      </c>
      <c r="AC87">
        <f>IFERROR(VLOOKUP(A87,EXAMS!A:CS,57,FALSE)*VLOOKUP(EXAMS!$BE$1,[1]Cargo!$A:$D,4,FALSE),"")</f>
        <v>0</v>
      </c>
      <c r="AD87">
        <f>IFERROR(VLOOKUP(A87,EXAMS!A:CS,59,FALSE)*VLOOKUP(EXAMS!$BG$1,[1]Cargo!$A:$D,4,FALSE),"")</f>
        <v>0</v>
      </c>
      <c r="AE87">
        <f>IFERROR(VLOOKUP(A87,EXAMS!A:CS,61,FALSE)*VLOOKUP(EXAMS!$BI$1,[1]Cargo!$A:$D,4,FALSE),"")</f>
        <v>0</v>
      </c>
      <c r="AF87">
        <f>IFERROR(VLOOKUP(A87,EXAMS!A:CS,63,FALSE)*VLOOKUP(EXAMS!$BK$1,[1]Cargo!$A:$D,4,FALSE),"")</f>
        <v>0</v>
      </c>
      <c r="AG87">
        <f>IFERROR(VLOOKUP(A87,EXAMS!A:CS,65,FALSE)*VLOOKUP(EXAMS!$BM$1,[1]Cargo!$A:$D,4,FALSE),"")</f>
        <v>0</v>
      </c>
      <c r="AH87">
        <f>IFERROR(VLOOKUP(A87,EXAMS!A:CS,67,FALSE)*VLOOKUP(EXAMS!$BO$1,[1]Cargo!$A:$D,4,FALSE),"")</f>
        <v>0</v>
      </c>
      <c r="AI87">
        <f>IFERROR(VLOOKUP(A87,EXAMS!A:CS,69,FALSE)*VLOOKUP(EXAMS!$BQ$1,[1]Cargo!$A:$D,4,FALSE),"")</f>
        <v>0</v>
      </c>
      <c r="AJ87">
        <f>IFERROR(VLOOKUP(A87,EXAMS!A:CS,71,FALSE)*VLOOKUP(EXAMS!$BS$1,[1]Cargo!$A:$D,4,FALSE),"")</f>
        <v>0</v>
      </c>
      <c r="AK87">
        <f>IFERROR(VLOOKUP(A87,EXAMS!A:CS,73,FALSE)*VLOOKUP(EXAMS!$BU$1,[1]Cargo!$A:$D,4,FALSE),"")</f>
        <v>0</v>
      </c>
      <c r="AL87">
        <f>IFERROR(VLOOKUP(A87,EXAMS!A:CS,75,FALSE)*VLOOKUP(EXAMS!$BW$1,[1]Cargo!$A:$D,4,FALSE),"")</f>
        <v>0</v>
      </c>
      <c r="AM87">
        <f>IFERROR(VLOOKUP(A87,EXAMS!A:CS,77,FALSE)*VLOOKUP(EXAMS!$BY$1,[1]Cargo!$A:$D,4,FALSE),"")</f>
        <v>0</v>
      </c>
      <c r="AN87">
        <f>IFERROR(VLOOKUP(A87,EXAMS!A:CS,79,FALSE)*VLOOKUP(EXAMS!$CA$1,[1]Cargo!$A:$D,4,FALSE),"")</f>
        <v>0</v>
      </c>
      <c r="AO87">
        <f>IFERROR(VLOOKUP(A87,EXAMS!A:CS,81,FALSE)*VLOOKUP(EXAMS!$CC$1,[1]Cargo!$A:$D,4,FALSE),"")</f>
        <v>0</v>
      </c>
      <c r="AP87">
        <f>IFERROR(VLOOKUP(A87,EXAMS!A:CS,83,FALSE)*VLOOKUP(EXAMS!$CE$1,[1]Cargo!$A:$D,4,FALSE),"")</f>
        <v>0</v>
      </c>
      <c r="AQ87">
        <f>IFERROR(VLOOKUP(A87,EXAMS!A:CS,85,FALSE)*VLOOKUP(EXAMS!$CG$1,[1]Cargo!$A:$D,4,FALSE),"")</f>
        <v>0</v>
      </c>
      <c r="AR87">
        <f>IFERROR(VLOOKUP(A87,EXAMS!A:CS,87,FALSE)*VLOOKUP(EXAMS!$CI$1,[1]Cargo!$A:$D,4,FALSE),"")</f>
        <v>0</v>
      </c>
      <c r="AS87">
        <f>IFERROR(VLOOKUP(A87,EXAMS!A:CS,89,FALSE)*VLOOKUP(EXAMS!$CK$1,[1]Cargo!$A:$D,4,FALSE),"")</f>
        <v>0</v>
      </c>
      <c r="AT87">
        <f>IFERROR(VLOOKUP(A87,EXAMS!A:CS,91,FALSE)*VLOOKUP(EXAMS!$CM$1,[1]Cargo!$A:$D,4,FALSE),"")</f>
        <v>0</v>
      </c>
      <c r="AU87">
        <f>IFERROR(VLOOKUP(A87,EXAMS!A:CS,93,FALSE)*VLOOKUP(EXAMS!$CO$1,[1]Cargo!$A:$D,4,FALSE),"")</f>
        <v>0</v>
      </c>
      <c r="AV87">
        <f>IFERROR(VLOOKUP(A87,EXAMS!A:CS,95,FALSE)*VLOOKUP(EXAMS!$CQ$1,[1]Cargo!$A:$D,4,FALSE),"")</f>
        <v>0</v>
      </c>
      <c r="AW87">
        <f>IFERROR(VLOOKUP(A87,EXAMS!A:CS,97,FALSE)*VLOOKUP(EXAMS!$CS$1,[1]Cargo!$A:$D,4,FALSE),"")</f>
        <v>0</v>
      </c>
    </row>
    <row r="88" spans="1:49" hidden="1" x14ac:dyDescent="0.3">
      <c r="A88" s="4" t="str">
        <f>METADATA!A87</f>
        <v>Q0468</v>
      </c>
      <c r="B88" s="11" t="s">
        <v>277</v>
      </c>
      <c r="C88" s="11">
        <f t="shared" si="4"/>
        <v>0</v>
      </c>
      <c r="D88" s="92">
        <f t="shared" si="3"/>
        <v>0</v>
      </c>
      <c r="E88">
        <f>IFERROR(VLOOKUP(A88,EXAMS!A:CS,7,FALSE)*VLOOKUP(EXAMS!$G$1,[1]Cargo!$A:$D,4,FALSE),"")</f>
        <v>0</v>
      </c>
      <c r="F88">
        <f>IFERROR(VLOOKUP(A88,EXAMS!A:CS,9,FALSE)*VLOOKUP(EXAMS!$I$1,[1]Cargo!$A:$D,4,FALSE),"")</f>
        <v>0</v>
      </c>
      <c r="G88">
        <f>IFERROR(VLOOKUP(A88,EXAMS!A:CS,11,FALSE)*VLOOKUP(EXAMS!$K$1,[1]Cargo!$A:$D,4,FALSE),"")</f>
        <v>0</v>
      </c>
      <c r="H88">
        <f>IFERROR(VLOOKUP(A88,EXAMS!A:CS,13,FALSE)*VLOOKUP(EXAMS!$M$1,[1]Cargo!$A:$D,4,FALSE),"")</f>
        <v>0</v>
      </c>
      <c r="I88">
        <f>IFERROR(VLOOKUP(A88,EXAMS!A:CS,15,FALSE)*VLOOKUP(EXAMS!$O$1,[1]Cargo!$A:$D,4,FALSE),"")</f>
        <v>0</v>
      </c>
      <c r="J88">
        <f>IFERROR(VLOOKUP(A88,EXAMS!A:CS,17,FALSE)*VLOOKUP(EXAMS!$Q$1,[1]Cargo!$A:$D,4,FALSE),"")</f>
        <v>0</v>
      </c>
      <c r="K88">
        <f>IFERROR(VLOOKUP(A88,EXAMS!A:CS,19,FALSE)*VLOOKUP(EXAMS!$S$1,[1]Cargo!$A:$D,4,FALSE),"")</f>
        <v>0</v>
      </c>
      <c r="L88">
        <f>IFERROR(VLOOKUP(A88,EXAMS!A:CS,21,FALSE)*VLOOKUP(EXAMS!$U$1,[1]Cargo!$A:$D,4,FALSE),"")</f>
        <v>0</v>
      </c>
      <c r="M88">
        <f>IFERROR(VLOOKUP(A88,EXAMS!A:CS,23,FALSE)*VLOOKUP(EXAMS!$W$1,[1]Cargo!$A:$D,4,FALSE),"")</f>
        <v>0</v>
      </c>
      <c r="N88">
        <f>IFERROR(VLOOKUP(A88,EXAMS!A:CS,25,FALSE)*VLOOKUP(EXAMS!$Y$1,[1]Cargo!$A:$D,4,FALSE),"")</f>
        <v>0</v>
      </c>
      <c r="O88">
        <f>IFERROR(VLOOKUP(A88,EXAMS!A:CS,27,FALSE)*VLOOKUP(EXAMS!$AA$1,[1]Cargo!$A:$D,4,FALSE),"")</f>
        <v>0</v>
      </c>
      <c r="P88">
        <f>IFERROR(VLOOKUP(A88,EXAMS!A:CS,29,FALSE)*VLOOKUP(EXAMS!$AC$1,[1]Cargo!$A:$D,4,FALSE),"")</f>
        <v>0</v>
      </c>
      <c r="Q88">
        <f>IFERROR(VLOOKUP(A88,EXAMS!A:CS,31,FALSE)*VLOOKUP(EXAMS!$AE$1,[1]Cargo!$A:$D,4,FALSE),"")</f>
        <v>0</v>
      </c>
      <c r="R88">
        <f>IFERROR(VLOOKUP(A88,EXAMS!A:CS,33,FALSE)*VLOOKUP(EXAMS!$AG$1,[1]Cargo!$A:$D,4,FALSE),"")</f>
        <v>0</v>
      </c>
      <c r="S88">
        <f>IFERROR(VLOOKUP(A88,EXAMS!A:CS,37,FALSE)*VLOOKUP(EXAMS!$AK$1,[1]Cargo!$A:$D,4,FALSE),"")</f>
        <v>0</v>
      </c>
      <c r="T88">
        <f>IFERROR(VLOOKUP(A88,EXAMS!A:CS,39,FALSE)*VLOOKUP(EXAMS!$AM$1,[1]Cargo!$A:$D,4,FALSE),"")</f>
        <v>0</v>
      </c>
      <c r="U88">
        <f>IFERROR(VLOOKUP(A88,EXAMS!A:CS,41,FALSE)*VLOOKUP(EXAMS!$AO$1,[1]Cargo!$A:$D,4,FALSE),"")</f>
        <v>0</v>
      </c>
      <c r="V88">
        <f>IFERROR(VLOOKUP(A88,EXAMS!A:CS,43,FALSE)*VLOOKUP(EXAMS!$AQ$1,[1]Cargo!$A:$D,4,FALSE),"")</f>
        <v>0</v>
      </c>
      <c r="W88">
        <f>IFERROR(VLOOKUP(A88,EXAMS!A:CS,45,FALSE)*VLOOKUP(EXAMS!$AS$1,[1]Cargo!$A:$D,4,FALSE),"")</f>
        <v>0</v>
      </c>
      <c r="X88">
        <f>IFERROR(VLOOKUP(A88,EXAMS!A:CS,47,FALSE)*VLOOKUP(EXAMS!$AU$1,[1]Cargo!$A:$D,4,FALSE),"")</f>
        <v>0</v>
      </c>
      <c r="Y88">
        <f>IFERROR(VLOOKUP(A88,EXAMS!A:CS,49,FALSE)*VLOOKUP(EXAMS!$AW$1,[1]Cargo!$A:$D,4,FALSE),"")</f>
        <v>0</v>
      </c>
      <c r="Z88">
        <f>IFERROR(VLOOKUP(A88,EXAMS!A:CS,51,FALSE)*VLOOKUP(EXAMS!$AY$1,[1]Cargo!$A:$D,4,FALSE),"")</f>
        <v>0</v>
      </c>
      <c r="AA88">
        <f>IFERROR(VLOOKUP(A88,EXAMS!A:CS,53,FALSE)*VLOOKUP(EXAMS!$BA$1,[1]Cargo!$A:$D,4,FALSE),"")</f>
        <v>0</v>
      </c>
      <c r="AB88">
        <f>IFERROR(VLOOKUP(A88,EXAMS!A:CS,55,FALSE)*VLOOKUP(EXAMS!$BC$1,[1]Cargo!$A:$D,4,FALSE),"")</f>
        <v>0</v>
      </c>
      <c r="AC88">
        <f>IFERROR(VLOOKUP(A88,EXAMS!A:CS,57,FALSE)*VLOOKUP(EXAMS!$BE$1,[1]Cargo!$A:$D,4,FALSE),"")</f>
        <v>0</v>
      </c>
      <c r="AD88">
        <f>IFERROR(VLOOKUP(A88,EXAMS!A:CS,59,FALSE)*VLOOKUP(EXAMS!$BG$1,[1]Cargo!$A:$D,4,FALSE),"")</f>
        <v>0</v>
      </c>
      <c r="AE88">
        <f>IFERROR(VLOOKUP(A88,EXAMS!A:CS,61,FALSE)*VLOOKUP(EXAMS!$BI$1,[1]Cargo!$A:$D,4,FALSE),"")</f>
        <v>0</v>
      </c>
      <c r="AF88">
        <f>IFERROR(VLOOKUP(A88,EXAMS!A:CS,63,FALSE)*VLOOKUP(EXAMS!$BK$1,[1]Cargo!$A:$D,4,FALSE),"")</f>
        <v>0</v>
      </c>
      <c r="AG88">
        <f>IFERROR(VLOOKUP(A88,EXAMS!A:CS,65,FALSE)*VLOOKUP(EXAMS!$BM$1,[1]Cargo!$A:$D,4,FALSE),"")</f>
        <v>0</v>
      </c>
      <c r="AH88">
        <f>IFERROR(VLOOKUP(A88,EXAMS!A:CS,67,FALSE)*VLOOKUP(EXAMS!$BO$1,[1]Cargo!$A:$D,4,FALSE),"")</f>
        <v>0</v>
      </c>
      <c r="AI88">
        <f>IFERROR(VLOOKUP(A88,EXAMS!A:CS,69,FALSE)*VLOOKUP(EXAMS!$BQ$1,[1]Cargo!$A:$D,4,FALSE),"")</f>
        <v>0</v>
      </c>
      <c r="AJ88">
        <f>IFERROR(VLOOKUP(A88,EXAMS!A:CS,71,FALSE)*VLOOKUP(EXAMS!$BS$1,[1]Cargo!$A:$D,4,FALSE),"")</f>
        <v>0</v>
      </c>
      <c r="AK88">
        <f>IFERROR(VLOOKUP(A88,EXAMS!A:CS,73,FALSE)*VLOOKUP(EXAMS!$BU$1,[1]Cargo!$A:$D,4,FALSE),"")</f>
        <v>0</v>
      </c>
      <c r="AL88">
        <f>IFERROR(VLOOKUP(A88,EXAMS!A:CS,75,FALSE)*VLOOKUP(EXAMS!$BW$1,[1]Cargo!$A:$D,4,FALSE),"")</f>
        <v>0</v>
      </c>
      <c r="AM88">
        <f>IFERROR(VLOOKUP(A88,EXAMS!A:CS,77,FALSE)*VLOOKUP(EXAMS!$BY$1,[1]Cargo!$A:$D,4,FALSE),"")</f>
        <v>0</v>
      </c>
      <c r="AN88">
        <f>IFERROR(VLOOKUP(A88,EXAMS!A:CS,79,FALSE)*VLOOKUP(EXAMS!$CA$1,[1]Cargo!$A:$D,4,FALSE),"")</f>
        <v>0</v>
      </c>
      <c r="AO88">
        <f>IFERROR(VLOOKUP(A88,EXAMS!A:CS,81,FALSE)*VLOOKUP(EXAMS!$CC$1,[1]Cargo!$A:$D,4,FALSE),"")</f>
        <v>0</v>
      </c>
      <c r="AP88">
        <f>IFERROR(VLOOKUP(A88,EXAMS!A:CS,83,FALSE)*VLOOKUP(EXAMS!$CE$1,[1]Cargo!$A:$D,4,FALSE),"")</f>
        <v>0</v>
      </c>
      <c r="AQ88">
        <f>IFERROR(VLOOKUP(A88,EXAMS!A:CS,85,FALSE)*VLOOKUP(EXAMS!$CG$1,[1]Cargo!$A:$D,4,FALSE),"")</f>
        <v>0</v>
      </c>
      <c r="AR88">
        <f>IFERROR(VLOOKUP(A88,EXAMS!A:CS,87,FALSE)*VLOOKUP(EXAMS!$CI$1,[1]Cargo!$A:$D,4,FALSE),"")</f>
        <v>0</v>
      </c>
      <c r="AS88">
        <f>IFERROR(VLOOKUP(A88,EXAMS!A:CS,89,FALSE)*VLOOKUP(EXAMS!$CK$1,[1]Cargo!$A:$D,4,FALSE),"")</f>
        <v>0</v>
      </c>
      <c r="AT88">
        <f>IFERROR(VLOOKUP(A88,EXAMS!A:CS,91,FALSE)*VLOOKUP(EXAMS!$CM$1,[1]Cargo!$A:$D,4,FALSE),"")</f>
        <v>0</v>
      </c>
      <c r="AU88">
        <f>IFERROR(VLOOKUP(A88,EXAMS!A:CS,93,FALSE)*VLOOKUP(EXAMS!$CO$1,[1]Cargo!$A:$D,4,FALSE),"")</f>
        <v>0</v>
      </c>
      <c r="AV88">
        <f>IFERROR(VLOOKUP(A88,EXAMS!A:CS,95,FALSE)*VLOOKUP(EXAMS!$CQ$1,[1]Cargo!$A:$D,4,FALSE),"")</f>
        <v>0</v>
      </c>
      <c r="AW88">
        <f>IFERROR(VLOOKUP(A88,EXAMS!A:CS,97,FALSE)*VLOOKUP(EXAMS!$CS$1,[1]Cargo!$A:$D,4,FALSE),"")</f>
        <v>0</v>
      </c>
    </row>
    <row r="89" spans="1:49" x14ac:dyDescent="0.3">
      <c r="A89" s="4" t="str">
        <f>METADATA!A88</f>
        <v>Q0471</v>
      </c>
      <c r="B89" s="11" t="s">
        <v>280</v>
      </c>
      <c r="C89" s="11">
        <f t="shared" si="4"/>
        <v>3.3252500000000005</v>
      </c>
      <c r="D89" s="92">
        <f t="shared" si="3"/>
        <v>6</v>
      </c>
      <c r="E89">
        <f>IFERROR(VLOOKUP(A89,EXAMS!A:CS,7,FALSE)*VLOOKUP(EXAMS!$G$1,[1]Cargo!$A:$D,4,FALSE),"")</f>
        <v>0.56399999999999995</v>
      </c>
      <c r="F89">
        <f>IFERROR(VLOOKUP(A89,EXAMS!A:CS,9,FALSE)*VLOOKUP(EXAMS!$I$1,[1]Cargo!$A:$D,4,FALSE),"")</f>
        <v>0.75375000000000003</v>
      </c>
      <c r="G89">
        <f>IFERROR(VLOOKUP(A89,EXAMS!A:CS,11,FALSE)*VLOOKUP(EXAMS!$K$1,[1]Cargo!$A:$D,4,FALSE),"")</f>
        <v>0.71599999999999997</v>
      </c>
      <c r="H89">
        <f>IFERROR(VLOOKUP(A89,EXAMS!A:CS,13,FALSE)*VLOOKUP(EXAMS!$M$1,[1]Cargo!$A:$D,4,FALSE),"")</f>
        <v>0</v>
      </c>
      <c r="I89">
        <f>IFERROR(VLOOKUP(A89,EXAMS!A:CS,15,FALSE)*VLOOKUP(EXAMS!$O$1,[1]Cargo!$A:$D,4,FALSE),"")</f>
        <v>0.47499999999999998</v>
      </c>
      <c r="J89">
        <f>IFERROR(VLOOKUP(A89,EXAMS!A:CS,17,FALSE)*VLOOKUP(EXAMS!$Q$1,[1]Cargo!$A:$D,4,FALSE),"")</f>
        <v>0</v>
      </c>
      <c r="K89">
        <f>IFERROR(VLOOKUP(A89,EXAMS!A:CS,19,FALSE)*VLOOKUP(EXAMS!$S$1,[1]Cargo!$A:$D,4,FALSE),"")</f>
        <v>0</v>
      </c>
      <c r="L89">
        <f>IFERROR(VLOOKUP(A89,EXAMS!A:CS,21,FALSE)*VLOOKUP(EXAMS!$U$1,[1]Cargo!$A:$D,4,FALSE),"")</f>
        <v>0.38100000000000001</v>
      </c>
      <c r="M89">
        <f>IFERROR(VLOOKUP(A89,EXAMS!A:CS,23,FALSE)*VLOOKUP(EXAMS!$W$1,[1]Cargo!$A:$D,4,FALSE),"")</f>
        <v>0</v>
      </c>
      <c r="N89">
        <f>IFERROR(VLOOKUP(A89,EXAMS!A:CS,25,FALSE)*VLOOKUP(EXAMS!$Y$1,[1]Cargo!$A:$D,4,FALSE),"")</f>
        <v>0</v>
      </c>
      <c r="O89">
        <f>IFERROR(VLOOKUP(A89,EXAMS!A:CS,27,FALSE)*VLOOKUP(EXAMS!$AA$1,[1]Cargo!$A:$D,4,FALSE),"")</f>
        <v>0.4355</v>
      </c>
      <c r="P89">
        <f>IFERROR(VLOOKUP(A89,EXAMS!A:CS,29,FALSE)*VLOOKUP(EXAMS!$AC$1,[1]Cargo!$A:$D,4,FALSE),"")</f>
        <v>0</v>
      </c>
      <c r="Q89">
        <f>IFERROR(VLOOKUP(A89,EXAMS!A:CS,31,FALSE)*VLOOKUP(EXAMS!$AE$1,[1]Cargo!$A:$D,4,FALSE),"")</f>
        <v>0</v>
      </c>
      <c r="R89">
        <f>IFERROR(VLOOKUP(A89,EXAMS!A:CS,33,FALSE)*VLOOKUP(EXAMS!$AG$1,[1]Cargo!$A:$D,4,FALSE),"")</f>
        <v>0</v>
      </c>
      <c r="S89">
        <f>IFERROR(VLOOKUP(A89,EXAMS!A:CS,37,FALSE)*VLOOKUP(EXAMS!$AK$1,[1]Cargo!$A:$D,4,FALSE),"")</f>
        <v>0</v>
      </c>
      <c r="T89">
        <f>IFERROR(VLOOKUP(A89,EXAMS!A:CS,39,FALSE)*VLOOKUP(EXAMS!$AM$1,[1]Cargo!$A:$D,4,FALSE),"")</f>
        <v>0</v>
      </c>
      <c r="U89">
        <f>IFERROR(VLOOKUP(A89,EXAMS!A:CS,41,FALSE)*VLOOKUP(EXAMS!$AO$1,[1]Cargo!$A:$D,4,FALSE),"")</f>
        <v>0</v>
      </c>
      <c r="V89">
        <f>IFERROR(VLOOKUP(A89,EXAMS!A:CS,43,FALSE)*VLOOKUP(EXAMS!$AQ$1,[1]Cargo!$A:$D,4,FALSE),"")</f>
        <v>0</v>
      </c>
      <c r="W89">
        <f>IFERROR(VLOOKUP(A89,EXAMS!A:CS,45,FALSE)*VLOOKUP(EXAMS!$AS$1,[1]Cargo!$A:$D,4,FALSE),"")</f>
        <v>0</v>
      </c>
      <c r="X89">
        <f>IFERROR(VLOOKUP(A89,EXAMS!A:CS,47,FALSE)*VLOOKUP(EXAMS!$AU$1,[1]Cargo!$A:$D,4,FALSE),"")</f>
        <v>0</v>
      </c>
      <c r="Y89">
        <f>IFERROR(VLOOKUP(A89,EXAMS!A:CS,49,FALSE)*VLOOKUP(EXAMS!$AW$1,[1]Cargo!$A:$D,4,FALSE),"")</f>
        <v>0</v>
      </c>
      <c r="Z89">
        <f>IFERROR(VLOOKUP(A89,EXAMS!A:CS,51,FALSE)*VLOOKUP(EXAMS!$AY$1,[1]Cargo!$A:$D,4,FALSE),"")</f>
        <v>0</v>
      </c>
      <c r="AA89">
        <f>IFERROR(VLOOKUP(A89,EXAMS!A:CS,53,FALSE)*VLOOKUP(EXAMS!$BA$1,[1]Cargo!$A:$D,4,FALSE),"")</f>
        <v>0</v>
      </c>
      <c r="AB89">
        <f>IFERROR(VLOOKUP(A89,EXAMS!A:CS,55,FALSE)*VLOOKUP(EXAMS!$BC$1,[1]Cargo!$A:$D,4,FALSE),"")</f>
        <v>0</v>
      </c>
      <c r="AC89">
        <f>IFERROR(VLOOKUP(A89,EXAMS!A:CS,57,FALSE)*VLOOKUP(EXAMS!$BE$1,[1]Cargo!$A:$D,4,FALSE),"")</f>
        <v>0</v>
      </c>
      <c r="AD89">
        <f>IFERROR(VLOOKUP(A89,EXAMS!A:CS,59,FALSE)*VLOOKUP(EXAMS!$BG$1,[1]Cargo!$A:$D,4,FALSE),"")</f>
        <v>0</v>
      </c>
      <c r="AE89">
        <f>IFERROR(VLOOKUP(A89,EXAMS!A:CS,61,FALSE)*VLOOKUP(EXAMS!$BI$1,[1]Cargo!$A:$D,4,FALSE),"")</f>
        <v>0</v>
      </c>
      <c r="AF89">
        <f>IFERROR(VLOOKUP(A89,EXAMS!A:CS,63,FALSE)*VLOOKUP(EXAMS!$BK$1,[1]Cargo!$A:$D,4,FALSE),"")</f>
        <v>0</v>
      </c>
      <c r="AG89">
        <f>IFERROR(VLOOKUP(A89,EXAMS!A:CS,65,FALSE)*VLOOKUP(EXAMS!$BM$1,[1]Cargo!$A:$D,4,FALSE),"")</f>
        <v>0</v>
      </c>
      <c r="AH89">
        <f>IFERROR(VLOOKUP(A89,EXAMS!A:CS,67,FALSE)*VLOOKUP(EXAMS!$BO$1,[1]Cargo!$A:$D,4,FALSE),"")</f>
        <v>0</v>
      </c>
      <c r="AI89">
        <f>IFERROR(VLOOKUP(A89,EXAMS!A:CS,69,FALSE)*VLOOKUP(EXAMS!$BQ$1,[1]Cargo!$A:$D,4,FALSE),"")</f>
        <v>0</v>
      </c>
      <c r="AJ89">
        <f>IFERROR(VLOOKUP(A89,EXAMS!A:CS,71,FALSE)*VLOOKUP(EXAMS!$BS$1,[1]Cargo!$A:$D,4,FALSE),"")</f>
        <v>0</v>
      </c>
      <c r="AK89">
        <f>IFERROR(VLOOKUP(A89,EXAMS!A:CS,73,FALSE)*VLOOKUP(EXAMS!$BU$1,[1]Cargo!$A:$D,4,FALSE),"")</f>
        <v>0</v>
      </c>
      <c r="AL89">
        <f>IFERROR(VLOOKUP(A89,EXAMS!A:CS,75,FALSE)*VLOOKUP(EXAMS!$BW$1,[1]Cargo!$A:$D,4,FALSE),"")</f>
        <v>0</v>
      </c>
      <c r="AM89">
        <f>IFERROR(VLOOKUP(A89,EXAMS!A:CS,77,FALSE)*VLOOKUP(EXAMS!$BY$1,[1]Cargo!$A:$D,4,FALSE),"")</f>
        <v>0</v>
      </c>
      <c r="AN89">
        <f>IFERROR(VLOOKUP(A89,EXAMS!A:CS,79,FALSE)*VLOOKUP(EXAMS!$CA$1,[1]Cargo!$A:$D,4,FALSE),"")</f>
        <v>0</v>
      </c>
      <c r="AO89">
        <f>IFERROR(VLOOKUP(A89,EXAMS!A:CS,81,FALSE)*VLOOKUP(EXAMS!$CC$1,[1]Cargo!$A:$D,4,FALSE),"")</f>
        <v>0</v>
      </c>
      <c r="AP89">
        <f>IFERROR(VLOOKUP(A89,EXAMS!A:CS,83,FALSE)*VLOOKUP(EXAMS!$CE$1,[1]Cargo!$A:$D,4,FALSE),"")</f>
        <v>0</v>
      </c>
      <c r="AQ89">
        <f>IFERROR(VLOOKUP(A89,EXAMS!A:CS,85,FALSE)*VLOOKUP(EXAMS!$CG$1,[1]Cargo!$A:$D,4,FALSE),"")</f>
        <v>0</v>
      </c>
      <c r="AR89">
        <f>IFERROR(VLOOKUP(A89,EXAMS!A:CS,87,FALSE)*VLOOKUP(EXAMS!$CI$1,[1]Cargo!$A:$D,4,FALSE),"")</f>
        <v>0</v>
      </c>
      <c r="AS89">
        <f>IFERROR(VLOOKUP(A89,EXAMS!A:CS,89,FALSE)*VLOOKUP(EXAMS!$CK$1,[1]Cargo!$A:$D,4,FALSE),"")</f>
        <v>0</v>
      </c>
      <c r="AT89">
        <f>IFERROR(VLOOKUP(A89,EXAMS!A:CS,91,FALSE)*VLOOKUP(EXAMS!$CM$1,[1]Cargo!$A:$D,4,FALSE),"")</f>
        <v>0</v>
      </c>
      <c r="AU89">
        <f>IFERROR(VLOOKUP(A89,EXAMS!A:CS,93,FALSE)*VLOOKUP(EXAMS!$CO$1,[1]Cargo!$A:$D,4,FALSE),"")</f>
        <v>0</v>
      </c>
      <c r="AV89">
        <f>IFERROR(VLOOKUP(A89,EXAMS!A:CS,95,FALSE)*VLOOKUP(EXAMS!$CQ$1,[1]Cargo!$A:$D,4,FALSE),"")</f>
        <v>0</v>
      </c>
      <c r="AW89">
        <f>IFERROR(VLOOKUP(A89,EXAMS!A:CS,97,FALSE)*VLOOKUP(EXAMS!$CS$1,[1]Cargo!$A:$D,4,FALSE),"")</f>
        <v>0</v>
      </c>
    </row>
    <row r="90" spans="1:49" x14ac:dyDescent="0.3">
      <c r="A90" s="4" t="str">
        <f>METADATA!A89</f>
        <v>Q0474</v>
      </c>
      <c r="B90" s="11" t="s">
        <v>283</v>
      </c>
      <c r="C90" s="11">
        <f t="shared" si="4"/>
        <v>8.1807400000000001</v>
      </c>
      <c r="D90" s="92">
        <f t="shared" si="3"/>
        <v>16</v>
      </c>
      <c r="E90">
        <f>IFERROR(VLOOKUP(A90,EXAMS!A:CS,7,FALSE)*VLOOKUP(EXAMS!$G$1,[1]Cargo!$A:$D,4,FALSE),"")</f>
        <v>0.6</v>
      </c>
      <c r="F90">
        <f>IFERROR(VLOOKUP(A90,EXAMS!A:CS,9,FALSE)*VLOOKUP(EXAMS!$I$1,[1]Cargo!$A:$D,4,FALSE),"")</f>
        <v>0.79200000000000004</v>
      </c>
      <c r="G90">
        <f>IFERROR(VLOOKUP(A90,EXAMS!A:CS,11,FALSE)*VLOOKUP(EXAMS!$K$1,[1]Cargo!$A:$D,4,FALSE),"")</f>
        <v>0.98099999999999998</v>
      </c>
      <c r="H90">
        <f>IFERROR(VLOOKUP(A90,EXAMS!A:CS,13,FALSE)*VLOOKUP(EXAMS!$M$1,[1]Cargo!$A:$D,4,FALSE),"")</f>
        <v>0.52139999999999997</v>
      </c>
      <c r="I90">
        <f>IFERROR(VLOOKUP(A90,EXAMS!A:CS,15,FALSE)*VLOOKUP(EXAMS!$O$1,[1]Cargo!$A:$D,4,FALSE),"")</f>
        <v>0.48299999999999998</v>
      </c>
      <c r="J90">
        <f>IFERROR(VLOOKUP(A90,EXAMS!A:CS,17,FALSE)*VLOOKUP(EXAMS!$Q$1,[1]Cargo!$A:$D,4,FALSE),"")</f>
        <v>0.36</v>
      </c>
      <c r="K90">
        <f>IFERROR(VLOOKUP(A90,EXAMS!A:CS,19,FALSE)*VLOOKUP(EXAMS!$S$1,[1]Cargo!$A:$D,4,FALSE),"")</f>
        <v>0.38400000000000001</v>
      </c>
      <c r="L90">
        <f>IFERROR(VLOOKUP(A90,EXAMS!A:CS,21,FALSE)*VLOOKUP(EXAMS!$U$1,[1]Cargo!$A:$D,4,FALSE),"")</f>
        <v>0.47349999999999998</v>
      </c>
      <c r="M90">
        <f>IFERROR(VLOOKUP(A90,EXAMS!A:CS,23,FALSE)*VLOOKUP(EXAMS!$W$1,[1]Cargo!$A:$D,4,FALSE),"")</f>
        <v>0.29459999999999997</v>
      </c>
      <c r="N90">
        <f>IFERROR(VLOOKUP(A90,EXAMS!A:CS,25,FALSE)*VLOOKUP(EXAMS!$Y$1,[1]Cargo!$A:$D,4,FALSE),"")</f>
        <v>0.47049999999999997</v>
      </c>
      <c r="O90">
        <f>IFERROR(VLOOKUP(A90,EXAMS!A:CS,27,FALSE)*VLOOKUP(EXAMS!$AA$1,[1]Cargo!$A:$D,4,FALSE),"")</f>
        <v>0.46750000000000003</v>
      </c>
      <c r="P90">
        <f>IFERROR(VLOOKUP(A90,EXAMS!A:CS,29,FALSE)*VLOOKUP(EXAMS!$AC$1,[1]Cargo!$A:$D,4,FALSE),"")</f>
        <v>0.48199999999999998</v>
      </c>
      <c r="Q90">
        <f>IFERROR(VLOOKUP(A90,EXAMS!A:CS,31,FALSE)*VLOOKUP(EXAMS!$AE$1,[1]Cargo!$A:$D,4,FALSE),"")</f>
        <v>0.52200000000000002</v>
      </c>
      <c r="R90">
        <f>IFERROR(VLOOKUP(A90,EXAMS!A:CS,33,FALSE)*VLOOKUP(EXAMS!$AG$1,[1]Cargo!$A:$D,4,FALSE),"")</f>
        <v>0.28169999999999995</v>
      </c>
      <c r="S90">
        <f>IFERROR(VLOOKUP(A90,EXAMS!A:CS,37,FALSE)*VLOOKUP(EXAMS!$AK$1,[1]Cargo!$A:$D,4,FALSE),"")</f>
        <v>0.5</v>
      </c>
      <c r="T90">
        <f>IFERROR(VLOOKUP(A90,EXAMS!A:CS,39,FALSE)*VLOOKUP(EXAMS!$AM$1,[1]Cargo!$A:$D,4,FALSE),"")</f>
        <v>0.56753999999999993</v>
      </c>
      <c r="U90">
        <f>IFERROR(VLOOKUP(A90,EXAMS!A:CS,41,FALSE)*VLOOKUP(EXAMS!$AO$1,[1]Cargo!$A:$D,4,FALSE),"")</f>
        <v>0</v>
      </c>
      <c r="V90">
        <f>IFERROR(VLOOKUP(A90,EXAMS!A:CS,43,FALSE)*VLOOKUP(EXAMS!$AQ$1,[1]Cargo!$A:$D,4,FALSE),"")</f>
        <v>0</v>
      </c>
      <c r="W90">
        <f>IFERROR(VLOOKUP(A90,EXAMS!A:CS,45,FALSE)*VLOOKUP(EXAMS!$AS$1,[1]Cargo!$A:$D,4,FALSE),"")</f>
        <v>0</v>
      </c>
      <c r="X90">
        <f>IFERROR(VLOOKUP(A90,EXAMS!A:CS,47,FALSE)*VLOOKUP(EXAMS!$AU$1,[1]Cargo!$A:$D,4,FALSE),"")</f>
        <v>0</v>
      </c>
      <c r="Y90">
        <f>IFERROR(VLOOKUP(A90,EXAMS!A:CS,49,FALSE)*VLOOKUP(EXAMS!$AW$1,[1]Cargo!$A:$D,4,FALSE),"")</f>
        <v>0</v>
      </c>
      <c r="Z90">
        <f>IFERROR(VLOOKUP(A90,EXAMS!A:CS,51,FALSE)*VLOOKUP(EXAMS!$AY$1,[1]Cargo!$A:$D,4,FALSE),"")</f>
        <v>0</v>
      </c>
      <c r="AA90">
        <f>IFERROR(VLOOKUP(A90,EXAMS!A:CS,53,FALSE)*VLOOKUP(EXAMS!$BA$1,[1]Cargo!$A:$D,4,FALSE),"")</f>
        <v>0</v>
      </c>
      <c r="AB90">
        <f>IFERROR(VLOOKUP(A90,EXAMS!A:CS,55,FALSE)*VLOOKUP(EXAMS!$BC$1,[1]Cargo!$A:$D,4,FALSE),"")</f>
        <v>0</v>
      </c>
      <c r="AC90">
        <f>IFERROR(VLOOKUP(A90,EXAMS!A:CS,57,FALSE)*VLOOKUP(EXAMS!$BE$1,[1]Cargo!$A:$D,4,FALSE),"")</f>
        <v>0</v>
      </c>
      <c r="AD90">
        <f>IFERROR(VLOOKUP(A90,EXAMS!A:CS,59,FALSE)*VLOOKUP(EXAMS!$BG$1,[1]Cargo!$A:$D,4,FALSE),"")</f>
        <v>0</v>
      </c>
      <c r="AE90">
        <f>IFERROR(VLOOKUP(A90,EXAMS!A:CS,61,FALSE)*VLOOKUP(EXAMS!$BI$1,[1]Cargo!$A:$D,4,FALSE),"")</f>
        <v>0</v>
      </c>
      <c r="AF90">
        <f>IFERROR(VLOOKUP(A90,EXAMS!A:CS,63,FALSE)*VLOOKUP(EXAMS!$BK$1,[1]Cargo!$A:$D,4,FALSE),"")</f>
        <v>0</v>
      </c>
      <c r="AG90">
        <f>IFERROR(VLOOKUP(A90,EXAMS!A:CS,65,FALSE)*VLOOKUP(EXAMS!$BM$1,[1]Cargo!$A:$D,4,FALSE),"")</f>
        <v>0</v>
      </c>
      <c r="AH90">
        <f>IFERROR(VLOOKUP(A90,EXAMS!A:CS,67,FALSE)*VLOOKUP(EXAMS!$BO$1,[1]Cargo!$A:$D,4,FALSE),"")</f>
        <v>0</v>
      </c>
      <c r="AI90">
        <f>IFERROR(VLOOKUP(A90,EXAMS!A:CS,69,FALSE)*VLOOKUP(EXAMS!$BQ$1,[1]Cargo!$A:$D,4,FALSE),"")</f>
        <v>0</v>
      </c>
      <c r="AJ90">
        <f>IFERROR(VLOOKUP(A90,EXAMS!A:CS,71,FALSE)*VLOOKUP(EXAMS!$BS$1,[1]Cargo!$A:$D,4,FALSE),"")</f>
        <v>0</v>
      </c>
      <c r="AK90">
        <f>IFERROR(VLOOKUP(A90,EXAMS!A:CS,73,FALSE)*VLOOKUP(EXAMS!$BU$1,[1]Cargo!$A:$D,4,FALSE),"")</f>
        <v>0</v>
      </c>
      <c r="AL90">
        <f>IFERROR(VLOOKUP(A90,EXAMS!A:CS,75,FALSE)*VLOOKUP(EXAMS!$BW$1,[1]Cargo!$A:$D,4,FALSE),"")</f>
        <v>0</v>
      </c>
      <c r="AM90">
        <f>IFERROR(VLOOKUP(A90,EXAMS!A:CS,77,FALSE)*VLOOKUP(EXAMS!$BY$1,[1]Cargo!$A:$D,4,FALSE),"")</f>
        <v>0</v>
      </c>
      <c r="AN90">
        <f>IFERROR(VLOOKUP(A90,EXAMS!A:CS,79,FALSE)*VLOOKUP(EXAMS!$CA$1,[1]Cargo!$A:$D,4,FALSE),"")</f>
        <v>0</v>
      </c>
      <c r="AO90">
        <f>IFERROR(VLOOKUP(A90,EXAMS!A:CS,81,FALSE)*VLOOKUP(EXAMS!$CC$1,[1]Cargo!$A:$D,4,FALSE),"")</f>
        <v>0</v>
      </c>
      <c r="AP90">
        <f>IFERROR(VLOOKUP(A90,EXAMS!A:CS,83,FALSE)*VLOOKUP(EXAMS!$CE$1,[1]Cargo!$A:$D,4,FALSE),"")</f>
        <v>0</v>
      </c>
      <c r="AQ90">
        <f>IFERROR(VLOOKUP(A90,EXAMS!A:CS,85,FALSE)*VLOOKUP(EXAMS!$CG$1,[1]Cargo!$A:$D,4,FALSE),"")</f>
        <v>0</v>
      </c>
      <c r="AR90">
        <f>IFERROR(VLOOKUP(A90,EXAMS!A:CS,87,FALSE)*VLOOKUP(EXAMS!$CI$1,[1]Cargo!$A:$D,4,FALSE),"")</f>
        <v>0</v>
      </c>
      <c r="AS90">
        <f>IFERROR(VLOOKUP(A90,EXAMS!A:CS,89,FALSE)*VLOOKUP(EXAMS!$CK$1,[1]Cargo!$A:$D,4,FALSE),"")</f>
        <v>0</v>
      </c>
      <c r="AT90">
        <f>IFERROR(VLOOKUP(A90,EXAMS!A:CS,91,FALSE)*VLOOKUP(EXAMS!$CM$1,[1]Cargo!$A:$D,4,FALSE),"")</f>
        <v>0</v>
      </c>
      <c r="AU90">
        <f>IFERROR(VLOOKUP(A90,EXAMS!A:CS,93,FALSE)*VLOOKUP(EXAMS!$CO$1,[1]Cargo!$A:$D,4,FALSE),"")</f>
        <v>0</v>
      </c>
      <c r="AV90">
        <f>IFERROR(VLOOKUP(A90,EXAMS!A:CS,95,FALSE)*VLOOKUP(EXAMS!$CQ$1,[1]Cargo!$A:$D,4,FALSE),"")</f>
        <v>0</v>
      </c>
      <c r="AW90">
        <f>IFERROR(VLOOKUP(A90,EXAMS!A:CS,97,FALSE)*VLOOKUP(EXAMS!$CS$1,[1]Cargo!$A:$D,4,FALSE),"")</f>
        <v>0</v>
      </c>
    </row>
    <row r="91" spans="1:49" x14ac:dyDescent="0.3">
      <c r="A91" s="4" t="str">
        <f>METADATA!A90</f>
        <v>Q0477</v>
      </c>
      <c r="B91" s="11" t="s">
        <v>286</v>
      </c>
      <c r="C91" s="11">
        <f t="shared" si="4"/>
        <v>6.9093800000000005</v>
      </c>
      <c r="D91" s="92">
        <f t="shared" si="3"/>
        <v>15</v>
      </c>
      <c r="E91">
        <f>IFERROR(VLOOKUP(A91,EXAMS!A:CS,7,FALSE)*VLOOKUP(EXAMS!$G$1,[1]Cargo!$A:$D,4,FALSE),"")</f>
        <v>0.56100000000000005</v>
      </c>
      <c r="F91">
        <f>IFERROR(VLOOKUP(A91,EXAMS!A:CS,9,FALSE)*VLOOKUP(EXAMS!$I$1,[1]Cargo!$A:$D,4,FALSE),"")</f>
        <v>0.7137</v>
      </c>
      <c r="G91">
        <f>IFERROR(VLOOKUP(A91,EXAMS!A:CS,11,FALSE)*VLOOKUP(EXAMS!$K$1,[1]Cargo!$A:$D,4,FALSE),"")</f>
        <v>0.622</v>
      </c>
      <c r="H91">
        <f>IFERROR(VLOOKUP(A91,EXAMS!A:CS,13,FALSE)*VLOOKUP(EXAMS!$M$1,[1]Cargo!$A:$D,4,FALSE),"")</f>
        <v>0.51900000000000002</v>
      </c>
      <c r="I91">
        <f>IFERROR(VLOOKUP(A91,EXAMS!A:CS,15,FALSE)*VLOOKUP(EXAMS!$O$1,[1]Cargo!$A:$D,4,FALSE),"")</f>
        <v>0.46500000000000002</v>
      </c>
      <c r="J91">
        <f>IFERROR(VLOOKUP(A91,EXAMS!A:CS,17,FALSE)*VLOOKUP(EXAMS!$Q$1,[1]Cargo!$A:$D,4,FALSE),"")</f>
        <v>0.41100000000000003</v>
      </c>
      <c r="K91">
        <f>IFERROR(VLOOKUP(A91,EXAMS!A:CS,19,FALSE)*VLOOKUP(EXAMS!$S$1,[1]Cargo!$A:$D,4,FALSE),"")</f>
        <v>0.37208000000000002</v>
      </c>
      <c r="L91">
        <f>IFERROR(VLOOKUP(A91,EXAMS!A:CS,21,FALSE)*VLOOKUP(EXAMS!$U$1,[1]Cargo!$A:$D,4,FALSE),"")</f>
        <v>0.45600000000000002</v>
      </c>
      <c r="M91">
        <f>IFERROR(VLOOKUP(A91,EXAMS!A:CS,23,FALSE)*VLOOKUP(EXAMS!$W$1,[1]Cargo!$A:$D,4,FALSE),"")</f>
        <v>0.27360000000000001</v>
      </c>
      <c r="N91">
        <f>IFERROR(VLOOKUP(A91,EXAMS!A:CS,25,FALSE)*VLOOKUP(EXAMS!$Y$1,[1]Cargo!$A:$D,4,FALSE),"")</f>
        <v>0.45500000000000002</v>
      </c>
      <c r="O91">
        <f>IFERROR(VLOOKUP(A91,EXAMS!A:CS,27,FALSE)*VLOOKUP(EXAMS!$AA$1,[1]Cargo!$A:$D,4,FALSE),"")</f>
        <v>0.42899999999999999</v>
      </c>
      <c r="P91">
        <f>IFERROR(VLOOKUP(A91,EXAMS!A:CS,29,FALSE)*VLOOKUP(EXAMS!$AC$1,[1]Cargo!$A:$D,4,FALSE),"")</f>
        <v>0.375</v>
      </c>
      <c r="Q91">
        <f>IFERROR(VLOOKUP(A91,EXAMS!A:CS,31,FALSE)*VLOOKUP(EXAMS!$AE$1,[1]Cargo!$A:$D,4,FALSE),"")</f>
        <v>0.47039999999999998</v>
      </c>
      <c r="R91">
        <f>IFERROR(VLOOKUP(A91,EXAMS!A:CS,33,FALSE)*VLOOKUP(EXAMS!$AG$1,[1]Cargo!$A:$D,4,FALSE),"")</f>
        <v>0.219</v>
      </c>
      <c r="S91">
        <f>IFERROR(VLOOKUP(A91,EXAMS!A:CS,37,FALSE)*VLOOKUP(EXAMS!$AK$1,[1]Cargo!$A:$D,4,FALSE),"")</f>
        <v>0</v>
      </c>
      <c r="T91">
        <f>IFERROR(VLOOKUP(A91,EXAMS!A:CS,39,FALSE)*VLOOKUP(EXAMS!$AM$1,[1]Cargo!$A:$D,4,FALSE),"")</f>
        <v>0.56759999999999999</v>
      </c>
      <c r="U91">
        <f>IFERROR(VLOOKUP(A91,EXAMS!A:CS,41,FALSE)*VLOOKUP(EXAMS!$AO$1,[1]Cargo!$A:$D,4,FALSE),"")</f>
        <v>0</v>
      </c>
      <c r="V91">
        <f>IFERROR(VLOOKUP(A91,EXAMS!A:CS,43,FALSE)*VLOOKUP(EXAMS!$AQ$1,[1]Cargo!$A:$D,4,FALSE),"")</f>
        <v>0</v>
      </c>
      <c r="W91">
        <f>IFERROR(VLOOKUP(A91,EXAMS!A:CS,45,FALSE)*VLOOKUP(EXAMS!$AS$1,[1]Cargo!$A:$D,4,FALSE),"")</f>
        <v>0</v>
      </c>
      <c r="X91">
        <f>IFERROR(VLOOKUP(A91,EXAMS!A:CS,47,FALSE)*VLOOKUP(EXAMS!$AU$1,[1]Cargo!$A:$D,4,FALSE),"")</f>
        <v>0</v>
      </c>
      <c r="Y91">
        <f>IFERROR(VLOOKUP(A91,EXAMS!A:CS,49,FALSE)*VLOOKUP(EXAMS!$AW$1,[1]Cargo!$A:$D,4,FALSE),"")</f>
        <v>0</v>
      </c>
      <c r="Z91">
        <f>IFERROR(VLOOKUP(A91,EXAMS!A:CS,51,FALSE)*VLOOKUP(EXAMS!$AY$1,[1]Cargo!$A:$D,4,FALSE),"")</f>
        <v>0</v>
      </c>
      <c r="AA91">
        <f>IFERROR(VLOOKUP(A91,EXAMS!A:CS,53,FALSE)*VLOOKUP(EXAMS!$BA$1,[1]Cargo!$A:$D,4,FALSE),"")</f>
        <v>0</v>
      </c>
      <c r="AB91">
        <f>IFERROR(VLOOKUP(A91,EXAMS!A:CS,55,FALSE)*VLOOKUP(EXAMS!$BC$1,[1]Cargo!$A:$D,4,FALSE),"")</f>
        <v>0</v>
      </c>
      <c r="AC91">
        <f>IFERROR(VLOOKUP(A91,EXAMS!A:CS,57,FALSE)*VLOOKUP(EXAMS!$BE$1,[1]Cargo!$A:$D,4,FALSE),"")</f>
        <v>0</v>
      </c>
      <c r="AD91">
        <f>IFERROR(VLOOKUP(A91,EXAMS!A:CS,59,FALSE)*VLOOKUP(EXAMS!$BG$1,[1]Cargo!$A:$D,4,FALSE),"")</f>
        <v>0</v>
      </c>
      <c r="AE91">
        <f>IFERROR(VLOOKUP(A91,EXAMS!A:CS,61,FALSE)*VLOOKUP(EXAMS!$BI$1,[1]Cargo!$A:$D,4,FALSE),"")</f>
        <v>0</v>
      </c>
      <c r="AF91">
        <f>IFERROR(VLOOKUP(A91,EXAMS!A:CS,63,FALSE)*VLOOKUP(EXAMS!$BK$1,[1]Cargo!$A:$D,4,FALSE),"")</f>
        <v>0</v>
      </c>
      <c r="AG91">
        <f>IFERROR(VLOOKUP(A91,EXAMS!A:CS,65,FALSE)*VLOOKUP(EXAMS!$BM$1,[1]Cargo!$A:$D,4,FALSE),"")</f>
        <v>0</v>
      </c>
      <c r="AH91">
        <f>IFERROR(VLOOKUP(A91,EXAMS!A:CS,67,FALSE)*VLOOKUP(EXAMS!$BO$1,[1]Cargo!$A:$D,4,FALSE),"")</f>
        <v>0</v>
      </c>
      <c r="AI91">
        <f>IFERROR(VLOOKUP(A91,EXAMS!A:CS,69,FALSE)*VLOOKUP(EXAMS!$BQ$1,[1]Cargo!$A:$D,4,FALSE),"")</f>
        <v>0</v>
      </c>
      <c r="AJ91">
        <f>IFERROR(VLOOKUP(A91,EXAMS!A:CS,71,FALSE)*VLOOKUP(EXAMS!$BS$1,[1]Cargo!$A:$D,4,FALSE),"")</f>
        <v>0</v>
      </c>
      <c r="AK91">
        <f>IFERROR(VLOOKUP(A91,EXAMS!A:CS,73,FALSE)*VLOOKUP(EXAMS!$BU$1,[1]Cargo!$A:$D,4,FALSE),"")</f>
        <v>0</v>
      </c>
      <c r="AL91">
        <f>IFERROR(VLOOKUP(A91,EXAMS!A:CS,75,FALSE)*VLOOKUP(EXAMS!$BW$1,[1]Cargo!$A:$D,4,FALSE),"")</f>
        <v>0</v>
      </c>
      <c r="AM91">
        <f>IFERROR(VLOOKUP(A91,EXAMS!A:CS,77,FALSE)*VLOOKUP(EXAMS!$BY$1,[1]Cargo!$A:$D,4,FALSE),"")</f>
        <v>0</v>
      </c>
      <c r="AN91">
        <f>IFERROR(VLOOKUP(A91,EXAMS!A:CS,79,FALSE)*VLOOKUP(EXAMS!$CA$1,[1]Cargo!$A:$D,4,FALSE),"")</f>
        <v>0</v>
      </c>
      <c r="AO91">
        <f>IFERROR(VLOOKUP(A91,EXAMS!A:CS,81,FALSE)*VLOOKUP(EXAMS!$CC$1,[1]Cargo!$A:$D,4,FALSE),"")</f>
        <v>0</v>
      </c>
      <c r="AP91">
        <f>IFERROR(VLOOKUP(A91,EXAMS!A:CS,83,FALSE)*VLOOKUP(EXAMS!$CE$1,[1]Cargo!$A:$D,4,FALSE),"")</f>
        <v>0</v>
      </c>
      <c r="AQ91">
        <f>IFERROR(VLOOKUP(A91,EXAMS!A:CS,85,FALSE)*VLOOKUP(EXAMS!$CG$1,[1]Cargo!$A:$D,4,FALSE),"")</f>
        <v>0</v>
      </c>
      <c r="AR91">
        <f>IFERROR(VLOOKUP(A91,EXAMS!A:CS,87,FALSE)*VLOOKUP(EXAMS!$CI$1,[1]Cargo!$A:$D,4,FALSE),"")</f>
        <v>0</v>
      </c>
      <c r="AS91">
        <f>IFERROR(VLOOKUP(A91,EXAMS!A:CS,89,FALSE)*VLOOKUP(EXAMS!$CK$1,[1]Cargo!$A:$D,4,FALSE),"")</f>
        <v>0</v>
      </c>
      <c r="AT91">
        <f>IFERROR(VLOOKUP(A91,EXAMS!A:CS,91,FALSE)*VLOOKUP(EXAMS!$CM$1,[1]Cargo!$A:$D,4,FALSE),"")</f>
        <v>0</v>
      </c>
      <c r="AU91">
        <f>IFERROR(VLOOKUP(A91,EXAMS!A:CS,93,FALSE)*VLOOKUP(EXAMS!$CO$1,[1]Cargo!$A:$D,4,FALSE),"")</f>
        <v>0</v>
      </c>
      <c r="AV91">
        <f>IFERROR(VLOOKUP(A91,EXAMS!A:CS,95,FALSE)*VLOOKUP(EXAMS!$CQ$1,[1]Cargo!$A:$D,4,FALSE),"")</f>
        <v>0</v>
      </c>
      <c r="AW91">
        <f>IFERROR(VLOOKUP(A91,EXAMS!A:CS,97,FALSE)*VLOOKUP(EXAMS!$CS$1,[1]Cargo!$A:$D,4,FALSE),"")</f>
        <v>0</v>
      </c>
    </row>
    <row r="92" spans="1:49" x14ac:dyDescent="0.3">
      <c r="A92" s="4" t="str">
        <f>METADATA!A91</f>
        <v>Q0478</v>
      </c>
      <c r="B92" s="11" t="s">
        <v>289</v>
      </c>
      <c r="C92" s="11">
        <f t="shared" si="4"/>
        <v>0</v>
      </c>
      <c r="D92" s="92">
        <f t="shared" si="3"/>
        <v>8</v>
      </c>
      <c r="E92">
        <f>IFERROR(VLOOKUP(A92,EXAMS!A:CS,7,FALSE)*VLOOKUP(EXAMS!$G$1,[1]Cargo!$A:$D,4,FALSE),"")</f>
        <v>0</v>
      </c>
      <c r="F92">
        <f>IFERROR(VLOOKUP(A92,EXAMS!A:CS,9,FALSE)*VLOOKUP(EXAMS!$I$1,[1]Cargo!$A:$D,4,FALSE),"")</f>
        <v>0</v>
      </c>
      <c r="G92">
        <f>IFERROR(VLOOKUP(A92,EXAMS!A:CS,11,FALSE)*VLOOKUP(EXAMS!$K$1,[1]Cargo!$A:$D,4,FALSE),"")</f>
        <v>0</v>
      </c>
      <c r="H92">
        <f>IFERROR(VLOOKUP(A92,EXAMS!A:CS,13,FALSE)*VLOOKUP(EXAMS!$M$1,[1]Cargo!$A:$D,4,FALSE),"")</f>
        <v>0</v>
      </c>
      <c r="I92">
        <f>IFERROR(VLOOKUP(A92,EXAMS!A:CS,15,FALSE)*VLOOKUP(EXAMS!$O$1,[1]Cargo!$A:$D,4,FALSE),"")</f>
        <v>0</v>
      </c>
      <c r="J92">
        <f>IFERROR(VLOOKUP(A92,EXAMS!A:CS,17,FALSE)*VLOOKUP(EXAMS!$Q$1,[1]Cargo!$A:$D,4,FALSE),"")</f>
        <v>0</v>
      </c>
      <c r="K92">
        <f>IFERROR(VLOOKUP(A92,EXAMS!A:CS,19,FALSE)*VLOOKUP(EXAMS!$S$1,[1]Cargo!$A:$D,4,FALSE),"")</f>
        <v>0</v>
      </c>
      <c r="L92">
        <f>IFERROR(VLOOKUP(A92,EXAMS!A:CS,21,FALSE)*VLOOKUP(EXAMS!$U$1,[1]Cargo!$A:$D,4,FALSE),"")</f>
        <v>0</v>
      </c>
      <c r="M92">
        <f>IFERROR(VLOOKUP(A92,EXAMS!A:CS,23,FALSE)*VLOOKUP(EXAMS!$W$1,[1]Cargo!$A:$D,4,FALSE),"")</f>
        <v>0</v>
      </c>
      <c r="N92">
        <f>IFERROR(VLOOKUP(A92,EXAMS!A:CS,25,FALSE)*VLOOKUP(EXAMS!$Y$1,[1]Cargo!$A:$D,4,FALSE),"")</f>
        <v>0</v>
      </c>
      <c r="O92">
        <f>IFERROR(VLOOKUP(A92,EXAMS!A:CS,27,FALSE)*VLOOKUP(EXAMS!$AA$1,[1]Cargo!$A:$D,4,FALSE),"")</f>
        <v>0</v>
      </c>
      <c r="P92">
        <f>IFERROR(VLOOKUP(A92,EXAMS!A:CS,29,FALSE)*VLOOKUP(EXAMS!$AC$1,[1]Cargo!$A:$D,4,FALSE),"")</f>
        <v>0</v>
      </c>
      <c r="Q92">
        <f>IFERROR(VLOOKUP(A92,EXAMS!A:CS,31,FALSE)*VLOOKUP(EXAMS!$AE$1,[1]Cargo!$A:$D,4,FALSE),"")</f>
        <v>0</v>
      </c>
      <c r="R92">
        <f>IFERROR(VLOOKUP(A92,EXAMS!A:CS,33,FALSE)*VLOOKUP(EXAMS!$AG$1,[1]Cargo!$A:$D,4,FALSE),"")</f>
        <v>0</v>
      </c>
      <c r="S92">
        <f>IFERROR(VLOOKUP(A92,EXAMS!A:CS,37,FALSE)*VLOOKUP(EXAMS!$AK$1,[1]Cargo!$A:$D,4,FALSE),"")</f>
        <v>0</v>
      </c>
      <c r="T92">
        <f>IFERROR(VLOOKUP(A92,EXAMS!A:CS,39,FALSE)*VLOOKUP(EXAMS!$AM$1,[1]Cargo!$A:$D,4,FALSE),"")</f>
        <v>0</v>
      </c>
      <c r="U92">
        <f>IFERROR(VLOOKUP(A92,EXAMS!A:CS,41,FALSE)*VLOOKUP(EXAMS!$AO$1,[1]Cargo!$A:$D,4,FALSE),"")</f>
        <v>0</v>
      </c>
      <c r="V92">
        <f>IFERROR(VLOOKUP(A92,EXAMS!A:CS,43,FALSE)*VLOOKUP(EXAMS!$AQ$1,[1]Cargo!$A:$D,4,FALSE),"")</f>
        <v>0</v>
      </c>
      <c r="W92">
        <f>IFERROR(VLOOKUP(A92,EXAMS!A:CS,45,FALSE)*VLOOKUP(EXAMS!$AS$1,[1]Cargo!$A:$D,4,FALSE),"")</f>
        <v>0</v>
      </c>
      <c r="X92">
        <f>IFERROR(VLOOKUP(A92,EXAMS!A:CS,47,FALSE)*VLOOKUP(EXAMS!$AU$1,[1]Cargo!$A:$D,4,FALSE),"")</f>
        <v>0</v>
      </c>
      <c r="Y92">
        <f>IFERROR(VLOOKUP(A92,EXAMS!A:CS,49,FALSE)*VLOOKUP(EXAMS!$AW$1,[1]Cargo!$A:$D,4,FALSE),"")</f>
        <v>0</v>
      </c>
      <c r="Z92">
        <f>IFERROR(VLOOKUP(A92,EXAMS!A:CS,51,FALSE)*VLOOKUP(EXAMS!$AY$1,[1]Cargo!$A:$D,4,FALSE),"")</f>
        <v>0</v>
      </c>
      <c r="AA92">
        <f>IFERROR(VLOOKUP(A92,EXAMS!A:CS,53,FALSE)*VLOOKUP(EXAMS!$BA$1,[1]Cargo!$A:$D,4,FALSE),"")</f>
        <v>0</v>
      </c>
      <c r="AB92">
        <f>IFERROR(VLOOKUP(A92,EXAMS!A:CS,55,FALSE)*VLOOKUP(EXAMS!$BC$1,[1]Cargo!$A:$D,4,FALSE),"")</f>
        <v>0</v>
      </c>
      <c r="AC92">
        <f>IFERROR(VLOOKUP(A92,EXAMS!A:CS,57,FALSE)*VLOOKUP(EXAMS!$BE$1,[1]Cargo!$A:$D,4,FALSE),"")</f>
        <v>0</v>
      </c>
      <c r="AD92">
        <f>IFERROR(VLOOKUP(A92,EXAMS!A:CS,59,FALSE)*VLOOKUP(EXAMS!$BG$1,[1]Cargo!$A:$D,4,FALSE),"")</f>
        <v>0</v>
      </c>
      <c r="AE92">
        <f>IFERROR(VLOOKUP(A92,EXAMS!A:CS,61,FALSE)*VLOOKUP(EXAMS!$BI$1,[1]Cargo!$A:$D,4,FALSE),"")</f>
        <v>0</v>
      </c>
      <c r="AF92">
        <f>IFERROR(VLOOKUP(A92,EXAMS!A:CS,63,FALSE)*VLOOKUP(EXAMS!$BK$1,[1]Cargo!$A:$D,4,FALSE),"")</f>
        <v>0</v>
      </c>
      <c r="AG92">
        <f>IFERROR(VLOOKUP(A92,EXAMS!A:CS,65,FALSE)*VLOOKUP(EXAMS!$BM$1,[1]Cargo!$A:$D,4,FALSE),"")</f>
        <v>0</v>
      </c>
      <c r="AH92">
        <f>IFERROR(VLOOKUP(A92,EXAMS!A:CS,67,FALSE)*VLOOKUP(EXAMS!$BO$1,[1]Cargo!$A:$D,4,FALSE),"")</f>
        <v>0</v>
      </c>
      <c r="AI92">
        <f>IFERROR(VLOOKUP(A92,EXAMS!A:CS,69,FALSE)*VLOOKUP(EXAMS!$BQ$1,[1]Cargo!$A:$D,4,FALSE),"")</f>
        <v>0</v>
      </c>
      <c r="AJ92">
        <f>IFERROR(VLOOKUP(A92,EXAMS!A:CS,71,FALSE)*VLOOKUP(EXAMS!$BS$1,[1]Cargo!$A:$D,4,FALSE),"")</f>
        <v>0.4667</v>
      </c>
      <c r="AK92">
        <f>IFERROR(VLOOKUP(A92,EXAMS!A:CS,73,FALSE)*VLOOKUP(EXAMS!$BU$1,[1]Cargo!$A:$D,4,FALSE),"")</f>
        <v>0.4</v>
      </c>
      <c r="AL92">
        <f>IFERROR(VLOOKUP(A92,EXAMS!A:CS,75,FALSE)*VLOOKUP(EXAMS!$BW$1,[1]Cargo!$A:$D,4,FALSE),"")</f>
        <v>0.22270000000000001</v>
      </c>
      <c r="AM92">
        <f>IFERROR(VLOOKUP(A92,EXAMS!A:CS,77,FALSE)*VLOOKUP(EXAMS!$BY$1,[1]Cargo!$A:$D,4,FALSE),"")</f>
        <v>0.39319999999999999</v>
      </c>
      <c r="AN92">
        <f>IFERROR(VLOOKUP(A92,EXAMS!A:CS,79,FALSE)*VLOOKUP(EXAMS!$CA$1,[1]Cargo!$A:$D,4,FALSE),"")</f>
        <v>0.36399999999999999</v>
      </c>
      <c r="AO92">
        <f>IFERROR(VLOOKUP(A92,EXAMS!A:CS,81,FALSE)*VLOOKUP(EXAMS!$CC$1,[1]Cargo!$A:$D,4,FALSE),"")</f>
        <v>0.25456000000000001</v>
      </c>
      <c r="AP92">
        <f>IFERROR(VLOOKUP(A92,EXAMS!A:CS,83,FALSE)*VLOOKUP(EXAMS!$CE$1,[1]Cargo!$A:$D,4,FALSE),"")</f>
        <v>0.156</v>
      </c>
      <c r="AQ92">
        <f>IFERROR(VLOOKUP(A92,EXAMS!A:CS,85,FALSE)*VLOOKUP(EXAMS!$CG$1,[1]Cargo!$A:$D,4,FALSE),"")</f>
        <v>0.59260000000000002</v>
      </c>
      <c r="AR92">
        <f>IFERROR(VLOOKUP(A92,EXAMS!A:CS,87,FALSE)*VLOOKUP(EXAMS!$CI$1,[1]Cargo!$A:$D,4,FALSE),"")</f>
        <v>0</v>
      </c>
      <c r="AS92">
        <f>IFERROR(VLOOKUP(A92,EXAMS!A:CS,89,FALSE)*VLOOKUP(EXAMS!$CK$1,[1]Cargo!$A:$D,4,FALSE),"")</f>
        <v>0</v>
      </c>
      <c r="AT92">
        <f>IFERROR(VLOOKUP(A92,EXAMS!A:CS,91,FALSE)*VLOOKUP(EXAMS!$CM$1,[1]Cargo!$A:$D,4,FALSE),"")</f>
        <v>0</v>
      </c>
      <c r="AU92">
        <f>IFERROR(VLOOKUP(A92,EXAMS!A:CS,93,FALSE)*VLOOKUP(EXAMS!$CO$1,[1]Cargo!$A:$D,4,FALSE),"")</f>
        <v>0</v>
      </c>
      <c r="AV92">
        <f>IFERROR(VLOOKUP(A92,EXAMS!A:CS,95,FALSE)*VLOOKUP(EXAMS!$CQ$1,[1]Cargo!$A:$D,4,FALSE),"")</f>
        <v>0</v>
      </c>
      <c r="AW92">
        <f>IFERROR(VLOOKUP(A92,EXAMS!A:CS,97,FALSE)*VLOOKUP(EXAMS!$CS$1,[1]Cargo!$A:$D,4,FALSE),"")</f>
        <v>0</v>
      </c>
    </row>
    <row r="93" spans="1:49" x14ac:dyDescent="0.3">
      <c r="A93" s="4" t="str">
        <f>METADATA!A92</f>
        <v>Q0480</v>
      </c>
      <c r="B93" s="11" t="s">
        <v>292</v>
      </c>
      <c r="C93" s="11">
        <f t="shared" si="4"/>
        <v>7.0614300000000005</v>
      </c>
      <c r="D93" s="92">
        <f t="shared" si="3"/>
        <v>15</v>
      </c>
      <c r="E93">
        <f>IFERROR(VLOOKUP(A93,EXAMS!A:CS,7,FALSE)*VLOOKUP(EXAMS!$G$1,[1]Cargo!$A:$D,4,FALSE),"")</f>
        <v>0.5514</v>
      </c>
      <c r="F93">
        <f>IFERROR(VLOOKUP(A93,EXAMS!A:CS,9,FALSE)*VLOOKUP(EXAMS!$I$1,[1]Cargo!$A:$D,4,FALSE),"")</f>
        <v>0.58500000000000008</v>
      </c>
      <c r="G93">
        <f>IFERROR(VLOOKUP(A93,EXAMS!A:CS,11,FALSE)*VLOOKUP(EXAMS!$K$1,[1]Cargo!$A:$D,4,FALSE),"")</f>
        <v>0.56599999999999995</v>
      </c>
      <c r="H93">
        <f>IFERROR(VLOOKUP(A93,EXAMS!A:CS,13,FALSE)*VLOOKUP(EXAMS!$M$1,[1]Cargo!$A:$D,4,FALSE),"")</f>
        <v>0.52500000000000002</v>
      </c>
      <c r="I93">
        <f>IFERROR(VLOOKUP(A93,EXAMS!A:CS,15,FALSE)*VLOOKUP(EXAMS!$O$1,[1]Cargo!$A:$D,4,FALSE),"")</f>
        <v>0.435</v>
      </c>
      <c r="J93">
        <f>IFERROR(VLOOKUP(A93,EXAMS!A:CS,17,FALSE)*VLOOKUP(EXAMS!$Q$1,[1]Cargo!$A:$D,4,FALSE),"")</f>
        <v>0.43739999999999996</v>
      </c>
      <c r="K93">
        <f>IFERROR(VLOOKUP(A93,EXAMS!A:CS,19,FALSE)*VLOOKUP(EXAMS!$S$1,[1]Cargo!$A:$D,4,FALSE),"")</f>
        <v>0.37640000000000001</v>
      </c>
      <c r="L93">
        <f>IFERROR(VLOOKUP(A93,EXAMS!A:CS,21,FALSE)*VLOOKUP(EXAMS!$U$1,[1]Cargo!$A:$D,4,FALSE),"")</f>
        <v>0.46710000000000002</v>
      </c>
      <c r="M93">
        <f>IFERROR(VLOOKUP(A93,EXAMS!A:CS,23,FALSE)*VLOOKUP(EXAMS!$W$1,[1]Cargo!$A:$D,4,FALSE),"")</f>
        <v>0</v>
      </c>
      <c r="N93">
        <f>IFERROR(VLOOKUP(A93,EXAMS!A:CS,25,FALSE)*VLOOKUP(EXAMS!$Y$1,[1]Cargo!$A:$D,4,FALSE),"")</f>
        <v>0.48799999999999999</v>
      </c>
      <c r="O93">
        <f>IFERROR(VLOOKUP(A93,EXAMS!A:CS,27,FALSE)*VLOOKUP(EXAMS!$AA$1,[1]Cargo!$A:$D,4,FALSE),"")</f>
        <v>0.4355</v>
      </c>
      <c r="P93">
        <f>IFERROR(VLOOKUP(A93,EXAMS!A:CS,29,FALSE)*VLOOKUP(EXAMS!$AC$1,[1]Cargo!$A:$D,4,FALSE),"")</f>
        <v>0.39050000000000001</v>
      </c>
      <c r="Q93">
        <f>IFERROR(VLOOKUP(A93,EXAMS!A:CS,31,FALSE)*VLOOKUP(EXAMS!$AE$1,[1]Cargo!$A:$D,4,FALSE),"")</f>
        <v>0.46860000000000002</v>
      </c>
      <c r="R93">
        <f>IFERROR(VLOOKUP(A93,EXAMS!A:CS,33,FALSE)*VLOOKUP(EXAMS!$AG$1,[1]Cargo!$A:$D,4,FALSE),"")</f>
        <v>0.26799000000000001</v>
      </c>
      <c r="S93">
        <f>IFERROR(VLOOKUP(A93,EXAMS!A:CS,37,FALSE)*VLOOKUP(EXAMS!$AK$1,[1]Cargo!$A:$D,4,FALSE),"")</f>
        <v>0.5</v>
      </c>
      <c r="T93">
        <f>IFERROR(VLOOKUP(A93,EXAMS!A:CS,39,FALSE)*VLOOKUP(EXAMS!$AM$1,[1]Cargo!$A:$D,4,FALSE),"")</f>
        <v>0.56753999999999993</v>
      </c>
      <c r="U93">
        <f>IFERROR(VLOOKUP(A93,EXAMS!A:CS,41,FALSE)*VLOOKUP(EXAMS!$AO$1,[1]Cargo!$A:$D,4,FALSE),"")</f>
        <v>0</v>
      </c>
      <c r="V93">
        <f>IFERROR(VLOOKUP(A93,EXAMS!A:CS,43,FALSE)*VLOOKUP(EXAMS!$AQ$1,[1]Cargo!$A:$D,4,FALSE),"")</f>
        <v>0</v>
      </c>
      <c r="W93">
        <f>IFERROR(VLOOKUP(A93,EXAMS!A:CS,45,FALSE)*VLOOKUP(EXAMS!$AS$1,[1]Cargo!$A:$D,4,FALSE),"")</f>
        <v>0</v>
      </c>
      <c r="X93">
        <f>IFERROR(VLOOKUP(A93,EXAMS!A:CS,47,FALSE)*VLOOKUP(EXAMS!$AU$1,[1]Cargo!$A:$D,4,FALSE),"")</f>
        <v>0</v>
      </c>
      <c r="Y93">
        <f>IFERROR(VLOOKUP(A93,EXAMS!A:CS,49,FALSE)*VLOOKUP(EXAMS!$AW$1,[1]Cargo!$A:$D,4,FALSE),"")</f>
        <v>0</v>
      </c>
      <c r="Z93">
        <f>IFERROR(VLOOKUP(A93,EXAMS!A:CS,51,FALSE)*VLOOKUP(EXAMS!$AY$1,[1]Cargo!$A:$D,4,FALSE),"")</f>
        <v>0</v>
      </c>
      <c r="AA93">
        <f>IFERROR(VLOOKUP(A93,EXAMS!A:CS,53,FALSE)*VLOOKUP(EXAMS!$BA$1,[1]Cargo!$A:$D,4,FALSE),"")</f>
        <v>0</v>
      </c>
      <c r="AB93">
        <f>IFERROR(VLOOKUP(A93,EXAMS!A:CS,55,FALSE)*VLOOKUP(EXAMS!$BC$1,[1]Cargo!$A:$D,4,FALSE),"")</f>
        <v>0</v>
      </c>
      <c r="AC93">
        <f>IFERROR(VLOOKUP(A93,EXAMS!A:CS,57,FALSE)*VLOOKUP(EXAMS!$BE$1,[1]Cargo!$A:$D,4,FALSE),"")</f>
        <v>0</v>
      </c>
      <c r="AD93">
        <f>IFERROR(VLOOKUP(A93,EXAMS!A:CS,59,FALSE)*VLOOKUP(EXAMS!$BG$1,[1]Cargo!$A:$D,4,FALSE),"")</f>
        <v>0</v>
      </c>
      <c r="AE93">
        <f>IFERROR(VLOOKUP(A93,EXAMS!A:CS,61,FALSE)*VLOOKUP(EXAMS!$BI$1,[1]Cargo!$A:$D,4,FALSE),"")</f>
        <v>0</v>
      </c>
      <c r="AF93">
        <f>IFERROR(VLOOKUP(A93,EXAMS!A:CS,63,FALSE)*VLOOKUP(EXAMS!$BK$1,[1]Cargo!$A:$D,4,FALSE),"")</f>
        <v>0</v>
      </c>
      <c r="AG93">
        <f>IFERROR(VLOOKUP(A93,EXAMS!A:CS,65,FALSE)*VLOOKUP(EXAMS!$BM$1,[1]Cargo!$A:$D,4,FALSE),"")</f>
        <v>0</v>
      </c>
      <c r="AH93">
        <f>IFERROR(VLOOKUP(A93,EXAMS!A:CS,67,FALSE)*VLOOKUP(EXAMS!$BO$1,[1]Cargo!$A:$D,4,FALSE),"")</f>
        <v>0</v>
      </c>
      <c r="AI93">
        <f>IFERROR(VLOOKUP(A93,EXAMS!A:CS,69,FALSE)*VLOOKUP(EXAMS!$BQ$1,[1]Cargo!$A:$D,4,FALSE),"")</f>
        <v>0</v>
      </c>
      <c r="AJ93">
        <f>IFERROR(VLOOKUP(A93,EXAMS!A:CS,71,FALSE)*VLOOKUP(EXAMS!$BS$1,[1]Cargo!$A:$D,4,FALSE),"")</f>
        <v>0</v>
      </c>
      <c r="AK93">
        <f>IFERROR(VLOOKUP(A93,EXAMS!A:CS,73,FALSE)*VLOOKUP(EXAMS!$BU$1,[1]Cargo!$A:$D,4,FALSE),"")</f>
        <v>0</v>
      </c>
      <c r="AL93">
        <f>IFERROR(VLOOKUP(A93,EXAMS!A:CS,75,FALSE)*VLOOKUP(EXAMS!$BW$1,[1]Cargo!$A:$D,4,FALSE),"")</f>
        <v>0</v>
      </c>
      <c r="AM93">
        <f>IFERROR(VLOOKUP(A93,EXAMS!A:CS,77,FALSE)*VLOOKUP(EXAMS!$BY$1,[1]Cargo!$A:$D,4,FALSE),"")</f>
        <v>0</v>
      </c>
      <c r="AN93">
        <f>IFERROR(VLOOKUP(A93,EXAMS!A:CS,79,FALSE)*VLOOKUP(EXAMS!$CA$1,[1]Cargo!$A:$D,4,FALSE),"")</f>
        <v>0</v>
      </c>
      <c r="AO93">
        <f>IFERROR(VLOOKUP(A93,EXAMS!A:CS,81,FALSE)*VLOOKUP(EXAMS!$CC$1,[1]Cargo!$A:$D,4,FALSE),"")</f>
        <v>0</v>
      </c>
      <c r="AP93">
        <f>IFERROR(VLOOKUP(A93,EXAMS!A:CS,83,FALSE)*VLOOKUP(EXAMS!$CE$1,[1]Cargo!$A:$D,4,FALSE),"")</f>
        <v>0</v>
      </c>
      <c r="AQ93">
        <f>IFERROR(VLOOKUP(A93,EXAMS!A:CS,85,FALSE)*VLOOKUP(EXAMS!$CG$1,[1]Cargo!$A:$D,4,FALSE),"")</f>
        <v>0</v>
      </c>
      <c r="AR93">
        <f>IFERROR(VLOOKUP(A93,EXAMS!A:CS,87,FALSE)*VLOOKUP(EXAMS!$CI$1,[1]Cargo!$A:$D,4,FALSE),"")</f>
        <v>0</v>
      </c>
      <c r="AS93">
        <f>IFERROR(VLOOKUP(A93,EXAMS!A:CS,89,FALSE)*VLOOKUP(EXAMS!$CK$1,[1]Cargo!$A:$D,4,FALSE),"")</f>
        <v>0</v>
      </c>
      <c r="AT93">
        <f>IFERROR(VLOOKUP(A93,EXAMS!A:CS,91,FALSE)*VLOOKUP(EXAMS!$CM$1,[1]Cargo!$A:$D,4,FALSE),"")</f>
        <v>0</v>
      </c>
      <c r="AU93">
        <f>IFERROR(VLOOKUP(A93,EXAMS!A:CS,93,FALSE)*VLOOKUP(EXAMS!$CO$1,[1]Cargo!$A:$D,4,FALSE),"")</f>
        <v>0</v>
      </c>
      <c r="AV93">
        <f>IFERROR(VLOOKUP(A93,EXAMS!A:CS,95,FALSE)*VLOOKUP(EXAMS!$CQ$1,[1]Cargo!$A:$D,4,FALSE),"")</f>
        <v>0</v>
      </c>
      <c r="AW93">
        <f>IFERROR(VLOOKUP(A93,EXAMS!A:CS,97,FALSE)*VLOOKUP(EXAMS!$CS$1,[1]Cargo!$A:$D,4,FALSE),"")</f>
        <v>0</v>
      </c>
    </row>
    <row r="94" spans="1:49" hidden="1" x14ac:dyDescent="0.3">
      <c r="A94" s="4" t="str">
        <f>METADATA!A93</f>
        <v>Q0482</v>
      </c>
      <c r="B94" s="11" t="s">
        <v>295</v>
      </c>
      <c r="C94" s="11">
        <f t="shared" si="4"/>
        <v>0</v>
      </c>
      <c r="D94" s="92">
        <f t="shared" si="3"/>
        <v>1</v>
      </c>
      <c r="E94">
        <f>IFERROR(VLOOKUP(A94,EXAMS!A:CS,7,FALSE)*VLOOKUP(EXAMS!$G$1,[1]Cargo!$A:$D,4,FALSE),"")</f>
        <v>0</v>
      </c>
      <c r="F94">
        <f>IFERROR(VLOOKUP(A94,EXAMS!A:CS,9,FALSE)*VLOOKUP(EXAMS!$I$1,[1]Cargo!$A:$D,4,FALSE),"")</f>
        <v>0</v>
      </c>
      <c r="G94">
        <f>IFERROR(VLOOKUP(A94,EXAMS!A:CS,11,FALSE)*VLOOKUP(EXAMS!$K$1,[1]Cargo!$A:$D,4,FALSE),"")</f>
        <v>0</v>
      </c>
      <c r="H94">
        <f>IFERROR(VLOOKUP(A94,EXAMS!A:CS,13,FALSE)*VLOOKUP(EXAMS!$M$1,[1]Cargo!$A:$D,4,FALSE),"")</f>
        <v>0</v>
      </c>
      <c r="I94">
        <f>IFERROR(VLOOKUP(A94,EXAMS!A:CS,15,FALSE)*VLOOKUP(EXAMS!$O$1,[1]Cargo!$A:$D,4,FALSE),"")</f>
        <v>0</v>
      </c>
      <c r="J94">
        <f>IFERROR(VLOOKUP(A94,EXAMS!A:CS,17,FALSE)*VLOOKUP(EXAMS!$Q$1,[1]Cargo!$A:$D,4,FALSE),"")</f>
        <v>0</v>
      </c>
      <c r="K94">
        <f>IFERROR(VLOOKUP(A94,EXAMS!A:CS,19,FALSE)*VLOOKUP(EXAMS!$S$1,[1]Cargo!$A:$D,4,FALSE),"")</f>
        <v>0</v>
      </c>
      <c r="L94">
        <f>IFERROR(VLOOKUP(A94,EXAMS!A:CS,21,FALSE)*VLOOKUP(EXAMS!$U$1,[1]Cargo!$A:$D,4,FALSE),"")</f>
        <v>0</v>
      </c>
      <c r="M94">
        <f>IFERROR(VLOOKUP(A94,EXAMS!A:CS,23,FALSE)*VLOOKUP(EXAMS!$W$1,[1]Cargo!$A:$D,4,FALSE),"")</f>
        <v>0</v>
      </c>
      <c r="N94">
        <f>IFERROR(VLOOKUP(A94,EXAMS!A:CS,25,FALSE)*VLOOKUP(EXAMS!$Y$1,[1]Cargo!$A:$D,4,FALSE),"")</f>
        <v>0</v>
      </c>
      <c r="O94">
        <f>IFERROR(VLOOKUP(A94,EXAMS!A:CS,27,FALSE)*VLOOKUP(EXAMS!$AA$1,[1]Cargo!$A:$D,4,FALSE),"")</f>
        <v>0</v>
      </c>
      <c r="P94">
        <f>IFERROR(VLOOKUP(A94,EXAMS!A:CS,29,FALSE)*VLOOKUP(EXAMS!$AC$1,[1]Cargo!$A:$D,4,FALSE),"")</f>
        <v>0</v>
      </c>
      <c r="Q94">
        <f>IFERROR(VLOOKUP(A94,EXAMS!A:CS,31,FALSE)*VLOOKUP(EXAMS!$AE$1,[1]Cargo!$A:$D,4,FALSE),"")</f>
        <v>0</v>
      </c>
      <c r="R94">
        <f>IFERROR(VLOOKUP(A94,EXAMS!A:CS,33,FALSE)*VLOOKUP(EXAMS!$AG$1,[1]Cargo!$A:$D,4,FALSE),"")</f>
        <v>0</v>
      </c>
      <c r="S94">
        <f>IFERROR(VLOOKUP(A94,EXAMS!A:CS,37,FALSE)*VLOOKUP(EXAMS!$AK$1,[1]Cargo!$A:$D,4,FALSE),"")</f>
        <v>0</v>
      </c>
      <c r="T94">
        <f>IFERROR(VLOOKUP(A94,EXAMS!A:CS,39,FALSE)*VLOOKUP(EXAMS!$AM$1,[1]Cargo!$A:$D,4,FALSE),"")</f>
        <v>0</v>
      </c>
      <c r="U94">
        <f>IFERROR(VLOOKUP(A94,EXAMS!A:CS,41,FALSE)*VLOOKUP(EXAMS!$AO$1,[1]Cargo!$A:$D,4,FALSE),"")</f>
        <v>0</v>
      </c>
      <c r="V94">
        <f>IFERROR(VLOOKUP(A94,EXAMS!A:CS,43,FALSE)*VLOOKUP(EXAMS!$AQ$1,[1]Cargo!$A:$D,4,FALSE),"")</f>
        <v>0</v>
      </c>
      <c r="W94">
        <f>IFERROR(VLOOKUP(A94,EXAMS!A:CS,45,FALSE)*VLOOKUP(EXAMS!$AS$1,[1]Cargo!$A:$D,4,FALSE),"")</f>
        <v>0</v>
      </c>
      <c r="X94">
        <f>IFERROR(VLOOKUP(A94,EXAMS!A:CS,47,FALSE)*VLOOKUP(EXAMS!$AU$1,[1]Cargo!$A:$D,4,FALSE),"")</f>
        <v>0</v>
      </c>
      <c r="Y94">
        <f>IFERROR(VLOOKUP(A94,EXAMS!A:CS,49,FALSE)*VLOOKUP(EXAMS!$AW$1,[1]Cargo!$A:$D,4,FALSE),"")</f>
        <v>0</v>
      </c>
      <c r="Z94">
        <f>IFERROR(VLOOKUP(A94,EXAMS!A:CS,51,FALSE)*VLOOKUP(EXAMS!$AY$1,[1]Cargo!$A:$D,4,FALSE),"")</f>
        <v>0</v>
      </c>
      <c r="AA94">
        <f>IFERROR(VLOOKUP(A94,EXAMS!A:CS,53,FALSE)*VLOOKUP(EXAMS!$BA$1,[1]Cargo!$A:$D,4,FALSE),"")</f>
        <v>0</v>
      </c>
      <c r="AB94">
        <f>IFERROR(VLOOKUP(A94,EXAMS!A:CS,55,FALSE)*VLOOKUP(EXAMS!$BC$1,[1]Cargo!$A:$D,4,FALSE),"")</f>
        <v>0</v>
      </c>
      <c r="AC94">
        <f>IFERROR(VLOOKUP(A94,EXAMS!A:CS,57,FALSE)*VLOOKUP(EXAMS!$BE$1,[1]Cargo!$A:$D,4,FALSE),"")</f>
        <v>0</v>
      </c>
      <c r="AD94">
        <f>IFERROR(VLOOKUP(A94,EXAMS!A:CS,59,FALSE)*VLOOKUP(EXAMS!$BG$1,[1]Cargo!$A:$D,4,FALSE),"")</f>
        <v>0</v>
      </c>
      <c r="AE94">
        <f>IFERROR(VLOOKUP(A94,EXAMS!A:CS,61,FALSE)*VLOOKUP(EXAMS!$BI$1,[1]Cargo!$A:$D,4,FALSE),"")</f>
        <v>0</v>
      </c>
      <c r="AF94">
        <f>IFERROR(VLOOKUP(A94,EXAMS!A:CS,63,FALSE)*VLOOKUP(EXAMS!$BK$1,[1]Cargo!$A:$D,4,FALSE),"")</f>
        <v>0</v>
      </c>
      <c r="AG94">
        <f>IFERROR(VLOOKUP(A94,EXAMS!A:CS,65,FALSE)*VLOOKUP(EXAMS!$BM$1,[1]Cargo!$A:$D,4,FALSE),"")</f>
        <v>0</v>
      </c>
      <c r="AH94">
        <f>IFERROR(VLOOKUP(A94,EXAMS!A:CS,67,FALSE)*VLOOKUP(EXAMS!$BO$1,[1]Cargo!$A:$D,4,FALSE),"")</f>
        <v>0</v>
      </c>
      <c r="AI94">
        <f>IFERROR(VLOOKUP(A94,EXAMS!A:CS,69,FALSE)*VLOOKUP(EXAMS!$BQ$1,[1]Cargo!$A:$D,4,FALSE),"")</f>
        <v>0</v>
      </c>
      <c r="AJ94">
        <f>IFERROR(VLOOKUP(A94,EXAMS!A:CS,71,FALSE)*VLOOKUP(EXAMS!$BS$1,[1]Cargo!$A:$D,4,FALSE),"")</f>
        <v>0</v>
      </c>
      <c r="AK94">
        <f>IFERROR(VLOOKUP(A94,EXAMS!A:CS,73,FALSE)*VLOOKUP(EXAMS!$BU$1,[1]Cargo!$A:$D,4,FALSE),"")</f>
        <v>0.38080000000000003</v>
      </c>
      <c r="AL94">
        <f>IFERROR(VLOOKUP(A94,EXAMS!A:CS,75,FALSE)*VLOOKUP(EXAMS!$BW$1,[1]Cargo!$A:$D,4,FALSE),"")</f>
        <v>0</v>
      </c>
      <c r="AM94">
        <f>IFERROR(VLOOKUP(A94,EXAMS!A:CS,77,FALSE)*VLOOKUP(EXAMS!$BY$1,[1]Cargo!$A:$D,4,FALSE),"")</f>
        <v>0</v>
      </c>
      <c r="AN94">
        <f>IFERROR(VLOOKUP(A94,EXAMS!A:CS,79,FALSE)*VLOOKUP(EXAMS!$CA$1,[1]Cargo!$A:$D,4,FALSE),"")</f>
        <v>0</v>
      </c>
      <c r="AO94">
        <f>IFERROR(VLOOKUP(A94,EXAMS!A:CS,81,FALSE)*VLOOKUP(EXAMS!$CC$1,[1]Cargo!$A:$D,4,FALSE),"")</f>
        <v>0</v>
      </c>
      <c r="AP94">
        <f>IFERROR(VLOOKUP(A94,EXAMS!A:CS,83,FALSE)*VLOOKUP(EXAMS!$CE$1,[1]Cargo!$A:$D,4,FALSE),"")</f>
        <v>0</v>
      </c>
      <c r="AQ94">
        <f>IFERROR(VLOOKUP(A94,EXAMS!A:CS,85,FALSE)*VLOOKUP(EXAMS!$CG$1,[1]Cargo!$A:$D,4,FALSE),"")</f>
        <v>0</v>
      </c>
      <c r="AR94">
        <f>IFERROR(VLOOKUP(A94,EXAMS!A:CS,87,FALSE)*VLOOKUP(EXAMS!$CI$1,[1]Cargo!$A:$D,4,FALSE),"")</f>
        <v>0</v>
      </c>
      <c r="AS94">
        <f>IFERROR(VLOOKUP(A94,EXAMS!A:CS,89,FALSE)*VLOOKUP(EXAMS!$CK$1,[1]Cargo!$A:$D,4,FALSE),"")</f>
        <v>0</v>
      </c>
      <c r="AT94">
        <f>IFERROR(VLOOKUP(A94,EXAMS!A:CS,91,FALSE)*VLOOKUP(EXAMS!$CM$1,[1]Cargo!$A:$D,4,FALSE),"")</f>
        <v>0</v>
      </c>
      <c r="AU94">
        <f>IFERROR(VLOOKUP(A94,EXAMS!A:CS,93,FALSE)*VLOOKUP(EXAMS!$CO$1,[1]Cargo!$A:$D,4,FALSE),"")</f>
        <v>0</v>
      </c>
      <c r="AV94">
        <f>IFERROR(VLOOKUP(A94,EXAMS!A:CS,95,FALSE)*VLOOKUP(EXAMS!$CQ$1,[1]Cargo!$A:$D,4,FALSE),"")</f>
        <v>0</v>
      </c>
      <c r="AW94">
        <f>IFERROR(VLOOKUP(A94,EXAMS!A:CS,97,FALSE)*VLOOKUP(EXAMS!$CS$1,[1]Cargo!$A:$D,4,FALSE),"")</f>
        <v>0</v>
      </c>
    </row>
    <row r="95" spans="1:49" hidden="1" x14ac:dyDescent="0.3">
      <c r="A95" s="4" t="str">
        <f>METADATA!A94</f>
        <v>Q0483</v>
      </c>
      <c r="B95" s="11" t="s">
        <v>298</v>
      </c>
      <c r="C95" s="11">
        <f t="shared" si="4"/>
        <v>0</v>
      </c>
      <c r="D95" s="92">
        <f t="shared" si="3"/>
        <v>0</v>
      </c>
      <c r="E95">
        <f>IFERROR(VLOOKUP(A95,EXAMS!A:CS,7,FALSE)*VLOOKUP(EXAMS!$G$1,[1]Cargo!$A:$D,4,FALSE),"")</f>
        <v>0</v>
      </c>
      <c r="F95">
        <f>IFERROR(VLOOKUP(A95,EXAMS!A:CS,9,FALSE)*VLOOKUP(EXAMS!$I$1,[1]Cargo!$A:$D,4,FALSE),"")</f>
        <v>0</v>
      </c>
      <c r="G95">
        <f>IFERROR(VLOOKUP(A95,EXAMS!A:CS,11,FALSE)*VLOOKUP(EXAMS!$K$1,[1]Cargo!$A:$D,4,FALSE),"")</f>
        <v>0</v>
      </c>
      <c r="H95">
        <f>IFERROR(VLOOKUP(A95,EXAMS!A:CS,13,FALSE)*VLOOKUP(EXAMS!$M$1,[1]Cargo!$A:$D,4,FALSE),"")</f>
        <v>0</v>
      </c>
      <c r="I95">
        <f>IFERROR(VLOOKUP(A95,EXAMS!A:CS,15,FALSE)*VLOOKUP(EXAMS!$O$1,[1]Cargo!$A:$D,4,FALSE),"")</f>
        <v>0</v>
      </c>
      <c r="J95">
        <f>IFERROR(VLOOKUP(A95,EXAMS!A:CS,17,FALSE)*VLOOKUP(EXAMS!$Q$1,[1]Cargo!$A:$D,4,FALSE),"")</f>
        <v>0</v>
      </c>
      <c r="K95">
        <f>IFERROR(VLOOKUP(A95,EXAMS!A:CS,19,FALSE)*VLOOKUP(EXAMS!$S$1,[1]Cargo!$A:$D,4,FALSE),"")</f>
        <v>0</v>
      </c>
      <c r="L95">
        <f>IFERROR(VLOOKUP(A95,EXAMS!A:CS,21,FALSE)*VLOOKUP(EXAMS!$U$1,[1]Cargo!$A:$D,4,FALSE),"")</f>
        <v>0</v>
      </c>
      <c r="M95">
        <f>IFERROR(VLOOKUP(A95,EXAMS!A:CS,23,FALSE)*VLOOKUP(EXAMS!$W$1,[1]Cargo!$A:$D,4,FALSE),"")</f>
        <v>0</v>
      </c>
      <c r="N95">
        <f>IFERROR(VLOOKUP(A95,EXAMS!A:CS,25,FALSE)*VLOOKUP(EXAMS!$Y$1,[1]Cargo!$A:$D,4,FALSE),"")</f>
        <v>0</v>
      </c>
      <c r="O95">
        <f>IFERROR(VLOOKUP(A95,EXAMS!A:CS,27,FALSE)*VLOOKUP(EXAMS!$AA$1,[1]Cargo!$A:$D,4,FALSE),"")</f>
        <v>0</v>
      </c>
      <c r="P95">
        <f>IFERROR(VLOOKUP(A95,EXAMS!A:CS,29,FALSE)*VLOOKUP(EXAMS!$AC$1,[1]Cargo!$A:$D,4,FALSE),"")</f>
        <v>0</v>
      </c>
      <c r="Q95">
        <f>IFERROR(VLOOKUP(A95,EXAMS!A:CS,31,FALSE)*VLOOKUP(EXAMS!$AE$1,[1]Cargo!$A:$D,4,FALSE),"")</f>
        <v>0</v>
      </c>
      <c r="R95">
        <f>IFERROR(VLOOKUP(A95,EXAMS!A:CS,33,FALSE)*VLOOKUP(EXAMS!$AG$1,[1]Cargo!$A:$D,4,FALSE),"")</f>
        <v>0</v>
      </c>
      <c r="S95">
        <f>IFERROR(VLOOKUP(A95,EXAMS!A:CS,37,FALSE)*VLOOKUP(EXAMS!$AK$1,[1]Cargo!$A:$D,4,FALSE),"")</f>
        <v>0</v>
      </c>
      <c r="T95">
        <f>IFERROR(VLOOKUP(A95,EXAMS!A:CS,39,FALSE)*VLOOKUP(EXAMS!$AM$1,[1]Cargo!$A:$D,4,FALSE),"")</f>
        <v>0</v>
      </c>
      <c r="U95">
        <f>IFERROR(VLOOKUP(A95,EXAMS!A:CS,41,FALSE)*VLOOKUP(EXAMS!$AO$1,[1]Cargo!$A:$D,4,FALSE),"")</f>
        <v>0</v>
      </c>
      <c r="V95">
        <f>IFERROR(VLOOKUP(A95,EXAMS!A:CS,43,FALSE)*VLOOKUP(EXAMS!$AQ$1,[1]Cargo!$A:$D,4,FALSE),"")</f>
        <v>0</v>
      </c>
      <c r="W95">
        <f>IFERROR(VLOOKUP(A95,EXAMS!A:CS,45,FALSE)*VLOOKUP(EXAMS!$AS$1,[1]Cargo!$A:$D,4,FALSE),"")</f>
        <v>0</v>
      </c>
      <c r="X95">
        <f>IFERROR(VLOOKUP(A95,EXAMS!A:CS,47,FALSE)*VLOOKUP(EXAMS!$AU$1,[1]Cargo!$A:$D,4,FALSE),"")</f>
        <v>0</v>
      </c>
      <c r="Y95">
        <f>IFERROR(VLOOKUP(A95,EXAMS!A:CS,49,FALSE)*VLOOKUP(EXAMS!$AW$1,[1]Cargo!$A:$D,4,FALSE),"")</f>
        <v>0</v>
      </c>
      <c r="Z95">
        <f>IFERROR(VLOOKUP(A95,EXAMS!A:CS,51,FALSE)*VLOOKUP(EXAMS!$AY$1,[1]Cargo!$A:$D,4,FALSE),"")</f>
        <v>0</v>
      </c>
      <c r="AA95">
        <f>IFERROR(VLOOKUP(A95,EXAMS!A:CS,53,FALSE)*VLOOKUP(EXAMS!$BA$1,[1]Cargo!$A:$D,4,FALSE),"")</f>
        <v>0</v>
      </c>
      <c r="AB95">
        <f>IFERROR(VLOOKUP(A95,EXAMS!A:CS,55,FALSE)*VLOOKUP(EXAMS!$BC$1,[1]Cargo!$A:$D,4,FALSE),"")</f>
        <v>0</v>
      </c>
      <c r="AC95">
        <f>IFERROR(VLOOKUP(A95,EXAMS!A:CS,57,FALSE)*VLOOKUP(EXAMS!$BE$1,[1]Cargo!$A:$D,4,FALSE),"")</f>
        <v>0</v>
      </c>
      <c r="AD95">
        <f>IFERROR(VLOOKUP(A95,EXAMS!A:CS,59,FALSE)*VLOOKUP(EXAMS!$BG$1,[1]Cargo!$A:$D,4,FALSE),"")</f>
        <v>0</v>
      </c>
      <c r="AE95">
        <f>IFERROR(VLOOKUP(A95,EXAMS!A:CS,61,FALSE)*VLOOKUP(EXAMS!$BI$1,[1]Cargo!$A:$D,4,FALSE),"")</f>
        <v>0</v>
      </c>
      <c r="AF95">
        <f>IFERROR(VLOOKUP(A95,EXAMS!A:CS,63,FALSE)*VLOOKUP(EXAMS!$BK$1,[1]Cargo!$A:$D,4,FALSE),"")</f>
        <v>0</v>
      </c>
      <c r="AG95">
        <f>IFERROR(VLOOKUP(A95,EXAMS!A:CS,65,FALSE)*VLOOKUP(EXAMS!$BM$1,[1]Cargo!$A:$D,4,FALSE),"")</f>
        <v>0</v>
      </c>
      <c r="AH95">
        <f>IFERROR(VLOOKUP(A95,EXAMS!A:CS,67,FALSE)*VLOOKUP(EXAMS!$BO$1,[1]Cargo!$A:$D,4,FALSE),"")</f>
        <v>0</v>
      </c>
      <c r="AI95">
        <f>IFERROR(VLOOKUP(A95,EXAMS!A:CS,69,FALSE)*VLOOKUP(EXAMS!$BQ$1,[1]Cargo!$A:$D,4,FALSE),"")</f>
        <v>0</v>
      </c>
      <c r="AJ95">
        <f>IFERROR(VLOOKUP(A95,EXAMS!A:CS,71,FALSE)*VLOOKUP(EXAMS!$BS$1,[1]Cargo!$A:$D,4,FALSE),"")</f>
        <v>0</v>
      </c>
      <c r="AK95">
        <f>IFERROR(VLOOKUP(A95,EXAMS!A:CS,73,FALSE)*VLOOKUP(EXAMS!$BU$1,[1]Cargo!$A:$D,4,FALSE),"")</f>
        <v>0</v>
      </c>
      <c r="AL95">
        <f>IFERROR(VLOOKUP(A95,EXAMS!A:CS,75,FALSE)*VLOOKUP(EXAMS!$BW$1,[1]Cargo!$A:$D,4,FALSE),"")</f>
        <v>0</v>
      </c>
      <c r="AM95">
        <f>IFERROR(VLOOKUP(A95,EXAMS!A:CS,77,FALSE)*VLOOKUP(EXAMS!$BY$1,[1]Cargo!$A:$D,4,FALSE),"")</f>
        <v>0</v>
      </c>
      <c r="AN95">
        <f>IFERROR(VLOOKUP(A95,EXAMS!A:CS,79,FALSE)*VLOOKUP(EXAMS!$CA$1,[1]Cargo!$A:$D,4,FALSE),"")</f>
        <v>0</v>
      </c>
      <c r="AO95">
        <f>IFERROR(VLOOKUP(A95,EXAMS!A:CS,81,FALSE)*VLOOKUP(EXAMS!$CC$1,[1]Cargo!$A:$D,4,FALSE),"")</f>
        <v>0</v>
      </c>
      <c r="AP95">
        <f>IFERROR(VLOOKUP(A95,EXAMS!A:CS,83,FALSE)*VLOOKUP(EXAMS!$CE$1,[1]Cargo!$A:$D,4,FALSE),"")</f>
        <v>0</v>
      </c>
      <c r="AQ95">
        <f>IFERROR(VLOOKUP(A95,EXAMS!A:CS,85,FALSE)*VLOOKUP(EXAMS!$CG$1,[1]Cargo!$A:$D,4,FALSE),"")</f>
        <v>0</v>
      </c>
      <c r="AR95">
        <f>IFERROR(VLOOKUP(A95,EXAMS!A:CS,87,FALSE)*VLOOKUP(EXAMS!$CI$1,[1]Cargo!$A:$D,4,FALSE),"")</f>
        <v>0</v>
      </c>
      <c r="AS95">
        <f>IFERROR(VLOOKUP(A95,EXAMS!A:CS,89,FALSE)*VLOOKUP(EXAMS!$CK$1,[1]Cargo!$A:$D,4,FALSE),"")</f>
        <v>0</v>
      </c>
      <c r="AT95">
        <f>IFERROR(VLOOKUP(A95,EXAMS!A:CS,91,FALSE)*VLOOKUP(EXAMS!$CM$1,[1]Cargo!$A:$D,4,FALSE),"")</f>
        <v>0</v>
      </c>
      <c r="AU95">
        <f>IFERROR(VLOOKUP(A95,EXAMS!A:CS,93,FALSE)*VLOOKUP(EXAMS!$CO$1,[1]Cargo!$A:$D,4,FALSE),"")</f>
        <v>0</v>
      </c>
      <c r="AV95">
        <f>IFERROR(VLOOKUP(A95,EXAMS!A:CS,95,FALSE)*VLOOKUP(EXAMS!$CQ$1,[1]Cargo!$A:$D,4,FALSE),"")</f>
        <v>0</v>
      </c>
      <c r="AW95">
        <f>IFERROR(VLOOKUP(A95,EXAMS!A:CS,97,FALSE)*VLOOKUP(EXAMS!$CS$1,[1]Cargo!$A:$D,4,FALSE),"")</f>
        <v>0</v>
      </c>
    </row>
    <row r="96" spans="1:49" hidden="1" x14ac:dyDescent="0.3">
      <c r="A96" s="4" t="str">
        <f>METADATA!A95</f>
        <v>Q0484</v>
      </c>
      <c r="B96" s="11" t="s">
        <v>301</v>
      </c>
      <c r="C96" s="11">
        <f t="shared" si="4"/>
        <v>1.8257000000000001</v>
      </c>
      <c r="D96" s="92">
        <f t="shared" si="3"/>
        <v>5</v>
      </c>
      <c r="E96">
        <f>IFERROR(VLOOKUP(A96,EXAMS!A:CS,7,FALSE)*VLOOKUP(EXAMS!$G$1,[1]Cargo!$A:$D,4,FALSE),"")</f>
        <v>0.40620000000000001</v>
      </c>
      <c r="F96">
        <f>IFERROR(VLOOKUP(A96,EXAMS!A:CS,9,FALSE)*VLOOKUP(EXAMS!$I$1,[1]Cargo!$A:$D,4,FALSE),"")</f>
        <v>0.38700000000000001</v>
      </c>
      <c r="G96">
        <f>IFERROR(VLOOKUP(A96,EXAMS!A:CS,11,FALSE)*VLOOKUP(EXAMS!$K$1,[1]Cargo!$A:$D,4,FALSE),"")</f>
        <v>0.41499999999999998</v>
      </c>
      <c r="H96">
        <f>IFERROR(VLOOKUP(A96,EXAMS!A:CS,13,FALSE)*VLOOKUP(EXAMS!$M$1,[1]Cargo!$A:$D,4,FALSE),"")</f>
        <v>0</v>
      </c>
      <c r="I96">
        <f>IFERROR(VLOOKUP(A96,EXAMS!A:CS,15,FALSE)*VLOOKUP(EXAMS!$O$1,[1]Cargo!$A:$D,4,FALSE),"")</f>
        <v>0.23300000000000001</v>
      </c>
      <c r="J96">
        <f>IFERROR(VLOOKUP(A96,EXAMS!A:CS,17,FALSE)*VLOOKUP(EXAMS!$Q$1,[1]Cargo!$A:$D,4,FALSE),"")</f>
        <v>0</v>
      </c>
      <c r="K96">
        <f>IFERROR(VLOOKUP(A96,EXAMS!A:CS,19,FALSE)*VLOOKUP(EXAMS!$S$1,[1]Cargo!$A:$D,4,FALSE),"")</f>
        <v>0</v>
      </c>
      <c r="L96">
        <f>IFERROR(VLOOKUP(A96,EXAMS!A:CS,21,FALSE)*VLOOKUP(EXAMS!$U$1,[1]Cargo!$A:$D,4,FALSE),"")</f>
        <v>0</v>
      </c>
      <c r="M96">
        <f>IFERROR(VLOOKUP(A96,EXAMS!A:CS,23,FALSE)*VLOOKUP(EXAMS!$W$1,[1]Cargo!$A:$D,4,FALSE),"")</f>
        <v>0</v>
      </c>
      <c r="N96">
        <f>IFERROR(VLOOKUP(A96,EXAMS!A:CS,25,FALSE)*VLOOKUP(EXAMS!$Y$1,[1]Cargo!$A:$D,4,FALSE),"")</f>
        <v>0</v>
      </c>
      <c r="O96">
        <f>IFERROR(VLOOKUP(A96,EXAMS!A:CS,27,FALSE)*VLOOKUP(EXAMS!$AA$1,[1]Cargo!$A:$D,4,FALSE),"")</f>
        <v>0.38450000000000001</v>
      </c>
      <c r="P96">
        <f>IFERROR(VLOOKUP(A96,EXAMS!A:CS,29,FALSE)*VLOOKUP(EXAMS!$AC$1,[1]Cargo!$A:$D,4,FALSE),"")</f>
        <v>0</v>
      </c>
      <c r="Q96">
        <f>IFERROR(VLOOKUP(A96,EXAMS!A:CS,31,FALSE)*VLOOKUP(EXAMS!$AE$1,[1]Cargo!$A:$D,4,FALSE),"")</f>
        <v>0</v>
      </c>
      <c r="R96">
        <f>IFERROR(VLOOKUP(A96,EXAMS!A:CS,33,FALSE)*VLOOKUP(EXAMS!$AG$1,[1]Cargo!$A:$D,4,FALSE),"")</f>
        <v>0</v>
      </c>
      <c r="S96">
        <f>IFERROR(VLOOKUP(A96,EXAMS!A:CS,37,FALSE)*VLOOKUP(EXAMS!$AK$1,[1]Cargo!$A:$D,4,FALSE),"")</f>
        <v>0</v>
      </c>
      <c r="T96">
        <f>IFERROR(VLOOKUP(A96,EXAMS!A:CS,39,FALSE)*VLOOKUP(EXAMS!$AM$1,[1]Cargo!$A:$D,4,FALSE),"")</f>
        <v>0</v>
      </c>
      <c r="U96">
        <f>IFERROR(VLOOKUP(A96,EXAMS!A:CS,41,FALSE)*VLOOKUP(EXAMS!$AO$1,[1]Cargo!$A:$D,4,FALSE),"")</f>
        <v>0</v>
      </c>
      <c r="V96">
        <f>IFERROR(VLOOKUP(A96,EXAMS!A:CS,43,FALSE)*VLOOKUP(EXAMS!$AQ$1,[1]Cargo!$A:$D,4,FALSE),"")</f>
        <v>0</v>
      </c>
      <c r="W96">
        <f>IFERROR(VLOOKUP(A96,EXAMS!A:CS,45,FALSE)*VLOOKUP(EXAMS!$AS$1,[1]Cargo!$A:$D,4,FALSE),"")</f>
        <v>0</v>
      </c>
      <c r="X96">
        <f>IFERROR(VLOOKUP(A96,EXAMS!A:CS,47,FALSE)*VLOOKUP(EXAMS!$AU$1,[1]Cargo!$A:$D,4,FALSE),"")</f>
        <v>0</v>
      </c>
      <c r="Y96">
        <f>IFERROR(VLOOKUP(A96,EXAMS!A:CS,49,FALSE)*VLOOKUP(EXAMS!$AW$1,[1]Cargo!$A:$D,4,FALSE),"")</f>
        <v>0</v>
      </c>
      <c r="Z96">
        <f>IFERROR(VLOOKUP(A96,EXAMS!A:CS,51,FALSE)*VLOOKUP(EXAMS!$AY$1,[1]Cargo!$A:$D,4,FALSE),"")</f>
        <v>0</v>
      </c>
      <c r="AA96">
        <f>IFERROR(VLOOKUP(A96,EXAMS!A:CS,53,FALSE)*VLOOKUP(EXAMS!$BA$1,[1]Cargo!$A:$D,4,FALSE),"")</f>
        <v>0</v>
      </c>
      <c r="AB96">
        <f>IFERROR(VLOOKUP(A96,EXAMS!A:CS,55,FALSE)*VLOOKUP(EXAMS!$BC$1,[1]Cargo!$A:$D,4,FALSE),"")</f>
        <v>0</v>
      </c>
      <c r="AC96">
        <f>IFERROR(VLOOKUP(A96,EXAMS!A:CS,57,FALSE)*VLOOKUP(EXAMS!$BE$1,[1]Cargo!$A:$D,4,FALSE),"")</f>
        <v>0</v>
      </c>
      <c r="AD96">
        <f>IFERROR(VLOOKUP(A96,EXAMS!A:CS,59,FALSE)*VLOOKUP(EXAMS!$BG$1,[1]Cargo!$A:$D,4,FALSE),"")</f>
        <v>0</v>
      </c>
      <c r="AE96">
        <f>IFERROR(VLOOKUP(A96,EXAMS!A:CS,61,FALSE)*VLOOKUP(EXAMS!$BI$1,[1]Cargo!$A:$D,4,FALSE),"")</f>
        <v>0</v>
      </c>
      <c r="AF96">
        <f>IFERROR(VLOOKUP(A96,EXAMS!A:CS,63,FALSE)*VLOOKUP(EXAMS!$BK$1,[1]Cargo!$A:$D,4,FALSE),"")</f>
        <v>0</v>
      </c>
      <c r="AG96">
        <f>IFERROR(VLOOKUP(A96,EXAMS!A:CS,65,FALSE)*VLOOKUP(EXAMS!$BM$1,[1]Cargo!$A:$D,4,FALSE),"")</f>
        <v>0</v>
      </c>
      <c r="AH96">
        <f>IFERROR(VLOOKUP(A96,EXAMS!A:CS,67,FALSE)*VLOOKUP(EXAMS!$BO$1,[1]Cargo!$A:$D,4,FALSE),"")</f>
        <v>0</v>
      </c>
      <c r="AI96">
        <f>IFERROR(VLOOKUP(A96,EXAMS!A:CS,69,FALSE)*VLOOKUP(EXAMS!$BQ$1,[1]Cargo!$A:$D,4,FALSE),"")</f>
        <v>0</v>
      </c>
      <c r="AJ96">
        <f>IFERROR(VLOOKUP(A96,EXAMS!A:CS,71,FALSE)*VLOOKUP(EXAMS!$BS$1,[1]Cargo!$A:$D,4,FALSE),"")</f>
        <v>0</v>
      </c>
      <c r="AK96">
        <f>IFERROR(VLOOKUP(A96,EXAMS!A:CS,73,FALSE)*VLOOKUP(EXAMS!$BU$1,[1]Cargo!$A:$D,4,FALSE),"")</f>
        <v>0</v>
      </c>
      <c r="AL96">
        <f>IFERROR(VLOOKUP(A96,EXAMS!A:CS,75,FALSE)*VLOOKUP(EXAMS!$BW$1,[1]Cargo!$A:$D,4,FALSE),"")</f>
        <v>0</v>
      </c>
      <c r="AM96">
        <f>IFERROR(VLOOKUP(A96,EXAMS!A:CS,77,FALSE)*VLOOKUP(EXAMS!$BY$1,[1]Cargo!$A:$D,4,FALSE),"")</f>
        <v>0</v>
      </c>
      <c r="AN96">
        <f>IFERROR(VLOOKUP(A96,EXAMS!A:CS,79,FALSE)*VLOOKUP(EXAMS!$CA$1,[1]Cargo!$A:$D,4,FALSE),"")</f>
        <v>0</v>
      </c>
      <c r="AO96">
        <f>IFERROR(VLOOKUP(A96,EXAMS!A:CS,81,FALSE)*VLOOKUP(EXAMS!$CC$1,[1]Cargo!$A:$D,4,FALSE),"")</f>
        <v>0</v>
      </c>
      <c r="AP96">
        <f>IFERROR(VLOOKUP(A96,EXAMS!A:CS,83,FALSE)*VLOOKUP(EXAMS!$CE$1,[1]Cargo!$A:$D,4,FALSE),"")</f>
        <v>0</v>
      </c>
      <c r="AQ96">
        <f>IFERROR(VLOOKUP(A96,EXAMS!A:CS,85,FALSE)*VLOOKUP(EXAMS!$CG$1,[1]Cargo!$A:$D,4,FALSE),"")</f>
        <v>0</v>
      </c>
      <c r="AR96">
        <f>IFERROR(VLOOKUP(A96,EXAMS!A:CS,87,FALSE)*VLOOKUP(EXAMS!$CI$1,[1]Cargo!$A:$D,4,FALSE),"")</f>
        <v>0</v>
      </c>
      <c r="AS96">
        <f>IFERROR(VLOOKUP(A96,EXAMS!A:CS,89,FALSE)*VLOOKUP(EXAMS!$CK$1,[1]Cargo!$A:$D,4,FALSE),"")</f>
        <v>0</v>
      </c>
      <c r="AT96">
        <f>IFERROR(VLOOKUP(A96,EXAMS!A:CS,91,FALSE)*VLOOKUP(EXAMS!$CM$1,[1]Cargo!$A:$D,4,FALSE),"")</f>
        <v>0</v>
      </c>
      <c r="AU96">
        <f>IFERROR(VLOOKUP(A96,EXAMS!A:CS,93,FALSE)*VLOOKUP(EXAMS!$CO$1,[1]Cargo!$A:$D,4,FALSE),"")</f>
        <v>0</v>
      </c>
      <c r="AV96">
        <f>IFERROR(VLOOKUP(A96,EXAMS!A:CS,95,FALSE)*VLOOKUP(EXAMS!$CQ$1,[1]Cargo!$A:$D,4,FALSE),"")</f>
        <v>0</v>
      </c>
      <c r="AW96">
        <f>IFERROR(VLOOKUP(A96,EXAMS!A:CS,97,FALSE)*VLOOKUP(EXAMS!$CS$1,[1]Cargo!$A:$D,4,FALSE),"")</f>
        <v>0</v>
      </c>
    </row>
    <row r="97" spans="1:49" hidden="1" x14ac:dyDescent="0.3">
      <c r="A97" s="4" t="str">
        <f>METADATA!A96</f>
        <v>Q0487</v>
      </c>
      <c r="B97" s="11" t="s">
        <v>304</v>
      </c>
      <c r="C97" s="11">
        <f t="shared" si="4"/>
        <v>1.8994</v>
      </c>
      <c r="D97" s="92">
        <f t="shared" si="3"/>
        <v>4</v>
      </c>
      <c r="E97">
        <f>IFERROR(VLOOKUP(A97,EXAMS!A:CS,7,FALSE)*VLOOKUP(EXAMS!$G$1,[1]Cargo!$A:$D,4,FALSE),"")</f>
        <v>0.51239999999999997</v>
      </c>
      <c r="F97">
        <f>IFERROR(VLOOKUP(A97,EXAMS!A:CS,9,FALSE)*VLOOKUP(EXAMS!$I$1,[1]Cargo!$A:$D,4,FALSE),"")</f>
        <v>0.432</v>
      </c>
      <c r="G97">
        <f>IFERROR(VLOOKUP(A97,EXAMS!A:CS,11,FALSE)*VLOOKUP(EXAMS!$K$1,[1]Cargo!$A:$D,4,FALSE),"")</f>
        <v>0.57999999999999996</v>
      </c>
      <c r="H97">
        <f>IFERROR(VLOOKUP(A97,EXAMS!A:CS,13,FALSE)*VLOOKUP(EXAMS!$M$1,[1]Cargo!$A:$D,4,FALSE),"")</f>
        <v>0</v>
      </c>
      <c r="I97">
        <f>IFERROR(VLOOKUP(A97,EXAMS!A:CS,15,FALSE)*VLOOKUP(EXAMS!$O$1,[1]Cargo!$A:$D,4,FALSE),"")</f>
        <v>0</v>
      </c>
      <c r="J97">
        <f>IFERROR(VLOOKUP(A97,EXAMS!A:CS,17,FALSE)*VLOOKUP(EXAMS!$Q$1,[1]Cargo!$A:$D,4,FALSE),"")</f>
        <v>0</v>
      </c>
      <c r="K97">
        <f>IFERROR(VLOOKUP(A97,EXAMS!A:CS,19,FALSE)*VLOOKUP(EXAMS!$S$1,[1]Cargo!$A:$D,4,FALSE),"")</f>
        <v>0</v>
      </c>
      <c r="L97">
        <f>IFERROR(VLOOKUP(A97,EXAMS!A:CS,21,FALSE)*VLOOKUP(EXAMS!$U$1,[1]Cargo!$A:$D,4,FALSE),"")</f>
        <v>0</v>
      </c>
      <c r="M97">
        <f>IFERROR(VLOOKUP(A97,EXAMS!A:CS,23,FALSE)*VLOOKUP(EXAMS!$W$1,[1]Cargo!$A:$D,4,FALSE),"")</f>
        <v>0</v>
      </c>
      <c r="N97">
        <f>IFERROR(VLOOKUP(A97,EXAMS!A:CS,25,FALSE)*VLOOKUP(EXAMS!$Y$1,[1]Cargo!$A:$D,4,FALSE),"")</f>
        <v>0</v>
      </c>
      <c r="O97">
        <f>IFERROR(VLOOKUP(A97,EXAMS!A:CS,27,FALSE)*VLOOKUP(EXAMS!$AA$1,[1]Cargo!$A:$D,4,FALSE),"")</f>
        <v>0</v>
      </c>
      <c r="P97">
        <f>IFERROR(VLOOKUP(A97,EXAMS!A:CS,29,FALSE)*VLOOKUP(EXAMS!$AC$1,[1]Cargo!$A:$D,4,FALSE),"")</f>
        <v>0</v>
      </c>
      <c r="Q97">
        <f>IFERROR(VLOOKUP(A97,EXAMS!A:CS,31,FALSE)*VLOOKUP(EXAMS!$AE$1,[1]Cargo!$A:$D,4,FALSE),"")</f>
        <v>0</v>
      </c>
      <c r="R97">
        <f>IFERROR(VLOOKUP(A97,EXAMS!A:CS,33,FALSE)*VLOOKUP(EXAMS!$AG$1,[1]Cargo!$A:$D,4,FALSE),"")</f>
        <v>0</v>
      </c>
      <c r="S97">
        <f>IFERROR(VLOOKUP(A97,EXAMS!A:CS,37,FALSE)*VLOOKUP(EXAMS!$AK$1,[1]Cargo!$A:$D,4,FALSE),"")</f>
        <v>0.375</v>
      </c>
      <c r="T97">
        <f>IFERROR(VLOOKUP(A97,EXAMS!A:CS,39,FALSE)*VLOOKUP(EXAMS!$AM$1,[1]Cargo!$A:$D,4,FALSE),"")</f>
        <v>0</v>
      </c>
      <c r="U97">
        <f>IFERROR(VLOOKUP(A97,EXAMS!A:CS,41,FALSE)*VLOOKUP(EXAMS!$AO$1,[1]Cargo!$A:$D,4,FALSE),"")</f>
        <v>0</v>
      </c>
      <c r="V97">
        <f>IFERROR(VLOOKUP(A97,EXAMS!A:CS,43,FALSE)*VLOOKUP(EXAMS!$AQ$1,[1]Cargo!$A:$D,4,FALSE),"")</f>
        <v>0</v>
      </c>
      <c r="W97">
        <f>IFERROR(VLOOKUP(A97,EXAMS!A:CS,45,FALSE)*VLOOKUP(EXAMS!$AS$1,[1]Cargo!$A:$D,4,FALSE),"")</f>
        <v>0</v>
      </c>
      <c r="X97">
        <f>IFERROR(VLOOKUP(A97,EXAMS!A:CS,47,FALSE)*VLOOKUP(EXAMS!$AU$1,[1]Cargo!$A:$D,4,FALSE),"")</f>
        <v>0</v>
      </c>
      <c r="Y97">
        <f>IFERROR(VLOOKUP(A97,EXAMS!A:CS,49,FALSE)*VLOOKUP(EXAMS!$AW$1,[1]Cargo!$A:$D,4,FALSE),"")</f>
        <v>0</v>
      </c>
      <c r="Z97">
        <f>IFERROR(VLOOKUP(A97,EXAMS!A:CS,51,FALSE)*VLOOKUP(EXAMS!$AY$1,[1]Cargo!$A:$D,4,FALSE),"")</f>
        <v>0</v>
      </c>
      <c r="AA97">
        <f>IFERROR(VLOOKUP(A97,EXAMS!A:CS,53,FALSE)*VLOOKUP(EXAMS!$BA$1,[1]Cargo!$A:$D,4,FALSE),"")</f>
        <v>0</v>
      </c>
      <c r="AB97">
        <f>IFERROR(VLOOKUP(A97,EXAMS!A:CS,55,FALSE)*VLOOKUP(EXAMS!$BC$1,[1]Cargo!$A:$D,4,FALSE),"")</f>
        <v>0</v>
      </c>
      <c r="AC97">
        <f>IFERROR(VLOOKUP(A97,EXAMS!A:CS,57,FALSE)*VLOOKUP(EXAMS!$BE$1,[1]Cargo!$A:$D,4,FALSE),"")</f>
        <v>0</v>
      </c>
      <c r="AD97">
        <f>IFERROR(VLOOKUP(A97,EXAMS!A:CS,59,FALSE)*VLOOKUP(EXAMS!$BG$1,[1]Cargo!$A:$D,4,FALSE),"")</f>
        <v>0</v>
      </c>
      <c r="AE97">
        <f>IFERROR(VLOOKUP(A97,EXAMS!A:CS,61,FALSE)*VLOOKUP(EXAMS!$BI$1,[1]Cargo!$A:$D,4,FALSE),"")</f>
        <v>0</v>
      </c>
      <c r="AF97">
        <f>IFERROR(VLOOKUP(A97,EXAMS!A:CS,63,FALSE)*VLOOKUP(EXAMS!$BK$1,[1]Cargo!$A:$D,4,FALSE),"")</f>
        <v>0</v>
      </c>
      <c r="AG97">
        <f>IFERROR(VLOOKUP(A97,EXAMS!A:CS,65,FALSE)*VLOOKUP(EXAMS!$BM$1,[1]Cargo!$A:$D,4,FALSE),"")</f>
        <v>0</v>
      </c>
      <c r="AH97">
        <f>IFERROR(VLOOKUP(A97,EXAMS!A:CS,67,FALSE)*VLOOKUP(EXAMS!$BO$1,[1]Cargo!$A:$D,4,FALSE),"")</f>
        <v>0</v>
      </c>
      <c r="AI97">
        <f>IFERROR(VLOOKUP(A97,EXAMS!A:CS,69,FALSE)*VLOOKUP(EXAMS!$BQ$1,[1]Cargo!$A:$D,4,FALSE),"")</f>
        <v>0</v>
      </c>
      <c r="AJ97">
        <f>IFERROR(VLOOKUP(A97,EXAMS!A:CS,71,FALSE)*VLOOKUP(EXAMS!$BS$1,[1]Cargo!$A:$D,4,FALSE),"")</f>
        <v>0</v>
      </c>
      <c r="AK97">
        <f>IFERROR(VLOOKUP(A97,EXAMS!A:CS,73,FALSE)*VLOOKUP(EXAMS!$BU$1,[1]Cargo!$A:$D,4,FALSE),"")</f>
        <v>0</v>
      </c>
      <c r="AL97">
        <f>IFERROR(VLOOKUP(A97,EXAMS!A:CS,75,FALSE)*VLOOKUP(EXAMS!$BW$1,[1]Cargo!$A:$D,4,FALSE),"")</f>
        <v>0</v>
      </c>
      <c r="AM97">
        <f>IFERROR(VLOOKUP(A97,EXAMS!A:CS,77,FALSE)*VLOOKUP(EXAMS!$BY$1,[1]Cargo!$A:$D,4,FALSE),"")</f>
        <v>0</v>
      </c>
      <c r="AN97">
        <f>IFERROR(VLOOKUP(A97,EXAMS!A:CS,79,FALSE)*VLOOKUP(EXAMS!$CA$1,[1]Cargo!$A:$D,4,FALSE),"")</f>
        <v>0</v>
      </c>
      <c r="AO97">
        <f>IFERROR(VLOOKUP(A97,EXAMS!A:CS,81,FALSE)*VLOOKUP(EXAMS!$CC$1,[1]Cargo!$A:$D,4,FALSE),"")</f>
        <v>0</v>
      </c>
      <c r="AP97">
        <f>IFERROR(VLOOKUP(A97,EXAMS!A:CS,83,FALSE)*VLOOKUP(EXAMS!$CE$1,[1]Cargo!$A:$D,4,FALSE),"")</f>
        <v>0</v>
      </c>
      <c r="AQ97">
        <f>IFERROR(VLOOKUP(A97,EXAMS!A:CS,85,FALSE)*VLOOKUP(EXAMS!$CG$1,[1]Cargo!$A:$D,4,FALSE),"")</f>
        <v>0</v>
      </c>
      <c r="AR97">
        <f>IFERROR(VLOOKUP(A97,EXAMS!A:CS,87,FALSE)*VLOOKUP(EXAMS!$CI$1,[1]Cargo!$A:$D,4,FALSE),"")</f>
        <v>0</v>
      </c>
      <c r="AS97">
        <f>IFERROR(VLOOKUP(A97,EXAMS!A:CS,89,FALSE)*VLOOKUP(EXAMS!$CK$1,[1]Cargo!$A:$D,4,FALSE),"")</f>
        <v>0</v>
      </c>
      <c r="AT97">
        <f>IFERROR(VLOOKUP(A97,EXAMS!A:CS,91,FALSE)*VLOOKUP(EXAMS!$CM$1,[1]Cargo!$A:$D,4,FALSE),"")</f>
        <v>0</v>
      </c>
      <c r="AU97">
        <f>IFERROR(VLOOKUP(A97,EXAMS!A:CS,93,FALSE)*VLOOKUP(EXAMS!$CO$1,[1]Cargo!$A:$D,4,FALSE),"")</f>
        <v>0</v>
      </c>
      <c r="AV97">
        <f>IFERROR(VLOOKUP(A97,EXAMS!A:CS,95,FALSE)*VLOOKUP(EXAMS!$CQ$1,[1]Cargo!$A:$D,4,FALSE),"")</f>
        <v>0</v>
      </c>
      <c r="AW97">
        <f>IFERROR(VLOOKUP(A97,EXAMS!A:CS,97,FALSE)*VLOOKUP(EXAMS!$CS$1,[1]Cargo!$A:$D,4,FALSE),"")</f>
        <v>0</v>
      </c>
    </row>
    <row r="98" spans="1:49" hidden="1" x14ac:dyDescent="0.3">
      <c r="A98" s="4" t="str">
        <f>METADATA!A97</f>
        <v>Q0488</v>
      </c>
      <c r="B98" s="11" t="s">
        <v>307</v>
      </c>
      <c r="C98" s="11">
        <f t="shared" si="4"/>
        <v>0</v>
      </c>
      <c r="D98" s="92">
        <f t="shared" si="3"/>
        <v>0</v>
      </c>
      <c r="E98">
        <f>IFERROR(VLOOKUP(A98,EXAMS!A:CS,7,FALSE)*VLOOKUP(EXAMS!$G$1,[1]Cargo!$A:$D,4,FALSE),"")</f>
        <v>0</v>
      </c>
      <c r="F98">
        <f>IFERROR(VLOOKUP(A98,EXAMS!A:CS,9,FALSE)*VLOOKUP(EXAMS!$I$1,[1]Cargo!$A:$D,4,FALSE),"")</f>
        <v>0</v>
      </c>
      <c r="G98">
        <f>IFERROR(VLOOKUP(A98,EXAMS!A:CS,11,FALSE)*VLOOKUP(EXAMS!$K$1,[1]Cargo!$A:$D,4,FALSE),"")</f>
        <v>0</v>
      </c>
      <c r="H98">
        <f>IFERROR(VLOOKUP(A98,EXAMS!A:CS,13,FALSE)*VLOOKUP(EXAMS!$M$1,[1]Cargo!$A:$D,4,FALSE),"")</f>
        <v>0</v>
      </c>
      <c r="I98">
        <f>IFERROR(VLOOKUP(A98,EXAMS!A:CS,15,FALSE)*VLOOKUP(EXAMS!$O$1,[1]Cargo!$A:$D,4,FALSE),"")</f>
        <v>0</v>
      </c>
      <c r="J98">
        <f>IFERROR(VLOOKUP(A98,EXAMS!A:CS,17,FALSE)*VLOOKUP(EXAMS!$Q$1,[1]Cargo!$A:$D,4,FALSE),"")</f>
        <v>0</v>
      </c>
      <c r="K98">
        <f>IFERROR(VLOOKUP(A98,EXAMS!A:CS,19,FALSE)*VLOOKUP(EXAMS!$S$1,[1]Cargo!$A:$D,4,FALSE),"")</f>
        <v>0</v>
      </c>
      <c r="L98">
        <f>IFERROR(VLOOKUP(A98,EXAMS!A:CS,21,FALSE)*VLOOKUP(EXAMS!$U$1,[1]Cargo!$A:$D,4,FALSE),"")</f>
        <v>0</v>
      </c>
      <c r="M98">
        <f>IFERROR(VLOOKUP(A98,EXAMS!A:CS,23,FALSE)*VLOOKUP(EXAMS!$W$1,[1]Cargo!$A:$D,4,FALSE),"")</f>
        <v>0</v>
      </c>
      <c r="N98">
        <f>IFERROR(VLOOKUP(A98,EXAMS!A:CS,25,FALSE)*VLOOKUP(EXAMS!$Y$1,[1]Cargo!$A:$D,4,FALSE),"")</f>
        <v>0</v>
      </c>
      <c r="O98">
        <f>IFERROR(VLOOKUP(A98,EXAMS!A:CS,27,FALSE)*VLOOKUP(EXAMS!$AA$1,[1]Cargo!$A:$D,4,FALSE),"")</f>
        <v>0</v>
      </c>
      <c r="P98">
        <f>IFERROR(VLOOKUP(A98,EXAMS!A:CS,29,FALSE)*VLOOKUP(EXAMS!$AC$1,[1]Cargo!$A:$D,4,FALSE),"")</f>
        <v>0</v>
      </c>
      <c r="Q98">
        <f>IFERROR(VLOOKUP(A98,EXAMS!A:CS,31,FALSE)*VLOOKUP(EXAMS!$AE$1,[1]Cargo!$A:$D,4,FALSE),"")</f>
        <v>0</v>
      </c>
      <c r="R98">
        <f>IFERROR(VLOOKUP(A98,EXAMS!A:CS,33,FALSE)*VLOOKUP(EXAMS!$AG$1,[1]Cargo!$A:$D,4,FALSE),"")</f>
        <v>0</v>
      </c>
      <c r="S98">
        <f>IFERROR(VLOOKUP(A98,EXAMS!A:CS,37,FALSE)*VLOOKUP(EXAMS!$AK$1,[1]Cargo!$A:$D,4,FALSE),"")</f>
        <v>0</v>
      </c>
      <c r="T98">
        <f>IFERROR(VLOOKUP(A98,EXAMS!A:CS,39,FALSE)*VLOOKUP(EXAMS!$AM$1,[1]Cargo!$A:$D,4,FALSE),"")</f>
        <v>0</v>
      </c>
      <c r="U98">
        <f>IFERROR(VLOOKUP(A98,EXAMS!A:CS,41,FALSE)*VLOOKUP(EXAMS!$AO$1,[1]Cargo!$A:$D,4,FALSE),"")</f>
        <v>0</v>
      </c>
      <c r="V98">
        <f>IFERROR(VLOOKUP(A98,EXAMS!A:CS,43,FALSE)*VLOOKUP(EXAMS!$AQ$1,[1]Cargo!$A:$D,4,FALSE),"")</f>
        <v>0</v>
      </c>
      <c r="W98">
        <f>IFERROR(VLOOKUP(A98,EXAMS!A:CS,45,FALSE)*VLOOKUP(EXAMS!$AS$1,[1]Cargo!$A:$D,4,FALSE),"")</f>
        <v>0</v>
      </c>
      <c r="X98">
        <f>IFERROR(VLOOKUP(A98,EXAMS!A:CS,47,FALSE)*VLOOKUP(EXAMS!$AU$1,[1]Cargo!$A:$D,4,FALSE),"")</f>
        <v>0</v>
      </c>
      <c r="Y98">
        <f>IFERROR(VLOOKUP(A98,EXAMS!A:CS,49,FALSE)*VLOOKUP(EXAMS!$AW$1,[1]Cargo!$A:$D,4,FALSE),"")</f>
        <v>0</v>
      </c>
      <c r="Z98">
        <f>IFERROR(VLOOKUP(A98,EXAMS!A:CS,51,FALSE)*VLOOKUP(EXAMS!$AY$1,[1]Cargo!$A:$D,4,FALSE),"")</f>
        <v>0</v>
      </c>
      <c r="AA98">
        <f>IFERROR(VLOOKUP(A98,EXAMS!A:CS,53,FALSE)*VLOOKUP(EXAMS!$BA$1,[1]Cargo!$A:$D,4,FALSE),"")</f>
        <v>0</v>
      </c>
      <c r="AB98">
        <f>IFERROR(VLOOKUP(A98,EXAMS!A:CS,55,FALSE)*VLOOKUP(EXAMS!$BC$1,[1]Cargo!$A:$D,4,FALSE),"")</f>
        <v>0</v>
      </c>
      <c r="AC98">
        <f>IFERROR(VLOOKUP(A98,EXAMS!A:CS,57,FALSE)*VLOOKUP(EXAMS!$BE$1,[1]Cargo!$A:$D,4,FALSE),"")</f>
        <v>0</v>
      </c>
      <c r="AD98">
        <f>IFERROR(VLOOKUP(A98,EXAMS!A:CS,59,FALSE)*VLOOKUP(EXAMS!$BG$1,[1]Cargo!$A:$D,4,FALSE),"")</f>
        <v>0</v>
      </c>
      <c r="AE98">
        <f>IFERROR(VLOOKUP(A98,EXAMS!A:CS,61,FALSE)*VLOOKUP(EXAMS!$BI$1,[1]Cargo!$A:$D,4,FALSE),"")</f>
        <v>0</v>
      </c>
      <c r="AF98">
        <f>IFERROR(VLOOKUP(A98,EXAMS!A:CS,63,FALSE)*VLOOKUP(EXAMS!$BK$1,[1]Cargo!$A:$D,4,FALSE),"")</f>
        <v>0</v>
      </c>
      <c r="AG98">
        <f>IFERROR(VLOOKUP(A98,EXAMS!A:CS,65,FALSE)*VLOOKUP(EXAMS!$BM$1,[1]Cargo!$A:$D,4,FALSE),"")</f>
        <v>0</v>
      </c>
      <c r="AH98">
        <f>IFERROR(VLOOKUP(A98,EXAMS!A:CS,67,FALSE)*VLOOKUP(EXAMS!$BO$1,[1]Cargo!$A:$D,4,FALSE),"")</f>
        <v>0</v>
      </c>
      <c r="AI98">
        <f>IFERROR(VLOOKUP(A98,EXAMS!A:CS,69,FALSE)*VLOOKUP(EXAMS!$BQ$1,[1]Cargo!$A:$D,4,FALSE),"")</f>
        <v>0</v>
      </c>
      <c r="AJ98">
        <f>IFERROR(VLOOKUP(A98,EXAMS!A:CS,71,FALSE)*VLOOKUP(EXAMS!$BS$1,[1]Cargo!$A:$D,4,FALSE),"")</f>
        <v>0</v>
      </c>
      <c r="AK98">
        <f>IFERROR(VLOOKUP(A98,EXAMS!A:CS,73,FALSE)*VLOOKUP(EXAMS!$BU$1,[1]Cargo!$A:$D,4,FALSE),"")</f>
        <v>0</v>
      </c>
      <c r="AL98">
        <f>IFERROR(VLOOKUP(A98,EXAMS!A:CS,75,FALSE)*VLOOKUP(EXAMS!$BW$1,[1]Cargo!$A:$D,4,FALSE),"")</f>
        <v>0</v>
      </c>
      <c r="AM98">
        <f>IFERROR(VLOOKUP(A98,EXAMS!A:CS,77,FALSE)*VLOOKUP(EXAMS!$BY$1,[1]Cargo!$A:$D,4,FALSE),"")</f>
        <v>0</v>
      </c>
      <c r="AN98">
        <f>IFERROR(VLOOKUP(A98,EXAMS!A:CS,79,FALSE)*VLOOKUP(EXAMS!$CA$1,[1]Cargo!$A:$D,4,FALSE),"")</f>
        <v>0</v>
      </c>
      <c r="AO98">
        <f>IFERROR(VLOOKUP(A98,EXAMS!A:CS,81,FALSE)*VLOOKUP(EXAMS!$CC$1,[1]Cargo!$A:$D,4,FALSE),"")</f>
        <v>0</v>
      </c>
      <c r="AP98">
        <f>IFERROR(VLOOKUP(A98,EXAMS!A:CS,83,FALSE)*VLOOKUP(EXAMS!$CE$1,[1]Cargo!$A:$D,4,FALSE),"")</f>
        <v>0</v>
      </c>
      <c r="AQ98">
        <f>IFERROR(VLOOKUP(A98,EXAMS!A:CS,85,FALSE)*VLOOKUP(EXAMS!$CG$1,[1]Cargo!$A:$D,4,FALSE),"")</f>
        <v>0</v>
      </c>
      <c r="AR98">
        <f>IFERROR(VLOOKUP(A98,EXAMS!A:CS,87,FALSE)*VLOOKUP(EXAMS!$CI$1,[1]Cargo!$A:$D,4,FALSE),"")</f>
        <v>0</v>
      </c>
      <c r="AS98">
        <f>IFERROR(VLOOKUP(A98,EXAMS!A:CS,89,FALSE)*VLOOKUP(EXAMS!$CK$1,[1]Cargo!$A:$D,4,FALSE),"")</f>
        <v>0</v>
      </c>
      <c r="AT98">
        <f>IFERROR(VLOOKUP(A98,EXAMS!A:CS,91,FALSE)*VLOOKUP(EXAMS!$CM$1,[1]Cargo!$A:$D,4,FALSE),"")</f>
        <v>0</v>
      </c>
      <c r="AU98">
        <f>IFERROR(VLOOKUP(A98,EXAMS!A:CS,93,FALSE)*VLOOKUP(EXAMS!$CO$1,[1]Cargo!$A:$D,4,FALSE),"")</f>
        <v>0</v>
      </c>
      <c r="AV98">
        <f>IFERROR(VLOOKUP(A98,EXAMS!A:CS,95,FALSE)*VLOOKUP(EXAMS!$CQ$1,[1]Cargo!$A:$D,4,FALSE),"")</f>
        <v>0</v>
      </c>
      <c r="AW98">
        <f>IFERROR(VLOOKUP(A98,EXAMS!A:CS,97,FALSE)*VLOOKUP(EXAMS!$CS$1,[1]Cargo!$A:$D,4,FALSE),"")</f>
        <v>0</v>
      </c>
    </row>
    <row r="99" spans="1:49" hidden="1" x14ac:dyDescent="0.3">
      <c r="A99" s="4" t="str">
        <f>METADATA!A98</f>
        <v>Q0489</v>
      </c>
      <c r="B99" s="11" t="s">
        <v>310</v>
      </c>
      <c r="C99" s="11">
        <f t="shared" si="4"/>
        <v>2.3040000000000003</v>
      </c>
      <c r="D99" s="92">
        <f t="shared" si="3"/>
        <v>5</v>
      </c>
      <c r="E99">
        <f>IFERROR(VLOOKUP(A99,EXAMS!A:CS,7,FALSE)*VLOOKUP(EXAMS!$G$1,[1]Cargo!$A:$D,4,FALSE),"")</f>
        <v>0.56130000000000002</v>
      </c>
      <c r="F99">
        <f>IFERROR(VLOOKUP(A99,EXAMS!A:CS,9,FALSE)*VLOOKUP(EXAMS!$I$1,[1]Cargo!$A:$D,4,FALSE),"")</f>
        <v>0</v>
      </c>
      <c r="G99">
        <f>IFERROR(VLOOKUP(A99,EXAMS!A:CS,11,FALSE)*VLOOKUP(EXAMS!$K$1,[1]Cargo!$A:$D,4,FALSE),"")</f>
        <v>0</v>
      </c>
      <c r="H99">
        <f>IFERROR(VLOOKUP(A99,EXAMS!A:CS,13,FALSE)*VLOOKUP(EXAMS!$M$1,[1]Cargo!$A:$D,4,FALSE),"")</f>
        <v>0.55469999999999997</v>
      </c>
      <c r="I99">
        <f>IFERROR(VLOOKUP(A99,EXAMS!A:CS,15,FALSE)*VLOOKUP(EXAMS!$O$1,[1]Cargo!$A:$D,4,FALSE),"")</f>
        <v>0</v>
      </c>
      <c r="J99">
        <f>IFERROR(VLOOKUP(A99,EXAMS!A:CS,17,FALSE)*VLOOKUP(EXAMS!$Q$1,[1]Cargo!$A:$D,4,FALSE),"")</f>
        <v>0</v>
      </c>
      <c r="K99">
        <f>IFERROR(VLOOKUP(A99,EXAMS!A:CS,19,FALSE)*VLOOKUP(EXAMS!$S$1,[1]Cargo!$A:$D,4,FALSE),"")</f>
        <v>0</v>
      </c>
      <c r="L99">
        <f>IFERROR(VLOOKUP(A99,EXAMS!A:CS,21,FALSE)*VLOOKUP(EXAMS!$U$1,[1]Cargo!$A:$D,4,FALSE),"")</f>
        <v>0</v>
      </c>
      <c r="M99">
        <f>IFERROR(VLOOKUP(A99,EXAMS!A:CS,23,FALSE)*VLOOKUP(EXAMS!$W$1,[1]Cargo!$A:$D,4,FALSE),"")</f>
        <v>0.25559999999999999</v>
      </c>
      <c r="N99">
        <f>IFERROR(VLOOKUP(A99,EXAMS!A:CS,25,FALSE)*VLOOKUP(EXAMS!$Y$1,[1]Cargo!$A:$D,4,FALSE),"")</f>
        <v>0.45140000000000002</v>
      </c>
      <c r="O99">
        <f>IFERROR(VLOOKUP(A99,EXAMS!A:CS,27,FALSE)*VLOOKUP(EXAMS!$AA$1,[1]Cargo!$A:$D,4,FALSE),"")</f>
        <v>0.48099999999999998</v>
      </c>
      <c r="P99">
        <f>IFERROR(VLOOKUP(A99,EXAMS!A:CS,29,FALSE)*VLOOKUP(EXAMS!$AC$1,[1]Cargo!$A:$D,4,FALSE),"")</f>
        <v>0</v>
      </c>
      <c r="Q99">
        <f>IFERROR(VLOOKUP(A99,EXAMS!A:CS,31,FALSE)*VLOOKUP(EXAMS!$AE$1,[1]Cargo!$A:$D,4,FALSE),"")</f>
        <v>0</v>
      </c>
      <c r="R99">
        <f>IFERROR(VLOOKUP(A99,EXAMS!A:CS,33,FALSE)*VLOOKUP(EXAMS!$AG$1,[1]Cargo!$A:$D,4,FALSE),"")</f>
        <v>0</v>
      </c>
      <c r="S99">
        <f>IFERROR(VLOOKUP(A99,EXAMS!A:CS,37,FALSE)*VLOOKUP(EXAMS!$AK$1,[1]Cargo!$A:$D,4,FALSE),"")</f>
        <v>0</v>
      </c>
      <c r="T99">
        <f>IFERROR(VLOOKUP(A99,EXAMS!A:CS,39,FALSE)*VLOOKUP(EXAMS!$AM$1,[1]Cargo!$A:$D,4,FALSE),"")</f>
        <v>0</v>
      </c>
      <c r="U99">
        <f>IFERROR(VLOOKUP(A99,EXAMS!A:CS,41,FALSE)*VLOOKUP(EXAMS!$AO$1,[1]Cargo!$A:$D,4,FALSE),"")</f>
        <v>0</v>
      </c>
      <c r="V99">
        <f>IFERROR(VLOOKUP(A99,EXAMS!A:CS,43,FALSE)*VLOOKUP(EXAMS!$AQ$1,[1]Cargo!$A:$D,4,FALSE),"")</f>
        <v>0</v>
      </c>
      <c r="W99">
        <f>IFERROR(VLOOKUP(A99,EXAMS!A:CS,45,FALSE)*VLOOKUP(EXAMS!$AS$1,[1]Cargo!$A:$D,4,FALSE),"")</f>
        <v>0</v>
      </c>
      <c r="X99">
        <f>IFERROR(VLOOKUP(A99,EXAMS!A:CS,47,FALSE)*VLOOKUP(EXAMS!$AU$1,[1]Cargo!$A:$D,4,FALSE),"")</f>
        <v>0</v>
      </c>
      <c r="Y99">
        <f>IFERROR(VLOOKUP(A99,EXAMS!A:CS,49,FALSE)*VLOOKUP(EXAMS!$AW$1,[1]Cargo!$A:$D,4,FALSE),"")</f>
        <v>0</v>
      </c>
      <c r="Z99">
        <f>IFERROR(VLOOKUP(A99,EXAMS!A:CS,51,FALSE)*VLOOKUP(EXAMS!$AY$1,[1]Cargo!$A:$D,4,FALSE),"")</f>
        <v>0</v>
      </c>
      <c r="AA99">
        <f>IFERROR(VLOOKUP(A99,EXAMS!A:CS,53,FALSE)*VLOOKUP(EXAMS!$BA$1,[1]Cargo!$A:$D,4,FALSE),"")</f>
        <v>0</v>
      </c>
      <c r="AB99">
        <f>IFERROR(VLOOKUP(A99,EXAMS!A:CS,55,FALSE)*VLOOKUP(EXAMS!$BC$1,[1]Cargo!$A:$D,4,FALSE),"")</f>
        <v>0</v>
      </c>
      <c r="AC99">
        <f>IFERROR(VLOOKUP(A99,EXAMS!A:CS,57,FALSE)*VLOOKUP(EXAMS!$BE$1,[1]Cargo!$A:$D,4,FALSE),"")</f>
        <v>0</v>
      </c>
      <c r="AD99">
        <f>IFERROR(VLOOKUP(A99,EXAMS!A:CS,59,FALSE)*VLOOKUP(EXAMS!$BG$1,[1]Cargo!$A:$D,4,FALSE),"")</f>
        <v>0</v>
      </c>
      <c r="AE99">
        <f>IFERROR(VLOOKUP(A99,EXAMS!A:CS,61,FALSE)*VLOOKUP(EXAMS!$BI$1,[1]Cargo!$A:$D,4,FALSE),"")</f>
        <v>0</v>
      </c>
      <c r="AF99">
        <f>IFERROR(VLOOKUP(A99,EXAMS!A:CS,63,FALSE)*VLOOKUP(EXAMS!$BK$1,[1]Cargo!$A:$D,4,FALSE),"")</f>
        <v>0</v>
      </c>
      <c r="AG99">
        <f>IFERROR(VLOOKUP(A99,EXAMS!A:CS,65,FALSE)*VLOOKUP(EXAMS!$BM$1,[1]Cargo!$A:$D,4,FALSE),"")</f>
        <v>0</v>
      </c>
      <c r="AH99">
        <f>IFERROR(VLOOKUP(A99,EXAMS!A:CS,67,FALSE)*VLOOKUP(EXAMS!$BO$1,[1]Cargo!$A:$D,4,FALSE),"")</f>
        <v>0</v>
      </c>
      <c r="AI99">
        <f>IFERROR(VLOOKUP(A99,EXAMS!A:CS,69,FALSE)*VLOOKUP(EXAMS!$BQ$1,[1]Cargo!$A:$D,4,FALSE),"")</f>
        <v>0</v>
      </c>
      <c r="AJ99">
        <f>IFERROR(VLOOKUP(A99,EXAMS!A:CS,71,FALSE)*VLOOKUP(EXAMS!$BS$1,[1]Cargo!$A:$D,4,FALSE),"")</f>
        <v>0</v>
      </c>
      <c r="AK99">
        <f>IFERROR(VLOOKUP(A99,EXAMS!A:CS,73,FALSE)*VLOOKUP(EXAMS!$BU$1,[1]Cargo!$A:$D,4,FALSE),"")</f>
        <v>0</v>
      </c>
      <c r="AL99">
        <f>IFERROR(VLOOKUP(A99,EXAMS!A:CS,75,FALSE)*VLOOKUP(EXAMS!$BW$1,[1]Cargo!$A:$D,4,FALSE),"")</f>
        <v>0</v>
      </c>
      <c r="AM99">
        <f>IFERROR(VLOOKUP(A99,EXAMS!A:CS,77,FALSE)*VLOOKUP(EXAMS!$BY$1,[1]Cargo!$A:$D,4,FALSE),"")</f>
        <v>0</v>
      </c>
      <c r="AN99">
        <f>IFERROR(VLOOKUP(A99,EXAMS!A:CS,79,FALSE)*VLOOKUP(EXAMS!$CA$1,[1]Cargo!$A:$D,4,FALSE),"")</f>
        <v>0</v>
      </c>
      <c r="AO99">
        <f>IFERROR(VLOOKUP(A99,EXAMS!A:CS,81,FALSE)*VLOOKUP(EXAMS!$CC$1,[1]Cargo!$A:$D,4,FALSE),"")</f>
        <v>0</v>
      </c>
      <c r="AP99">
        <f>IFERROR(VLOOKUP(A99,EXAMS!A:CS,83,FALSE)*VLOOKUP(EXAMS!$CE$1,[1]Cargo!$A:$D,4,FALSE),"")</f>
        <v>0</v>
      </c>
      <c r="AQ99">
        <f>IFERROR(VLOOKUP(A99,EXAMS!A:CS,85,FALSE)*VLOOKUP(EXAMS!$CG$1,[1]Cargo!$A:$D,4,FALSE),"")</f>
        <v>0</v>
      </c>
      <c r="AR99">
        <f>IFERROR(VLOOKUP(A99,EXAMS!A:CS,87,FALSE)*VLOOKUP(EXAMS!$CI$1,[1]Cargo!$A:$D,4,FALSE),"")</f>
        <v>0</v>
      </c>
      <c r="AS99">
        <f>IFERROR(VLOOKUP(A99,EXAMS!A:CS,89,FALSE)*VLOOKUP(EXAMS!$CK$1,[1]Cargo!$A:$D,4,FALSE),"")</f>
        <v>0</v>
      </c>
      <c r="AT99">
        <f>IFERROR(VLOOKUP(A99,EXAMS!A:CS,91,FALSE)*VLOOKUP(EXAMS!$CM$1,[1]Cargo!$A:$D,4,FALSE),"")</f>
        <v>0</v>
      </c>
      <c r="AU99">
        <f>IFERROR(VLOOKUP(A99,EXAMS!A:CS,93,FALSE)*VLOOKUP(EXAMS!$CO$1,[1]Cargo!$A:$D,4,FALSE),"")</f>
        <v>0</v>
      </c>
      <c r="AV99">
        <f>IFERROR(VLOOKUP(A99,EXAMS!A:CS,95,FALSE)*VLOOKUP(EXAMS!$CQ$1,[1]Cargo!$A:$D,4,FALSE),"")</f>
        <v>0</v>
      </c>
      <c r="AW99">
        <f>IFERROR(VLOOKUP(A99,EXAMS!A:CS,97,FALSE)*VLOOKUP(EXAMS!$CS$1,[1]Cargo!$A:$D,4,FALSE),"")</f>
        <v>0</v>
      </c>
    </row>
    <row r="100" spans="1:49" hidden="1" x14ac:dyDescent="0.3">
      <c r="A100" s="4" t="str">
        <f>METADATA!A99</f>
        <v>Q0491</v>
      </c>
      <c r="B100" s="11" t="s">
        <v>313</v>
      </c>
      <c r="C100" s="11">
        <f t="shared" si="4"/>
        <v>0</v>
      </c>
      <c r="D100" s="92">
        <f t="shared" si="3"/>
        <v>0</v>
      </c>
      <c r="E100">
        <f>IFERROR(VLOOKUP(A100,EXAMS!A:CS,7,FALSE)*VLOOKUP(EXAMS!$G$1,[1]Cargo!$A:$D,4,FALSE),"")</f>
        <v>0</v>
      </c>
      <c r="F100">
        <f>IFERROR(VLOOKUP(A100,EXAMS!A:CS,9,FALSE)*VLOOKUP(EXAMS!$I$1,[1]Cargo!$A:$D,4,FALSE),"")</f>
        <v>0</v>
      </c>
      <c r="G100">
        <f>IFERROR(VLOOKUP(A100,EXAMS!A:CS,11,FALSE)*VLOOKUP(EXAMS!$K$1,[1]Cargo!$A:$D,4,FALSE),"")</f>
        <v>0</v>
      </c>
      <c r="H100">
        <f>IFERROR(VLOOKUP(A100,EXAMS!A:CS,13,FALSE)*VLOOKUP(EXAMS!$M$1,[1]Cargo!$A:$D,4,FALSE),"")</f>
        <v>0</v>
      </c>
      <c r="I100">
        <f>IFERROR(VLOOKUP(A100,EXAMS!A:CS,15,FALSE)*VLOOKUP(EXAMS!$O$1,[1]Cargo!$A:$D,4,FALSE),"")</f>
        <v>0</v>
      </c>
      <c r="J100">
        <f>IFERROR(VLOOKUP(A100,EXAMS!A:CS,17,FALSE)*VLOOKUP(EXAMS!$Q$1,[1]Cargo!$A:$D,4,FALSE),"")</f>
        <v>0</v>
      </c>
      <c r="K100">
        <f>IFERROR(VLOOKUP(A100,EXAMS!A:CS,19,FALSE)*VLOOKUP(EXAMS!$S$1,[1]Cargo!$A:$D,4,FALSE),"")</f>
        <v>0</v>
      </c>
      <c r="L100">
        <f>IFERROR(VLOOKUP(A100,EXAMS!A:CS,21,FALSE)*VLOOKUP(EXAMS!$U$1,[1]Cargo!$A:$D,4,FALSE),"")</f>
        <v>0</v>
      </c>
      <c r="M100">
        <f>IFERROR(VLOOKUP(A100,EXAMS!A:CS,23,FALSE)*VLOOKUP(EXAMS!$W$1,[1]Cargo!$A:$D,4,FALSE),"")</f>
        <v>0</v>
      </c>
      <c r="N100">
        <f>IFERROR(VLOOKUP(A100,EXAMS!A:CS,25,FALSE)*VLOOKUP(EXAMS!$Y$1,[1]Cargo!$A:$D,4,FALSE),"")</f>
        <v>0</v>
      </c>
      <c r="O100">
        <f>IFERROR(VLOOKUP(A100,EXAMS!A:CS,27,FALSE)*VLOOKUP(EXAMS!$AA$1,[1]Cargo!$A:$D,4,FALSE),"")</f>
        <v>0</v>
      </c>
      <c r="P100">
        <f>IFERROR(VLOOKUP(A100,EXAMS!A:CS,29,FALSE)*VLOOKUP(EXAMS!$AC$1,[1]Cargo!$A:$D,4,FALSE),"")</f>
        <v>0</v>
      </c>
      <c r="Q100">
        <f>IFERROR(VLOOKUP(A100,EXAMS!A:CS,31,FALSE)*VLOOKUP(EXAMS!$AE$1,[1]Cargo!$A:$D,4,FALSE),"")</f>
        <v>0</v>
      </c>
      <c r="R100">
        <f>IFERROR(VLOOKUP(A100,EXAMS!A:CS,33,FALSE)*VLOOKUP(EXAMS!$AG$1,[1]Cargo!$A:$D,4,FALSE),"")</f>
        <v>0</v>
      </c>
      <c r="S100">
        <f>IFERROR(VLOOKUP(A100,EXAMS!A:CS,37,FALSE)*VLOOKUP(EXAMS!$AK$1,[1]Cargo!$A:$D,4,FALSE),"")</f>
        <v>0</v>
      </c>
      <c r="T100">
        <f>IFERROR(VLOOKUP(A100,EXAMS!A:CS,39,FALSE)*VLOOKUP(EXAMS!$AM$1,[1]Cargo!$A:$D,4,FALSE),"")</f>
        <v>0</v>
      </c>
      <c r="U100">
        <f>IFERROR(VLOOKUP(A100,EXAMS!A:CS,41,FALSE)*VLOOKUP(EXAMS!$AO$1,[1]Cargo!$A:$D,4,FALSE),"")</f>
        <v>0</v>
      </c>
      <c r="V100">
        <f>IFERROR(VLOOKUP(A100,EXAMS!A:CS,43,FALSE)*VLOOKUP(EXAMS!$AQ$1,[1]Cargo!$A:$D,4,FALSE),"")</f>
        <v>0</v>
      </c>
      <c r="W100">
        <f>IFERROR(VLOOKUP(A100,EXAMS!A:CS,45,FALSE)*VLOOKUP(EXAMS!$AS$1,[1]Cargo!$A:$D,4,FALSE),"")</f>
        <v>0</v>
      </c>
      <c r="X100">
        <f>IFERROR(VLOOKUP(A100,EXAMS!A:CS,47,FALSE)*VLOOKUP(EXAMS!$AU$1,[1]Cargo!$A:$D,4,FALSE),"")</f>
        <v>0</v>
      </c>
      <c r="Y100">
        <f>IFERROR(VLOOKUP(A100,EXAMS!A:CS,49,FALSE)*VLOOKUP(EXAMS!$AW$1,[1]Cargo!$A:$D,4,FALSE),"")</f>
        <v>0</v>
      </c>
      <c r="Z100">
        <f>IFERROR(VLOOKUP(A100,EXAMS!A:CS,51,FALSE)*VLOOKUP(EXAMS!$AY$1,[1]Cargo!$A:$D,4,FALSE),"")</f>
        <v>0</v>
      </c>
      <c r="AA100">
        <f>IFERROR(VLOOKUP(A100,EXAMS!A:CS,53,FALSE)*VLOOKUP(EXAMS!$BA$1,[1]Cargo!$A:$D,4,FALSE),"")</f>
        <v>0</v>
      </c>
      <c r="AB100">
        <f>IFERROR(VLOOKUP(A100,EXAMS!A:CS,55,FALSE)*VLOOKUP(EXAMS!$BC$1,[1]Cargo!$A:$D,4,FALSE),"")</f>
        <v>0</v>
      </c>
      <c r="AC100">
        <f>IFERROR(VLOOKUP(A100,EXAMS!A:CS,57,FALSE)*VLOOKUP(EXAMS!$BE$1,[1]Cargo!$A:$D,4,FALSE),"")</f>
        <v>0</v>
      </c>
      <c r="AD100">
        <f>IFERROR(VLOOKUP(A100,EXAMS!A:CS,59,FALSE)*VLOOKUP(EXAMS!$BG$1,[1]Cargo!$A:$D,4,FALSE),"")</f>
        <v>0</v>
      </c>
      <c r="AE100">
        <f>IFERROR(VLOOKUP(A100,EXAMS!A:CS,61,FALSE)*VLOOKUP(EXAMS!$BI$1,[1]Cargo!$A:$D,4,FALSE),"")</f>
        <v>0</v>
      </c>
      <c r="AF100">
        <f>IFERROR(VLOOKUP(A100,EXAMS!A:CS,63,FALSE)*VLOOKUP(EXAMS!$BK$1,[1]Cargo!$A:$D,4,FALSE),"")</f>
        <v>0</v>
      </c>
      <c r="AG100">
        <f>IFERROR(VLOOKUP(A100,EXAMS!A:CS,65,FALSE)*VLOOKUP(EXAMS!$BM$1,[1]Cargo!$A:$D,4,FALSE),"")</f>
        <v>0</v>
      </c>
      <c r="AH100">
        <f>IFERROR(VLOOKUP(A100,EXAMS!A:CS,67,FALSE)*VLOOKUP(EXAMS!$BO$1,[1]Cargo!$A:$D,4,FALSE),"")</f>
        <v>0</v>
      </c>
      <c r="AI100">
        <f>IFERROR(VLOOKUP(A100,EXAMS!A:CS,69,FALSE)*VLOOKUP(EXAMS!$BQ$1,[1]Cargo!$A:$D,4,FALSE),"")</f>
        <v>0</v>
      </c>
      <c r="AJ100">
        <f>IFERROR(VLOOKUP(A100,EXAMS!A:CS,71,FALSE)*VLOOKUP(EXAMS!$BS$1,[1]Cargo!$A:$D,4,FALSE),"")</f>
        <v>0</v>
      </c>
      <c r="AK100">
        <f>IFERROR(VLOOKUP(A100,EXAMS!A:CS,73,FALSE)*VLOOKUP(EXAMS!$BU$1,[1]Cargo!$A:$D,4,FALSE),"")</f>
        <v>0</v>
      </c>
      <c r="AL100">
        <f>IFERROR(VLOOKUP(A100,EXAMS!A:CS,75,FALSE)*VLOOKUP(EXAMS!$BW$1,[1]Cargo!$A:$D,4,FALSE),"")</f>
        <v>0</v>
      </c>
      <c r="AM100">
        <f>IFERROR(VLOOKUP(A100,EXAMS!A:CS,77,FALSE)*VLOOKUP(EXAMS!$BY$1,[1]Cargo!$A:$D,4,FALSE),"")</f>
        <v>0</v>
      </c>
      <c r="AN100">
        <f>IFERROR(VLOOKUP(A100,EXAMS!A:CS,79,FALSE)*VLOOKUP(EXAMS!$CA$1,[1]Cargo!$A:$D,4,FALSE),"")</f>
        <v>0</v>
      </c>
      <c r="AO100">
        <f>IFERROR(VLOOKUP(A100,EXAMS!A:CS,81,FALSE)*VLOOKUP(EXAMS!$CC$1,[1]Cargo!$A:$D,4,FALSE),"")</f>
        <v>0</v>
      </c>
      <c r="AP100">
        <f>IFERROR(VLOOKUP(A100,EXAMS!A:CS,83,FALSE)*VLOOKUP(EXAMS!$CE$1,[1]Cargo!$A:$D,4,FALSE),"")</f>
        <v>0</v>
      </c>
      <c r="AQ100">
        <f>IFERROR(VLOOKUP(A100,EXAMS!A:CS,85,FALSE)*VLOOKUP(EXAMS!$CG$1,[1]Cargo!$A:$D,4,FALSE),"")</f>
        <v>0</v>
      </c>
      <c r="AR100">
        <f>IFERROR(VLOOKUP(A100,EXAMS!A:CS,87,FALSE)*VLOOKUP(EXAMS!$CI$1,[1]Cargo!$A:$D,4,FALSE),"")</f>
        <v>0</v>
      </c>
      <c r="AS100">
        <f>IFERROR(VLOOKUP(A100,EXAMS!A:CS,89,FALSE)*VLOOKUP(EXAMS!$CK$1,[1]Cargo!$A:$D,4,FALSE),"")</f>
        <v>0</v>
      </c>
      <c r="AT100">
        <f>IFERROR(VLOOKUP(A100,EXAMS!A:CS,91,FALSE)*VLOOKUP(EXAMS!$CM$1,[1]Cargo!$A:$D,4,FALSE),"")</f>
        <v>0</v>
      </c>
      <c r="AU100">
        <f>IFERROR(VLOOKUP(A100,EXAMS!A:CS,93,FALSE)*VLOOKUP(EXAMS!$CO$1,[1]Cargo!$A:$D,4,FALSE),"")</f>
        <v>0</v>
      </c>
      <c r="AV100">
        <f>IFERROR(VLOOKUP(A100,EXAMS!A:CS,95,FALSE)*VLOOKUP(EXAMS!$CQ$1,[1]Cargo!$A:$D,4,FALSE),"")</f>
        <v>0</v>
      </c>
      <c r="AW100">
        <f>IFERROR(VLOOKUP(A100,EXAMS!A:CS,97,FALSE)*VLOOKUP(EXAMS!$CS$1,[1]Cargo!$A:$D,4,FALSE),"")</f>
        <v>0</v>
      </c>
    </row>
    <row r="101" spans="1:49" x14ac:dyDescent="0.3">
      <c r="A101" s="4" t="str">
        <f>METADATA!A100</f>
        <v>Q0492</v>
      </c>
      <c r="B101" s="11" t="s">
        <v>316</v>
      </c>
      <c r="C101" s="11">
        <f t="shared" si="4"/>
        <v>3.9957199999999995</v>
      </c>
      <c r="D101" s="92">
        <f t="shared" si="3"/>
        <v>9</v>
      </c>
      <c r="E101">
        <f>IFERROR(VLOOKUP(A101,EXAMS!A:CS,7,FALSE)*VLOOKUP(EXAMS!$G$1,[1]Cargo!$A:$D,4,FALSE),"")</f>
        <v>0.54191999999999996</v>
      </c>
      <c r="F101">
        <f>IFERROR(VLOOKUP(A101,EXAMS!A:CS,9,FALSE)*VLOOKUP(EXAMS!$I$1,[1]Cargo!$A:$D,4,FALSE),"")</f>
        <v>0.73125000000000007</v>
      </c>
      <c r="G101">
        <f>IFERROR(VLOOKUP(A101,EXAMS!A:CS,11,FALSE)*VLOOKUP(EXAMS!$K$1,[1]Cargo!$A:$D,4,FALSE),"")</f>
        <v>0.85750000000000004</v>
      </c>
      <c r="H101">
        <f>IFERROR(VLOOKUP(A101,EXAMS!A:CS,13,FALSE)*VLOOKUP(EXAMS!$M$1,[1]Cargo!$A:$D,4,FALSE),"")</f>
        <v>0</v>
      </c>
      <c r="I101">
        <f>IFERROR(VLOOKUP(A101,EXAMS!A:CS,15,FALSE)*VLOOKUP(EXAMS!$O$1,[1]Cargo!$A:$D,4,FALSE),"")</f>
        <v>0.39600000000000002</v>
      </c>
      <c r="J101">
        <f>IFERROR(VLOOKUP(A101,EXAMS!A:CS,17,FALSE)*VLOOKUP(EXAMS!$Q$1,[1]Cargo!$A:$D,4,FALSE),"")</f>
        <v>0</v>
      </c>
      <c r="K101">
        <f>IFERROR(VLOOKUP(A101,EXAMS!A:CS,19,FALSE)*VLOOKUP(EXAMS!$S$1,[1]Cargo!$A:$D,4,FALSE),"")</f>
        <v>0</v>
      </c>
      <c r="L101">
        <f>IFERROR(VLOOKUP(A101,EXAMS!A:CS,21,FALSE)*VLOOKUP(EXAMS!$U$1,[1]Cargo!$A:$D,4,FALSE),"")</f>
        <v>0</v>
      </c>
      <c r="M101">
        <f>IFERROR(VLOOKUP(A101,EXAMS!A:CS,23,FALSE)*VLOOKUP(EXAMS!$W$1,[1]Cargo!$A:$D,4,FALSE),"")</f>
        <v>0.24074999999999999</v>
      </c>
      <c r="N101">
        <f>IFERROR(VLOOKUP(A101,EXAMS!A:CS,25,FALSE)*VLOOKUP(EXAMS!$Y$1,[1]Cargo!$A:$D,4,FALSE),"")</f>
        <v>0.42359999999999998</v>
      </c>
      <c r="O101">
        <f>IFERROR(VLOOKUP(A101,EXAMS!A:CS,27,FALSE)*VLOOKUP(EXAMS!$AA$1,[1]Cargo!$A:$D,4,FALSE),"")</f>
        <v>0.43985000000000002</v>
      </c>
      <c r="P101">
        <f>IFERROR(VLOOKUP(A101,EXAMS!A:CS,29,FALSE)*VLOOKUP(EXAMS!$AC$1,[1]Cargo!$A:$D,4,FALSE),"")</f>
        <v>0</v>
      </c>
      <c r="Q101">
        <f>IFERROR(VLOOKUP(A101,EXAMS!A:CS,31,FALSE)*VLOOKUP(EXAMS!$AE$1,[1]Cargo!$A:$D,4,FALSE),"")</f>
        <v>0</v>
      </c>
      <c r="R101">
        <f>IFERROR(VLOOKUP(A101,EXAMS!A:CS,33,FALSE)*VLOOKUP(EXAMS!$AG$1,[1]Cargo!$A:$D,4,FALSE),"")</f>
        <v>0</v>
      </c>
      <c r="S101">
        <f>IFERROR(VLOOKUP(A101,EXAMS!A:CS,37,FALSE)*VLOOKUP(EXAMS!$AK$1,[1]Cargo!$A:$D,4,FALSE),"")</f>
        <v>0.36485000000000001</v>
      </c>
      <c r="T101">
        <f>IFERROR(VLOOKUP(A101,EXAMS!A:CS,39,FALSE)*VLOOKUP(EXAMS!$AM$1,[1]Cargo!$A:$D,4,FALSE),"")</f>
        <v>0</v>
      </c>
      <c r="U101">
        <f>IFERROR(VLOOKUP(A101,EXAMS!A:CS,41,FALSE)*VLOOKUP(EXAMS!$AO$1,[1]Cargo!$A:$D,4,FALSE),"")</f>
        <v>0</v>
      </c>
      <c r="V101">
        <f>IFERROR(VLOOKUP(A101,EXAMS!A:CS,43,FALSE)*VLOOKUP(EXAMS!$AQ$1,[1]Cargo!$A:$D,4,FALSE),"")</f>
        <v>0</v>
      </c>
      <c r="W101">
        <f>IFERROR(VLOOKUP(A101,EXAMS!A:CS,45,FALSE)*VLOOKUP(EXAMS!$AS$1,[1]Cargo!$A:$D,4,FALSE),"")</f>
        <v>0</v>
      </c>
      <c r="X101">
        <f>IFERROR(VLOOKUP(A101,EXAMS!A:CS,47,FALSE)*VLOOKUP(EXAMS!$AU$1,[1]Cargo!$A:$D,4,FALSE),"")</f>
        <v>0</v>
      </c>
      <c r="Y101">
        <f>IFERROR(VLOOKUP(A101,EXAMS!A:CS,49,FALSE)*VLOOKUP(EXAMS!$AW$1,[1]Cargo!$A:$D,4,FALSE),"")</f>
        <v>0</v>
      </c>
      <c r="Z101">
        <f>IFERROR(VLOOKUP(A101,EXAMS!A:CS,51,FALSE)*VLOOKUP(EXAMS!$AY$1,[1]Cargo!$A:$D,4,FALSE),"")</f>
        <v>0</v>
      </c>
      <c r="AA101">
        <f>IFERROR(VLOOKUP(A101,EXAMS!A:CS,53,FALSE)*VLOOKUP(EXAMS!$BA$1,[1]Cargo!$A:$D,4,FALSE),"")</f>
        <v>0</v>
      </c>
      <c r="AB101">
        <f>IFERROR(VLOOKUP(A101,EXAMS!A:CS,55,FALSE)*VLOOKUP(EXAMS!$BC$1,[1]Cargo!$A:$D,4,FALSE),"")</f>
        <v>0</v>
      </c>
      <c r="AC101">
        <f>IFERROR(VLOOKUP(A101,EXAMS!A:CS,57,FALSE)*VLOOKUP(EXAMS!$BE$1,[1]Cargo!$A:$D,4,FALSE),"")</f>
        <v>0</v>
      </c>
      <c r="AD101">
        <f>IFERROR(VLOOKUP(A101,EXAMS!A:CS,59,FALSE)*VLOOKUP(EXAMS!$BG$1,[1]Cargo!$A:$D,4,FALSE),"")</f>
        <v>0</v>
      </c>
      <c r="AE101">
        <f>IFERROR(VLOOKUP(A101,EXAMS!A:CS,61,FALSE)*VLOOKUP(EXAMS!$BI$1,[1]Cargo!$A:$D,4,FALSE),"")</f>
        <v>0</v>
      </c>
      <c r="AF101">
        <f>IFERROR(VLOOKUP(A101,EXAMS!A:CS,63,FALSE)*VLOOKUP(EXAMS!$BK$1,[1]Cargo!$A:$D,4,FALSE),"")</f>
        <v>0</v>
      </c>
      <c r="AG101">
        <f>IFERROR(VLOOKUP(A101,EXAMS!A:CS,65,FALSE)*VLOOKUP(EXAMS!$BM$1,[1]Cargo!$A:$D,4,FALSE),"")</f>
        <v>0</v>
      </c>
      <c r="AH101">
        <f>IFERROR(VLOOKUP(A101,EXAMS!A:CS,67,FALSE)*VLOOKUP(EXAMS!$BO$1,[1]Cargo!$A:$D,4,FALSE),"")</f>
        <v>0</v>
      </c>
      <c r="AI101">
        <f>IFERROR(VLOOKUP(A101,EXAMS!A:CS,69,FALSE)*VLOOKUP(EXAMS!$BQ$1,[1]Cargo!$A:$D,4,FALSE),"")</f>
        <v>0</v>
      </c>
      <c r="AJ101">
        <f>IFERROR(VLOOKUP(A101,EXAMS!A:CS,71,FALSE)*VLOOKUP(EXAMS!$BS$1,[1]Cargo!$A:$D,4,FALSE),"")</f>
        <v>0</v>
      </c>
      <c r="AK101">
        <f>IFERROR(VLOOKUP(A101,EXAMS!A:CS,73,FALSE)*VLOOKUP(EXAMS!$BU$1,[1]Cargo!$A:$D,4,FALSE),"")</f>
        <v>0.38080000000000003</v>
      </c>
      <c r="AL101">
        <f>IFERROR(VLOOKUP(A101,EXAMS!A:CS,75,FALSE)*VLOOKUP(EXAMS!$BW$1,[1]Cargo!$A:$D,4,FALSE),"")</f>
        <v>0</v>
      </c>
      <c r="AM101">
        <f>IFERROR(VLOOKUP(A101,EXAMS!A:CS,77,FALSE)*VLOOKUP(EXAMS!$BY$1,[1]Cargo!$A:$D,4,FALSE),"")</f>
        <v>0</v>
      </c>
      <c r="AN101">
        <f>IFERROR(VLOOKUP(A101,EXAMS!A:CS,79,FALSE)*VLOOKUP(EXAMS!$CA$1,[1]Cargo!$A:$D,4,FALSE),"")</f>
        <v>0</v>
      </c>
      <c r="AO101">
        <f>IFERROR(VLOOKUP(A101,EXAMS!A:CS,81,FALSE)*VLOOKUP(EXAMS!$CC$1,[1]Cargo!$A:$D,4,FALSE),"")</f>
        <v>0</v>
      </c>
      <c r="AP101">
        <f>IFERROR(VLOOKUP(A101,EXAMS!A:CS,83,FALSE)*VLOOKUP(EXAMS!$CE$1,[1]Cargo!$A:$D,4,FALSE),"")</f>
        <v>0</v>
      </c>
      <c r="AQ101">
        <f>IFERROR(VLOOKUP(A101,EXAMS!A:CS,85,FALSE)*VLOOKUP(EXAMS!$CG$1,[1]Cargo!$A:$D,4,FALSE),"")</f>
        <v>0</v>
      </c>
      <c r="AR101">
        <f>IFERROR(VLOOKUP(A101,EXAMS!A:CS,87,FALSE)*VLOOKUP(EXAMS!$CI$1,[1]Cargo!$A:$D,4,FALSE),"")</f>
        <v>0</v>
      </c>
      <c r="AS101">
        <f>IFERROR(VLOOKUP(A101,EXAMS!A:CS,89,FALSE)*VLOOKUP(EXAMS!$CK$1,[1]Cargo!$A:$D,4,FALSE),"")</f>
        <v>0</v>
      </c>
      <c r="AT101">
        <f>IFERROR(VLOOKUP(A101,EXAMS!A:CS,91,FALSE)*VLOOKUP(EXAMS!$CM$1,[1]Cargo!$A:$D,4,FALSE),"")</f>
        <v>0</v>
      </c>
      <c r="AU101">
        <f>IFERROR(VLOOKUP(A101,EXAMS!A:CS,93,FALSE)*VLOOKUP(EXAMS!$CO$1,[1]Cargo!$A:$D,4,FALSE),"")</f>
        <v>0</v>
      </c>
      <c r="AV101">
        <f>IFERROR(VLOOKUP(A101,EXAMS!A:CS,95,FALSE)*VLOOKUP(EXAMS!$CQ$1,[1]Cargo!$A:$D,4,FALSE),"")</f>
        <v>0</v>
      </c>
      <c r="AW101">
        <f>IFERROR(VLOOKUP(A101,EXAMS!A:CS,97,FALSE)*VLOOKUP(EXAMS!$CS$1,[1]Cargo!$A:$D,4,FALSE),"")</f>
        <v>0</v>
      </c>
    </row>
    <row r="102" spans="1:49" x14ac:dyDescent="0.3">
      <c r="A102" s="4" t="str">
        <f>METADATA!A101</f>
        <v>Q0493</v>
      </c>
      <c r="B102" s="11" t="s">
        <v>319</v>
      </c>
      <c r="C102" s="11">
        <f t="shared" si="4"/>
        <v>3.20079</v>
      </c>
      <c r="D102" s="92">
        <f t="shared" si="3"/>
        <v>11</v>
      </c>
      <c r="E102">
        <f>IFERROR(VLOOKUP(A102,EXAMS!A:CS,7,FALSE)*VLOOKUP(EXAMS!$G$1,[1]Cargo!$A:$D,4,FALSE),"")</f>
        <v>0.52302000000000004</v>
      </c>
      <c r="F102">
        <f>IFERROR(VLOOKUP(A102,EXAMS!A:CS,9,FALSE)*VLOOKUP(EXAMS!$I$1,[1]Cargo!$A:$D,4,FALSE),"")</f>
        <v>0.42749999999999999</v>
      </c>
      <c r="G102">
        <f>IFERROR(VLOOKUP(A102,EXAMS!A:CS,11,FALSE)*VLOOKUP(EXAMS!$K$1,[1]Cargo!$A:$D,4,FALSE),"")</f>
        <v>0.33900000000000002</v>
      </c>
      <c r="H102">
        <f>IFERROR(VLOOKUP(A102,EXAMS!A:CS,13,FALSE)*VLOOKUP(EXAMS!$M$1,[1]Cargo!$A:$D,4,FALSE),"")</f>
        <v>0.36221999999999999</v>
      </c>
      <c r="I102">
        <f>IFERROR(VLOOKUP(A102,EXAMS!A:CS,15,FALSE)*VLOOKUP(EXAMS!$O$1,[1]Cargo!$A:$D,4,FALSE),"")</f>
        <v>0.39579999999999999</v>
      </c>
      <c r="J102">
        <f>IFERROR(VLOOKUP(A102,EXAMS!A:CS,17,FALSE)*VLOOKUP(EXAMS!$Q$1,[1]Cargo!$A:$D,4,FALSE),"")</f>
        <v>0</v>
      </c>
      <c r="K102">
        <f>IFERROR(VLOOKUP(A102,EXAMS!A:CS,19,FALSE)*VLOOKUP(EXAMS!$S$1,[1]Cargo!$A:$D,4,FALSE),"")</f>
        <v>0.18668000000000001</v>
      </c>
      <c r="L102">
        <f>IFERROR(VLOOKUP(A102,EXAMS!A:CS,21,FALSE)*VLOOKUP(EXAMS!$U$1,[1]Cargo!$A:$D,4,FALSE),"")</f>
        <v>0.22370000000000001</v>
      </c>
      <c r="M102">
        <f>IFERROR(VLOOKUP(A102,EXAMS!A:CS,23,FALSE)*VLOOKUP(EXAMS!$W$1,[1]Cargo!$A:$D,4,FALSE),"")</f>
        <v>0.20741999999999999</v>
      </c>
      <c r="N102">
        <f>IFERROR(VLOOKUP(A102,EXAMS!A:CS,25,FALSE)*VLOOKUP(EXAMS!$Y$1,[1]Cargo!$A:$D,4,FALSE),"")</f>
        <v>0.18054999999999999</v>
      </c>
      <c r="O102">
        <f>IFERROR(VLOOKUP(A102,EXAMS!A:CS,27,FALSE)*VLOOKUP(EXAMS!$AA$1,[1]Cargo!$A:$D,4,FALSE),"")</f>
        <v>0.26250000000000001</v>
      </c>
      <c r="P102">
        <f>IFERROR(VLOOKUP(A102,EXAMS!A:CS,29,FALSE)*VLOOKUP(EXAMS!$AC$1,[1]Cargo!$A:$D,4,FALSE),"")</f>
        <v>0</v>
      </c>
      <c r="Q102">
        <f>IFERROR(VLOOKUP(A102,EXAMS!A:CS,31,FALSE)*VLOOKUP(EXAMS!$AE$1,[1]Cargo!$A:$D,4,FALSE),"")</f>
        <v>0</v>
      </c>
      <c r="R102">
        <f>IFERROR(VLOOKUP(A102,EXAMS!A:CS,33,FALSE)*VLOOKUP(EXAMS!$AG$1,[1]Cargo!$A:$D,4,FALSE),"")</f>
        <v>9.2399999999999996E-2</v>
      </c>
      <c r="S102">
        <f>IFERROR(VLOOKUP(A102,EXAMS!A:CS,37,FALSE)*VLOOKUP(EXAMS!$AK$1,[1]Cargo!$A:$D,4,FALSE),"")</f>
        <v>0</v>
      </c>
      <c r="T102">
        <f>IFERROR(VLOOKUP(A102,EXAMS!A:CS,39,FALSE)*VLOOKUP(EXAMS!$AM$1,[1]Cargo!$A:$D,4,FALSE),"")</f>
        <v>0</v>
      </c>
      <c r="U102">
        <f>IFERROR(VLOOKUP(A102,EXAMS!A:CS,41,FALSE)*VLOOKUP(EXAMS!$AO$1,[1]Cargo!$A:$D,4,FALSE),"")</f>
        <v>0</v>
      </c>
      <c r="V102">
        <f>IFERROR(VLOOKUP(A102,EXAMS!A:CS,43,FALSE)*VLOOKUP(EXAMS!$AQ$1,[1]Cargo!$A:$D,4,FALSE),"")</f>
        <v>0</v>
      </c>
      <c r="W102">
        <f>IFERROR(VLOOKUP(A102,EXAMS!A:CS,45,FALSE)*VLOOKUP(EXAMS!$AS$1,[1]Cargo!$A:$D,4,FALSE),"")</f>
        <v>0</v>
      </c>
      <c r="X102">
        <f>IFERROR(VLOOKUP(A102,EXAMS!A:CS,47,FALSE)*VLOOKUP(EXAMS!$AU$1,[1]Cargo!$A:$D,4,FALSE),"")</f>
        <v>0</v>
      </c>
      <c r="Y102">
        <f>IFERROR(VLOOKUP(A102,EXAMS!A:CS,49,FALSE)*VLOOKUP(EXAMS!$AW$1,[1]Cargo!$A:$D,4,FALSE),"")</f>
        <v>0</v>
      </c>
      <c r="Z102">
        <f>IFERROR(VLOOKUP(A102,EXAMS!A:CS,51,FALSE)*VLOOKUP(EXAMS!$AY$1,[1]Cargo!$A:$D,4,FALSE),"")</f>
        <v>0</v>
      </c>
      <c r="AA102">
        <f>IFERROR(VLOOKUP(A102,EXAMS!A:CS,53,FALSE)*VLOOKUP(EXAMS!$BA$1,[1]Cargo!$A:$D,4,FALSE),"")</f>
        <v>0</v>
      </c>
      <c r="AB102">
        <f>IFERROR(VLOOKUP(A102,EXAMS!A:CS,55,FALSE)*VLOOKUP(EXAMS!$BC$1,[1]Cargo!$A:$D,4,FALSE),"")</f>
        <v>0</v>
      </c>
      <c r="AC102">
        <f>IFERROR(VLOOKUP(A102,EXAMS!A:CS,57,FALSE)*VLOOKUP(EXAMS!$BE$1,[1]Cargo!$A:$D,4,FALSE),"")</f>
        <v>0</v>
      </c>
      <c r="AD102">
        <f>IFERROR(VLOOKUP(A102,EXAMS!A:CS,59,FALSE)*VLOOKUP(EXAMS!$BG$1,[1]Cargo!$A:$D,4,FALSE),"")</f>
        <v>0</v>
      </c>
      <c r="AE102">
        <f>IFERROR(VLOOKUP(A102,EXAMS!A:CS,61,FALSE)*VLOOKUP(EXAMS!$BI$1,[1]Cargo!$A:$D,4,FALSE),"")</f>
        <v>0</v>
      </c>
      <c r="AF102">
        <f>IFERROR(VLOOKUP(A102,EXAMS!A:CS,63,FALSE)*VLOOKUP(EXAMS!$BK$1,[1]Cargo!$A:$D,4,FALSE),"")</f>
        <v>0</v>
      </c>
      <c r="AG102">
        <f>IFERROR(VLOOKUP(A102,EXAMS!A:CS,65,FALSE)*VLOOKUP(EXAMS!$BM$1,[1]Cargo!$A:$D,4,FALSE),"")</f>
        <v>0</v>
      </c>
      <c r="AH102">
        <f>IFERROR(VLOOKUP(A102,EXAMS!A:CS,67,FALSE)*VLOOKUP(EXAMS!$BO$1,[1]Cargo!$A:$D,4,FALSE),"")</f>
        <v>0</v>
      </c>
      <c r="AI102">
        <f>IFERROR(VLOOKUP(A102,EXAMS!A:CS,69,FALSE)*VLOOKUP(EXAMS!$BQ$1,[1]Cargo!$A:$D,4,FALSE),"")</f>
        <v>0</v>
      </c>
      <c r="AJ102">
        <f>IFERROR(VLOOKUP(A102,EXAMS!A:CS,71,FALSE)*VLOOKUP(EXAMS!$BS$1,[1]Cargo!$A:$D,4,FALSE),"")</f>
        <v>0</v>
      </c>
      <c r="AK102">
        <f>IFERROR(VLOOKUP(A102,EXAMS!A:CS,73,FALSE)*VLOOKUP(EXAMS!$BU$1,[1]Cargo!$A:$D,4,FALSE),"")</f>
        <v>0</v>
      </c>
      <c r="AL102">
        <f>IFERROR(VLOOKUP(A102,EXAMS!A:CS,75,FALSE)*VLOOKUP(EXAMS!$BW$1,[1]Cargo!$A:$D,4,FALSE),"")</f>
        <v>0</v>
      </c>
      <c r="AM102">
        <f>IFERROR(VLOOKUP(A102,EXAMS!A:CS,77,FALSE)*VLOOKUP(EXAMS!$BY$1,[1]Cargo!$A:$D,4,FALSE),"")</f>
        <v>0</v>
      </c>
      <c r="AN102">
        <f>IFERROR(VLOOKUP(A102,EXAMS!A:CS,79,FALSE)*VLOOKUP(EXAMS!$CA$1,[1]Cargo!$A:$D,4,FALSE),"")</f>
        <v>0</v>
      </c>
      <c r="AO102">
        <f>IFERROR(VLOOKUP(A102,EXAMS!A:CS,81,FALSE)*VLOOKUP(EXAMS!$CC$1,[1]Cargo!$A:$D,4,FALSE),"")</f>
        <v>0</v>
      </c>
      <c r="AP102">
        <f>IFERROR(VLOOKUP(A102,EXAMS!A:CS,83,FALSE)*VLOOKUP(EXAMS!$CE$1,[1]Cargo!$A:$D,4,FALSE),"")</f>
        <v>0</v>
      </c>
      <c r="AQ102">
        <f>IFERROR(VLOOKUP(A102,EXAMS!A:CS,85,FALSE)*VLOOKUP(EXAMS!$CG$1,[1]Cargo!$A:$D,4,FALSE),"")</f>
        <v>0</v>
      </c>
      <c r="AR102">
        <f>IFERROR(VLOOKUP(A102,EXAMS!A:CS,87,FALSE)*VLOOKUP(EXAMS!$CI$1,[1]Cargo!$A:$D,4,FALSE),"")</f>
        <v>0</v>
      </c>
      <c r="AS102">
        <f>IFERROR(VLOOKUP(A102,EXAMS!A:CS,89,FALSE)*VLOOKUP(EXAMS!$CK$1,[1]Cargo!$A:$D,4,FALSE),"")</f>
        <v>0</v>
      </c>
      <c r="AT102">
        <f>IFERROR(VLOOKUP(A102,EXAMS!A:CS,91,FALSE)*VLOOKUP(EXAMS!$CM$1,[1]Cargo!$A:$D,4,FALSE),"")</f>
        <v>0</v>
      </c>
      <c r="AU102">
        <f>IFERROR(VLOOKUP(A102,EXAMS!A:CS,93,FALSE)*VLOOKUP(EXAMS!$CO$1,[1]Cargo!$A:$D,4,FALSE),"")</f>
        <v>0</v>
      </c>
      <c r="AV102">
        <f>IFERROR(VLOOKUP(A102,EXAMS!A:CS,95,FALSE)*VLOOKUP(EXAMS!$CQ$1,[1]Cargo!$A:$D,4,FALSE),"")</f>
        <v>0</v>
      </c>
      <c r="AW102">
        <f>IFERROR(VLOOKUP(A102,EXAMS!A:CS,97,FALSE)*VLOOKUP(EXAMS!$CS$1,[1]Cargo!$A:$D,4,FALSE),"")</f>
        <v>0</v>
      </c>
    </row>
    <row r="103" spans="1:49" hidden="1" x14ac:dyDescent="0.3">
      <c r="A103" s="4" t="str">
        <f>METADATA!A102</f>
        <v>Q0494</v>
      </c>
      <c r="B103" s="11" t="s">
        <v>322</v>
      </c>
      <c r="C103" s="11">
        <f t="shared" si="4"/>
        <v>0.6</v>
      </c>
      <c r="D103" s="92">
        <f t="shared" si="3"/>
        <v>1</v>
      </c>
      <c r="E103">
        <f>IFERROR(VLOOKUP(A103,EXAMS!A:CS,7,FALSE)*VLOOKUP(EXAMS!$G$1,[1]Cargo!$A:$D,4,FALSE),"")</f>
        <v>0.6</v>
      </c>
      <c r="F103">
        <f>IFERROR(VLOOKUP(A103,EXAMS!A:CS,9,FALSE)*VLOOKUP(EXAMS!$I$1,[1]Cargo!$A:$D,4,FALSE),"")</f>
        <v>0</v>
      </c>
      <c r="G103">
        <f>IFERROR(VLOOKUP(A103,EXAMS!A:CS,11,FALSE)*VLOOKUP(EXAMS!$K$1,[1]Cargo!$A:$D,4,FALSE),"")</f>
        <v>0</v>
      </c>
      <c r="H103">
        <f>IFERROR(VLOOKUP(A103,EXAMS!A:CS,13,FALSE)*VLOOKUP(EXAMS!$M$1,[1]Cargo!$A:$D,4,FALSE),"")</f>
        <v>0</v>
      </c>
      <c r="I103">
        <f>IFERROR(VLOOKUP(A103,EXAMS!A:CS,15,FALSE)*VLOOKUP(EXAMS!$O$1,[1]Cargo!$A:$D,4,FALSE),"")</f>
        <v>0</v>
      </c>
      <c r="J103">
        <f>IFERROR(VLOOKUP(A103,EXAMS!A:CS,17,FALSE)*VLOOKUP(EXAMS!$Q$1,[1]Cargo!$A:$D,4,FALSE),"")</f>
        <v>0</v>
      </c>
      <c r="K103">
        <f>IFERROR(VLOOKUP(A103,EXAMS!A:CS,19,FALSE)*VLOOKUP(EXAMS!$S$1,[1]Cargo!$A:$D,4,FALSE),"")</f>
        <v>0</v>
      </c>
      <c r="L103">
        <f>IFERROR(VLOOKUP(A103,EXAMS!A:CS,21,FALSE)*VLOOKUP(EXAMS!$U$1,[1]Cargo!$A:$D,4,FALSE),"")</f>
        <v>0</v>
      </c>
      <c r="M103">
        <f>IFERROR(VLOOKUP(A103,EXAMS!A:CS,23,FALSE)*VLOOKUP(EXAMS!$W$1,[1]Cargo!$A:$D,4,FALSE),"")</f>
        <v>0</v>
      </c>
      <c r="N103">
        <f>IFERROR(VLOOKUP(A103,EXAMS!A:CS,25,FALSE)*VLOOKUP(EXAMS!$Y$1,[1]Cargo!$A:$D,4,FALSE),"")</f>
        <v>0</v>
      </c>
      <c r="O103">
        <f>IFERROR(VLOOKUP(A103,EXAMS!A:CS,27,FALSE)*VLOOKUP(EXAMS!$AA$1,[1]Cargo!$A:$D,4,FALSE),"")</f>
        <v>0</v>
      </c>
      <c r="P103">
        <f>IFERROR(VLOOKUP(A103,EXAMS!A:CS,29,FALSE)*VLOOKUP(EXAMS!$AC$1,[1]Cargo!$A:$D,4,FALSE),"")</f>
        <v>0</v>
      </c>
      <c r="Q103">
        <f>IFERROR(VLOOKUP(A103,EXAMS!A:CS,31,FALSE)*VLOOKUP(EXAMS!$AE$1,[1]Cargo!$A:$D,4,FALSE),"")</f>
        <v>0</v>
      </c>
      <c r="R103">
        <f>IFERROR(VLOOKUP(A103,EXAMS!A:CS,33,FALSE)*VLOOKUP(EXAMS!$AG$1,[1]Cargo!$A:$D,4,FALSE),"")</f>
        <v>0</v>
      </c>
      <c r="S103">
        <f>IFERROR(VLOOKUP(A103,EXAMS!A:CS,37,FALSE)*VLOOKUP(EXAMS!$AK$1,[1]Cargo!$A:$D,4,FALSE),"")</f>
        <v>0</v>
      </c>
      <c r="T103">
        <f>IFERROR(VLOOKUP(A103,EXAMS!A:CS,39,FALSE)*VLOOKUP(EXAMS!$AM$1,[1]Cargo!$A:$D,4,FALSE),"")</f>
        <v>0</v>
      </c>
      <c r="U103">
        <f>IFERROR(VLOOKUP(A103,EXAMS!A:CS,41,FALSE)*VLOOKUP(EXAMS!$AO$1,[1]Cargo!$A:$D,4,FALSE),"")</f>
        <v>0</v>
      </c>
      <c r="V103">
        <f>IFERROR(VLOOKUP(A103,EXAMS!A:CS,43,FALSE)*VLOOKUP(EXAMS!$AQ$1,[1]Cargo!$A:$D,4,FALSE),"")</f>
        <v>0</v>
      </c>
      <c r="W103">
        <f>IFERROR(VLOOKUP(A103,EXAMS!A:CS,45,FALSE)*VLOOKUP(EXAMS!$AS$1,[1]Cargo!$A:$D,4,FALSE),"")</f>
        <v>0</v>
      </c>
      <c r="X103">
        <f>IFERROR(VLOOKUP(A103,EXAMS!A:CS,47,FALSE)*VLOOKUP(EXAMS!$AU$1,[1]Cargo!$A:$D,4,FALSE),"")</f>
        <v>0</v>
      </c>
      <c r="Y103">
        <f>IFERROR(VLOOKUP(A103,EXAMS!A:CS,49,FALSE)*VLOOKUP(EXAMS!$AW$1,[1]Cargo!$A:$D,4,FALSE),"")</f>
        <v>0</v>
      </c>
      <c r="Z103">
        <f>IFERROR(VLOOKUP(A103,EXAMS!A:CS,51,FALSE)*VLOOKUP(EXAMS!$AY$1,[1]Cargo!$A:$D,4,FALSE),"")</f>
        <v>0</v>
      </c>
      <c r="AA103">
        <f>IFERROR(VLOOKUP(A103,EXAMS!A:CS,53,FALSE)*VLOOKUP(EXAMS!$BA$1,[1]Cargo!$A:$D,4,FALSE),"")</f>
        <v>0</v>
      </c>
      <c r="AB103">
        <f>IFERROR(VLOOKUP(A103,EXAMS!A:CS,55,FALSE)*VLOOKUP(EXAMS!$BC$1,[1]Cargo!$A:$D,4,FALSE),"")</f>
        <v>0</v>
      </c>
      <c r="AC103">
        <f>IFERROR(VLOOKUP(A103,EXAMS!A:CS,57,FALSE)*VLOOKUP(EXAMS!$BE$1,[1]Cargo!$A:$D,4,FALSE),"")</f>
        <v>0</v>
      </c>
      <c r="AD103">
        <f>IFERROR(VLOOKUP(A103,EXAMS!A:CS,59,FALSE)*VLOOKUP(EXAMS!$BG$1,[1]Cargo!$A:$D,4,FALSE),"")</f>
        <v>0</v>
      </c>
      <c r="AE103">
        <f>IFERROR(VLOOKUP(A103,EXAMS!A:CS,61,FALSE)*VLOOKUP(EXAMS!$BI$1,[1]Cargo!$A:$D,4,FALSE),"")</f>
        <v>0</v>
      </c>
      <c r="AF103">
        <f>IFERROR(VLOOKUP(A103,EXAMS!A:CS,63,FALSE)*VLOOKUP(EXAMS!$BK$1,[1]Cargo!$A:$D,4,FALSE),"")</f>
        <v>0</v>
      </c>
      <c r="AG103">
        <f>IFERROR(VLOOKUP(A103,EXAMS!A:CS,65,FALSE)*VLOOKUP(EXAMS!$BM$1,[1]Cargo!$A:$D,4,FALSE),"")</f>
        <v>0</v>
      </c>
      <c r="AH103">
        <f>IFERROR(VLOOKUP(A103,EXAMS!A:CS,67,FALSE)*VLOOKUP(EXAMS!$BO$1,[1]Cargo!$A:$D,4,FALSE),"")</f>
        <v>0</v>
      </c>
      <c r="AI103">
        <f>IFERROR(VLOOKUP(A103,EXAMS!A:CS,69,FALSE)*VLOOKUP(EXAMS!$BQ$1,[1]Cargo!$A:$D,4,FALSE),"")</f>
        <v>0</v>
      </c>
      <c r="AJ103">
        <f>IFERROR(VLOOKUP(A103,EXAMS!A:CS,71,FALSE)*VLOOKUP(EXAMS!$BS$1,[1]Cargo!$A:$D,4,FALSE),"")</f>
        <v>0</v>
      </c>
      <c r="AK103">
        <f>IFERROR(VLOOKUP(A103,EXAMS!A:CS,73,FALSE)*VLOOKUP(EXAMS!$BU$1,[1]Cargo!$A:$D,4,FALSE),"")</f>
        <v>0</v>
      </c>
      <c r="AL103">
        <f>IFERROR(VLOOKUP(A103,EXAMS!A:CS,75,FALSE)*VLOOKUP(EXAMS!$BW$1,[1]Cargo!$A:$D,4,FALSE),"")</f>
        <v>0</v>
      </c>
      <c r="AM103">
        <f>IFERROR(VLOOKUP(A103,EXAMS!A:CS,77,FALSE)*VLOOKUP(EXAMS!$BY$1,[1]Cargo!$A:$D,4,FALSE),"")</f>
        <v>0</v>
      </c>
      <c r="AN103">
        <f>IFERROR(VLOOKUP(A103,EXAMS!A:CS,79,FALSE)*VLOOKUP(EXAMS!$CA$1,[1]Cargo!$A:$D,4,FALSE),"")</f>
        <v>0</v>
      </c>
      <c r="AO103">
        <f>IFERROR(VLOOKUP(A103,EXAMS!A:CS,81,FALSE)*VLOOKUP(EXAMS!$CC$1,[1]Cargo!$A:$D,4,FALSE),"")</f>
        <v>0</v>
      </c>
      <c r="AP103">
        <f>IFERROR(VLOOKUP(A103,EXAMS!A:CS,83,FALSE)*VLOOKUP(EXAMS!$CE$1,[1]Cargo!$A:$D,4,FALSE),"")</f>
        <v>0</v>
      </c>
      <c r="AQ103">
        <f>IFERROR(VLOOKUP(A103,EXAMS!A:CS,85,FALSE)*VLOOKUP(EXAMS!$CG$1,[1]Cargo!$A:$D,4,FALSE),"")</f>
        <v>0</v>
      </c>
      <c r="AR103">
        <f>IFERROR(VLOOKUP(A103,EXAMS!A:CS,87,FALSE)*VLOOKUP(EXAMS!$CI$1,[1]Cargo!$A:$D,4,FALSE),"")</f>
        <v>0</v>
      </c>
      <c r="AS103">
        <f>IFERROR(VLOOKUP(A103,EXAMS!A:CS,89,FALSE)*VLOOKUP(EXAMS!$CK$1,[1]Cargo!$A:$D,4,FALSE),"")</f>
        <v>0</v>
      </c>
      <c r="AT103">
        <f>IFERROR(VLOOKUP(A103,EXAMS!A:CS,91,FALSE)*VLOOKUP(EXAMS!$CM$1,[1]Cargo!$A:$D,4,FALSE),"")</f>
        <v>0</v>
      </c>
      <c r="AU103">
        <f>IFERROR(VLOOKUP(A103,EXAMS!A:CS,93,FALSE)*VLOOKUP(EXAMS!$CO$1,[1]Cargo!$A:$D,4,FALSE),"")</f>
        <v>0</v>
      </c>
      <c r="AV103">
        <f>IFERROR(VLOOKUP(A103,EXAMS!A:CS,95,FALSE)*VLOOKUP(EXAMS!$CQ$1,[1]Cargo!$A:$D,4,FALSE),"")</f>
        <v>0</v>
      </c>
      <c r="AW103">
        <f>IFERROR(VLOOKUP(A103,EXAMS!A:CS,97,FALSE)*VLOOKUP(EXAMS!$CS$1,[1]Cargo!$A:$D,4,FALSE),"")</f>
        <v>0</v>
      </c>
    </row>
    <row r="104" spans="1:49" x14ac:dyDescent="0.3">
      <c r="A104" s="4" t="str">
        <f>METADATA!A103</f>
        <v>Q0496</v>
      </c>
      <c r="B104" s="11" t="s">
        <v>325</v>
      </c>
      <c r="C104" s="11">
        <f t="shared" si="4"/>
        <v>6.7397800000000014</v>
      </c>
      <c r="D104" s="92">
        <f t="shared" si="3"/>
        <v>15</v>
      </c>
      <c r="E104">
        <f>IFERROR(VLOOKUP(A104,EXAMS!A:CS,7,FALSE)*VLOOKUP(EXAMS!$G$1,[1]Cargo!$A:$D,4,FALSE),"")</f>
        <v>0.56100000000000005</v>
      </c>
      <c r="F104">
        <f>IFERROR(VLOOKUP(A104,EXAMS!A:CS,9,FALSE)*VLOOKUP(EXAMS!$I$1,[1]Cargo!$A:$D,4,FALSE),"")</f>
        <v>0.32400000000000001</v>
      </c>
      <c r="G104">
        <f>IFERROR(VLOOKUP(A104,EXAMS!A:CS,11,FALSE)*VLOOKUP(EXAMS!$K$1,[1]Cargo!$A:$D,4,FALSE),"")</f>
        <v>0.75</v>
      </c>
      <c r="H104">
        <f>IFERROR(VLOOKUP(A104,EXAMS!A:CS,13,FALSE)*VLOOKUP(EXAMS!$M$1,[1]Cargo!$A:$D,4,FALSE),"")</f>
        <v>0.52800000000000002</v>
      </c>
      <c r="I104">
        <f>IFERROR(VLOOKUP(A104,EXAMS!A:CS,15,FALSE)*VLOOKUP(EXAMS!$O$1,[1]Cargo!$A:$D,4,FALSE),"")</f>
        <v>0.45</v>
      </c>
      <c r="J104">
        <f>IFERROR(VLOOKUP(A104,EXAMS!A:CS,17,FALSE)*VLOOKUP(EXAMS!$Q$1,[1]Cargo!$A:$D,4,FALSE),"")</f>
        <v>0.44999999999999996</v>
      </c>
      <c r="K104">
        <f>IFERROR(VLOOKUP(A104,EXAMS!A:CS,19,FALSE)*VLOOKUP(EXAMS!$S$1,[1]Cargo!$A:$D,4,FALSE),"")</f>
        <v>0.25600000000000001</v>
      </c>
      <c r="L104">
        <f>IFERROR(VLOOKUP(A104,EXAMS!A:CS,21,FALSE)*VLOOKUP(EXAMS!$U$1,[1]Cargo!$A:$D,4,FALSE),"")</f>
        <v>0.49</v>
      </c>
      <c r="M104">
        <f>IFERROR(VLOOKUP(A104,EXAMS!A:CS,23,FALSE)*VLOOKUP(EXAMS!$W$1,[1]Cargo!$A:$D,4,FALSE),"")</f>
        <v>0.26400000000000001</v>
      </c>
      <c r="N104">
        <f>IFERROR(VLOOKUP(A104,EXAMS!A:CS,25,FALSE)*VLOOKUP(EXAMS!$Y$1,[1]Cargo!$A:$D,4,FALSE),"")</f>
        <v>0.41</v>
      </c>
      <c r="O104">
        <f>IFERROR(VLOOKUP(A104,EXAMS!A:CS,27,FALSE)*VLOOKUP(EXAMS!$AA$1,[1]Cargo!$A:$D,4,FALSE),"")</f>
        <v>0.48699999999999999</v>
      </c>
      <c r="P104">
        <f>IFERROR(VLOOKUP(A104,EXAMS!A:CS,29,FALSE)*VLOOKUP(EXAMS!$AC$1,[1]Cargo!$A:$D,4,FALSE),"")</f>
        <v>0.44600000000000001</v>
      </c>
      <c r="Q104">
        <f>IFERROR(VLOOKUP(A104,EXAMS!A:CS,31,FALSE)*VLOOKUP(EXAMS!$AE$1,[1]Cargo!$A:$D,4,FALSE),"")</f>
        <v>0.5292</v>
      </c>
      <c r="R104">
        <f>IFERROR(VLOOKUP(A104,EXAMS!A:CS,33,FALSE)*VLOOKUP(EXAMS!$AG$1,[1]Cargo!$A:$D,4,FALSE),"")</f>
        <v>0.29189999999999999</v>
      </c>
      <c r="S104">
        <f>IFERROR(VLOOKUP(A104,EXAMS!A:CS,37,FALSE)*VLOOKUP(EXAMS!$AK$1,[1]Cargo!$A:$D,4,FALSE),"")</f>
        <v>0</v>
      </c>
      <c r="T104">
        <f>IFERROR(VLOOKUP(A104,EXAMS!A:CS,39,FALSE)*VLOOKUP(EXAMS!$AM$1,[1]Cargo!$A:$D,4,FALSE),"")</f>
        <v>0.50268000000000002</v>
      </c>
      <c r="U104">
        <f>IFERROR(VLOOKUP(A104,EXAMS!A:CS,41,FALSE)*VLOOKUP(EXAMS!$AO$1,[1]Cargo!$A:$D,4,FALSE),"")</f>
        <v>0</v>
      </c>
      <c r="V104">
        <f>IFERROR(VLOOKUP(A104,EXAMS!A:CS,43,FALSE)*VLOOKUP(EXAMS!$AQ$1,[1]Cargo!$A:$D,4,FALSE),"")</f>
        <v>0</v>
      </c>
      <c r="W104">
        <f>IFERROR(VLOOKUP(A104,EXAMS!A:CS,45,FALSE)*VLOOKUP(EXAMS!$AS$1,[1]Cargo!$A:$D,4,FALSE),"")</f>
        <v>0</v>
      </c>
      <c r="X104">
        <f>IFERROR(VLOOKUP(A104,EXAMS!A:CS,47,FALSE)*VLOOKUP(EXAMS!$AU$1,[1]Cargo!$A:$D,4,FALSE),"")</f>
        <v>0</v>
      </c>
      <c r="Y104">
        <f>IFERROR(VLOOKUP(A104,EXAMS!A:CS,49,FALSE)*VLOOKUP(EXAMS!$AW$1,[1]Cargo!$A:$D,4,FALSE),"")</f>
        <v>0</v>
      </c>
      <c r="Z104">
        <f>IFERROR(VLOOKUP(A104,EXAMS!A:CS,51,FALSE)*VLOOKUP(EXAMS!$AY$1,[1]Cargo!$A:$D,4,FALSE),"")</f>
        <v>0</v>
      </c>
      <c r="AA104">
        <f>IFERROR(VLOOKUP(A104,EXAMS!A:CS,53,FALSE)*VLOOKUP(EXAMS!$BA$1,[1]Cargo!$A:$D,4,FALSE),"")</f>
        <v>0</v>
      </c>
      <c r="AB104">
        <f>IFERROR(VLOOKUP(A104,EXAMS!A:CS,55,FALSE)*VLOOKUP(EXAMS!$BC$1,[1]Cargo!$A:$D,4,FALSE),"")</f>
        <v>0</v>
      </c>
      <c r="AC104">
        <f>IFERROR(VLOOKUP(A104,EXAMS!A:CS,57,FALSE)*VLOOKUP(EXAMS!$BE$1,[1]Cargo!$A:$D,4,FALSE),"")</f>
        <v>0</v>
      </c>
      <c r="AD104">
        <f>IFERROR(VLOOKUP(A104,EXAMS!A:CS,59,FALSE)*VLOOKUP(EXAMS!$BG$1,[1]Cargo!$A:$D,4,FALSE),"")</f>
        <v>0</v>
      </c>
      <c r="AE104">
        <f>IFERROR(VLOOKUP(A104,EXAMS!A:CS,61,FALSE)*VLOOKUP(EXAMS!$BI$1,[1]Cargo!$A:$D,4,FALSE),"")</f>
        <v>0</v>
      </c>
      <c r="AF104">
        <f>IFERROR(VLOOKUP(A104,EXAMS!A:CS,63,FALSE)*VLOOKUP(EXAMS!$BK$1,[1]Cargo!$A:$D,4,FALSE),"")</f>
        <v>0</v>
      </c>
      <c r="AG104">
        <f>IFERROR(VLOOKUP(A104,EXAMS!A:CS,65,FALSE)*VLOOKUP(EXAMS!$BM$1,[1]Cargo!$A:$D,4,FALSE),"")</f>
        <v>0</v>
      </c>
      <c r="AH104">
        <f>IFERROR(VLOOKUP(A104,EXAMS!A:CS,67,FALSE)*VLOOKUP(EXAMS!$BO$1,[1]Cargo!$A:$D,4,FALSE),"")</f>
        <v>0</v>
      </c>
      <c r="AI104">
        <f>IFERROR(VLOOKUP(A104,EXAMS!A:CS,69,FALSE)*VLOOKUP(EXAMS!$BQ$1,[1]Cargo!$A:$D,4,FALSE),"")</f>
        <v>0</v>
      </c>
      <c r="AJ104">
        <f>IFERROR(VLOOKUP(A104,EXAMS!A:CS,71,FALSE)*VLOOKUP(EXAMS!$BS$1,[1]Cargo!$A:$D,4,FALSE),"")</f>
        <v>0</v>
      </c>
      <c r="AK104">
        <f>IFERROR(VLOOKUP(A104,EXAMS!A:CS,73,FALSE)*VLOOKUP(EXAMS!$BU$1,[1]Cargo!$A:$D,4,FALSE),"")</f>
        <v>0</v>
      </c>
      <c r="AL104">
        <f>IFERROR(VLOOKUP(A104,EXAMS!A:CS,75,FALSE)*VLOOKUP(EXAMS!$BW$1,[1]Cargo!$A:$D,4,FALSE),"")</f>
        <v>0</v>
      </c>
      <c r="AM104">
        <f>IFERROR(VLOOKUP(A104,EXAMS!A:CS,77,FALSE)*VLOOKUP(EXAMS!$BY$1,[1]Cargo!$A:$D,4,FALSE),"")</f>
        <v>0</v>
      </c>
      <c r="AN104">
        <f>IFERROR(VLOOKUP(A104,EXAMS!A:CS,79,FALSE)*VLOOKUP(EXAMS!$CA$1,[1]Cargo!$A:$D,4,FALSE),"")</f>
        <v>0</v>
      </c>
      <c r="AO104">
        <f>IFERROR(VLOOKUP(A104,EXAMS!A:CS,81,FALSE)*VLOOKUP(EXAMS!$CC$1,[1]Cargo!$A:$D,4,FALSE),"")</f>
        <v>0</v>
      </c>
      <c r="AP104">
        <f>IFERROR(VLOOKUP(A104,EXAMS!A:CS,83,FALSE)*VLOOKUP(EXAMS!$CE$1,[1]Cargo!$A:$D,4,FALSE),"")</f>
        <v>0</v>
      </c>
      <c r="AQ104">
        <f>IFERROR(VLOOKUP(A104,EXAMS!A:CS,85,FALSE)*VLOOKUP(EXAMS!$CG$1,[1]Cargo!$A:$D,4,FALSE),"")</f>
        <v>0</v>
      </c>
      <c r="AR104">
        <f>IFERROR(VLOOKUP(A104,EXAMS!A:CS,87,FALSE)*VLOOKUP(EXAMS!$CI$1,[1]Cargo!$A:$D,4,FALSE),"")</f>
        <v>0</v>
      </c>
      <c r="AS104">
        <f>IFERROR(VLOOKUP(A104,EXAMS!A:CS,89,FALSE)*VLOOKUP(EXAMS!$CK$1,[1]Cargo!$A:$D,4,FALSE),"")</f>
        <v>0</v>
      </c>
      <c r="AT104">
        <f>IFERROR(VLOOKUP(A104,EXAMS!A:CS,91,FALSE)*VLOOKUP(EXAMS!$CM$1,[1]Cargo!$A:$D,4,FALSE),"")</f>
        <v>0</v>
      </c>
      <c r="AU104">
        <f>IFERROR(VLOOKUP(A104,EXAMS!A:CS,93,FALSE)*VLOOKUP(EXAMS!$CO$1,[1]Cargo!$A:$D,4,FALSE),"")</f>
        <v>0</v>
      </c>
      <c r="AV104">
        <f>IFERROR(VLOOKUP(A104,EXAMS!A:CS,95,FALSE)*VLOOKUP(EXAMS!$CQ$1,[1]Cargo!$A:$D,4,FALSE),"")</f>
        <v>0</v>
      </c>
      <c r="AW104">
        <f>IFERROR(VLOOKUP(A104,EXAMS!A:CS,97,FALSE)*VLOOKUP(EXAMS!$CS$1,[1]Cargo!$A:$D,4,FALSE),"")</f>
        <v>0</v>
      </c>
    </row>
    <row r="105" spans="1:49" x14ac:dyDescent="0.3">
      <c r="A105" s="4" t="str">
        <f>METADATA!A104</f>
        <v>Q0499</v>
      </c>
      <c r="B105" s="11" t="s">
        <v>328</v>
      </c>
      <c r="C105" s="11">
        <f t="shared" si="4"/>
        <v>0.34936</v>
      </c>
      <c r="D105" s="92">
        <f t="shared" si="3"/>
        <v>7</v>
      </c>
      <c r="E105">
        <f>IFERROR(VLOOKUP(A105,EXAMS!A:CS,7,FALSE)*VLOOKUP(EXAMS!$G$1,[1]Cargo!$A:$D,4,FALSE),"")</f>
        <v>0</v>
      </c>
      <c r="F105">
        <f>IFERROR(VLOOKUP(A105,EXAMS!A:CS,9,FALSE)*VLOOKUP(EXAMS!$I$1,[1]Cargo!$A:$D,4,FALSE),"")</f>
        <v>0</v>
      </c>
      <c r="G105">
        <f>IFERROR(VLOOKUP(A105,EXAMS!A:CS,11,FALSE)*VLOOKUP(EXAMS!$K$1,[1]Cargo!$A:$D,4,FALSE),"")</f>
        <v>0</v>
      </c>
      <c r="H105">
        <f>IFERROR(VLOOKUP(A105,EXAMS!A:CS,13,FALSE)*VLOOKUP(EXAMS!$M$1,[1]Cargo!$A:$D,4,FALSE),"")</f>
        <v>0</v>
      </c>
      <c r="I105">
        <f>IFERROR(VLOOKUP(A105,EXAMS!A:CS,15,FALSE)*VLOOKUP(EXAMS!$O$1,[1]Cargo!$A:$D,4,FALSE),"")</f>
        <v>0</v>
      </c>
      <c r="J105">
        <f>IFERROR(VLOOKUP(A105,EXAMS!A:CS,17,FALSE)*VLOOKUP(EXAMS!$Q$1,[1]Cargo!$A:$D,4,FALSE),"")</f>
        <v>0</v>
      </c>
      <c r="K105">
        <f>IFERROR(VLOOKUP(A105,EXAMS!A:CS,19,FALSE)*VLOOKUP(EXAMS!$S$1,[1]Cargo!$A:$D,4,FALSE),"")</f>
        <v>0</v>
      </c>
      <c r="L105">
        <f>IFERROR(VLOOKUP(A105,EXAMS!A:CS,21,FALSE)*VLOOKUP(EXAMS!$U$1,[1]Cargo!$A:$D,4,FALSE),"")</f>
        <v>0</v>
      </c>
      <c r="M105">
        <f>IFERROR(VLOOKUP(A105,EXAMS!A:CS,23,FALSE)*VLOOKUP(EXAMS!$W$1,[1]Cargo!$A:$D,4,FALSE),"")</f>
        <v>0</v>
      </c>
      <c r="N105">
        <f>IFERROR(VLOOKUP(A105,EXAMS!A:CS,25,FALSE)*VLOOKUP(EXAMS!$Y$1,[1]Cargo!$A:$D,4,FALSE),"")</f>
        <v>0</v>
      </c>
      <c r="O105">
        <f>IFERROR(VLOOKUP(A105,EXAMS!A:CS,27,FALSE)*VLOOKUP(EXAMS!$AA$1,[1]Cargo!$A:$D,4,FALSE),"")</f>
        <v>0</v>
      </c>
      <c r="P105">
        <f>IFERROR(VLOOKUP(A105,EXAMS!A:CS,29,FALSE)*VLOOKUP(EXAMS!$AC$1,[1]Cargo!$A:$D,4,FALSE),"")</f>
        <v>0</v>
      </c>
      <c r="Q105">
        <f>IFERROR(VLOOKUP(A105,EXAMS!A:CS,31,FALSE)*VLOOKUP(EXAMS!$AE$1,[1]Cargo!$A:$D,4,FALSE),"")</f>
        <v>0</v>
      </c>
      <c r="R105">
        <f>IFERROR(VLOOKUP(A105,EXAMS!A:CS,33,FALSE)*VLOOKUP(EXAMS!$AG$1,[1]Cargo!$A:$D,4,FALSE),"")</f>
        <v>0</v>
      </c>
      <c r="S105">
        <f>IFERROR(VLOOKUP(A105,EXAMS!A:CS,37,FALSE)*VLOOKUP(EXAMS!$AK$1,[1]Cargo!$A:$D,4,FALSE),"")</f>
        <v>0</v>
      </c>
      <c r="T105">
        <f>IFERROR(VLOOKUP(A105,EXAMS!A:CS,39,FALSE)*VLOOKUP(EXAMS!$AM$1,[1]Cargo!$A:$D,4,FALSE),"")</f>
        <v>0</v>
      </c>
      <c r="U105">
        <f>IFERROR(VLOOKUP(A105,EXAMS!A:CS,41,FALSE)*VLOOKUP(EXAMS!$AO$1,[1]Cargo!$A:$D,4,FALSE),"")</f>
        <v>0.24936</v>
      </c>
      <c r="V105">
        <f>IFERROR(VLOOKUP(A105,EXAMS!A:CS,43,FALSE)*VLOOKUP(EXAMS!$AQ$1,[1]Cargo!$A:$D,4,FALSE),"")</f>
        <v>0.1</v>
      </c>
      <c r="W105">
        <f>IFERROR(VLOOKUP(A105,EXAMS!A:CS,45,FALSE)*VLOOKUP(EXAMS!$AS$1,[1]Cargo!$A:$D,4,FALSE),"")</f>
        <v>0.47067999999999999</v>
      </c>
      <c r="X105">
        <f>IFERROR(VLOOKUP(A105,EXAMS!A:CS,47,FALSE)*VLOOKUP(EXAMS!$AU$1,[1]Cargo!$A:$D,4,FALSE),"")</f>
        <v>0.20204999999999998</v>
      </c>
      <c r="Y105">
        <f>IFERROR(VLOOKUP(A105,EXAMS!A:CS,49,FALSE)*VLOOKUP(EXAMS!$AW$1,[1]Cargo!$A:$D,4,FALSE),"")</f>
        <v>0</v>
      </c>
      <c r="Z105">
        <f>IFERROR(VLOOKUP(A105,EXAMS!A:CS,51,FALSE)*VLOOKUP(EXAMS!$AY$1,[1]Cargo!$A:$D,4,FALSE),"")</f>
        <v>0.55999999999999994</v>
      </c>
      <c r="AA105">
        <f>IFERROR(VLOOKUP(A105,EXAMS!A:CS,53,FALSE)*VLOOKUP(EXAMS!$BA$1,[1]Cargo!$A:$D,4,FALSE),"")</f>
        <v>8.8460000000000011E-2</v>
      </c>
      <c r="AB105">
        <f>IFERROR(VLOOKUP(A105,EXAMS!A:CS,55,FALSE)*VLOOKUP(EXAMS!$BC$1,[1]Cargo!$A:$D,4,FALSE),"")</f>
        <v>0</v>
      </c>
      <c r="AC105">
        <f>IFERROR(VLOOKUP(A105,EXAMS!A:CS,57,FALSE)*VLOOKUP(EXAMS!$BE$1,[1]Cargo!$A:$D,4,FALSE),"")</f>
        <v>0</v>
      </c>
      <c r="AD105">
        <f>IFERROR(VLOOKUP(A105,EXAMS!A:CS,59,FALSE)*VLOOKUP(EXAMS!$BG$1,[1]Cargo!$A:$D,4,FALSE),"")</f>
        <v>0</v>
      </c>
      <c r="AE105">
        <f>IFERROR(VLOOKUP(A105,EXAMS!A:CS,61,FALSE)*VLOOKUP(EXAMS!$BI$1,[1]Cargo!$A:$D,4,FALSE),"")</f>
        <v>0</v>
      </c>
      <c r="AF105">
        <f>IFERROR(VLOOKUP(A105,EXAMS!A:CS,63,FALSE)*VLOOKUP(EXAMS!$BK$1,[1]Cargo!$A:$D,4,FALSE),"")</f>
        <v>0.28355999999999998</v>
      </c>
      <c r="AG105">
        <f>IFERROR(VLOOKUP(A105,EXAMS!A:CS,65,FALSE)*VLOOKUP(EXAMS!$BM$1,[1]Cargo!$A:$D,4,FALSE),"")</f>
        <v>0</v>
      </c>
      <c r="AH105">
        <f>IFERROR(VLOOKUP(A105,EXAMS!A:CS,67,FALSE)*VLOOKUP(EXAMS!$BO$1,[1]Cargo!$A:$D,4,FALSE),"")</f>
        <v>0</v>
      </c>
      <c r="AI105">
        <f>IFERROR(VLOOKUP(A105,EXAMS!A:CS,69,FALSE)*VLOOKUP(EXAMS!$BQ$1,[1]Cargo!$A:$D,4,FALSE),"")</f>
        <v>0</v>
      </c>
      <c r="AJ105">
        <f>IFERROR(VLOOKUP(A105,EXAMS!A:CS,71,FALSE)*VLOOKUP(EXAMS!$BS$1,[1]Cargo!$A:$D,4,FALSE),"")</f>
        <v>0</v>
      </c>
      <c r="AK105">
        <f>IFERROR(VLOOKUP(A105,EXAMS!A:CS,73,FALSE)*VLOOKUP(EXAMS!$BU$1,[1]Cargo!$A:$D,4,FALSE),"")</f>
        <v>0</v>
      </c>
      <c r="AL105">
        <f>IFERROR(VLOOKUP(A105,EXAMS!A:CS,75,FALSE)*VLOOKUP(EXAMS!$BW$1,[1]Cargo!$A:$D,4,FALSE),"")</f>
        <v>0</v>
      </c>
      <c r="AM105">
        <f>IFERROR(VLOOKUP(A105,EXAMS!A:CS,77,FALSE)*VLOOKUP(EXAMS!$BY$1,[1]Cargo!$A:$D,4,FALSE),"")</f>
        <v>0</v>
      </c>
      <c r="AN105">
        <f>IFERROR(VLOOKUP(A105,EXAMS!A:CS,79,FALSE)*VLOOKUP(EXAMS!$CA$1,[1]Cargo!$A:$D,4,FALSE),"")</f>
        <v>0</v>
      </c>
      <c r="AO105">
        <f>IFERROR(VLOOKUP(A105,EXAMS!A:CS,81,FALSE)*VLOOKUP(EXAMS!$CC$1,[1]Cargo!$A:$D,4,FALSE),"")</f>
        <v>0</v>
      </c>
      <c r="AP105">
        <f>IFERROR(VLOOKUP(A105,EXAMS!A:CS,83,FALSE)*VLOOKUP(EXAMS!$CE$1,[1]Cargo!$A:$D,4,FALSE),"")</f>
        <v>0</v>
      </c>
      <c r="AQ105">
        <f>IFERROR(VLOOKUP(A105,EXAMS!A:CS,85,FALSE)*VLOOKUP(EXAMS!$CG$1,[1]Cargo!$A:$D,4,FALSE),"")</f>
        <v>0</v>
      </c>
      <c r="AR105">
        <f>IFERROR(VLOOKUP(A105,EXAMS!A:CS,87,FALSE)*VLOOKUP(EXAMS!$CI$1,[1]Cargo!$A:$D,4,FALSE),"")</f>
        <v>0</v>
      </c>
      <c r="AS105">
        <f>IFERROR(VLOOKUP(A105,EXAMS!A:CS,89,FALSE)*VLOOKUP(EXAMS!$CK$1,[1]Cargo!$A:$D,4,FALSE),"")</f>
        <v>0</v>
      </c>
      <c r="AT105">
        <f>IFERROR(VLOOKUP(A105,EXAMS!A:CS,91,FALSE)*VLOOKUP(EXAMS!$CM$1,[1]Cargo!$A:$D,4,FALSE),"")</f>
        <v>0</v>
      </c>
      <c r="AU105">
        <f>IFERROR(VLOOKUP(A105,EXAMS!A:CS,93,FALSE)*VLOOKUP(EXAMS!$CO$1,[1]Cargo!$A:$D,4,FALSE),"")</f>
        <v>0</v>
      </c>
      <c r="AV105">
        <f>IFERROR(VLOOKUP(A105,EXAMS!A:CS,95,FALSE)*VLOOKUP(EXAMS!$CQ$1,[1]Cargo!$A:$D,4,FALSE),"")</f>
        <v>0</v>
      </c>
      <c r="AW105">
        <f>IFERROR(VLOOKUP(A105,EXAMS!A:CS,97,FALSE)*VLOOKUP(EXAMS!$CS$1,[1]Cargo!$A:$D,4,FALSE),"")</f>
        <v>0</v>
      </c>
    </row>
    <row r="106" spans="1:49" hidden="1" x14ac:dyDescent="0.3">
      <c r="A106" s="4" t="str">
        <f>METADATA!A105</f>
        <v>Q0501</v>
      </c>
      <c r="B106" s="11" t="s">
        <v>331</v>
      </c>
      <c r="C106" s="11">
        <f t="shared" si="4"/>
        <v>1.4161999999999999</v>
      </c>
      <c r="D106" s="92">
        <f t="shared" si="3"/>
        <v>3</v>
      </c>
      <c r="E106">
        <f>IFERROR(VLOOKUP(A106,EXAMS!A:CS,7,FALSE)*VLOOKUP(EXAMS!$G$1,[1]Cargo!$A:$D,4,FALSE),"")</f>
        <v>0.48720000000000002</v>
      </c>
      <c r="F106">
        <f>IFERROR(VLOOKUP(A106,EXAMS!A:CS,9,FALSE)*VLOOKUP(EXAMS!$I$1,[1]Cargo!$A:$D,4,FALSE),"")</f>
        <v>0.64800000000000002</v>
      </c>
      <c r="G106">
        <f>IFERROR(VLOOKUP(A106,EXAMS!A:CS,11,FALSE)*VLOOKUP(EXAMS!$K$1,[1]Cargo!$A:$D,4,FALSE),"")</f>
        <v>0</v>
      </c>
      <c r="H106">
        <f>IFERROR(VLOOKUP(A106,EXAMS!A:CS,13,FALSE)*VLOOKUP(EXAMS!$M$1,[1]Cargo!$A:$D,4,FALSE),"")</f>
        <v>0</v>
      </c>
      <c r="I106">
        <f>IFERROR(VLOOKUP(A106,EXAMS!A:CS,15,FALSE)*VLOOKUP(EXAMS!$O$1,[1]Cargo!$A:$D,4,FALSE),"")</f>
        <v>0</v>
      </c>
      <c r="J106">
        <f>IFERROR(VLOOKUP(A106,EXAMS!A:CS,17,FALSE)*VLOOKUP(EXAMS!$Q$1,[1]Cargo!$A:$D,4,FALSE),"")</f>
        <v>0</v>
      </c>
      <c r="K106">
        <f>IFERROR(VLOOKUP(A106,EXAMS!A:CS,19,FALSE)*VLOOKUP(EXAMS!$S$1,[1]Cargo!$A:$D,4,FALSE),"")</f>
        <v>0</v>
      </c>
      <c r="L106">
        <f>IFERROR(VLOOKUP(A106,EXAMS!A:CS,21,FALSE)*VLOOKUP(EXAMS!$U$1,[1]Cargo!$A:$D,4,FALSE),"")</f>
        <v>0.28100000000000003</v>
      </c>
      <c r="M106">
        <f>IFERROR(VLOOKUP(A106,EXAMS!A:CS,23,FALSE)*VLOOKUP(EXAMS!$W$1,[1]Cargo!$A:$D,4,FALSE),"")</f>
        <v>0</v>
      </c>
      <c r="N106">
        <f>IFERROR(VLOOKUP(A106,EXAMS!A:CS,25,FALSE)*VLOOKUP(EXAMS!$Y$1,[1]Cargo!$A:$D,4,FALSE),"")</f>
        <v>0</v>
      </c>
      <c r="O106">
        <f>IFERROR(VLOOKUP(A106,EXAMS!A:CS,27,FALSE)*VLOOKUP(EXAMS!$AA$1,[1]Cargo!$A:$D,4,FALSE),"")</f>
        <v>0</v>
      </c>
      <c r="P106">
        <f>IFERROR(VLOOKUP(A106,EXAMS!A:CS,29,FALSE)*VLOOKUP(EXAMS!$AC$1,[1]Cargo!$A:$D,4,FALSE),"")</f>
        <v>0</v>
      </c>
      <c r="Q106">
        <f>IFERROR(VLOOKUP(A106,EXAMS!A:CS,31,FALSE)*VLOOKUP(EXAMS!$AE$1,[1]Cargo!$A:$D,4,FALSE),"")</f>
        <v>0</v>
      </c>
      <c r="R106">
        <f>IFERROR(VLOOKUP(A106,EXAMS!A:CS,33,FALSE)*VLOOKUP(EXAMS!$AG$1,[1]Cargo!$A:$D,4,FALSE),"")</f>
        <v>0</v>
      </c>
      <c r="S106">
        <f>IFERROR(VLOOKUP(A106,EXAMS!A:CS,37,FALSE)*VLOOKUP(EXAMS!$AK$1,[1]Cargo!$A:$D,4,FALSE),"")</f>
        <v>0</v>
      </c>
      <c r="T106">
        <f>IFERROR(VLOOKUP(A106,EXAMS!A:CS,39,FALSE)*VLOOKUP(EXAMS!$AM$1,[1]Cargo!$A:$D,4,FALSE),"")</f>
        <v>0</v>
      </c>
      <c r="U106">
        <f>IFERROR(VLOOKUP(A106,EXAMS!A:CS,41,FALSE)*VLOOKUP(EXAMS!$AO$1,[1]Cargo!$A:$D,4,FALSE),"")</f>
        <v>0</v>
      </c>
      <c r="V106">
        <f>IFERROR(VLOOKUP(A106,EXAMS!A:CS,43,FALSE)*VLOOKUP(EXAMS!$AQ$1,[1]Cargo!$A:$D,4,FALSE),"")</f>
        <v>0</v>
      </c>
      <c r="W106">
        <f>IFERROR(VLOOKUP(A106,EXAMS!A:CS,45,FALSE)*VLOOKUP(EXAMS!$AS$1,[1]Cargo!$A:$D,4,FALSE),"")</f>
        <v>0</v>
      </c>
      <c r="X106">
        <f>IFERROR(VLOOKUP(A106,EXAMS!A:CS,47,FALSE)*VLOOKUP(EXAMS!$AU$1,[1]Cargo!$A:$D,4,FALSE),"")</f>
        <v>0</v>
      </c>
      <c r="Y106">
        <f>IFERROR(VLOOKUP(A106,EXAMS!A:CS,49,FALSE)*VLOOKUP(EXAMS!$AW$1,[1]Cargo!$A:$D,4,FALSE),"")</f>
        <v>0</v>
      </c>
      <c r="Z106">
        <f>IFERROR(VLOOKUP(A106,EXAMS!A:CS,51,FALSE)*VLOOKUP(EXAMS!$AY$1,[1]Cargo!$A:$D,4,FALSE),"")</f>
        <v>0</v>
      </c>
      <c r="AA106">
        <f>IFERROR(VLOOKUP(A106,EXAMS!A:CS,53,FALSE)*VLOOKUP(EXAMS!$BA$1,[1]Cargo!$A:$D,4,FALSE),"")</f>
        <v>0</v>
      </c>
      <c r="AB106">
        <f>IFERROR(VLOOKUP(A106,EXAMS!A:CS,55,FALSE)*VLOOKUP(EXAMS!$BC$1,[1]Cargo!$A:$D,4,FALSE),"")</f>
        <v>0</v>
      </c>
      <c r="AC106">
        <f>IFERROR(VLOOKUP(A106,EXAMS!A:CS,57,FALSE)*VLOOKUP(EXAMS!$BE$1,[1]Cargo!$A:$D,4,FALSE),"")</f>
        <v>0</v>
      </c>
      <c r="AD106">
        <f>IFERROR(VLOOKUP(A106,EXAMS!A:CS,59,FALSE)*VLOOKUP(EXAMS!$BG$1,[1]Cargo!$A:$D,4,FALSE),"")</f>
        <v>0</v>
      </c>
      <c r="AE106">
        <f>IFERROR(VLOOKUP(A106,EXAMS!A:CS,61,FALSE)*VLOOKUP(EXAMS!$BI$1,[1]Cargo!$A:$D,4,FALSE),"")</f>
        <v>0</v>
      </c>
      <c r="AF106">
        <f>IFERROR(VLOOKUP(A106,EXAMS!A:CS,63,FALSE)*VLOOKUP(EXAMS!$BK$1,[1]Cargo!$A:$D,4,FALSE),"")</f>
        <v>0</v>
      </c>
      <c r="AG106">
        <f>IFERROR(VLOOKUP(A106,EXAMS!A:CS,65,FALSE)*VLOOKUP(EXAMS!$BM$1,[1]Cargo!$A:$D,4,FALSE),"")</f>
        <v>0</v>
      </c>
      <c r="AH106">
        <f>IFERROR(VLOOKUP(A106,EXAMS!A:CS,67,FALSE)*VLOOKUP(EXAMS!$BO$1,[1]Cargo!$A:$D,4,FALSE),"")</f>
        <v>0</v>
      </c>
      <c r="AI106">
        <f>IFERROR(VLOOKUP(A106,EXAMS!A:CS,69,FALSE)*VLOOKUP(EXAMS!$BQ$1,[1]Cargo!$A:$D,4,FALSE),"")</f>
        <v>0</v>
      </c>
      <c r="AJ106">
        <f>IFERROR(VLOOKUP(A106,EXAMS!A:CS,71,FALSE)*VLOOKUP(EXAMS!$BS$1,[1]Cargo!$A:$D,4,FALSE),"")</f>
        <v>0</v>
      </c>
      <c r="AK106">
        <f>IFERROR(VLOOKUP(A106,EXAMS!A:CS,73,FALSE)*VLOOKUP(EXAMS!$BU$1,[1]Cargo!$A:$D,4,FALSE),"")</f>
        <v>0</v>
      </c>
      <c r="AL106">
        <f>IFERROR(VLOOKUP(A106,EXAMS!A:CS,75,FALSE)*VLOOKUP(EXAMS!$BW$1,[1]Cargo!$A:$D,4,FALSE),"")</f>
        <v>0</v>
      </c>
      <c r="AM106">
        <f>IFERROR(VLOOKUP(A106,EXAMS!A:CS,77,FALSE)*VLOOKUP(EXAMS!$BY$1,[1]Cargo!$A:$D,4,FALSE),"")</f>
        <v>0</v>
      </c>
      <c r="AN106">
        <f>IFERROR(VLOOKUP(A106,EXAMS!A:CS,79,FALSE)*VLOOKUP(EXAMS!$CA$1,[1]Cargo!$A:$D,4,FALSE),"")</f>
        <v>0</v>
      </c>
      <c r="AO106">
        <f>IFERROR(VLOOKUP(A106,EXAMS!A:CS,81,FALSE)*VLOOKUP(EXAMS!$CC$1,[1]Cargo!$A:$D,4,FALSE),"")</f>
        <v>0</v>
      </c>
      <c r="AP106">
        <f>IFERROR(VLOOKUP(A106,EXAMS!A:CS,83,FALSE)*VLOOKUP(EXAMS!$CE$1,[1]Cargo!$A:$D,4,FALSE),"")</f>
        <v>0</v>
      </c>
      <c r="AQ106">
        <f>IFERROR(VLOOKUP(A106,EXAMS!A:CS,85,FALSE)*VLOOKUP(EXAMS!$CG$1,[1]Cargo!$A:$D,4,FALSE),"")</f>
        <v>0</v>
      </c>
      <c r="AR106">
        <f>IFERROR(VLOOKUP(A106,EXAMS!A:CS,87,FALSE)*VLOOKUP(EXAMS!$CI$1,[1]Cargo!$A:$D,4,FALSE),"")</f>
        <v>0</v>
      </c>
      <c r="AS106">
        <f>IFERROR(VLOOKUP(A106,EXAMS!A:CS,89,FALSE)*VLOOKUP(EXAMS!$CK$1,[1]Cargo!$A:$D,4,FALSE),"")</f>
        <v>0</v>
      </c>
      <c r="AT106">
        <f>IFERROR(VLOOKUP(A106,EXAMS!A:CS,91,FALSE)*VLOOKUP(EXAMS!$CM$1,[1]Cargo!$A:$D,4,FALSE),"")</f>
        <v>0</v>
      </c>
      <c r="AU106">
        <f>IFERROR(VLOOKUP(A106,EXAMS!A:CS,93,FALSE)*VLOOKUP(EXAMS!$CO$1,[1]Cargo!$A:$D,4,FALSE),"")</f>
        <v>0</v>
      </c>
      <c r="AV106">
        <f>IFERROR(VLOOKUP(A106,EXAMS!A:CS,95,FALSE)*VLOOKUP(EXAMS!$CQ$1,[1]Cargo!$A:$D,4,FALSE),"")</f>
        <v>0</v>
      </c>
      <c r="AW106">
        <f>IFERROR(VLOOKUP(A106,EXAMS!A:CS,97,FALSE)*VLOOKUP(EXAMS!$CS$1,[1]Cargo!$A:$D,4,FALSE),"")</f>
        <v>0</v>
      </c>
    </row>
    <row r="107" spans="1:49" x14ac:dyDescent="0.3">
      <c r="A107" s="4" t="str">
        <f>METADATA!A106</f>
        <v>Q0502</v>
      </c>
      <c r="B107" s="11" t="s">
        <v>334</v>
      </c>
      <c r="C107" s="11">
        <f t="shared" si="4"/>
        <v>6.3952599999999995</v>
      </c>
      <c r="D107" s="92">
        <f t="shared" si="3"/>
        <v>13</v>
      </c>
      <c r="E107">
        <f>IFERROR(VLOOKUP(A107,EXAMS!A:CS,7,FALSE)*VLOOKUP(EXAMS!$G$1,[1]Cargo!$A:$D,4,FALSE),"")</f>
        <v>0.51719999999999999</v>
      </c>
      <c r="F107">
        <f>IFERROR(VLOOKUP(A107,EXAMS!A:CS,9,FALSE)*VLOOKUP(EXAMS!$I$1,[1]Cargo!$A:$D,4,FALSE),"")</f>
        <v>0.81</v>
      </c>
      <c r="G107">
        <f>IFERROR(VLOOKUP(A107,EXAMS!A:CS,11,FALSE)*VLOOKUP(EXAMS!$K$1,[1]Cargo!$A:$D,4,FALSE),"")</f>
        <v>0</v>
      </c>
      <c r="H107">
        <f>IFERROR(VLOOKUP(A107,EXAMS!A:CS,13,FALSE)*VLOOKUP(EXAMS!$M$1,[1]Cargo!$A:$D,4,FALSE),"")</f>
        <v>0.51900000000000002</v>
      </c>
      <c r="I107">
        <f>IFERROR(VLOOKUP(A107,EXAMS!A:CS,15,FALSE)*VLOOKUP(EXAMS!$O$1,[1]Cargo!$A:$D,4,FALSE),"")</f>
        <v>0.45829999999999999</v>
      </c>
      <c r="J107">
        <f>IFERROR(VLOOKUP(A107,EXAMS!A:CS,17,FALSE)*VLOOKUP(EXAMS!$Q$1,[1]Cargo!$A:$D,4,FALSE),"")</f>
        <v>0.54600000000000004</v>
      </c>
      <c r="K107">
        <f>IFERROR(VLOOKUP(A107,EXAMS!A:CS,19,FALSE)*VLOOKUP(EXAMS!$S$1,[1]Cargo!$A:$D,4,FALSE),"")</f>
        <v>0.36276000000000003</v>
      </c>
      <c r="L107">
        <f>IFERROR(VLOOKUP(A107,EXAMS!A:CS,21,FALSE)*VLOOKUP(EXAMS!$U$1,[1]Cargo!$A:$D,4,FALSE),"")</f>
        <v>0.44805</v>
      </c>
      <c r="M107">
        <f>IFERROR(VLOOKUP(A107,EXAMS!A:CS,23,FALSE)*VLOOKUP(EXAMS!$W$1,[1]Cargo!$A:$D,4,FALSE),"")</f>
        <v>0.2898</v>
      </c>
      <c r="N107">
        <f>IFERROR(VLOOKUP(A107,EXAMS!A:CS,25,FALSE)*VLOOKUP(EXAMS!$Y$1,[1]Cargo!$A:$D,4,FALSE),"")</f>
        <v>0.45834999999999998</v>
      </c>
      <c r="O107">
        <f>IFERROR(VLOOKUP(A107,EXAMS!A:CS,27,FALSE)*VLOOKUP(EXAMS!$AA$1,[1]Cargo!$A:$D,4,FALSE),"")</f>
        <v>0.45500000000000002</v>
      </c>
      <c r="P107">
        <f>IFERROR(VLOOKUP(A107,EXAMS!A:CS,29,FALSE)*VLOOKUP(EXAMS!$AC$1,[1]Cargo!$A:$D,4,FALSE),"")</f>
        <v>0.44600000000000001</v>
      </c>
      <c r="Q107">
        <f>IFERROR(VLOOKUP(A107,EXAMS!A:CS,31,FALSE)*VLOOKUP(EXAMS!$AE$1,[1]Cargo!$A:$D,4,FALSE),"")</f>
        <v>0.51719999999999999</v>
      </c>
      <c r="R107">
        <f>IFERROR(VLOOKUP(A107,EXAMS!A:CS,33,FALSE)*VLOOKUP(EXAMS!$AG$1,[1]Cargo!$A:$D,4,FALSE),"")</f>
        <v>0</v>
      </c>
      <c r="S107">
        <f>IFERROR(VLOOKUP(A107,EXAMS!A:CS,37,FALSE)*VLOOKUP(EXAMS!$AK$1,[1]Cargo!$A:$D,4,FALSE),"")</f>
        <v>0</v>
      </c>
      <c r="T107">
        <f>IFERROR(VLOOKUP(A107,EXAMS!A:CS,39,FALSE)*VLOOKUP(EXAMS!$AM$1,[1]Cargo!$A:$D,4,FALSE),"")</f>
        <v>0.56759999999999999</v>
      </c>
      <c r="U107">
        <f>IFERROR(VLOOKUP(A107,EXAMS!A:CS,41,FALSE)*VLOOKUP(EXAMS!$AO$1,[1]Cargo!$A:$D,4,FALSE),"")</f>
        <v>0</v>
      </c>
      <c r="V107">
        <f>IFERROR(VLOOKUP(A107,EXAMS!A:CS,43,FALSE)*VLOOKUP(EXAMS!$AQ$1,[1]Cargo!$A:$D,4,FALSE),"")</f>
        <v>0</v>
      </c>
      <c r="W107">
        <f>IFERROR(VLOOKUP(A107,EXAMS!A:CS,45,FALSE)*VLOOKUP(EXAMS!$AS$1,[1]Cargo!$A:$D,4,FALSE),"")</f>
        <v>0</v>
      </c>
      <c r="X107">
        <f>IFERROR(VLOOKUP(A107,EXAMS!A:CS,47,FALSE)*VLOOKUP(EXAMS!$AU$1,[1]Cargo!$A:$D,4,FALSE),"")</f>
        <v>0</v>
      </c>
      <c r="Y107">
        <f>IFERROR(VLOOKUP(A107,EXAMS!A:CS,49,FALSE)*VLOOKUP(EXAMS!$AW$1,[1]Cargo!$A:$D,4,FALSE),"")</f>
        <v>0</v>
      </c>
      <c r="Z107">
        <f>IFERROR(VLOOKUP(A107,EXAMS!A:CS,51,FALSE)*VLOOKUP(EXAMS!$AY$1,[1]Cargo!$A:$D,4,FALSE),"")</f>
        <v>0</v>
      </c>
      <c r="AA107">
        <f>IFERROR(VLOOKUP(A107,EXAMS!A:CS,53,FALSE)*VLOOKUP(EXAMS!$BA$1,[1]Cargo!$A:$D,4,FALSE),"")</f>
        <v>0</v>
      </c>
      <c r="AB107">
        <f>IFERROR(VLOOKUP(A107,EXAMS!A:CS,55,FALSE)*VLOOKUP(EXAMS!$BC$1,[1]Cargo!$A:$D,4,FALSE),"")</f>
        <v>0</v>
      </c>
      <c r="AC107">
        <f>IFERROR(VLOOKUP(A107,EXAMS!A:CS,57,FALSE)*VLOOKUP(EXAMS!$BE$1,[1]Cargo!$A:$D,4,FALSE),"")</f>
        <v>0</v>
      </c>
      <c r="AD107">
        <f>IFERROR(VLOOKUP(A107,EXAMS!A:CS,59,FALSE)*VLOOKUP(EXAMS!$BG$1,[1]Cargo!$A:$D,4,FALSE),"")</f>
        <v>0</v>
      </c>
      <c r="AE107">
        <f>IFERROR(VLOOKUP(A107,EXAMS!A:CS,61,FALSE)*VLOOKUP(EXAMS!$BI$1,[1]Cargo!$A:$D,4,FALSE),"")</f>
        <v>0</v>
      </c>
      <c r="AF107">
        <f>IFERROR(VLOOKUP(A107,EXAMS!A:CS,63,FALSE)*VLOOKUP(EXAMS!$BK$1,[1]Cargo!$A:$D,4,FALSE),"")</f>
        <v>0</v>
      </c>
      <c r="AG107">
        <f>IFERROR(VLOOKUP(A107,EXAMS!A:CS,65,FALSE)*VLOOKUP(EXAMS!$BM$1,[1]Cargo!$A:$D,4,FALSE),"")</f>
        <v>0</v>
      </c>
      <c r="AH107">
        <f>IFERROR(VLOOKUP(A107,EXAMS!A:CS,67,FALSE)*VLOOKUP(EXAMS!$BO$1,[1]Cargo!$A:$D,4,FALSE),"")</f>
        <v>0</v>
      </c>
      <c r="AI107">
        <f>IFERROR(VLOOKUP(A107,EXAMS!A:CS,69,FALSE)*VLOOKUP(EXAMS!$BQ$1,[1]Cargo!$A:$D,4,FALSE),"")</f>
        <v>0</v>
      </c>
      <c r="AJ107">
        <f>IFERROR(VLOOKUP(A107,EXAMS!A:CS,71,FALSE)*VLOOKUP(EXAMS!$BS$1,[1]Cargo!$A:$D,4,FALSE),"")</f>
        <v>0</v>
      </c>
      <c r="AK107">
        <f>IFERROR(VLOOKUP(A107,EXAMS!A:CS,73,FALSE)*VLOOKUP(EXAMS!$BU$1,[1]Cargo!$A:$D,4,FALSE),"")</f>
        <v>0</v>
      </c>
      <c r="AL107">
        <f>IFERROR(VLOOKUP(A107,EXAMS!A:CS,75,FALSE)*VLOOKUP(EXAMS!$BW$1,[1]Cargo!$A:$D,4,FALSE),"")</f>
        <v>0</v>
      </c>
      <c r="AM107">
        <f>IFERROR(VLOOKUP(A107,EXAMS!A:CS,77,FALSE)*VLOOKUP(EXAMS!$BY$1,[1]Cargo!$A:$D,4,FALSE),"")</f>
        <v>0</v>
      </c>
      <c r="AN107">
        <f>IFERROR(VLOOKUP(A107,EXAMS!A:CS,79,FALSE)*VLOOKUP(EXAMS!$CA$1,[1]Cargo!$A:$D,4,FALSE),"")</f>
        <v>0</v>
      </c>
      <c r="AO107">
        <f>IFERROR(VLOOKUP(A107,EXAMS!A:CS,81,FALSE)*VLOOKUP(EXAMS!$CC$1,[1]Cargo!$A:$D,4,FALSE),"")</f>
        <v>0</v>
      </c>
      <c r="AP107">
        <f>IFERROR(VLOOKUP(A107,EXAMS!A:CS,83,FALSE)*VLOOKUP(EXAMS!$CE$1,[1]Cargo!$A:$D,4,FALSE),"")</f>
        <v>0</v>
      </c>
      <c r="AQ107">
        <f>IFERROR(VLOOKUP(A107,EXAMS!A:CS,85,FALSE)*VLOOKUP(EXAMS!$CG$1,[1]Cargo!$A:$D,4,FALSE),"")</f>
        <v>0</v>
      </c>
      <c r="AR107">
        <f>IFERROR(VLOOKUP(A107,EXAMS!A:CS,87,FALSE)*VLOOKUP(EXAMS!$CI$1,[1]Cargo!$A:$D,4,FALSE),"")</f>
        <v>0</v>
      </c>
      <c r="AS107">
        <f>IFERROR(VLOOKUP(A107,EXAMS!A:CS,89,FALSE)*VLOOKUP(EXAMS!$CK$1,[1]Cargo!$A:$D,4,FALSE),"")</f>
        <v>0</v>
      </c>
      <c r="AT107">
        <f>IFERROR(VLOOKUP(A107,EXAMS!A:CS,91,FALSE)*VLOOKUP(EXAMS!$CM$1,[1]Cargo!$A:$D,4,FALSE),"")</f>
        <v>0</v>
      </c>
      <c r="AU107">
        <f>IFERROR(VLOOKUP(A107,EXAMS!A:CS,93,FALSE)*VLOOKUP(EXAMS!$CO$1,[1]Cargo!$A:$D,4,FALSE),"")</f>
        <v>0</v>
      </c>
      <c r="AV107">
        <f>IFERROR(VLOOKUP(A107,EXAMS!A:CS,95,FALSE)*VLOOKUP(EXAMS!$CQ$1,[1]Cargo!$A:$D,4,FALSE),"")</f>
        <v>0</v>
      </c>
      <c r="AW107">
        <f>IFERROR(VLOOKUP(A107,EXAMS!A:CS,97,FALSE)*VLOOKUP(EXAMS!$CS$1,[1]Cargo!$A:$D,4,FALSE),"")</f>
        <v>0</v>
      </c>
    </row>
    <row r="108" spans="1:49" x14ac:dyDescent="0.3">
      <c r="A108" s="4" t="str">
        <f>METADATA!A107</f>
        <v>Q0503</v>
      </c>
      <c r="B108" s="11" t="s">
        <v>337</v>
      </c>
      <c r="C108" s="11">
        <f t="shared" si="4"/>
        <v>2.76993</v>
      </c>
      <c r="D108" s="92">
        <f t="shared" si="3"/>
        <v>7</v>
      </c>
      <c r="E108">
        <f>IFERROR(VLOOKUP(A108,EXAMS!A:CS,7,FALSE)*VLOOKUP(EXAMS!$G$1,[1]Cargo!$A:$D,4,FALSE),"")</f>
        <v>0.49319999999999997</v>
      </c>
      <c r="F108">
        <f>IFERROR(VLOOKUP(A108,EXAMS!A:CS,9,FALSE)*VLOOKUP(EXAMS!$I$1,[1]Cargo!$A:$D,4,FALSE),"")</f>
        <v>0.74790000000000001</v>
      </c>
      <c r="G108">
        <f>IFERROR(VLOOKUP(A108,EXAMS!A:CS,11,FALSE)*VLOOKUP(EXAMS!$K$1,[1]Cargo!$A:$D,4,FALSE),"")</f>
        <v>0.68200000000000005</v>
      </c>
      <c r="H108">
        <f>IFERROR(VLOOKUP(A108,EXAMS!A:CS,13,FALSE)*VLOOKUP(EXAMS!$M$1,[1]Cargo!$A:$D,4,FALSE),"")</f>
        <v>0</v>
      </c>
      <c r="I108">
        <f>IFERROR(VLOOKUP(A108,EXAMS!A:CS,15,FALSE)*VLOOKUP(EXAMS!$O$1,[1]Cargo!$A:$D,4,FALSE),"")</f>
        <v>0</v>
      </c>
      <c r="J108">
        <f>IFERROR(VLOOKUP(A108,EXAMS!A:CS,17,FALSE)*VLOOKUP(EXAMS!$Q$1,[1]Cargo!$A:$D,4,FALSE),"")</f>
        <v>0</v>
      </c>
      <c r="K108">
        <f>IFERROR(VLOOKUP(A108,EXAMS!A:CS,19,FALSE)*VLOOKUP(EXAMS!$S$1,[1]Cargo!$A:$D,4,FALSE),"")</f>
        <v>0.29331999999999997</v>
      </c>
      <c r="L108">
        <f>IFERROR(VLOOKUP(A108,EXAMS!A:CS,21,FALSE)*VLOOKUP(EXAMS!$U$1,[1]Cargo!$A:$D,4,FALSE),"")</f>
        <v>0</v>
      </c>
      <c r="M108">
        <f>IFERROR(VLOOKUP(A108,EXAMS!A:CS,23,FALSE)*VLOOKUP(EXAMS!$W$1,[1]Cargo!$A:$D,4,FALSE),"")</f>
        <v>0</v>
      </c>
      <c r="N108">
        <f>IFERROR(VLOOKUP(A108,EXAMS!A:CS,25,FALSE)*VLOOKUP(EXAMS!$Y$1,[1]Cargo!$A:$D,4,FALSE),"")</f>
        <v>0.46450000000000002</v>
      </c>
      <c r="O108">
        <f>IFERROR(VLOOKUP(A108,EXAMS!A:CS,27,FALSE)*VLOOKUP(EXAMS!$AA$1,[1]Cargo!$A:$D,4,FALSE),"")</f>
        <v>0</v>
      </c>
      <c r="P108">
        <f>IFERROR(VLOOKUP(A108,EXAMS!A:CS,29,FALSE)*VLOOKUP(EXAMS!$AC$1,[1]Cargo!$A:$D,4,FALSE),"")</f>
        <v>0</v>
      </c>
      <c r="Q108">
        <f>IFERROR(VLOOKUP(A108,EXAMS!A:CS,31,FALSE)*VLOOKUP(EXAMS!$AE$1,[1]Cargo!$A:$D,4,FALSE),"")</f>
        <v>0</v>
      </c>
      <c r="R108">
        <f>IFERROR(VLOOKUP(A108,EXAMS!A:CS,33,FALSE)*VLOOKUP(EXAMS!$AG$1,[1]Cargo!$A:$D,4,FALSE),"")</f>
        <v>0</v>
      </c>
      <c r="S108">
        <f>IFERROR(VLOOKUP(A108,EXAMS!A:CS,37,FALSE)*VLOOKUP(EXAMS!$AK$1,[1]Cargo!$A:$D,4,FALSE),"")</f>
        <v>0</v>
      </c>
      <c r="T108">
        <f>IFERROR(VLOOKUP(A108,EXAMS!A:CS,39,FALSE)*VLOOKUP(EXAMS!$AM$1,[1]Cargo!$A:$D,4,FALSE),"")</f>
        <v>0</v>
      </c>
      <c r="U108">
        <f>IFERROR(VLOOKUP(A108,EXAMS!A:CS,41,FALSE)*VLOOKUP(EXAMS!$AO$1,[1]Cargo!$A:$D,4,FALSE),"")</f>
        <v>0</v>
      </c>
      <c r="V108">
        <f>IFERROR(VLOOKUP(A108,EXAMS!A:CS,43,FALSE)*VLOOKUP(EXAMS!$AQ$1,[1]Cargo!$A:$D,4,FALSE),"")</f>
        <v>8.9010000000000006E-2</v>
      </c>
      <c r="W108">
        <f>IFERROR(VLOOKUP(A108,EXAMS!A:CS,45,FALSE)*VLOOKUP(EXAMS!$AS$1,[1]Cargo!$A:$D,4,FALSE),"")</f>
        <v>0</v>
      </c>
      <c r="X108">
        <f>IFERROR(VLOOKUP(A108,EXAMS!A:CS,47,FALSE)*VLOOKUP(EXAMS!$AU$1,[1]Cargo!$A:$D,4,FALSE),"")</f>
        <v>0</v>
      </c>
      <c r="Y108">
        <f>IFERROR(VLOOKUP(A108,EXAMS!A:CS,49,FALSE)*VLOOKUP(EXAMS!$AW$1,[1]Cargo!$A:$D,4,FALSE),"")</f>
        <v>0</v>
      </c>
      <c r="Z108">
        <f>IFERROR(VLOOKUP(A108,EXAMS!A:CS,51,FALSE)*VLOOKUP(EXAMS!$AY$1,[1]Cargo!$A:$D,4,FALSE),"")</f>
        <v>0.48999999999999994</v>
      </c>
      <c r="AA108">
        <f>IFERROR(VLOOKUP(A108,EXAMS!A:CS,53,FALSE)*VLOOKUP(EXAMS!$BA$1,[1]Cargo!$A:$D,4,FALSE),"")</f>
        <v>0</v>
      </c>
      <c r="AB108">
        <f>IFERROR(VLOOKUP(A108,EXAMS!A:CS,55,FALSE)*VLOOKUP(EXAMS!$BC$1,[1]Cargo!$A:$D,4,FALSE),"")</f>
        <v>0</v>
      </c>
      <c r="AC108">
        <f>IFERROR(VLOOKUP(A108,EXAMS!A:CS,57,FALSE)*VLOOKUP(EXAMS!$BE$1,[1]Cargo!$A:$D,4,FALSE),"")</f>
        <v>0</v>
      </c>
      <c r="AD108">
        <f>IFERROR(VLOOKUP(A108,EXAMS!A:CS,59,FALSE)*VLOOKUP(EXAMS!$BG$1,[1]Cargo!$A:$D,4,FALSE),"")</f>
        <v>0</v>
      </c>
      <c r="AE108">
        <f>IFERROR(VLOOKUP(A108,EXAMS!A:CS,61,FALSE)*VLOOKUP(EXAMS!$BI$1,[1]Cargo!$A:$D,4,FALSE),"")</f>
        <v>0</v>
      </c>
      <c r="AF108">
        <f>IFERROR(VLOOKUP(A108,EXAMS!A:CS,63,FALSE)*VLOOKUP(EXAMS!$BK$1,[1]Cargo!$A:$D,4,FALSE),"")</f>
        <v>0</v>
      </c>
      <c r="AG108">
        <f>IFERROR(VLOOKUP(A108,EXAMS!A:CS,65,FALSE)*VLOOKUP(EXAMS!$BM$1,[1]Cargo!$A:$D,4,FALSE),"")</f>
        <v>0</v>
      </c>
      <c r="AH108">
        <f>IFERROR(VLOOKUP(A108,EXAMS!A:CS,67,FALSE)*VLOOKUP(EXAMS!$BO$1,[1]Cargo!$A:$D,4,FALSE),"")</f>
        <v>0</v>
      </c>
      <c r="AI108">
        <f>IFERROR(VLOOKUP(A108,EXAMS!A:CS,69,FALSE)*VLOOKUP(EXAMS!$BQ$1,[1]Cargo!$A:$D,4,FALSE),"")</f>
        <v>0</v>
      </c>
      <c r="AJ108">
        <f>IFERROR(VLOOKUP(A108,EXAMS!A:CS,71,FALSE)*VLOOKUP(EXAMS!$BS$1,[1]Cargo!$A:$D,4,FALSE),"")</f>
        <v>0</v>
      </c>
      <c r="AK108">
        <f>IFERROR(VLOOKUP(A108,EXAMS!A:CS,73,FALSE)*VLOOKUP(EXAMS!$BU$1,[1]Cargo!$A:$D,4,FALSE),"")</f>
        <v>0</v>
      </c>
      <c r="AL108">
        <f>IFERROR(VLOOKUP(A108,EXAMS!A:CS,75,FALSE)*VLOOKUP(EXAMS!$BW$1,[1]Cargo!$A:$D,4,FALSE),"")</f>
        <v>0</v>
      </c>
      <c r="AM108">
        <f>IFERROR(VLOOKUP(A108,EXAMS!A:CS,77,FALSE)*VLOOKUP(EXAMS!$BY$1,[1]Cargo!$A:$D,4,FALSE),"")</f>
        <v>0</v>
      </c>
      <c r="AN108">
        <f>IFERROR(VLOOKUP(A108,EXAMS!A:CS,79,FALSE)*VLOOKUP(EXAMS!$CA$1,[1]Cargo!$A:$D,4,FALSE),"")</f>
        <v>0</v>
      </c>
      <c r="AO108">
        <f>IFERROR(VLOOKUP(A108,EXAMS!A:CS,81,FALSE)*VLOOKUP(EXAMS!$CC$1,[1]Cargo!$A:$D,4,FALSE),"")</f>
        <v>0</v>
      </c>
      <c r="AP108">
        <f>IFERROR(VLOOKUP(A108,EXAMS!A:CS,83,FALSE)*VLOOKUP(EXAMS!$CE$1,[1]Cargo!$A:$D,4,FALSE),"")</f>
        <v>0</v>
      </c>
      <c r="AQ108">
        <f>IFERROR(VLOOKUP(A108,EXAMS!A:CS,85,FALSE)*VLOOKUP(EXAMS!$CG$1,[1]Cargo!$A:$D,4,FALSE),"")</f>
        <v>0</v>
      </c>
      <c r="AR108">
        <f>IFERROR(VLOOKUP(A108,EXAMS!A:CS,87,FALSE)*VLOOKUP(EXAMS!$CI$1,[1]Cargo!$A:$D,4,FALSE),"")</f>
        <v>0</v>
      </c>
      <c r="AS108">
        <f>IFERROR(VLOOKUP(A108,EXAMS!A:CS,89,FALSE)*VLOOKUP(EXAMS!$CK$1,[1]Cargo!$A:$D,4,FALSE),"")</f>
        <v>0</v>
      </c>
      <c r="AT108">
        <f>IFERROR(VLOOKUP(A108,EXAMS!A:CS,91,FALSE)*VLOOKUP(EXAMS!$CM$1,[1]Cargo!$A:$D,4,FALSE),"")</f>
        <v>0</v>
      </c>
      <c r="AU108">
        <f>IFERROR(VLOOKUP(A108,EXAMS!A:CS,93,FALSE)*VLOOKUP(EXAMS!$CO$1,[1]Cargo!$A:$D,4,FALSE),"")</f>
        <v>0</v>
      </c>
      <c r="AV108">
        <f>IFERROR(VLOOKUP(A108,EXAMS!A:CS,95,FALSE)*VLOOKUP(EXAMS!$CQ$1,[1]Cargo!$A:$D,4,FALSE),"")</f>
        <v>0</v>
      </c>
      <c r="AW108">
        <f>IFERROR(VLOOKUP(A108,EXAMS!A:CS,97,FALSE)*VLOOKUP(EXAMS!$CS$1,[1]Cargo!$A:$D,4,FALSE),"")</f>
        <v>0</v>
      </c>
    </row>
    <row r="109" spans="1:49" x14ac:dyDescent="0.3">
      <c r="A109" s="4" t="str">
        <f>METADATA!A108</f>
        <v>Q0505</v>
      </c>
      <c r="B109" s="11" t="s">
        <v>340</v>
      </c>
      <c r="C109" s="11">
        <f t="shared" si="4"/>
        <v>5.9689999999999994</v>
      </c>
      <c r="D109" s="92">
        <f t="shared" si="3"/>
        <v>17</v>
      </c>
      <c r="E109">
        <f>IFERROR(VLOOKUP(A109,EXAMS!A:CS,7,FALSE)*VLOOKUP(EXAMS!$G$1,[1]Cargo!$A:$D,4,FALSE),"")</f>
        <v>0.48360000000000003</v>
      </c>
      <c r="F109">
        <f>IFERROR(VLOOKUP(A109,EXAMS!A:CS,9,FALSE)*VLOOKUP(EXAMS!$I$1,[1]Cargo!$A:$D,4,FALSE),"")</f>
        <v>0.621</v>
      </c>
      <c r="G109">
        <f>IFERROR(VLOOKUP(A109,EXAMS!A:CS,11,FALSE)*VLOOKUP(EXAMS!$K$1,[1]Cargo!$A:$D,4,FALSE),"")</f>
        <v>0.58399999999999996</v>
      </c>
      <c r="H109">
        <f>IFERROR(VLOOKUP(A109,EXAMS!A:CS,13,FALSE)*VLOOKUP(EXAMS!$M$1,[1]Cargo!$A:$D,4,FALSE),"")</f>
        <v>0.51</v>
      </c>
      <c r="I109">
        <f>IFERROR(VLOOKUP(A109,EXAMS!A:CS,15,FALSE)*VLOOKUP(EXAMS!$O$1,[1]Cargo!$A:$D,4,FALSE),"")</f>
        <v>0.48499999999999999</v>
      </c>
      <c r="J109">
        <f>IFERROR(VLOOKUP(A109,EXAMS!A:CS,17,FALSE)*VLOOKUP(EXAMS!$Q$1,[1]Cargo!$A:$D,4,FALSE),"")</f>
        <v>0.438</v>
      </c>
      <c r="K109">
        <f>IFERROR(VLOOKUP(A109,EXAMS!A:CS,19,FALSE)*VLOOKUP(EXAMS!$S$1,[1]Cargo!$A:$D,4,FALSE),"")</f>
        <v>0.34</v>
      </c>
      <c r="L109">
        <f>IFERROR(VLOOKUP(A109,EXAMS!A:CS,21,FALSE)*VLOOKUP(EXAMS!$U$1,[1]Cargo!$A:$D,4,FALSE),"")</f>
        <v>0.45600000000000002</v>
      </c>
      <c r="M109">
        <f>IFERROR(VLOOKUP(A109,EXAMS!A:CS,23,FALSE)*VLOOKUP(EXAMS!$W$1,[1]Cargo!$A:$D,4,FALSE),"")</f>
        <v>0.222</v>
      </c>
      <c r="N109">
        <f>IFERROR(VLOOKUP(A109,EXAMS!A:CS,25,FALSE)*VLOOKUP(EXAMS!$Y$1,[1]Cargo!$A:$D,4,FALSE),"")</f>
        <v>0.34699999999999998</v>
      </c>
      <c r="O109">
        <f>IFERROR(VLOOKUP(A109,EXAMS!A:CS,27,FALSE)*VLOOKUP(EXAMS!$AA$1,[1]Cargo!$A:$D,4,FALSE),"")</f>
        <v>0.40350000000000003</v>
      </c>
      <c r="P109">
        <f>IFERROR(VLOOKUP(A109,EXAMS!A:CS,29,FALSE)*VLOOKUP(EXAMS!$AC$1,[1]Cargo!$A:$D,4,FALSE),"")</f>
        <v>0.39250000000000002</v>
      </c>
      <c r="Q109">
        <f>IFERROR(VLOOKUP(A109,EXAMS!A:CS,31,FALSE)*VLOOKUP(EXAMS!$AE$1,[1]Cargo!$A:$D,4,FALSE),"")</f>
        <v>0.435</v>
      </c>
      <c r="R109">
        <f>IFERROR(VLOOKUP(A109,EXAMS!A:CS,33,FALSE)*VLOOKUP(EXAMS!$AG$1,[1]Cargo!$A:$D,4,FALSE),"")</f>
        <v>0.25139999999999996</v>
      </c>
      <c r="S109">
        <f>IFERROR(VLOOKUP(A109,EXAMS!A:CS,37,FALSE)*VLOOKUP(EXAMS!$AK$1,[1]Cargo!$A:$D,4,FALSE),"")</f>
        <v>0</v>
      </c>
      <c r="T109">
        <f>IFERROR(VLOOKUP(A109,EXAMS!A:CS,39,FALSE)*VLOOKUP(EXAMS!$AM$1,[1]Cargo!$A:$D,4,FALSE),"")</f>
        <v>0</v>
      </c>
      <c r="U109">
        <f>IFERROR(VLOOKUP(A109,EXAMS!A:CS,41,FALSE)*VLOOKUP(EXAMS!$AO$1,[1]Cargo!$A:$D,4,FALSE),"")</f>
        <v>0</v>
      </c>
      <c r="V109">
        <f>IFERROR(VLOOKUP(A109,EXAMS!A:CS,43,FALSE)*VLOOKUP(EXAMS!$AQ$1,[1]Cargo!$A:$D,4,FALSE),"")</f>
        <v>0</v>
      </c>
      <c r="W109">
        <f>IFERROR(VLOOKUP(A109,EXAMS!A:CS,45,FALSE)*VLOOKUP(EXAMS!$AS$1,[1]Cargo!$A:$D,4,FALSE),"")</f>
        <v>0</v>
      </c>
      <c r="X109">
        <f>IFERROR(VLOOKUP(A109,EXAMS!A:CS,47,FALSE)*VLOOKUP(EXAMS!$AU$1,[1]Cargo!$A:$D,4,FALSE),"")</f>
        <v>0</v>
      </c>
      <c r="Y109">
        <f>IFERROR(VLOOKUP(A109,EXAMS!A:CS,49,FALSE)*VLOOKUP(EXAMS!$AW$1,[1]Cargo!$A:$D,4,FALSE),"")</f>
        <v>0</v>
      </c>
      <c r="Z109">
        <f>IFERROR(VLOOKUP(A109,EXAMS!A:CS,51,FALSE)*VLOOKUP(EXAMS!$AY$1,[1]Cargo!$A:$D,4,FALSE),"")</f>
        <v>0</v>
      </c>
      <c r="AA109">
        <f>IFERROR(VLOOKUP(A109,EXAMS!A:CS,53,FALSE)*VLOOKUP(EXAMS!$BA$1,[1]Cargo!$A:$D,4,FALSE),"")</f>
        <v>0</v>
      </c>
      <c r="AB109">
        <f>IFERROR(VLOOKUP(A109,EXAMS!A:CS,55,FALSE)*VLOOKUP(EXAMS!$BC$1,[1]Cargo!$A:$D,4,FALSE),"")</f>
        <v>0</v>
      </c>
      <c r="AC109">
        <f>IFERROR(VLOOKUP(A109,EXAMS!A:CS,57,FALSE)*VLOOKUP(EXAMS!$BE$1,[1]Cargo!$A:$D,4,FALSE),"")</f>
        <v>0</v>
      </c>
      <c r="AD109">
        <f>IFERROR(VLOOKUP(A109,EXAMS!A:CS,59,FALSE)*VLOOKUP(EXAMS!$BG$1,[1]Cargo!$A:$D,4,FALSE),"")</f>
        <v>0</v>
      </c>
      <c r="AE109">
        <f>IFERROR(VLOOKUP(A109,EXAMS!A:CS,61,FALSE)*VLOOKUP(EXAMS!$BI$1,[1]Cargo!$A:$D,4,FALSE),"")</f>
        <v>0</v>
      </c>
      <c r="AF109">
        <f>IFERROR(VLOOKUP(A109,EXAMS!A:CS,63,FALSE)*VLOOKUP(EXAMS!$BK$1,[1]Cargo!$A:$D,4,FALSE),"")</f>
        <v>0</v>
      </c>
      <c r="AG109">
        <f>IFERROR(VLOOKUP(A109,EXAMS!A:CS,65,FALSE)*VLOOKUP(EXAMS!$BM$1,[1]Cargo!$A:$D,4,FALSE),"")</f>
        <v>0</v>
      </c>
      <c r="AH109">
        <f>IFERROR(VLOOKUP(A109,EXAMS!A:CS,67,FALSE)*VLOOKUP(EXAMS!$BO$1,[1]Cargo!$A:$D,4,FALSE),"")</f>
        <v>0</v>
      </c>
      <c r="AI109">
        <f>IFERROR(VLOOKUP(A109,EXAMS!A:CS,69,FALSE)*VLOOKUP(EXAMS!$BQ$1,[1]Cargo!$A:$D,4,FALSE),"")</f>
        <v>0</v>
      </c>
      <c r="AJ109">
        <f>IFERROR(VLOOKUP(A109,EXAMS!A:CS,71,FALSE)*VLOOKUP(EXAMS!$BS$1,[1]Cargo!$A:$D,4,FALSE),"")</f>
        <v>0</v>
      </c>
      <c r="AK109">
        <f>IFERROR(VLOOKUP(A109,EXAMS!A:CS,73,FALSE)*VLOOKUP(EXAMS!$BU$1,[1]Cargo!$A:$D,4,FALSE),"")</f>
        <v>0.37616000000000005</v>
      </c>
      <c r="AL109">
        <f>IFERROR(VLOOKUP(A109,EXAMS!A:CS,75,FALSE)*VLOOKUP(EXAMS!$BW$1,[1]Cargo!$A:$D,4,FALSE),"")</f>
        <v>0</v>
      </c>
      <c r="AM109">
        <f>IFERROR(VLOOKUP(A109,EXAMS!A:CS,77,FALSE)*VLOOKUP(EXAMS!$BY$1,[1]Cargo!$A:$D,4,FALSE),"")</f>
        <v>0.57704000000000011</v>
      </c>
      <c r="AN109">
        <f>IFERROR(VLOOKUP(A109,EXAMS!A:CS,79,FALSE)*VLOOKUP(EXAMS!$CA$1,[1]Cargo!$A:$D,4,FALSE),"")</f>
        <v>0</v>
      </c>
      <c r="AO109">
        <f>IFERROR(VLOOKUP(A109,EXAMS!A:CS,81,FALSE)*VLOOKUP(EXAMS!$CC$1,[1]Cargo!$A:$D,4,FALSE),"")</f>
        <v>0</v>
      </c>
      <c r="AP109">
        <f>IFERROR(VLOOKUP(A109,EXAMS!A:CS,83,FALSE)*VLOOKUP(EXAMS!$CE$1,[1]Cargo!$A:$D,4,FALSE),"")</f>
        <v>0.22799999999999998</v>
      </c>
      <c r="AQ109">
        <f>IFERROR(VLOOKUP(A109,EXAMS!A:CS,85,FALSE)*VLOOKUP(EXAMS!$CG$1,[1]Cargo!$A:$D,4,FALSE),"")</f>
        <v>0</v>
      </c>
      <c r="AR109">
        <f>IFERROR(VLOOKUP(A109,EXAMS!A:CS,87,FALSE)*VLOOKUP(EXAMS!$CI$1,[1]Cargo!$A:$D,4,FALSE),"")</f>
        <v>0</v>
      </c>
      <c r="AS109">
        <f>IFERROR(VLOOKUP(A109,EXAMS!A:CS,89,FALSE)*VLOOKUP(EXAMS!$CK$1,[1]Cargo!$A:$D,4,FALSE),"")</f>
        <v>0</v>
      </c>
      <c r="AT109">
        <f>IFERROR(VLOOKUP(A109,EXAMS!A:CS,91,FALSE)*VLOOKUP(EXAMS!$CM$1,[1]Cargo!$A:$D,4,FALSE),"")</f>
        <v>0</v>
      </c>
      <c r="AU109">
        <f>IFERROR(VLOOKUP(A109,EXAMS!A:CS,93,FALSE)*VLOOKUP(EXAMS!$CO$1,[1]Cargo!$A:$D,4,FALSE),"")</f>
        <v>0</v>
      </c>
      <c r="AV109">
        <f>IFERROR(VLOOKUP(A109,EXAMS!A:CS,95,FALSE)*VLOOKUP(EXAMS!$CQ$1,[1]Cargo!$A:$D,4,FALSE),"")</f>
        <v>0</v>
      </c>
      <c r="AW109">
        <f>IFERROR(VLOOKUP(A109,EXAMS!A:CS,97,FALSE)*VLOOKUP(EXAMS!$CS$1,[1]Cargo!$A:$D,4,FALSE),"")</f>
        <v>0</v>
      </c>
    </row>
    <row r="110" spans="1:49" x14ac:dyDescent="0.3">
      <c r="A110" s="4" t="str">
        <f>METADATA!A109</f>
        <v>Q0506</v>
      </c>
      <c r="B110" s="11" t="s">
        <v>343</v>
      </c>
      <c r="C110" s="11">
        <f t="shared" si="4"/>
        <v>5.3742400000000004</v>
      </c>
      <c r="D110" s="92">
        <f t="shared" si="3"/>
        <v>12</v>
      </c>
      <c r="E110">
        <f>IFERROR(VLOOKUP(A110,EXAMS!A:CS,7,FALSE)*VLOOKUP(EXAMS!$G$1,[1]Cargo!$A:$D,4,FALSE),"")</f>
        <v>0.58019999999999994</v>
      </c>
      <c r="F110">
        <f>IFERROR(VLOOKUP(A110,EXAMS!A:CS,9,FALSE)*VLOOKUP(EXAMS!$I$1,[1]Cargo!$A:$D,4,FALSE),"")</f>
        <v>0</v>
      </c>
      <c r="G110">
        <f>IFERROR(VLOOKUP(A110,EXAMS!A:CS,11,FALSE)*VLOOKUP(EXAMS!$K$1,[1]Cargo!$A:$D,4,FALSE),"")</f>
        <v>0</v>
      </c>
      <c r="H110">
        <f>IFERROR(VLOOKUP(A110,EXAMS!A:CS,13,FALSE)*VLOOKUP(EXAMS!$M$1,[1]Cargo!$A:$D,4,FALSE),"")</f>
        <v>0</v>
      </c>
      <c r="I110">
        <f>IFERROR(VLOOKUP(A110,EXAMS!A:CS,15,FALSE)*VLOOKUP(EXAMS!$O$1,[1]Cargo!$A:$D,4,FALSE),"")</f>
        <v>0.4375</v>
      </c>
      <c r="J110">
        <f>IFERROR(VLOOKUP(A110,EXAMS!A:CS,17,FALSE)*VLOOKUP(EXAMS!$Q$1,[1]Cargo!$A:$D,4,FALSE),"")</f>
        <v>0.49499999999999994</v>
      </c>
      <c r="K110">
        <f>IFERROR(VLOOKUP(A110,EXAMS!A:CS,19,FALSE)*VLOOKUP(EXAMS!$S$1,[1]Cargo!$A:$D,4,FALSE),"")</f>
        <v>0.37640000000000001</v>
      </c>
      <c r="L110">
        <f>IFERROR(VLOOKUP(A110,EXAMS!A:CS,21,FALSE)*VLOOKUP(EXAMS!$U$1,[1]Cargo!$A:$D,4,FALSE),"")</f>
        <v>0</v>
      </c>
      <c r="M110">
        <f>IFERROR(VLOOKUP(A110,EXAMS!A:CS,23,FALSE)*VLOOKUP(EXAMS!$W$1,[1]Cargo!$A:$D,4,FALSE),"")</f>
        <v>0.29459999999999997</v>
      </c>
      <c r="N110">
        <f>IFERROR(VLOOKUP(A110,EXAMS!A:CS,25,FALSE)*VLOOKUP(EXAMS!$Y$1,[1]Cargo!$A:$D,4,FALSE),"")</f>
        <v>0.46450000000000002</v>
      </c>
      <c r="O110">
        <f>IFERROR(VLOOKUP(A110,EXAMS!A:CS,27,FALSE)*VLOOKUP(EXAMS!$AA$1,[1]Cargo!$A:$D,4,FALSE),"")</f>
        <v>0.48049999999999998</v>
      </c>
      <c r="P110">
        <f>IFERROR(VLOOKUP(A110,EXAMS!A:CS,29,FALSE)*VLOOKUP(EXAMS!$AC$1,[1]Cargo!$A:$D,4,FALSE),"")</f>
        <v>0.44600000000000001</v>
      </c>
      <c r="Q110">
        <f>IFERROR(VLOOKUP(A110,EXAMS!A:CS,31,FALSE)*VLOOKUP(EXAMS!$AE$1,[1]Cargo!$A:$D,4,FALSE),"")</f>
        <v>0.45839999999999997</v>
      </c>
      <c r="R110">
        <f>IFERROR(VLOOKUP(A110,EXAMS!A:CS,33,FALSE)*VLOOKUP(EXAMS!$AG$1,[1]Cargo!$A:$D,4,FALSE),"")</f>
        <v>0.27360000000000001</v>
      </c>
      <c r="S110">
        <f>IFERROR(VLOOKUP(A110,EXAMS!A:CS,37,FALSE)*VLOOKUP(EXAMS!$AK$1,[1]Cargo!$A:$D,4,FALSE),"")</f>
        <v>0.5</v>
      </c>
      <c r="T110">
        <f>IFERROR(VLOOKUP(A110,EXAMS!A:CS,39,FALSE)*VLOOKUP(EXAMS!$AM$1,[1]Cargo!$A:$D,4,FALSE),"")</f>
        <v>0.56753999999999993</v>
      </c>
      <c r="U110">
        <f>IFERROR(VLOOKUP(A110,EXAMS!A:CS,41,FALSE)*VLOOKUP(EXAMS!$AO$1,[1]Cargo!$A:$D,4,FALSE),"")</f>
        <v>0</v>
      </c>
      <c r="V110">
        <f>IFERROR(VLOOKUP(A110,EXAMS!A:CS,43,FALSE)*VLOOKUP(EXAMS!$AQ$1,[1]Cargo!$A:$D,4,FALSE),"")</f>
        <v>0</v>
      </c>
      <c r="W110">
        <f>IFERROR(VLOOKUP(A110,EXAMS!A:CS,45,FALSE)*VLOOKUP(EXAMS!$AS$1,[1]Cargo!$A:$D,4,FALSE),"")</f>
        <v>0</v>
      </c>
      <c r="X110">
        <f>IFERROR(VLOOKUP(A110,EXAMS!A:CS,47,FALSE)*VLOOKUP(EXAMS!$AU$1,[1]Cargo!$A:$D,4,FALSE),"")</f>
        <v>0</v>
      </c>
      <c r="Y110">
        <f>IFERROR(VLOOKUP(A110,EXAMS!A:CS,49,FALSE)*VLOOKUP(EXAMS!$AW$1,[1]Cargo!$A:$D,4,FALSE),"")</f>
        <v>0</v>
      </c>
      <c r="Z110">
        <f>IFERROR(VLOOKUP(A110,EXAMS!A:CS,51,FALSE)*VLOOKUP(EXAMS!$AY$1,[1]Cargo!$A:$D,4,FALSE),"")</f>
        <v>0</v>
      </c>
      <c r="AA110">
        <f>IFERROR(VLOOKUP(A110,EXAMS!A:CS,53,FALSE)*VLOOKUP(EXAMS!$BA$1,[1]Cargo!$A:$D,4,FALSE),"")</f>
        <v>0</v>
      </c>
      <c r="AB110">
        <f>IFERROR(VLOOKUP(A110,EXAMS!A:CS,55,FALSE)*VLOOKUP(EXAMS!$BC$1,[1]Cargo!$A:$D,4,FALSE),"")</f>
        <v>0</v>
      </c>
      <c r="AC110">
        <f>IFERROR(VLOOKUP(A110,EXAMS!A:CS,57,FALSE)*VLOOKUP(EXAMS!$BE$1,[1]Cargo!$A:$D,4,FALSE),"")</f>
        <v>0</v>
      </c>
      <c r="AD110">
        <f>IFERROR(VLOOKUP(A110,EXAMS!A:CS,59,FALSE)*VLOOKUP(EXAMS!$BG$1,[1]Cargo!$A:$D,4,FALSE),"")</f>
        <v>0</v>
      </c>
      <c r="AE110">
        <f>IFERROR(VLOOKUP(A110,EXAMS!A:CS,61,FALSE)*VLOOKUP(EXAMS!$BI$1,[1]Cargo!$A:$D,4,FALSE),"")</f>
        <v>0</v>
      </c>
      <c r="AF110">
        <f>IFERROR(VLOOKUP(A110,EXAMS!A:CS,63,FALSE)*VLOOKUP(EXAMS!$BK$1,[1]Cargo!$A:$D,4,FALSE),"")</f>
        <v>0</v>
      </c>
      <c r="AG110">
        <f>IFERROR(VLOOKUP(A110,EXAMS!A:CS,65,FALSE)*VLOOKUP(EXAMS!$BM$1,[1]Cargo!$A:$D,4,FALSE),"")</f>
        <v>0</v>
      </c>
      <c r="AH110">
        <f>IFERROR(VLOOKUP(A110,EXAMS!A:CS,67,FALSE)*VLOOKUP(EXAMS!$BO$1,[1]Cargo!$A:$D,4,FALSE),"")</f>
        <v>0</v>
      </c>
      <c r="AI110">
        <f>IFERROR(VLOOKUP(A110,EXAMS!A:CS,69,FALSE)*VLOOKUP(EXAMS!$BQ$1,[1]Cargo!$A:$D,4,FALSE),"")</f>
        <v>0</v>
      </c>
      <c r="AJ110">
        <f>IFERROR(VLOOKUP(A110,EXAMS!A:CS,71,FALSE)*VLOOKUP(EXAMS!$BS$1,[1]Cargo!$A:$D,4,FALSE),"")</f>
        <v>0</v>
      </c>
      <c r="AK110">
        <f>IFERROR(VLOOKUP(A110,EXAMS!A:CS,73,FALSE)*VLOOKUP(EXAMS!$BU$1,[1]Cargo!$A:$D,4,FALSE),"")</f>
        <v>0</v>
      </c>
      <c r="AL110">
        <f>IFERROR(VLOOKUP(A110,EXAMS!A:CS,75,FALSE)*VLOOKUP(EXAMS!$BW$1,[1]Cargo!$A:$D,4,FALSE),"")</f>
        <v>0</v>
      </c>
      <c r="AM110">
        <f>IFERROR(VLOOKUP(A110,EXAMS!A:CS,77,FALSE)*VLOOKUP(EXAMS!$BY$1,[1]Cargo!$A:$D,4,FALSE),"")</f>
        <v>0</v>
      </c>
      <c r="AN110">
        <f>IFERROR(VLOOKUP(A110,EXAMS!A:CS,79,FALSE)*VLOOKUP(EXAMS!$CA$1,[1]Cargo!$A:$D,4,FALSE),"")</f>
        <v>0</v>
      </c>
      <c r="AO110">
        <f>IFERROR(VLOOKUP(A110,EXAMS!A:CS,81,FALSE)*VLOOKUP(EXAMS!$CC$1,[1]Cargo!$A:$D,4,FALSE),"")</f>
        <v>0</v>
      </c>
      <c r="AP110">
        <f>IFERROR(VLOOKUP(A110,EXAMS!A:CS,83,FALSE)*VLOOKUP(EXAMS!$CE$1,[1]Cargo!$A:$D,4,FALSE),"")</f>
        <v>0</v>
      </c>
      <c r="AQ110">
        <f>IFERROR(VLOOKUP(A110,EXAMS!A:CS,85,FALSE)*VLOOKUP(EXAMS!$CG$1,[1]Cargo!$A:$D,4,FALSE),"")</f>
        <v>0</v>
      </c>
      <c r="AR110">
        <f>IFERROR(VLOOKUP(A110,EXAMS!A:CS,87,FALSE)*VLOOKUP(EXAMS!$CI$1,[1]Cargo!$A:$D,4,FALSE),"")</f>
        <v>0</v>
      </c>
      <c r="AS110">
        <f>IFERROR(VLOOKUP(A110,EXAMS!A:CS,89,FALSE)*VLOOKUP(EXAMS!$CK$1,[1]Cargo!$A:$D,4,FALSE),"")</f>
        <v>0</v>
      </c>
      <c r="AT110">
        <f>IFERROR(VLOOKUP(A110,EXAMS!A:CS,91,FALSE)*VLOOKUP(EXAMS!$CM$1,[1]Cargo!$A:$D,4,FALSE),"")</f>
        <v>0</v>
      </c>
      <c r="AU110">
        <f>IFERROR(VLOOKUP(A110,EXAMS!A:CS,93,FALSE)*VLOOKUP(EXAMS!$CO$1,[1]Cargo!$A:$D,4,FALSE),"")</f>
        <v>0</v>
      </c>
      <c r="AV110">
        <f>IFERROR(VLOOKUP(A110,EXAMS!A:CS,95,FALSE)*VLOOKUP(EXAMS!$CQ$1,[1]Cargo!$A:$D,4,FALSE),"")</f>
        <v>0</v>
      </c>
      <c r="AW110">
        <f>IFERROR(VLOOKUP(A110,EXAMS!A:CS,97,FALSE)*VLOOKUP(EXAMS!$CS$1,[1]Cargo!$A:$D,4,FALSE),"")</f>
        <v>0</v>
      </c>
    </row>
    <row r="111" spans="1:49" hidden="1" x14ac:dyDescent="0.3">
      <c r="A111" s="4" t="str">
        <f>METADATA!A110</f>
        <v>Q0510</v>
      </c>
      <c r="B111" s="11" t="s">
        <v>346</v>
      </c>
      <c r="C111" s="11">
        <f t="shared" si="4"/>
        <v>0</v>
      </c>
      <c r="D111" s="92">
        <f t="shared" si="3"/>
        <v>2</v>
      </c>
      <c r="E111">
        <f>IFERROR(VLOOKUP(A111,EXAMS!A:CS,7,FALSE)*VLOOKUP(EXAMS!$G$1,[1]Cargo!$A:$D,4,FALSE),"")</f>
        <v>0</v>
      </c>
      <c r="F111">
        <f>IFERROR(VLOOKUP(A111,EXAMS!A:CS,9,FALSE)*VLOOKUP(EXAMS!$I$1,[1]Cargo!$A:$D,4,FALSE),"")</f>
        <v>0</v>
      </c>
      <c r="G111">
        <f>IFERROR(VLOOKUP(A111,EXAMS!A:CS,11,FALSE)*VLOOKUP(EXAMS!$K$1,[1]Cargo!$A:$D,4,FALSE),"")</f>
        <v>0</v>
      </c>
      <c r="H111">
        <f>IFERROR(VLOOKUP(A111,EXAMS!A:CS,13,FALSE)*VLOOKUP(EXAMS!$M$1,[1]Cargo!$A:$D,4,FALSE),"")</f>
        <v>0</v>
      </c>
      <c r="I111">
        <f>IFERROR(VLOOKUP(A111,EXAMS!A:CS,15,FALSE)*VLOOKUP(EXAMS!$O$1,[1]Cargo!$A:$D,4,FALSE),"")</f>
        <v>0</v>
      </c>
      <c r="J111">
        <f>IFERROR(VLOOKUP(A111,EXAMS!A:CS,17,FALSE)*VLOOKUP(EXAMS!$Q$1,[1]Cargo!$A:$D,4,FALSE),"")</f>
        <v>0</v>
      </c>
      <c r="K111">
        <f>IFERROR(VLOOKUP(A111,EXAMS!A:CS,19,FALSE)*VLOOKUP(EXAMS!$S$1,[1]Cargo!$A:$D,4,FALSE),"")</f>
        <v>0</v>
      </c>
      <c r="L111">
        <f>IFERROR(VLOOKUP(A111,EXAMS!A:CS,21,FALSE)*VLOOKUP(EXAMS!$U$1,[1]Cargo!$A:$D,4,FALSE),"")</f>
        <v>0</v>
      </c>
      <c r="M111">
        <f>IFERROR(VLOOKUP(A111,EXAMS!A:CS,23,FALSE)*VLOOKUP(EXAMS!$W$1,[1]Cargo!$A:$D,4,FALSE),"")</f>
        <v>0</v>
      </c>
      <c r="N111">
        <f>IFERROR(VLOOKUP(A111,EXAMS!A:CS,25,FALSE)*VLOOKUP(EXAMS!$Y$1,[1]Cargo!$A:$D,4,FALSE),"")</f>
        <v>0</v>
      </c>
      <c r="O111">
        <f>IFERROR(VLOOKUP(A111,EXAMS!A:CS,27,FALSE)*VLOOKUP(EXAMS!$AA$1,[1]Cargo!$A:$D,4,FALSE),"")</f>
        <v>0</v>
      </c>
      <c r="P111">
        <f>IFERROR(VLOOKUP(A111,EXAMS!A:CS,29,FALSE)*VLOOKUP(EXAMS!$AC$1,[1]Cargo!$A:$D,4,FALSE),"")</f>
        <v>0</v>
      </c>
      <c r="Q111">
        <f>IFERROR(VLOOKUP(A111,EXAMS!A:CS,31,FALSE)*VLOOKUP(EXAMS!$AE$1,[1]Cargo!$A:$D,4,FALSE),"")</f>
        <v>0</v>
      </c>
      <c r="R111">
        <f>IFERROR(VLOOKUP(A111,EXAMS!A:CS,33,FALSE)*VLOOKUP(EXAMS!$AG$1,[1]Cargo!$A:$D,4,FALSE),"")</f>
        <v>0</v>
      </c>
      <c r="S111">
        <f>IFERROR(VLOOKUP(A111,EXAMS!A:CS,37,FALSE)*VLOOKUP(EXAMS!$AK$1,[1]Cargo!$A:$D,4,FALSE),"")</f>
        <v>0</v>
      </c>
      <c r="T111">
        <f>IFERROR(VLOOKUP(A111,EXAMS!A:CS,39,FALSE)*VLOOKUP(EXAMS!$AM$1,[1]Cargo!$A:$D,4,FALSE),"")</f>
        <v>0</v>
      </c>
      <c r="U111">
        <f>IFERROR(VLOOKUP(A111,EXAMS!A:CS,41,FALSE)*VLOOKUP(EXAMS!$AO$1,[1]Cargo!$A:$D,4,FALSE),"")</f>
        <v>0</v>
      </c>
      <c r="V111">
        <f>IFERROR(VLOOKUP(A111,EXAMS!A:CS,43,FALSE)*VLOOKUP(EXAMS!$AQ$1,[1]Cargo!$A:$D,4,FALSE),"")</f>
        <v>0</v>
      </c>
      <c r="W111">
        <f>IFERROR(VLOOKUP(A111,EXAMS!A:CS,45,FALSE)*VLOOKUP(EXAMS!$AS$1,[1]Cargo!$A:$D,4,FALSE),"")</f>
        <v>0</v>
      </c>
      <c r="X111">
        <f>IFERROR(VLOOKUP(A111,EXAMS!A:CS,47,FALSE)*VLOOKUP(EXAMS!$AU$1,[1]Cargo!$A:$D,4,FALSE),"")</f>
        <v>0</v>
      </c>
      <c r="Y111">
        <f>IFERROR(VLOOKUP(A111,EXAMS!A:CS,49,FALSE)*VLOOKUP(EXAMS!$AW$1,[1]Cargo!$A:$D,4,FALSE),"")</f>
        <v>0</v>
      </c>
      <c r="Z111">
        <f>IFERROR(VLOOKUP(A111,EXAMS!A:CS,51,FALSE)*VLOOKUP(EXAMS!$AY$1,[1]Cargo!$A:$D,4,FALSE),"")</f>
        <v>0</v>
      </c>
      <c r="AA111">
        <f>IFERROR(VLOOKUP(A111,EXAMS!A:CS,53,FALSE)*VLOOKUP(EXAMS!$BA$1,[1]Cargo!$A:$D,4,FALSE),"")</f>
        <v>0</v>
      </c>
      <c r="AB111">
        <f>IFERROR(VLOOKUP(A111,EXAMS!A:CS,55,FALSE)*VLOOKUP(EXAMS!$BC$1,[1]Cargo!$A:$D,4,FALSE),"")</f>
        <v>0</v>
      </c>
      <c r="AC111">
        <f>IFERROR(VLOOKUP(A111,EXAMS!A:CS,57,FALSE)*VLOOKUP(EXAMS!$BE$1,[1]Cargo!$A:$D,4,FALSE),"")</f>
        <v>0</v>
      </c>
      <c r="AD111">
        <f>IFERROR(VLOOKUP(A111,EXAMS!A:CS,59,FALSE)*VLOOKUP(EXAMS!$BG$1,[1]Cargo!$A:$D,4,FALSE),"")</f>
        <v>0</v>
      </c>
      <c r="AE111">
        <f>IFERROR(VLOOKUP(A111,EXAMS!A:CS,61,FALSE)*VLOOKUP(EXAMS!$BI$1,[1]Cargo!$A:$D,4,FALSE),"")</f>
        <v>0</v>
      </c>
      <c r="AF111">
        <f>IFERROR(VLOOKUP(A111,EXAMS!A:CS,63,FALSE)*VLOOKUP(EXAMS!$BK$1,[1]Cargo!$A:$D,4,FALSE),"")</f>
        <v>0</v>
      </c>
      <c r="AG111">
        <f>IFERROR(VLOOKUP(A111,EXAMS!A:CS,65,FALSE)*VLOOKUP(EXAMS!$BM$1,[1]Cargo!$A:$D,4,FALSE),"")</f>
        <v>0</v>
      </c>
      <c r="AH111">
        <f>IFERROR(VLOOKUP(A111,EXAMS!A:CS,67,FALSE)*VLOOKUP(EXAMS!$BO$1,[1]Cargo!$A:$D,4,FALSE),"")</f>
        <v>0</v>
      </c>
      <c r="AI111">
        <f>IFERROR(VLOOKUP(A111,EXAMS!A:CS,69,FALSE)*VLOOKUP(EXAMS!$BQ$1,[1]Cargo!$A:$D,4,FALSE),"")</f>
        <v>0</v>
      </c>
      <c r="AJ111">
        <f>IFERROR(VLOOKUP(A111,EXAMS!A:CS,71,FALSE)*VLOOKUP(EXAMS!$BS$1,[1]Cargo!$A:$D,4,FALSE),"")</f>
        <v>0</v>
      </c>
      <c r="AK111">
        <f>IFERROR(VLOOKUP(A111,EXAMS!A:CS,73,FALSE)*VLOOKUP(EXAMS!$BU$1,[1]Cargo!$A:$D,4,FALSE),"")</f>
        <v>0.38572000000000006</v>
      </c>
      <c r="AL111">
        <f>IFERROR(VLOOKUP(A111,EXAMS!A:CS,75,FALSE)*VLOOKUP(EXAMS!$BW$1,[1]Cargo!$A:$D,4,FALSE),"")</f>
        <v>0</v>
      </c>
      <c r="AM111">
        <f>IFERROR(VLOOKUP(A111,EXAMS!A:CS,77,FALSE)*VLOOKUP(EXAMS!$BY$1,[1]Cargo!$A:$D,4,FALSE),"")</f>
        <v>0.60328000000000004</v>
      </c>
      <c r="AN111">
        <f>IFERROR(VLOOKUP(A111,EXAMS!A:CS,79,FALSE)*VLOOKUP(EXAMS!$CA$1,[1]Cargo!$A:$D,4,FALSE),"")</f>
        <v>0</v>
      </c>
      <c r="AO111">
        <f>IFERROR(VLOOKUP(A111,EXAMS!A:CS,81,FALSE)*VLOOKUP(EXAMS!$CC$1,[1]Cargo!$A:$D,4,FALSE),"")</f>
        <v>0</v>
      </c>
      <c r="AP111">
        <f>IFERROR(VLOOKUP(A111,EXAMS!A:CS,83,FALSE)*VLOOKUP(EXAMS!$CE$1,[1]Cargo!$A:$D,4,FALSE),"")</f>
        <v>0</v>
      </c>
      <c r="AQ111">
        <f>IFERROR(VLOOKUP(A111,EXAMS!A:CS,85,FALSE)*VLOOKUP(EXAMS!$CG$1,[1]Cargo!$A:$D,4,FALSE),"")</f>
        <v>0</v>
      </c>
      <c r="AR111">
        <f>IFERROR(VLOOKUP(A111,EXAMS!A:CS,87,FALSE)*VLOOKUP(EXAMS!$CI$1,[1]Cargo!$A:$D,4,FALSE),"")</f>
        <v>0</v>
      </c>
      <c r="AS111">
        <f>IFERROR(VLOOKUP(A111,EXAMS!A:CS,89,FALSE)*VLOOKUP(EXAMS!$CK$1,[1]Cargo!$A:$D,4,FALSE),"")</f>
        <v>0</v>
      </c>
      <c r="AT111">
        <f>IFERROR(VLOOKUP(A111,EXAMS!A:CS,91,FALSE)*VLOOKUP(EXAMS!$CM$1,[1]Cargo!$A:$D,4,FALSE),"")</f>
        <v>0</v>
      </c>
      <c r="AU111">
        <f>IFERROR(VLOOKUP(A111,EXAMS!A:CS,93,FALSE)*VLOOKUP(EXAMS!$CO$1,[1]Cargo!$A:$D,4,FALSE),"")</f>
        <v>0</v>
      </c>
      <c r="AV111">
        <f>IFERROR(VLOOKUP(A111,EXAMS!A:CS,95,FALSE)*VLOOKUP(EXAMS!$CQ$1,[1]Cargo!$A:$D,4,FALSE),"")</f>
        <v>0</v>
      </c>
      <c r="AW111">
        <f>IFERROR(VLOOKUP(A111,EXAMS!A:CS,97,FALSE)*VLOOKUP(EXAMS!$CS$1,[1]Cargo!$A:$D,4,FALSE),"")</f>
        <v>0</v>
      </c>
    </row>
    <row r="112" spans="1:49" hidden="1" x14ac:dyDescent="0.3">
      <c r="A112" s="4" t="str">
        <f>METADATA!A111</f>
        <v>Q0512</v>
      </c>
      <c r="B112" s="11" t="s">
        <v>349</v>
      </c>
      <c r="C112" s="11">
        <f t="shared" si="4"/>
        <v>0</v>
      </c>
      <c r="D112" s="92">
        <f t="shared" si="3"/>
        <v>0</v>
      </c>
      <c r="E112">
        <f>IFERROR(VLOOKUP(A112,EXAMS!A:CS,7,FALSE)*VLOOKUP(EXAMS!$G$1,[1]Cargo!$A:$D,4,FALSE),"")</f>
        <v>0</v>
      </c>
      <c r="F112">
        <f>IFERROR(VLOOKUP(A112,EXAMS!A:CS,9,FALSE)*VLOOKUP(EXAMS!$I$1,[1]Cargo!$A:$D,4,FALSE),"")</f>
        <v>0</v>
      </c>
      <c r="G112">
        <f>IFERROR(VLOOKUP(A112,EXAMS!A:CS,11,FALSE)*VLOOKUP(EXAMS!$K$1,[1]Cargo!$A:$D,4,FALSE),"")</f>
        <v>0</v>
      </c>
      <c r="H112">
        <f>IFERROR(VLOOKUP(A112,EXAMS!A:CS,13,FALSE)*VLOOKUP(EXAMS!$M$1,[1]Cargo!$A:$D,4,FALSE),"")</f>
        <v>0</v>
      </c>
      <c r="I112">
        <f>IFERROR(VLOOKUP(A112,EXAMS!A:CS,15,FALSE)*VLOOKUP(EXAMS!$O$1,[1]Cargo!$A:$D,4,FALSE),"")</f>
        <v>0</v>
      </c>
      <c r="J112">
        <f>IFERROR(VLOOKUP(A112,EXAMS!A:CS,17,FALSE)*VLOOKUP(EXAMS!$Q$1,[1]Cargo!$A:$D,4,FALSE),"")</f>
        <v>0</v>
      </c>
      <c r="K112">
        <f>IFERROR(VLOOKUP(A112,EXAMS!A:CS,19,FALSE)*VLOOKUP(EXAMS!$S$1,[1]Cargo!$A:$D,4,FALSE),"")</f>
        <v>0</v>
      </c>
      <c r="L112">
        <f>IFERROR(VLOOKUP(A112,EXAMS!A:CS,21,FALSE)*VLOOKUP(EXAMS!$U$1,[1]Cargo!$A:$D,4,FALSE),"")</f>
        <v>0</v>
      </c>
      <c r="M112">
        <f>IFERROR(VLOOKUP(A112,EXAMS!A:CS,23,FALSE)*VLOOKUP(EXAMS!$W$1,[1]Cargo!$A:$D,4,FALSE),"")</f>
        <v>0</v>
      </c>
      <c r="N112">
        <f>IFERROR(VLOOKUP(A112,EXAMS!A:CS,25,FALSE)*VLOOKUP(EXAMS!$Y$1,[1]Cargo!$A:$D,4,FALSE),"")</f>
        <v>0</v>
      </c>
      <c r="O112">
        <f>IFERROR(VLOOKUP(A112,EXAMS!A:CS,27,FALSE)*VLOOKUP(EXAMS!$AA$1,[1]Cargo!$A:$D,4,FALSE),"")</f>
        <v>0</v>
      </c>
      <c r="P112">
        <f>IFERROR(VLOOKUP(A112,EXAMS!A:CS,29,FALSE)*VLOOKUP(EXAMS!$AC$1,[1]Cargo!$A:$D,4,FALSE),"")</f>
        <v>0</v>
      </c>
      <c r="Q112">
        <f>IFERROR(VLOOKUP(A112,EXAMS!A:CS,31,FALSE)*VLOOKUP(EXAMS!$AE$1,[1]Cargo!$A:$D,4,FALSE),"")</f>
        <v>0</v>
      </c>
      <c r="R112">
        <f>IFERROR(VLOOKUP(A112,EXAMS!A:CS,33,FALSE)*VLOOKUP(EXAMS!$AG$1,[1]Cargo!$A:$D,4,FALSE),"")</f>
        <v>0</v>
      </c>
      <c r="S112">
        <f>IFERROR(VLOOKUP(A112,EXAMS!A:CS,37,FALSE)*VLOOKUP(EXAMS!$AK$1,[1]Cargo!$A:$D,4,FALSE),"")</f>
        <v>0</v>
      </c>
      <c r="T112">
        <f>IFERROR(VLOOKUP(A112,EXAMS!A:CS,39,FALSE)*VLOOKUP(EXAMS!$AM$1,[1]Cargo!$A:$D,4,FALSE),"")</f>
        <v>0</v>
      </c>
      <c r="U112">
        <f>IFERROR(VLOOKUP(A112,EXAMS!A:CS,41,FALSE)*VLOOKUP(EXAMS!$AO$1,[1]Cargo!$A:$D,4,FALSE),"")</f>
        <v>0</v>
      </c>
      <c r="V112">
        <f>IFERROR(VLOOKUP(A112,EXAMS!A:CS,43,FALSE)*VLOOKUP(EXAMS!$AQ$1,[1]Cargo!$A:$D,4,FALSE),"")</f>
        <v>0</v>
      </c>
      <c r="W112">
        <f>IFERROR(VLOOKUP(A112,EXAMS!A:CS,45,FALSE)*VLOOKUP(EXAMS!$AS$1,[1]Cargo!$A:$D,4,FALSE),"")</f>
        <v>0</v>
      </c>
      <c r="X112">
        <f>IFERROR(VLOOKUP(A112,EXAMS!A:CS,47,FALSE)*VLOOKUP(EXAMS!$AU$1,[1]Cargo!$A:$D,4,FALSE),"")</f>
        <v>0</v>
      </c>
      <c r="Y112">
        <f>IFERROR(VLOOKUP(A112,EXAMS!A:CS,49,FALSE)*VLOOKUP(EXAMS!$AW$1,[1]Cargo!$A:$D,4,FALSE),"")</f>
        <v>0</v>
      </c>
      <c r="Z112">
        <f>IFERROR(VLOOKUP(A112,EXAMS!A:CS,51,FALSE)*VLOOKUP(EXAMS!$AY$1,[1]Cargo!$A:$D,4,FALSE),"")</f>
        <v>0</v>
      </c>
      <c r="AA112">
        <f>IFERROR(VLOOKUP(A112,EXAMS!A:CS,53,FALSE)*VLOOKUP(EXAMS!$BA$1,[1]Cargo!$A:$D,4,FALSE),"")</f>
        <v>0</v>
      </c>
      <c r="AB112">
        <f>IFERROR(VLOOKUP(A112,EXAMS!A:CS,55,FALSE)*VLOOKUP(EXAMS!$BC$1,[1]Cargo!$A:$D,4,FALSE),"")</f>
        <v>0</v>
      </c>
      <c r="AC112">
        <f>IFERROR(VLOOKUP(A112,EXAMS!A:CS,57,FALSE)*VLOOKUP(EXAMS!$BE$1,[1]Cargo!$A:$D,4,FALSE),"")</f>
        <v>0</v>
      </c>
      <c r="AD112">
        <f>IFERROR(VLOOKUP(A112,EXAMS!A:CS,59,FALSE)*VLOOKUP(EXAMS!$BG$1,[1]Cargo!$A:$D,4,FALSE),"")</f>
        <v>0</v>
      </c>
      <c r="AE112">
        <f>IFERROR(VLOOKUP(A112,EXAMS!A:CS,61,FALSE)*VLOOKUP(EXAMS!$BI$1,[1]Cargo!$A:$D,4,FALSE),"")</f>
        <v>0</v>
      </c>
      <c r="AF112">
        <f>IFERROR(VLOOKUP(A112,EXAMS!A:CS,63,FALSE)*VLOOKUP(EXAMS!$BK$1,[1]Cargo!$A:$D,4,FALSE),"")</f>
        <v>0</v>
      </c>
      <c r="AG112">
        <f>IFERROR(VLOOKUP(A112,EXAMS!A:CS,65,FALSE)*VLOOKUP(EXAMS!$BM$1,[1]Cargo!$A:$D,4,FALSE),"")</f>
        <v>0</v>
      </c>
      <c r="AH112">
        <f>IFERROR(VLOOKUP(A112,EXAMS!A:CS,67,FALSE)*VLOOKUP(EXAMS!$BO$1,[1]Cargo!$A:$D,4,FALSE),"")</f>
        <v>0</v>
      </c>
      <c r="AI112">
        <f>IFERROR(VLOOKUP(A112,EXAMS!A:CS,69,FALSE)*VLOOKUP(EXAMS!$BQ$1,[1]Cargo!$A:$D,4,FALSE),"")</f>
        <v>0</v>
      </c>
      <c r="AJ112">
        <f>IFERROR(VLOOKUP(A112,EXAMS!A:CS,71,FALSE)*VLOOKUP(EXAMS!$BS$1,[1]Cargo!$A:$D,4,FALSE),"")</f>
        <v>0</v>
      </c>
      <c r="AK112">
        <f>IFERROR(VLOOKUP(A112,EXAMS!A:CS,73,FALSE)*VLOOKUP(EXAMS!$BU$1,[1]Cargo!$A:$D,4,FALSE),"")</f>
        <v>0</v>
      </c>
      <c r="AL112">
        <f>IFERROR(VLOOKUP(A112,EXAMS!A:CS,75,FALSE)*VLOOKUP(EXAMS!$BW$1,[1]Cargo!$A:$D,4,FALSE),"")</f>
        <v>0</v>
      </c>
      <c r="AM112">
        <f>IFERROR(VLOOKUP(A112,EXAMS!A:CS,77,FALSE)*VLOOKUP(EXAMS!$BY$1,[1]Cargo!$A:$D,4,FALSE),"")</f>
        <v>0</v>
      </c>
      <c r="AN112">
        <f>IFERROR(VLOOKUP(A112,EXAMS!A:CS,79,FALSE)*VLOOKUP(EXAMS!$CA$1,[1]Cargo!$A:$D,4,FALSE),"")</f>
        <v>0</v>
      </c>
      <c r="AO112">
        <f>IFERROR(VLOOKUP(A112,EXAMS!A:CS,81,FALSE)*VLOOKUP(EXAMS!$CC$1,[1]Cargo!$A:$D,4,FALSE),"")</f>
        <v>0</v>
      </c>
      <c r="AP112">
        <f>IFERROR(VLOOKUP(A112,EXAMS!A:CS,83,FALSE)*VLOOKUP(EXAMS!$CE$1,[1]Cargo!$A:$D,4,FALSE),"")</f>
        <v>0</v>
      </c>
      <c r="AQ112">
        <f>IFERROR(VLOOKUP(A112,EXAMS!A:CS,85,FALSE)*VLOOKUP(EXAMS!$CG$1,[1]Cargo!$A:$D,4,FALSE),"")</f>
        <v>0</v>
      </c>
      <c r="AR112">
        <f>IFERROR(VLOOKUP(A112,EXAMS!A:CS,87,FALSE)*VLOOKUP(EXAMS!$CI$1,[1]Cargo!$A:$D,4,FALSE),"")</f>
        <v>0</v>
      </c>
      <c r="AS112">
        <f>IFERROR(VLOOKUP(A112,EXAMS!A:CS,89,FALSE)*VLOOKUP(EXAMS!$CK$1,[1]Cargo!$A:$D,4,FALSE),"")</f>
        <v>0</v>
      </c>
      <c r="AT112">
        <f>IFERROR(VLOOKUP(A112,EXAMS!A:CS,91,FALSE)*VLOOKUP(EXAMS!$CM$1,[1]Cargo!$A:$D,4,FALSE),"")</f>
        <v>0</v>
      </c>
      <c r="AU112">
        <f>IFERROR(VLOOKUP(A112,EXAMS!A:CS,93,FALSE)*VLOOKUP(EXAMS!$CO$1,[1]Cargo!$A:$D,4,FALSE),"")</f>
        <v>0</v>
      </c>
      <c r="AV112">
        <f>IFERROR(VLOOKUP(A112,EXAMS!A:CS,95,FALSE)*VLOOKUP(EXAMS!$CQ$1,[1]Cargo!$A:$D,4,FALSE),"")</f>
        <v>0</v>
      </c>
      <c r="AW112">
        <f>IFERROR(VLOOKUP(A112,EXAMS!A:CS,97,FALSE)*VLOOKUP(EXAMS!$CS$1,[1]Cargo!$A:$D,4,FALSE),"")</f>
        <v>0</v>
      </c>
    </row>
    <row r="113" spans="1:49" hidden="1" x14ac:dyDescent="0.3">
      <c r="A113" s="4" t="str">
        <f>METADATA!A112</f>
        <v>Q0513</v>
      </c>
      <c r="B113" s="11" t="s">
        <v>352</v>
      </c>
      <c r="C113" s="11">
        <f t="shared" si="4"/>
        <v>0</v>
      </c>
      <c r="D113" s="92">
        <f t="shared" si="3"/>
        <v>0</v>
      </c>
      <c r="E113">
        <f>IFERROR(VLOOKUP(A113,EXAMS!A:CS,7,FALSE)*VLOOKUP(EXAMS!$G$1,[1]Cargo!$A:$D,4,FALSE),"")</f>
        <v>0</v>
      </c>
      <c r="F113">
        <f>IFERROR(VLOOKUP(A113,EXAMS!A:CS,9,FALSE)*VLOOKUP(EXAMS!$I$1,[1]Cargo!$A:$D,4,FALSE),"")</f>
        <v>0</v>
      </c>
      <c r="G113">
        <f>IFERROR(VLOOKUP(A113,EXAMS!A:CS,11,FALSE)*VLOOKUP(EXAMS!$K$1,[1]Cargo!$A:$D,4,FALSE),"")</f>
        <v>0</v>
      </c>
      <c r="H113">
        <f>IFERROR(VLOOKUP(A113,EXAMS!A:CS,13,FALSE)*VLOOKUP(EXAMS!$M$1,[1]Cargo!$A:$D,4,FALSE),"")</f>
        <v>0</v>
      </c>
      <c r="I113">
        <f>IFERROR(VLOOKUP(A113,EXAMS!A:CS,15,FALSE)*VLOOKUP(EXAMS!$O$1,[1]Cargo!$A:$D,4,FALSE),"")</f>
        <v>0</v>
      </c>
      <c r="J113">
        <f>IFERROR(VLOOKUP(A113,EXAMS!A:CS,17,FALSE)*VLOOKUP(EXAMS!$Q$1,[1]Cargo!$A:$D,4,FALSE),"")</f>
        <v>0</v>
      </c>
      <c r="K113">
        <f>IFERROR(VLOOKUP(A113,EXAMS!A:CS,19,FALSE)*VLOOKUP(EXAMS!$S$1,[1]Cargo!$A:$D,4,FALSE),"")</f>
        <v>0</v>
      </c>
      <c r="L113">
        <f>IFERROR(VLOOKUP(A113,EXAMS!A:CS,21,FALSE)*VLOOKUP(EXAMS!$U$1,[1]Cargo!$A:$D,4,FALSE),"")</f>
        <v>0</v>
      </c>
      <c r="M113">
        <f>IFERROR(VLOOKUP(A113,EXAMS!A:CS,23,FALSE)*VLOOKUP(EXAMS!$W$1,[1]Cargo!$A:$D,4,FALSE),"")</f>
        <v>0</v>
      </c>
      <c r="N113">
        <f>IFERROR(VLOOKUP(A113,EXAMS!A:CS,25,FALSE)*VLOOKUP(EXAMS!$Y$1,[1]Cargo!$A:$D,4,FALSE),"")</f>
        <v>0</v>
      </c>
      <c r="O113">
        <f>IFERROR(VLOOKUP(A113,EXAMS!A:CS,27,FALSE)*VLOOKUP(EXAMS!$AA$1,[1]Cargo!$A:$D,4,FALSE),"")</f>
        <v>0</v>
      </c>
      <c r="P113">
        <f>IFERROR(VLOOKUP(A113,EXAMS!A:CS,29,FALSE)*VLOOKUP(EXAMS!$AC$1,[1]Cargo!$A:$D,4,FALSE),"")</f>
        <v>0</v>
      </c>
      <c r="Q113">
        <f>IFERROR(VLOOKUP(A113,EXAMS!A:CS,31,FALSE)*VLOOKUP(EXAMS!$AE$1,[1]Cargo!$A:$D,4,FALSE),"")</f>
        <v>0</v>
      </c>
      <c r="R113">
        <f>IFERROR(VLOOKUP(A113,EXAMS!A:CS,33,FALSE)*VLOOKUP(EXAMS!$AG$1,[1]Cargo!$A:$D,4,FALSE),"")</f>
        <v>0</v>
      </c>
      <c r="S113">
        <f>IFERROR(VLOOKUP(A113,EXAMS!A:CS,37,FALSE)*VLOOKUP(EXAMS!$AK$1,[1]Cargo!$A:$D,4,FALSE),"")</f>
        <v>0</v>
      </c>
      <c r="T113">
        <f>IFERROR(VLOOKUP(A113,EXAMS!A:CS,39,FALSE)*VLOOKUP(EXAMS!$AM$1,[1]Cargo!$A:$D,4,FALSE),"")</f>
        <v>0</v>
      </c>
      <c r="U113">
        <f>IFERROR(VLOOKUP(A113,EXAMS!A:CS,41,FALSE)*VLOOKUP(EXAMS!$AO$1,[1]Cargo!$A:$D,4,FALSE),"")</f>
        <v>0</v>
      </c>
      <c r="V113">
        <f>IFERROR(VLOOKUP(A113,EXAMS!A:CS,43,FALSE)*VLOOKUP(EXAMS!$AQ$1,[1]Cargo!$A:$D,4,FALSE),"")</f>
        <v>0</v>
      </c>
      <c r="W113">
        <f>IFERROR(VLOOKUP(A113,EXAMS!A:CS,45,FALSE)*VLOOKUP(EXAMS!$AS$1,[1]Cargo!$A:$D,4,FALSE),"")</f>
        <v>0</v>
      </c>
      <c r="X113">
        <f>IFERROR(VLOOKUP(A113,EXAMS!A:CS,47,FALSE)*VLOOKUP(EXAMS!$AU$1,[1]Cargo!$A:$D,4,FALSE),"")</f>
        <v>0</v>
      </c>
      <c r="Y113">
        <f>IFERROR(VLOOKUP(A113,EXAMS!A:CS,49,FALSE)*VLOOKUP(EXAMS!$AW$1,[1]Cargo!$A:$D,4,FALSE),"")</f>
        <v>0</v>
      </c>
      <c r="Z113">
        <f>IFERROR(VLOOKUP(A113,EXAMS!A:CS,51,FALSE)*VLOOKUP(EXAMS!$AY$1,[1]Cargo!$A:$D,4,FALSE),"")</f>
        <v>0</v>
      </c>
      <c r="AA113">
        <f>IFERROR(VLOOKUP(A113,EXAMS!A:CS,53,FALSE)*VLOOKUP(EXAMS!$BA$1,[1]Cargo!$A:$D,4,FALSE),"")</f>
        <v>0</v>
      </c>
      <c r="AB113">
        <f>IFERROR(VLOOKUP(A113,EXAMS!A:CS,55,FALSE)*VLOOKUP(EXAMS!$BC$1,[1]Cargo!$A:$D,4,FALSE),"")</f>
        <v>0</v>
      </c>
      <c r="AC113">
        <f>IFERROR(VLOOKUP(A113,EXAMS!A:CS,57,FALSE)*VLOOKUP(EXAMS!$BE$1,[1]Cargo!$A:$D,4,FALSE),"")</f>
        <v>0</v>
      </c>
      <c r="AD113">
        <f>IFERROR(VLOOKUP(A113,EXAMS!A:CS,59,FALSE)*VLOOKUP(EXAMS!$BG$1,[1]Cargo!$A:$D,4,FALSE),"")</f>
        <v>0</v>
      </c>
      <c r="AE113">
        <f>IFERROR(VLOOKUP(A113,EXAMS!A:CS,61,FALSE)*VLOOKUP(EXAMS!$BI$1,[1]Cargo!$A:$D,4,FALSE),"")</f>
        <v>0</v>
      </c>
      <c r="AF113">
        <f>IFERROR(VLOOKUP(A113,EXAMS!A:CS,63,FALSE)*VLOOKUP(EXAMS!$BK$1,[1]Cargo!$A:$D,4,FALSE),"")</f>
        <v>0</v>
      </c>
      <c r="AG113">
        <f>IFERROR(VLOOKUP(A113,EXAMS!A:CS,65,FALSE)*VLOOKUP(EXAMS!$BM$1,[1]Cargo!$A:$D,4,FALSE),"")</f>
        <v>0</v>
      </c>
      <c r="AH113">
        <f>IFERROR(VLOOKUP(A113,EXAMS!A:CS,67,FALSE)*VLOOKUP(EXAMS!$BO$1,[1]Cargo!$A:$D,4,FALSE),"")</f>
        <v>0</v>
      </c>
      <c r="AI113">
        <f>IFERROR(VLOOKUP(A113,EXAMS!A:CS,69,FALSE)*VLOOKUP(EXAMS!$BQ$1,[1]Cargo!$A:$D,4,FALSE),"")</f>
        <v>0</v>
      </c>
      <c r="AJ113">
        <f>IFERROR(VLOOKUP(A113,EXAMS!A:CS,71,FALSE)*VLOOKUP(EXAMS!$BS$1,[1]Cargo!$A:$D,4,FALSE),"")</f>
        <v>0</v>
      </c>
      <c r="AK113">
        <f>IFERROR(VLOOKUP(A113,EXAMS!A:CS,73,FALSE)*VLOOKUP(EXAMS!$BU$1,[1]Cargo!$A:$D,4,FALSE),"")</f>
        <v>0</v>
      </c>
      <c r="AL113">
        <f>IFERROR(VLOOKUP(A113,EXAMS!A:CS,75,FALSE)*VLOOKUP(EXAMS!$BW$1,[1]Cargo!$A:$D,4,FALSE),"")</f>
        <v>0</v>
      </c>
      <c r="AM113">
        <f>IFERROR(VLOOKUP(A113,EXAMS!A:CS,77,FALSE)*VLOOKUP(EXAMS!$BY$1,[1]Cargo!$A:$D,4,FALSE),"")</f>
        <v>0</v>
      </c>
      <c r="AN113">
        <f>IFERROR(VLOOKUP(A113,EXAMS!A:CS,79,FALSE)*VLOOKUP(EXAMS!$CA$1,[1]Cargo!$A:$D,4,FALSE),"")</f>
        <v>0</v>
      </c>
      <c r="AO113">
        <f>IFERROR(VLOOKUP(A113,EXAMS!A:CS,81,FALSE)*VLOOKUP(EXAMS!$CC$1,[1]Cargo!$A:$D,4,FALSE),"")</f>
        <v>0</v>
      </c>
      <c r="AP113">
        <f>IFERROR(VLOOKUP(A113,EXAMS!A:CS,83,FALSE)*VLOOKUP(EXAMS!$CE$1,[1]Cargo!$A:$D,4,FALSE),"")</f>
        <v>0</v>
      </c>
      <c r="AQ113">
        <f>IFERROR(VLOOKUP(A113,EXAMS!A:CS,85,FALSE)*VLOOKUP(EXAMS!$CG$1,[1]Cargo!$A:$D,4,FALSE),"")</f>
        <v>0</v>
      </c>
      <c r="AR113">
        <f>IFERROR(VLOOKUP(A113,EXAMS!A:CS,87,FALSE)*VLOOKUP(EXAMS!$CI$1,[1]Cargo!$A:$D,4,FALSE),"")</f>
        <v>0</v>
      </c>
      <c r="AS113">
        <f>IFERROR(VLOOKUP(A113,EXAMS!A:CS,89,FALSE)*VLOOKUP(EXAMS!$CK$1,[1]Cargo!$A:$D,4,FALSE),"")</f>
        <v>0</v>
      </c>
      <c r="AT113">
        <f>IFERROR(VLOOKUP(A113,EXAMS!A:CS,91,FALSE)*VLOOKUP(EXAMS!$CM$1,[1]Cargo!$A:$D,4,FALSE),"")</f>
        <v>0</v>
      </c>
      <c r="AU113">
        <f>IFERROR(VLOOKUP(A113,EXAMS!A:CS,93,FALSE)*VLOOKUP(EXAMS!$CO$1,[1]Cargo!$A:$D,4,FALSE),"")</f>
        <v>0</v>
      </c>
      <c r="AV113">
        <f>IFERROR(VLOOKUP(A113,EXAMS!A:CS,95,FALSE)*VLOOKUP(EXAMS!$CQ$1,[1]Cargo!$A:$D,4,FALSE),"")</f>
        <v>0</v>
      </c>
      <c r="AW113">
        <f>IFERROR(VLOOKUP(A113,EXAMS!A:CS,97,FALSE)*VLOOKUP(EXAMS!$CS$1,[1]Cargo!$A:$D,4,FALSE),"")</f>
        <v>0</v>
      </c>
    </row>
    <row r="114" spans="1:49" hidden="1" x14ac:dyDescent="0.3">
      <c r="A114" s="4" t="str">
        <f>METADATA!A113</f>
        <v>Q0514</v>
      </c>
      <c r="B114" s="11" t="s">
        <v>355</v>
      </c>
      <c r="C114" s="11">
        <f t="shared" si="4"/>
        <v>0</v>
      </c>
      <c r="D114" s="92">
        <f t="shared" si="3"/>
        <v>0</v>
      </c>
      <c r="E114">
        <f>IFERROR(VLOOKUP(A114,EXAMS!A:CS,7,FALSE)*VLOOKUP(EXAMS!$G$1,[1]Cargo!$A:$D,4,FALSE),"")</f>
        <v>0</v>
      </c>
      <c r="F114">
        <f>IFERROR(VLOOKUP(A114,EXAMS!A:CS,9,FALSE)*VLOOKUP(EXAMS!$I$1,[1]Cargo!$A:$D,4,FALSE),"")</f>
        <v>0</v>
      </c>
      <c r="G114">
        <f>IFERROR(VLOOKUP(A114,EXAMS!A:CS,11,FALSE)*VLOOKUP(EXAMS!$K$1,[1]Cargo!$A:$D,4,FALSE),"")</f>
        <v>0</v>
      </c>
      <c r="H114">
        <f>IFERROR(VLOOKUP(A114,EXAMS!A:CS,13,FALSE)*VLOOKUP(EXAMS!$M$1,[1]Cargo!$A:$D,4,FALSE),"")</f>
        <v>0</v>
      </c>
      <c r="I114">
        <f>IFERROR(VLOOKUP(A114,EXAMS!A:CS,15,FALSE)*VLOOKUP(EXAMS!$O$1,[1]Cargo!$A:$D,4,FALSE),"")</f>
        <v>0</v>
      </c>
      <c r="J114">
        <f>IFERROR(VLOOKUP(A114,EXAMS!A:CS,17,FALSE)*VLOOKUP(EXAMS!$Q$1,[1]Cargo!$A:$D,4,FALSE),"")</f>
        <v>0</v>
      </c>
      <c r="K114">
        <f>IFERROR(VLOOKUP(A114,EXAMS!A:CS,19,FALSE)*VLOOKUP(EXAMS!$S$1,[1]Cargo!$A:$D,4,FALSE),"")</f>
        <v>0</v>
      </c>
      <c r="L114">
        <f>IFERROR(VLOOKUP(A114,EXAMS!A:CS,21,FALSE)*VLOOKUP(EXAMS!$U$1,[1]Cargo!$A:$D,4,FALSE),"")</f>
        <v>0</v>
      </c>
      <c r="M114">
        <f>IFERROR(VLOOKUP(A114,EXAMS!A:CS,23,FALSE)*VLOOKUP(EXAMS!$W$1,[1]Cargo!$A:$D,4,FALSE),"")</f>
        <v>0</v>
      </c>
      <c r="N114">
        <f>IFERROR(VLOOKUP(A114,EXAMS!A:CS,25,FALSE)*VLOOKUP(EXAMS!$Y$1,[1]Cargo!$A:$D,4,FALSE),"")</f>
        <v>0</v>
      </c>
      <c r="O114">
        <f>IFERROR(VLOOKUP(A114,EXAMS!A:CS,27,FALSE)*VLOOKUP(EXAMS!$AA$1,[1]Cargo!$A:$D,4,FALSE),"")</f>
        <v>0</v>
      </c>
      <c r="P114">
        <f>IFERROR(VLOOKUP(A114,EXAMS!A:CS,29,FALSE)*VLOOKUP(EXAMS!$AC$1,[1]Cargo!$A:$D,4,FALSE),"")</f>
        <v>0</v>
      </c>
      <c r="Q114">
        <f>IFERROR(VLOOKUP(A114,EXAMS!A:CS,31,FALSE)*VLOOKUP(EXAMS!$AE$1,[1]Cargo!$A:$D,4,FALSE),"")</f>
        <v>0</v>
      </c>
      <c r="R114">
        <f>IFERROR(VLOOKUP(A114,EXAMS!A:CS,33,FALSE)*VLOOKUP(EXAMS!$AG$1,[1]Cargo!$A:$D,4,FALSE),"")</f>
        <v>0</v>
      </c>
      <c r="S114">
        <f>IFERROR(VLOOKUP(A114,EXAMS!A:CS,37,FALSE)*VLOOKUP(EXAMS!$AK$1,[1]Cargo!$A:$D,4,FALSE),"")</f>
        <v>0</v>
      </c>
      <c r="T114">
        <f>IFERROR(VLOOKUP(A114,EXAMS!A:CS,39,FALSE)*VLOOKUP(EXAMS!$AM$1,[1]Cargo!$A:$D,4,FALSE),"")</f>
        <v>0</v>
      </c>
      <c r="U114">
        <f>IFERROR(VLOOKUP(A114,EXAMS!A:CS,41,FALSE)*VLOOKUP(EXAMS!$AO$1,[1]Cargo!$A:$D,4,FALSE),"")</f>
        <v>0</v>
      </c>
      <c r="V114">
        <f>IFERROR(VLOOKUP(A114,EXAMS!A:CS,43,FALSE)*VLOOKUP(EXAMS!$AQ$1,[1]Cargo!$A:$D,4,FALSE),"")</f>
        <v>0</v>
      </c>
      <c r="W114">
        <f>IFERROR(VLOOKUP(A114,EXAMS!A:CS,45,FALSE)*VLOOKUP(EXAMS!$AS$1,[1]Cargo!$A:$D,4,FALSE),"")</f>
        <v>0</v>
      </c>
      <c r="X114">
        <f>IFERROR(VLOOKUP(A114,EXAMS!A:CS,47,FALSE)*VLOOKUP(EXAMS!$AU$1,[1]Cargo!$A:$D,4,FALSE),"")</f>
        <v>0</v>
      </c>
      <c r="Y114">
        <f>IFERROR(VLOOKUP(A114,EXAMS!A:CS,49,FALSE)*VLOOKUP(EXAMS!$AW$1,[1]Cargo!$A:$D,4,FALSE),"")</f>
        <v>0</v>
      </c>
      <c r="Z114">
        <f>IFERROR(VLOOKUP(A114,EXAMS!A:CS,51,FALSE)*VLOOKUP(EXAMS!$AY$1,[1]Cargo!$A:$D,4,FALSE),"")</f>
        <v>0</v>
      </c>
      <c r="AA114">
        <f>IFERROR(VLOOKUP(A114,EXAMS!A:CS,53,FALSE)*VLOOKUP(EXAMS!$BA$1,[1]Cargo!$A:$D,4,FALSE),"")</f>
        <v>0</v>
      </c>
      <c r="AB114">
        <f>IFERROR(VLOOKUP(A114,EXAMS!A:CS,55,FALSE)*VLOOKUP(EXAMS!$BC$1,[1]Cargo!$A:$D,4,FALSE),"")</f>
        <v>0</v>
      </c>
      <c r="AC114">
        <f>IFERROR(VLOOKUP(A114,EXAMS!A:CS,57,FALSE)*VLOOKUP(EXAMS!$BE$1,[1]Cargo!$A:$D,4,FALSE),"")</f>
        <v>0</v>
      </c>
      <c r="AD114">
        <f>IFERROR(VLOOKUP(A114,EXAMS!A:CS,59,FALSE)*VLOOKUP(EXAMS!$BG$1,[1]Cargo!$A:$D,4,FALSE),"")</f>
        <v>0</v>
      </c>
      <c r="AE114">
        <f>IFERROR(VLOOKUP(A114,EXAMS!A:CS,61,FALSE)*VLOOKUP(EXAMS!$BI$1,[1]Cargo!$A:$D,4,FALSE),"")</f>
        <v>0</v>
      </c>
      <c r="AF114">
        <f>IFERROR(VLOOKUP(A114,EXAMS!A:CS,63,FALSE)*VLOOKUP(EXAMS!$BK$1,[1]Cargo!$A:$D,4,FALSE),"")</f>
        <v>0</v>
      </c>
      <c r="AG114">
        <f>IFERROR(VLOOKUP(A114,EXAMS!A:CS,65,FALSE)*VLOOKUP(EXAMS!$BM$1,[1]Cargo!$A:$D,4,FALSE),"")</f>
        <v>0</v>
      </c>
      <c r="AH114">
        <f>IFERROR(VLOOKUP(A114,EXAMS!A:CS,67,FALSE)*VLOOKUP(EXAMS!$BO$1,[1]Cargo!$A:$D,4,FALSE),"")</f>
        <v>0</v>
      </c>
      <c r="AI114">
        <f>IFERROR(VLOOKUP(A114,EXAMS!A:CS,69,FALSE)*VLOOKUP(EXAMS!$BQ$1,[1]Cargo!$A:$D,4,FALSE),"")</f>
        <v>0</v>
      </c>
      <c r="AJ114">
        <f>IFERROR(VLOOKUP(A114,EXAMS!A:CS,71,FALSE)*VLOOKUP(EXAMS!$BS$1,[1]Cargo!$A:$D,4,FALSE),"")</f>
        <v>0</v>
      </c>
      <c r="AK114">
        <f>IFERROR(VLOOKUP(A114,EXAMS!A:CS,73,FALSE)*VLOOKUP(EXAMS!$BU$1,[1]Cargo!$A:$D,4,FALSE),"")</f>
        <v>0</v>
      </c>
      <c r="AL114">
        <f>IFERROR(VLOOKUP(A114,EXAMS!A:CS,75,FALSE)*VLOOKUP(EXAMS!$BW$1,[1]Cargo!$A:$D,4,FALSE),"")</f>
        <v>0</v>
      </c>
      <c r="AM114">
        <f>IFERROR(VLOOKUP(A114,EXAMS!A:CS,77,FALSE)*VLOOKUP(EXAMS!$BY$1,[1]Cargo!$A:$D,4,FALSE),"")</f>
        <v>0</v>
      </c>
      <c r="AN114">
        <f>IFERROR(VLOOKUP(A114,EXAMS!A:CS,79,FALSE)*VLOOKUP(EXAMS!$CA$1,[1]Cargo!$A:$D,4,FALSE),"")</f>
        <v>0</v>
      </c>
      <c r="AO114">
        <f>IFERROR(VLOOKUP(A114,EXAMS!A:CS,81,FALSE)*VLOOKUP(EXAMS!$CC$1,[1]Cargo!$A:$D,4,FALSE),"")</f>
        <v>0</v>
      </c>
      <c r="AP114">
        <f>IFERROR(VLOOKUP(A114,EXAMS!A:CS,83,FALSE)*VLOOKUP(EXAMS!$CE$1,[1]Cargo!$A:$D,4,FALSE),"")</f>
        <v>0</v>
      </c>
      <c r="AQ114">
        <f>IFERROR(VLOOKUP(A114,EXAMS!A:CS,85,FALSE)*VLOOKUP(EXAMS!$CG$1,[1]Cargo!$A:$D,4,FALSE),"")</f>
        <v>0</v>
      </c>
      <c r="AR114">
        <f>IFERROR(VLOOKUP(A114,EXAMS!A:CS,87,FALSE)*VLOOKUP(EXAMS!$CI$1,[1]Cargo!$A:$D,4,FALSE),"")</f>
        <v>0</v>
      </c>
      <c r="AS114">
        <f>IFERROR(VLOOKUP(A114,EXAMS!A:CS,89,FALSE)*VLOOKUP(EXAMS!$CK$1,[1]Cargo!$A:$D,4,FALSE),"")</f>
        <v>0</v>
      </c>
      <c r="AT114">
        <f>IFERROR(VLOOKUP(A114,EXAMS!A:CS,91,FALSE)*VLOOKUP(EXAMS!$CM$1,[1]Cargo!$A:$D,4,FALSE),"")</f>
        <v>0</v>
      </c>
      <c r="AU114">
        <f>IFERROR(VLOOKUP(A114,EXAMS!A:CS,93,FALSE)*VLOOKUP(EXAMS!$CO$1,[1]Cargo!$A:$D,4,FALSE),"")</f>
        <v>0</v>
      </c>
      <c r="AV114">
        <f>IFERROR(VLOOKUP(A114,EXAMS!A:CS,95,FALSE)*VLOOKUP(EXAMS!$CQ$1,[1]Cargo!$A:$D,4,FALSE),"")</f>
        <v>0</v>
      </c>
      <c r="AW114">
        <f>IFERROR(VLOOKUP(A114,EXAMS!A:CS,97,FALSE)*VLOOKUP(EXAMS!$CS$1,[1]Cargo!$A:$D,4,FALSE),"")</f>
        <v>0</v>
      </c>
    </row>
    <row r="115" spans="1:49" hidden="1" x14ac:dyDescent="0.3">
      <c r="A115" s="4" t="str">
        <f>METADATA!A114</f>
        <v>Q0515</v>
      </c>
      <c r="B115" s="11" t="s">
        <v>358</v>
      </c>
      <c r="C115" s="11">
        <f t="shared" si="4"/>
        <v>1.5923</v>
      </c>
      <c r="D115" s="92">
        <f t="shared" si="3"/>
        <v>4</v>
      </c>
      <c r="E115">
        <f>IFERROR(VLOOKUP(A115,EXAMS!A:CS,7,FALSE)*VLOOKUP(EXAMS!$G$1,[1]Cargo!$A:$D,4,FALSE),"")</f>
        <v>0.32880000000000004</v>
      </c>
      <c r="F115">
        <f>IFERROR(VLOOKUP(A115,EXAMS!A:CS,9,FALSE)*VLOOKUP(EXAMS!$I$1,[1]Cargo!$A:$D,4,FALSE),"")</f>
        <v>0.39600000000000002</v>
      </c>
      <c r="G115">
        <f>IFERROR(VLOOKUP(A115,EXAMS!A:CS,11,FALSE)*VLOOKUP(EXAMS!$K$1,[1]Cargo!$A:$D,4,FALSE),"")</f>
        <v>0.50900000000000001</v>
      </c>
      <c r="H115">
        <f>IFERROR(VLOOKUP(A115,EXAMS!A:CS,13,FALSE)*VLOOKUP(EXAMS!$M$1,[1]Cargo!$A:$D,4,FALSE),"")</f>
        <v>0</v>
      </c>
      <c r="I115">
        <f>IFERROR(VLOOKUP(A115,EXAMS!A:CS,15,FALSE)*VLOOKUP(EXAMS!$O$1,[1]Cargo!$A:$D,4,FALSE),"")</f>
        <v>0</v>
      </c>
      <c r="J115">
        <f>IFERROR(VLOOKUP(A115,EXAMS!A:CS,17,FALSE)*VLOOKUP(EXAMS!$Q$1,[1]Cargo!$A:$D,4,FALSE),"")</f>
        <v>0</v>
      </c>
      <c r="K115">
        <f>IFERROR(VLOOKUP(A115,EXAMS!A:CS,19,FALSE)*VLOOKUP(EXAMS!$S$1,[1]Cargo!$A:$D,4,FALSE),"")</f>
        <v>0</v>
      </c>
      <c r="L115">
        <f>IFERROR(VLOOKUP(A115,EXAMS!A:CS,21,FALSE)*VLOOKUP(EXAMS!$U$1,[1]Cargo!$A:$D,4,FALSE),"")</f>
        <v>0</v>
      </c>
      <c r="M115">
        <f>IFERROR(VLOOKUP(A115,EXAMS!A:CS,23,FALSE)*VLOOKUP(EXAMS!$W$1,[1]Cargo!$A:$D,4,FALSE),"")</f>
        <v>0</v>
      </c>
      <c r="N115">
        <f>IFERROR(VLOOKUP(A115,EXAMS!A:CS,25,FALSE)*VLOOKUP(EXAMS!$Y$1,[1]Cargo!$A:$D,4,FALSE),"")</f>
        <v>0</v>
      </c>
      <c r="O115">
        <f>IFERROR(VLOOKUP(A115,EXAMS!A:CS,27,FALSE)*VLOOKUP(EXAMS!$AA$1,[1]Cargo!$A:$D,4,FALSE),"")</f>
        <v>0.35849999999999999</v>
      </c>
      <c r="P115">
        <f>IFERROR(VLOOKUP(A115,EXAMS!A:CS,29,FALSE)*VLOOKUP(EXAMS!$AC$1,[1]Cargo!$A:$D,4,FALSE),"")</f>
        <v>0</v>
      </c>
      <c r="Q115">
        <f>IFERROR(VLOOKUP(A115,EXAMS!A:CS,31,FALSE)*VLOOKUP(EXAMS!$AE$1,[1]Cargo!$A:$D,4,FALSE),"")</f>
        <v>0</v>
      </c>
      <c r="R115">
        <f>IFERROR(VLOOKUP(A115,EXAMS!A:CS,33,FALSE)*VLOOKUP(EXAMS!$AG$1,[1]Cargo!$A:$D,4,FALSE),"")</f>
        <v>0</v>
      </c>
      <c r="S115">
        <f>IFERROR(VLOOKUP(A115,EXAMS!A:CS,37,FALSE)*VLOOKUP(EXAMS!$AK$1,[1]Cargo!$A:$D,4,FALSE),"")</f>
        <v>0</v>
      </c>
      <c r="T115">
        <f>IFERROR(VLOOKUP(A115,EXAMS!A:CS,39,FALSE)*VLOOKUP(EXAMS!$AM$1,[1]Cargo!$A:$D,4,FALSE),"")</f>
        <v>0</v>
      </c>
      <c r="U115">
        <f>IFERROR(VLOOKUP(A115,EXAMS!A:CS,41,FALSE)*VLOOKUP(EXAMS!$AO$1,[1]Cargo!$A:$D,4,FALSE),"")</f>
        <v>0</v>
      </c>
      <c r="V115">
        <f>IFERROR(VLOOKUP(A115,EXAMS!A:CS,43,FALSE)*VLOOKUP(EXAMS!$AQ$1,[1]Cargo!$A:$D,4,FALSE),"")</f>
        <v>0</v>
      </c>
      <c r="W115">
        <f>IFERROR(VLOOKUP(A115,EXAMS!A:CS,45,FALSE)*VLOOKUP(EXAMS!$AS$1,[1]Cargo!$A:$D,4,FALSE),"")</f>
        <v>0</v>
      </c>
      <c r="X115">
        <f>IFERROR(VLOOKUP(A115,EXAMS!A:CS,47,FALSE)*VLOOKUP(EXAMS!$AU$1,[1]Cargo!$A:$D,4,FALSE),"")</f>
        <v>0</v>
      </c>
      <c r="Y115">
        <f>IFERROR(VLOOKUP(A115,EXAMS!A:CS,49,FALSE)*VLOOKUP(EXAMS!$AW$1,[1]Cargo!$A:$D,4,FALSE),"")</f>
        <v>0</v>
      </c>
      <c r="Z115">
        <f>IFERROR(VLOOKUP(A115,EXAMS!A:CS,51,FALSE)*VLOOKUP(EXAMS!$AY$1,[1]Cargo!$A:$D,4,FALSE),"")</f>
        <v>0</v>
      </c>
      <c r="AA115">
        <f>IFERROR(VLOOKUP(A115,EXAMS!A:CS,53,FALSE)*VLOOKUP(EXAMS!$BA$1,[1]Cargo!$A:$D,4,FALSE),"")</f>
        <v>0</v>
      </c>
      <c r="AB115">
        <f>IFERROR(VLOOKUP(A115,EXAMS!A:CS,55,FALSE)*VLOOKUP(EXAMS!$BC$1,[1]Cargo!$A:$D,4,FALSE),"")</f>
        <v>0</v>
      </c>
      <c r="AC115">
        <f>IFERROR(VLOOKUP(A115,EXAMS!A:CS,57,FALSE)*VLOOKUP(EXAMS!$BE$1,[1]Cargo!$A:$D,4,FALSE),"")</f>
        <v>0</v>
      </c>
      <c r="AD115">
        <f>IFERROR(VLOOKUP(A115,EXAMS!A:CS,59,FALSE)*VLOOKUP(EXAMS!$BG$1,[1]Cargo!$A:$D,4,FALSE),"")</f>
        <v>0</v>
      </c>
      <c r="AE115">
        <f>IFERROR(VLOOKUP(A115,EXAMS!A:CS,61,FALSE)*VLOOKUP(EXAMS!$BI$1,[1]Cargo!$A:$D,4,FALSE),"")</f>
        <v>0</v>
      </c>
      <c r="AF115">
        <f>IFERROR(VLOOKUP(A115,EXAMS!A:CS,63,FALSE)*VLOOKUP(EXAMS!$BK$1,[1]Cargo!$A:$D,4,FALSE),"")</f>
        <v>0</v>
      </c>
      <c r="AG115">
        <f>IFERROR(VLOOKUP(A115,EXAMS!A:CS,65,FALSE)*VLOOKUP(EXAMS!$BM$1,[1]Cargo!$A:$D,4,FALSE),"")</f>
        <v>0</v>
      </c>
      <c r="AH115">
        <f>IFERROR(VLOOKUP(A115,EXAMS!A:CS,67,FALSE)*VLOOKUP(EXAMS!$BO$1,[1]Cargo!$A:$D,4,FALSE),"")</f>
        <v>0</v>
      </c>
      <c r="AI115">
        <f>IFERROR(VLOOKUP(A115,EXAMS!A:CS,69,FALSE)*VLOOKUP(EXAMS!$BQ$1,[1]Cargo!$A:$D,4,FALSE),"")</f>
        <v>0</v>
      </c>
      <c r="AJ115">
        <f>IFERROR(VLOOKUP(A115,EXAMS!A:CS,71,FALSE)*VLOOKUP(EXAMS!$BS$1,[1]Cargo!$A:$D,4,FALSE),"")</f>
        <v>0</v>
      </c>
      <c r="AK115">
        <f>IFERROR(VLOOKUP(A115,EXAMS!A:CS,73,FALSE)*VLOOKUP(EXAMS!$BU$1,[1]Cargo!$A:$D,4,FALSE),"")</f>
        <v>0</v>
      </c>
      <c r="AL115">
        <f>IFERROR(VLOOKUP(A115,EXAMS!A:CS,75,FALSE)*VLOOKUP(EXAMS!$BW$1,[1]Cargo!$A:$D,4,FALSE),"")</f>
        <v>0</v>
      </c>
      <c r="AM115">
        <f>IFERROR(VLOOKUP(A115,EXAMS!A:CS,77,FALSE)*VLOOKUP(EXAMS!$BY$1,[1]Cargo!$A:$D,4,FALSE),"")</f>
        <v>0</v>
      </c>
      <c r="AN115">
        <f>IFERROR(VLOOKUP(A115,EXAMS!A:CS,79,FALSE)*VLOOKUP(EXAMS!$CA$1,[1]Cargo!$A:$D,4,FALSE),"")</f>
        <v>0</v>
      </c>
      <c r="AO115">
        <f>IFERROR(VLOOKUP(A115,EXAMS!A:CS,81,FALSE)*VLOOKUP(EXAMS!$CC$1,[1]Cargo!$A:$D,4,FALSE),"")</f>
        <v>0</v>
      </c>
      <c r="AP115">
        <f>IFERROR(VLOOKUP(A115,EXAMS!A:CS,83,FALSE)*VLOOKUP(EXAMS!$CE$1,[1]Cargo!$A:$D,4,FALSE),"")</f>
        <v>0</v>
      </c>
      <c r="AQ115">
        <f>IFERROR(VLOOKUP(A115,EXAMS!A:CS,85,FALSE)*VLOOKUP(EXAMS!$CG$1,[1]Cargo!$A:$D,4,FALSE),"")</f>
        <v>0</v>
      </c>
      <c r="AR115">
        <f>IFERROR(VLOOKUP(A115,EXAMS!A:CS,87,FALSE)*VLOOKUP(EXAMS!$CI$1,[1]Cargo!$A:$D,4,FALSE),"")</f>
        <v>0</v>
      </c>
      <c r="AS115">
        <f>IFERROR(VLOOKUP(A115,EXAMS!A:CS,89,FALSE)*VLOOKUP(EXAMS!$CK$1,[1]Cargo!$A:$D,4,FALSE),"")</f>
        <v>0</v>
      </c>
      <c r="AT115">
        <f>IFERROR(VLOOKUP(A115,EXAMS!A:CS,91,FALSE)*VLOOKUP(EXAMS!$CM$1,[1]Cargo!$A:$D,4,FALSE),"")</f>
        <v>0</v>
      </c>
      <c r="AU115">
        <f>IFERROR(VLOOKUP(A115,EXAMS!A:CS,93,FALSE)*VLOOKUP(EXAMS!$CO$1,[1]Cargo!$A:$D,4,FALSE),"")</f>
        <v>0</v>
      </c>
      <c r="AV115">
        <f>IFERROR(VLOOKUP(A115,EXAMS!A:CS,95,FALSE)*VLOOKUP(EXAMS!$CQ$1,[1]Cargo!$A:$D,4,FALSE),"")</f>
        <v>0</v>
      </c>
      <c r="AW115">
        <f>IFERROR(VLOOKUP(A115,EXAMS!A:CS,97,FALSE)*VLOOKUP(EXAMS!$CS$1,[1]Cargo!$A:$D,4,FALSE),"")</f>
        <v>0</v>
      </c>
    </row>
    <row r="116" spans="1:49" x14ac:dyDescent="0.3">
      <c r="A116" s="4" t="str">
        <f>METADATA!A115</f>
        <v>Q0517</v>
      </c>
      <c r="B116" s="11" t="s">
        <v>361</v>
      </c>
      <c r="C116" s="11">
        <f t="shared" si="4"/>
        <v>3.4788200000000002</v>
      </c>
      <c r="D116" s="92">
        <f t="shared" si="3"/>
        <v>8</v>
      </c>
      <c r="E116">
        <f>IFERROR(VLOOKUP(A116,EXAMS!A:CS,7,FALSE)*VLOOKUP(EXAMS!$G$1,[1]Cargo!$A:$D,4,FALSE),"")</f>
        <v>0.40500000000000003</v>
      </c>
      <c r="F116">
        <f>IFERROR(VLOOKUP(A116,EXAMS!A:CS,9,FALSE)*VLOOKUP(EXAMS!$I$1,[1]Cargo!$A:$D,4,FALSE),"")</f>
        <v>0.50400000000000011</v>
      </c>
      <c r="G116">
        <f>IFERROR(VLOOKUP(A116,EXAMS!A:CS,11,FALSE)*VLOOKUP(EXAMS!$K$1,[1]Cargo!$A:$D,4,FALSE),"")</f>
        <v>0.77780000000000005</v>
      </c>
      <c r="H116">
        <f>IFERROR(VLOOKUP(A116,EXAMS!A:CS,13,FALSE)*VLOOKUP(EXAMS!$M$1,[1]Cargo!$A:$D,4,FALSE),"")</f>
        <v>0.46409999999999996</v>
      </c>
      <c r="I116">
        <f>IFERROR(VLOOKUP(A116,EXAMS!A:CS,15,FALSE)*VLOOKUP(EXAMS!$O$1,[1]Cargo!$A:$D,4,FALSE),"")</f>
        <v>0.35415000000000002</v>
      </c>
      <c r="J116">
        <f>IFERROR(VLOOKUP(A116,EXAMS!A:CS,17,FALSE)*VLOOKUP(EXAMS!$Q$1,[1]Cargo!$A:$D,4,FALSE),"")</f>
        <v>0</v>
      </c>
      <c r="K116">
        <f>IFERROR(VLOOKUP(A116,EXAMS!A:CS,19,FALSE)*VLOOKUP(EXAMS!$S$1,[1]Cargo!$A:$D,4,FALSE),"")</f>
        <v>0</v>
      </c>
      <c r="L116">
        <f>IFERROR(VLOOKUP(A116,EXAMS!A:CS,21,FALSE)*VLOOKUP(EXAMS!$U$1,[1]Cargo!$A:$D,4,FALSE),"")</f>
        <v>0.34350000000000003</v>
      </c>
      <c r="M116">
        <f>IFERROR(VLOOKUP(A116,EXAMS!A:CS,23,FALSE)*VLOOKUP(EXAMS!$W$1,[1]Cargo!$A:$D,4,FALSE),"")</f>
        <v>0.27776999999999996</v>
      </c>
      <c r="N116">
        <f>IFERROR(VLOOKUP(A116,EXAMS!A:CS,25,FALSE)*VLOOKUP(EXAMS!$Y$1,[1]Cargo!$A:$D,4,FALSE),"")</f>
        <v>0</v>
      </c>
      <c r="O116">
        <f>IFERROR(VLOOKUP(A116,EXAMS!A:CS,27,FALSE)*VLOOKUP(EXAMS!$AA$1,[1]Cargo!$A:$D,4,FALSE),"")</f>
        <v>0.35249999999999998</v>
      </c>
      <c r="P116">
        <f>IFERROR(VLOOKUP(A116,EXAMS!A:CS,29,FALSE)*VLOOKUP(EXAMS!$AC$1,[1]Cargo!$A:$D,4,FALSE),"")</f>
        <v>0</v>
      </c>
      <c r="Q116">
        <f>IFERROR(VLOOKUP(A116,EXAMS!A:CS,31,FALSE)*VLOOKUP(EXAMS!$AE$1,[1]Cargo!$A:$D,4,FALSE),"")</f>
        <v>0</v>
      </c>
      <c r="R116">
        <f>IFERROR(VLOOKUP(A116,EXAMS!A:CS,33,FALSE)*VLOOKUP(EXAMS!$AG$1,[1]Cargo!$A:$D,4,FALSE),"")</f>
        <v>0</v>
      </c>
      <c r="S116">
        <f>IFERROR(VLOOKUP(A116,EXAMS!A:CS,37,FALSE)*VLOOKUP(EXAMS!$AK$1,[1]Cargo!$A:$D,4,FALSE),"")</f>
        <v>0</v>
      </c>
      <c r="T116">
        <f>IFERROR(VLOOKUP(A116,EXAMS!A:CS,39,FALSE)*VLOOKUP(EXAMS!$AM$1,[1]Cargo!$A:$D,4,FALSE),"")</f>
        <v>0</v>
      </c>
      <c r="U116">
        <f>IFERROR(VLOOKUP(A116,EXAMS!A:CS,41,FALSE)*VLOOKUP(EXAMS!$AO$1,[1]Cargo!$A:$D,4,FALSE),"")</f>
        <v>0</v>
      </c>
      <c r="V116">
        <f>IFERROR(VLOOKUP(A116,EXAMS!A:CS,43,FALSE)*VLOOKUP(EXAMS!$AQ$1,[1]Cargo!$A:$D,4,FALSE),"")</f>
        <v>0</v>
      </c>
      <c r="W116">
        <f>IFERROR(VLOOKUP(A116,EXAMS!A:CS,45,FALSE)*VLOOKUP(EXAMS!$AS$1,[1]Cargo!$A:$D,4,FALSE),"")</f>
        <v>0</v>
      </c>
      <c r="X116">
        <f>IFERROR(VLOOKUP(A116,EXAMS!A:CS,47,FALSE)*VLOOKUP(EXAMS!$AU$1,[1]Cargo!$A:$D,4,FALSE),"")</f>
        <v>0</v>
      </c>
      <c r="Y116">
        <f>IFERROR(VLOOKUP(A116,EXAMS!A:CS,49,FALSE)*VLOOKUP(EXAMS!$AW$1,[1]Cargo!$A:$D,4,FALSE),"")</f>
        <v>0</v>
      </c>
      <c r="Z116">
        <f>IFERROR(VLOOKUP(A116,EXAMS!A:CS,51,FALSE)*VLOOKUP(EXAMS!$AY$1,[1]Cargo!$A:$D,4,FALSE),"")</f>
        <v>0</v>
      </c>
      <c r="AA116">
        <f>IFERROR(VLOOKUP(A116,EXAMS!A:CS,53,FALSE)*VLOOKUP(EXAMS!$BA$1,[1]Cargo!$A:$D,4,FALSE),"")</f>
        <v>0</v>
      </c>
      <c r="AB116">
        <f>IFERROR(VLOOKUP(A116,EXAMS!A:CS,55,FALSE)*VLOOKUP(EXAMS!$BC$1,[1]Cargo!$A:$D,4,FALSE),"")</f>
        <v>0</v>
      </c>
      <c r="AC116">
        <f>IFERROR(VLOOKUP(A116,EXAMS!A:CS,57,FALSE)*VLOOKUP(EXAMS!$BE$1,[1]Cargo!$A:$D,4,FALSE),"")</f>
        <v>0</v>
      </c>
      <c r="AD116">
        <f>IFERROR(VLOOKUP(A116,EXAMS!A:CS,59,FALSE)*VLOOKUP(EXAMS!$BG$1,[1]Cargo!$A:$D,4,FALSE),"")</f>
        <v>0</v>
      </c>
      <c r="AE116">
        <f>IFERROR(VLOOKUP(A116,EXAMS!A:CS,61,FALSE)*VLOOKUP(EXAMS!$BI$1,[1]Cargo!$A:$D,4,FALSE),"")</f>
        <v>0</v>
      </c>
      <c r="AF116">
        <f>IFERROR(VLOOKUP(A116,EXAMS!A:CS,63,FALSE)*VLOOKUP(EXAMS!$BK$1,[1]Cargo!$A:$D,4,FALSE),"")</f>
        <v>0</v>
      </c>
      <c r="AG116">
        <f>IFERROR(VLOOKUP(A116,EXAMS!A:CS,65,FALSE)*VLOOKUP(EXAMS!$BM$1,[1]Cargo!$A:$D,4,FALSE),"")</f>
        <v>0</v>
      </c>
      <c r="AH116">
        <f>IFERROR(VLOOKUP(A116,EXAMS!A:CS,67,FALSE)*VLOOKUP(EXAMS!$BO$1,[1]Cargo!$A:$D,4,FALSE),"")</f>
        <v>0</v>
      </c>
      <c r="AI116">
        <f>IFERROR(VLOOKUP(A116,EXAMS!A:CS,69,FALSE)*VLOOKUP(EXAMS!$BQ$1,[1]Cargo!$A:$D,4,FALSE),"")</f>
        <v>0</v>
      </c>
      <c r="AJ116">
        <f>IFERROR(VLOOKUP(A116,EXAMS!A:CS,71,FALSE)*VLOOKUP(EXAMS!$BS$1,[1]Cargo!$A:$D,4,FALSE),"")</f>
        <v>0</v>
      </c>
      <c r="AK116">
        <f>IFERROR(VLOOKUP(A116,EXAMS!A:CS,73,FALSE)*VLOOKUP(EXAMS!$BU$1,[1]Cargo!$A:$D,4,FALSE),"")</f>
        <v>0</v>
      </c>
      <c r="AL116">
        <f>IFERROR(VLOOKUP(A116,EXAMS!A:CS,75,FALSE)*VLOOKUP(EXAMS!$BW$1,[1]Cargo!$A:$D,4,FALSE),"")</f>
        <v>0</v>
      </c>
      <c r="AM116">
        <f>IFERROR(VLOOKUP(A116,EXAMS!A:CS,77,FALSE)*VLOOKUP(EXAMS!$BY$1,[1]Cargo!$A:$D,4,FALSE),"")</f>
        <v>0</v>
      </c>
      <c r="AN116">
        <f>IFERROR(VLOOKUP(A116,EXAMS!A:CS,79,FALSE)*VLOOKUP(EXAMS!$CA$1,[1]Cargo!$A:$D,4,FALSE),"")</f>
        <v>0</v>
      </c>
      <c r="AO116">
        <f>IFERROR(VLOOKUP(A116,EXAMS!A:CS,81,FALSE)*VLOOKUP(EXAMS!$CC$1,[1]Cargo!$A:$D,4,FALSE),"")</f>
        <v>0</v>
      </c>
      <c r="AP116">
        <f>IFERROR(VLOOKUP(A116,EXAMS!A:CS,83,FALSE)*VLOOKUP(EXAMS!$CE$1,[1]Cargo!$A:$D,4,FALSE),"")</f>
        <v>0</v>
      </c>
      <c r="AQ116">
        <f>IFERROR(VLOOKUP(A116,EXAMS!A:CS,85,FALSE)*VLOOKUP(EXAMS!$CG$1,[1]Cargo!$A:$D,4,FALSE),"")</f>
        <v>0</v>
      </c>
      <c r="AR116">
        <f>IFERROR(VLOOKUP(A116,EXAMS!A:CS,87,FALSE)*VLOOKUP(EXAMS!$CI$1,[1]Cargo!$A:$D,4,FALSE),"")</f>
        <v>0</v>
      </c>
      <c r="AS116">
        <f>IFERROR(VLOOKUP(A116,EXAMS!A:CS,89,FALSE)*VLOOKUP(EXAMS!$CK$1,[1]Cargo!$A:$D,4,FALSE),"")</f>
        <v>0</v>
      </c>
      <c r="AT116">
        <f>IFERROR(VLOOKUP(A116,EXAMS!A:CS,91,FALSE)*VLOOKUP(EXAMS!$CM$1,[1]Cargo!$A:$D,4,FALSE),"")</f>
        <v>0</v>
      </c>
      <c r="AU116">
        <f>IFERROR(VLOOKUP(A116,EXAMS!A:CS,93,FALSE)*VLOOKUP(EXAMS!$CO$1,[1]Cargo!$A:$D,4,FALSE),"")</f>
        <v>0</v>
      </c>
      <c r="AV116">
        <f>IFERROR(VLOOKUP(A116,EXAMS!A:CS,95,FALSE)*VLOOKUP(EXAMS!$CQ$1,[1]Cargo!$A:$D,4,FALSE),"")</f>
        <v>0</v>
      </c>
      <c r="AW116">
        <f>IFERROR(VLOOKUP(A116,EXAMS!A:CS,97,FALSE)*VLOOKUP(EXAMS!$CS$1,[1]Cargo!$A:$D,4,FALSE),"")</f>
        <v>0</v>
      </c>
    </row>
    <row r="117" spans="1:49" hidden="1" x14ac:dyDescent="0.3">
      <c r="A117" s="4" t="str">
        <f>METADATA!A116</f>
        <v>Q0518</v>
      </c>
      <c r="B117" s="11" t="s">
        <v>364</v>
      </c>
      <c r="C117" s="11">
        <f t="shared" si="4"/>
        <v>0</v>
      </c>
      <c r="D117" s="92">
        <f t="shared" si="3"/>
        <v>0</v>
      </c>
      <c r="E117">
        <f>IFERROR(VLOOKUP(A117,EXAMS!A:CS,7,FALSE)*VLOOKUP(EXAMS!$G$1,[1]Cargo!$A:$D,4,FALSE),"")</f>
        <v>0</v>
      </c>
      <c r="F117">
        <f>IFERROR(VLOOKUP(A117,EXAMS!A:CS,9,FALSE)*VLOOKUP(EXAMS!$I$1,[1]Cargo!$A:$D,4,FALSE),"")</f>
        <v>0</v>
      </c>
      <c r="G117">
        <f>IFERROR(VLOOKUP(A117,EXAMS!A:CS,11,FALSE)*VLOOKUP(EXAMS!$K$1,[1]Cargo!$A:$D,4,FALSE),"")</f>
        <v>0</v>
      </c>
      <c r="H117">
        <f>IFERROR(VLOOKUP(A117,EXAMS!A:CS,13,FALSE)*VLOOKUP(EXAMS!$M$1,[1]Cargo!$A:$D,4,FALSE),"")</f>
        <v>0</v>
      </c>
      <c r="I117">
        <f>IFERROR(VLOOKUP(A117,EXAMS!A:CS,15,FALSE)*VLOOKUP(EXAMS!$O$1,[1]Cargo!$A:$D,4,FALSE),"")</f>
        <v>0</v>
      </c>
      <c r="J117">
        <f>IFERROR(VLOOKUP(A117,EXAMS!A:CS,17,FALSE)*VLOOKUP(EXAMS!$Q$1,[1]Cargo!$A:$D,4,FALSE),"")</f>
        <v>0</v>
      </c>
      <c r="K117">
        <f>IFERROR(VLOOKUP(A117,EXAMS!A:CS,19,FALSE)*VLOOKUP(EXAMS!$S$1,[1]Cargo!$A:$D,4,FALSE),"")</f>
        <v>0</v>
      </c>
      <c r="L117">
        <f>IFERROR(VLOOKUP(A117,EXAMS!A:CS,21,FALSE)*VLOOKUP(EXAMS!$U$1,[1]Cargo!$A:$D,4,FALSE),"")</f>
        <v>0</v>
      </c>
      <c r="M117">
        <f>IFERROR(VLOOKUP(A117,EXAMS!A:CS,23,FALSE)*VLOOKUP(EXAMS!$W$1,[1]Cargo!$A:$D,4,FALSE),"")</f>
        <v>0</v>
      </c>
      <c r="N117">
        <f>IFERROR(VLOOKUP(A117,EXAMS!A:CS,25,FALSE)*VLOOKUP(EXAMS!$Y$1,[1]Cargo!$A:$D,4,FALSE),"")</f>
        <v>0</v>
      </c>
      <c r="O117">
        <f>IFERROR(VLOOKUP(A117,EXAMS!A:CS,27,FALSE)*VLOOKUP(EXAMS!$AA$1,[1]Cargo!$A:$D,4,FALSE),"")</f>
        <v>0</v>
      </c>
      <c r="P117">
        <f>IFERROR(VLOOKUP(A117,EXAMS!A:CS,29,FALSE)*VLOOKUP(EXAMS!$AC$1,[1]Cargo!$A:$D,4,FALSE),"")</f>
        <v>0</v>
      </c>
      <c r="Q117">
        <f>IFERROR(VLOOKUP(A117,EXAMS!A:CS,31,FALSE)*VLOOKUP(EXAMS!$AE$1,[1]Cargo!$A:$D,4,FALSE),"")</f>
        <v>0</v>
      </c>
      <c r="R117">
        <f>IFERROR(VLOOKUP(A117,EXAMS!A:CS,33,FALSE)*VLOOKUP(EXAMS!$AG$1,[1]Cargo!$A:$D,4,FALSE),"")</f>
        <v>0</v>
      </c>
      <c r="S117">
        <f>IFERROR(VLOOKUP(A117,EXAMS!A:CS,37,FALSE)*VLOOKUP(EXAMS!$AK$1,[1]Cargo!$A:$D,4,FALSE),"")</f>
        <v>0</v>
      </c>
      <c r="T117">
        <f>IFERROR(VLOOKUP(A117,EXAMS!A:CS,39,FALSE)*VLOOKUP(EXAMS!$AM$1,[1]Cargo!$A:$D,4,FALSE),"")</f>
        <v>0</v>
      </c>
      <c r="U117">
        <f>IFERROR(VLOOKUP(A117,EXAMS!A:CS,41,FALSE)*VLOOKUP(EXAMS!$AO$1,[1]Cargo!$A:$D,4,FALSE),"")</f>
        <v>0</v>
      </c>
      <c r="V117">
        <f>IFERROR(VLOOKUP(A117,EXAMS!A:CS,43,FALSE)*VLOOKUP(EXAMS!$AQ$1,[1]Cargo!$A:$D,4,FALSE),"")</f>
        <v>0</v>
      </c>
      <c r="W117">
        <f>IFERROR(VLOOKUP(A117,EXAMS!A:CS,45,FALSE)*VLOOKUP(EXAMS!$AS$1,[1]Cargo!$A:$D,4,FALSE),"")</f>
        <v>0</v>
      </c>
      <c r="X117">
        <f>IFERROR(VLOOKUP(A117,EXAMS!A:CS,47,FALSE)*VLOOKUP(EXAMS!$AU$1,[1]Cargo!$A:$D,4,FALSE),"")</f>
        <v>0</v>
      </c>
      <c r="Y117">
        <f>IFERROR(VLOOKUP(A117,EXAMS!A:CS,49,FALSE)*VLOOKUP(EXAMS!$AW$1,[1]Cargo!$A:$D,4,FALSE),"")</f>
        <v>0</v>
      </c>
      <c r="Z117">
        <f>IFERROR(VLOOKUP(A117,EXAMS!A:CS,51,FALSE)*VLOOKUP(EXAMS!$AY$1,[1]Cargo!$A:$D,4,FALSE),"")</f>
        <v>0</v>
      </c>
      <c r="AA117">
        <f>IFERROR(VLOOKUP(A117,EXAMS!A:CS,53,FALSE)*VLOOKUP(EXAMS!$BA$1,[1]Cargo!$A:$D,4,FALSE),"")</f>
        <v>0</v>
      </c>
      <c r="AB117">
        <f>IFERROR(VLOOKUP(A117,EXAMS!A:CS,55,FALSE)*VLOOKUP(EXAMS!$BC$1,[1]Cargo!$A:$D,4,FALSE),"")</f>
        <v>0</v>
      </c>
      <c r="AC117">
        <f>IFERROR(VLOOKUP(A117,EXAMS!A:CS,57,FALSE)*VLOOKUP(EXAMS!$BE$1,[1]Cargo!$A:$D,4,FALSE),"")</f>
        <v>0</v>
      </c>
      <c r="AD117">
        <f>IFERROR(VLOOKUP(A117,EXAMS!A:CS,59,FALSE)*VLOOKUP(EXAMS!$BG$1,[1]Cargo!$A:$D,4,FALSE),"")</f>
        <v>0</v>
      </c>
      <c r="AE117">
        <f>IFERROR(VLOOKUP(A117,EXAMS!A:CS,61,FALSE)*VLOOKUP(EXAMS!$BI$1,[1]Cargo!$A:$D,4,FALSE),"")</f>
        <v>0</v>
      </c>
      <c r="AF117">
        <f>IFERROR(VLOOKUP(A117,EXAMS!A:CS,63,FALSE)*VLOOKUP(EXAMS!$BK$1,[1]Cargo!$A:$D,4,FALSE),"")</f>
        <v>0</v>
      </c>
      <c r="AG117">
        <f>IFERROR(VLOOKUP(A117,EXAMS!A:CS,65,FALSE)*VLOOKUP(EXAMS!$BM$1,[1]Cargo!$A:$D,4,FALSE),"")</f>
        <v>0</v>
      </c>
      <c r="AH117">
        <f>IFERROR(VLOOKUP(A117,EXAMS!A:CS,67,FALSE)*VLOOKUP(EXAMS!$BO$1,[1]Cargo!$A:$D,4,FALSE),"")</f>
        <v>0</v>
      </c>
      <c r="AI117">
        <f>IFERROR(VLOOKUP(A117,EXAMS!A:CS,69,FALSE)*VLOOKUP(EXAMS!$BQ$1,[1]Cargo!$A:$D,4,FALSE),"")</f>
        <v>0</v>
      </c>
      <c r="AJ117">
        <f>IFERROR(VLOOKUP(A117,EXAMS!A:CS,71,FALSE)*VLOOKUP(EXAMS!$BS$1,[1]Cargo!$A:$D,4,FALSE),"")</f>
        <v>0</v>
      </c>
      <c r="AK117">
        <f>IFERROR(VLOOKUP(A117,EXAMS!A:CS,73,FALSE)*VLOOKUP(EXAMS!$BU$1,[1]Cargo!$A:$D,4,FALSE),"")</f>
        <v>0</v>
      </c>
      <c r="AL117">
        <f>IFERROR(VLOOKUP(A117,EXAMS!A:CS,75,FALSE)*VLOOKUP(EXAMS!$BW$1,[1]Cargo!$A:$D,4,FALSE),"")</f>
        <v>0</v>
      </c>
      <c r="AM117">
        <f>IFERROR(VLOOKUP(A117,EXAMS!A:CS,77,FALSE)*VLOOKUP(EXAMS!$BY$1,[1]Cargo!$A:$D,4,FALSE),"")</f>
        <v>0</v>
      </c>
      <c r="AN117">
        <f>IFERROR(VLOOKUP(A117,EXAMS!A:CS,79,FALSE)*VLOOKUP(EXAMS!$CA$1,[1]Cargo!$A:$D,4,FALSE),"")</f>
        <v>0</v>
      </c>
      <c r="AO117">
        <f>IFERROR(VLOOKUP(A117,EXAMS!A:CS,81,FALSE)*VLOOKUP(EXAMS!$CC$1,[1]Cargo!$A:$D,4,FALSE),"")</f>
        <v>0</v>
      </c>
      <c r="AP117">
        <f>IFERROR(VLOOKUP(A117,EXAMS!A:CS,83,FALSE)*VLOOKUP(EXAMS!$CE$1,[1]Cargo!$A:$D,4,FALSE),"")</f>
        <v>0</v>
      </c>
      <c r="AQ117">
        <f>IFERROR(VLOOKUP(A117,EXAMS!A:CS,85,FALSE)*VLOOKUP(EXAMS!$CG$1,[1]Cargo!$A:$D,4,FALSE),"")</f>
        <v>0</v>
      </c>
      <c r="AR117">
        <f>IFERROR(VLOOKUP(A117,EXAMS!A:CS,87,FALSE)*VLOOKUP(EXAMS!$CI$1,[1]Cargo!$A:$D,4,FALSE),"")</f>
        <v>0</v>
      </c>
      <c r="AS117">
        <f>IFERROR(VLOOKUP(A117,EXAMS!A:CS,89,FALSE)*VLOOKUP(EXAMS!$CK$1,[1]Cargo!$A:$D,4,FALSE),"")</f>
        <v>0</v>
      </c>
      <c r="AT117">
        <f>IFERROR(VLOOKUP(A117,EXAMS!A:CS,91,FALSE)*VLOOKUP(EXAMS!$CM$1,[1]Cargo!$A:$D,4,FALSE),"")</f>
        <v>0</v>
      </c>
      <c r="AU117">
        <f>IFERROR(VLOOKUP(A117,EXAMS!A:CS,93,FALSE)*VLOOKUP(EXAMS!$CO$1,[1]Cargo!$A:$D,4,FALSE),"")</f>
        <v>0</v>
      </c>
      <c r="AV117">
        <f>IFERROR(VLOOKUP(A117,EXAMS!A:CS,95,FALSE)*VLOOKUP(EXAMS!$CQ$1,[1]Cargo!$A:$D,4,FALSE),"")</f>
        <v>0</v>
      </c>
      <c r="AW117">
        <f>IFERROR(VLOOKUP(A117,EXAMS!A:CS,97,FALSE)*VLOOKUP(EXAMS!$CS$1,[1]Cargo!$A:$D,4,FALSE),"")</f>
        <v>0</v>
      </c>
    </row>
    <row r="118" spans="1:49" hidden="1" x14ac:dyDescent="0.3">
      <c r="A118" s="4" t="str">
        <f>METADATA!A117</f>
        <v>Q0519</v>
      </c>
      <c r="B118" s="11" t="s">
        <v>368</v>
      </c>
      <c r="C118" s="11">
        <f t="shared" si="4"/>
        <v>0.99434999999999996</v>
      </c>
      <c r="D118" s="92">
        <f t="shared" si="3"/>
        <v>3</v>
      </c>
      <c r="E118">
        <f>IFERROR(VLOOKUP(A118,EXAMS!A:CS,7,FALSE)*VLOOKUP(EXAMS!$G$1,[1]Cargo!$A:$D,4,FALSE),"")</f>
        <v>0</v>
      </c>
      <c r="F118">
        <f>IFERROR(VLOOKUP(A118,EXAMS!A:CS,9,FALSE)*VLOOKUP(EXAMS!$I$1,[1]Cargo!$A:$D,4,FALSE),"")</f>
        <v>0.48600000000000004</v>
      </c>
      <c r="G118">
        <f>IFERROR(VLOOKUP(A118,EXAMS!A:CS,11,FALSE)*VLOOKUP(EXAMS!$K$1,[1]Cargo!$A:$D,4,FALSE),"")</f>
        <v>0</v>
      </c>
      <c r="H118">
        <f>IFERROR(VLOOKUP(A118,EXAMS!A:CS,13,FALSE)*VLOOKUP(EXAMS!$M$1,[1]Cargo!$A:$D,4,FALSE),"")</f>
        <v>0</v>
      </c>
      <c r="I118">
        <f>IFERROR(VLOOKUP(A118,EXAMS!A:CS,15,FALSE)*VLOOKUP(EXAMS!$O$1,[1]Cargo!$A:$D,4,FALSE),"")</f>
        <v>0</v>
      </c>
      <c r="J118">
        <f>IFERROR(VLOOKUP(A118,EXAMS!A:CS,17,FALSE)*VLOOKUP(EXAMS!$Q$1,[1]Cargo!$A:$D,4,FALSE),"")</f>
        <v>0</v>
      </c>
      <c r="K118">
        <f>IFERROR(VLOOKUP(A118,EXAMS!A:CS,19,FALSE)*VLOOKUP(EXAMS!$S$1,[1]Cargo!$A:$D,4,FALSE),"")</f>
        <v>0</v>
      </c>
      <c r="L118">
        <f>IFERROR(VLOOKUP(A118,EXAMS!A:CS,21,FALSE)*VLOOKUP(EXAMS!$U$1,[1]Cargo!$A:$D,4,FALSE),"")</f>
        <v>0</v>
      </c>
      <c r="M118">
        <f>IFERROR(VLOOKUP(A118,EXAMS!A:CS,23,FALSE)*VLOOKUP(EXAMS!$W$1,[1]Cargo!$A:$D,4,FALSE),"")</f>
        <v>0</v>
      </c>
      <c r="N118">
        <f>IFERROR(VLOOKUP(A118,EXAMS!A:CS,25,FALSE)*VLOOKUP(EXAMS!$Y$1,[1]Cargo!$A:$D,4,FALSE),"")</f>
        <v>0</v>
      </c>
      <c r="O118">
        <f>IFERROR(VLOOKUP(A118,EXAMS!A:CS,27,FALSE)*VLOOKUP(EXAMS!$AA$1,[1]Cargo!$A:$D,4,FALSE),"")</f>
        <v>0</v>
      </c>
      <c r="P118">
        <f>IFERROR(VLOOKUP(A118,EXAMS!A:CS,29,FALSE)*VLOOKUP(EXAMS!$AC$1,[1]Cargo!$A:$D,4,FALSE),"")</f>
        <v>0</v>
      </c>
      <c r="Q118">
        <f>IFERROR(VLOOKUP(A118,EXAMS!A:CS,31,FALSE)*VLOOKUP(EXAMS!$AE$1,[1]Cargo!$A:$D,4,FALSE),"")</f>
        <v>0</v>
      </c>
      <c r="R118">
        <f>IFERROR(VLOOKUP(A118,EXAMS!A:CS,33,FALSE)*VLOOKUP(EXAMS!$AG$1,[1]Cargo!$A:$D,4,FALSE),"")</f>
        <v>0</v>
      </c>
      <c r="S118">
        <f>IFERROR(VLOOKUP(A118,EXAMS!A:CS,37,FALSE)*VLOOKUP(EXAMS!$AK$1,[1]Cargo!$A:$D,4,FALSE),"")</f>
        <v>0.28125</v>
      </c>
      <c r="T118">
        <f>IFERROR(VLOOKUP(A118,EXAMS!A:CS,39,FALSE)*VLOOKUP(EXAMS!$AM$1,[1]Cargo!$A:$D,4,FALSE),"")</f>
        <v>0.2271</v>
      </c>
      <c r="U118">
        <f>IFERROR(VLOOKUP(A118,EXAMS!A:CS,41,FALSE)*VLOOKUP(EXAMS!$AO$1,[1]Cargo!$A:$D,4,FALSE),"")</f>
        <v>0</v>
      </c>
      <c r="V118">
        <f>IFERROR(VLOOKUP(A118,EXAMS!A:CS,43,FALSE)*VLOOKUP(EXAMS!$AQ$1,[1]Cargo!$A:$D,4,FALSE),"")</f>
        <v>0</v>
      </c>
      <c r="W118">
        <f>IFERROR(VLOOKUP(A118,EXAMS!A:CS,45,FALSE)*VLOOKUP(EXAMS!$AS$1,[1]Cargo!$A:$D,4,FALSE),"")</f>
        <v>0</v>
      </c>
      <c r="X118">
        <f>IFERROR(VLOOKUP(A118,EXAMS!A:CS,47,FALSE)*VLOOKUP(EXAMS!$AU$1,[1]Cargo!$A:$D,4,FALSE),"")</f>
        <v>0</v>
      </c>
      <c r="Y118">
        <f>IFERROR(VLOOKUP(A118,EXAMS!A:CS,49,FALSE)*VLOOKUP(EXAMS!$AW$1,[1]Cargo!$A:$D,4,FALSE),"")</f>
        <v>0</v>
      </c>
      <c r="Z118">
        <f>IFERROR(VLOOKUP(A118,EXAMS!A:CS,51,FALSE)*VLOOKUP(EXAMS!$AY$1,[1]Cargo!$A:$D,4,FALSE),"")</f>
        <v>0</v>
      </c>
      <c r="AA118">
        <f>IFERROR(VLOOKUP(A118,EXAMS!A:CS,53,FALSE)*VLOOKUP(EXAMS!$BA$1,[1]Cargo!$A:$D,4,FALSE),"")</f>
        <v>0</v>
      </c>
      <c r="AB118">
        <f>IFERROR(VLOOKUP(A118,EXAMS!A:CS,55,FALSE)*VLOOKUP(EXAMS!$BC$1,[1]Cargo!$A:$D,4,FALSE),"")</f>
        <v>0</v>
      </c>
      <c r="AC118">
        <f>IFERROR(VLOOKUP(A118,EXAMS!A:CS,57,FALSE)*VLOOKUP(EXAMS!$BE$1,[1]Cargo!$A:$D,4,FALSE),"")</f>
        <v>0</v>
      </c>
      <c r="AD118">
        <f>IFERROR(VLOOKUP(A118,EXAMS!A:CS,59,FALSE)*VLOOKUP(EXAMS!$BG$1,[1]Cargo!$A:$D,4,FALSE),"")</f>
        <v>0</v>
      </c>
      <c r="AE118">
        <f>IFERROR(VLOOKUP(A118,EXAMS!A:CS,61,FALSE)*VLOOKUP(EXAMS!$BI$1,[1]Cargo!$A:$D,4,FALSE),"")</f>
        <v>0</v>
      </c>
      <c r="AF118">
        <f>IFERROR(VLOOKUP(A118,EXAMS!A:CS,63,FALSE)*VLOOKUP(EXAMS!$BK$1,[1]Cargo!$A:$D,4,FALSE),"")</f>
        <v>0</v>
      </c>
      <c r="AG118">
        <f>IFERROR(VLOOKUP(A118,EXAMS!A:CS,65,FALSE)*VLOOKUP(EXAMS!$BM$1,[1]Cargo!$A:$D,4,FALSE),"")</f>
        <v>0</v>
      </c>
      <c r="AH118">
        <f>IFERROR(VLOOKUP(A118,EXAMS!A:CS,67,FALSE)*VLOOKUP(EXAMS!$BO$1,[1]Cargo!$A:$D,4,FALSE),"")</f>
        <v>0</v>
      </c>
      <c r="AI118">
        <f>IFERROR(VLOOKUP(A118,EXAMS!A:CS,69,FALSE)*VLOOKUP(EXAMS!$BQ$1,[1]Cargo!$A:$D,4,FALSE),"")</f>
        <v>0</v>
      </c>
      <c r="AJ118">
        <f>IFERROR(VLOOKUP(A118,EXAMS!A:CS,71,FALSE)*VLOOKUP(EXAMS!$BS$1,[1]Cargo!$A:$D,4,FALSE),"")</f>
        <v>0</v>
      </c>
      <c r="AK118">
        <f>IFERROR(VLOOKUP(A118,EXAMS!A:CS,73,FALSE)*VLOOKUP(EXAMS!$BU$1,[1]Cargo!$A:$D,4,FALSE),"")</f>
        <v>0</v>
      </c>
      <c r="AL118">
        <f>IFERROR(VLOOKUP(A118,EXAMS!A:CS,75,FALSE)*VLOOKUP(EXAMS!$BW$1,[1]Cargo!$A:$D,4,FALSE),"")</f>
        <v>0</v>
      </c>
      <c r="AM118">
        <f>IFERROR(VLOOKUP(A118,EXAMS!A:CS,77,FALSE)*VLOOKUP(EXAMS!$BY$1,[1]Cargo!$A:$D,4,FALSE),"")</f>
        <v>0</v>
      </c>
      <c r="AN118">
        <f>IFERROR(VLOOKUP(A118,EXAMS!A:CS,79,FALSE)*VLOOKUP(EXAMS!$CA$1,[1]Cargo!$A:$D,4,FALSE),"")</f>
        <v>0</v>
      </c>
      <c r="AO118">
        <f>IFERROR(VLOOKUP(A118,EXAMS!A:CS,81,FALSE)*VLOOKUP(EXAMS!$CC$1,[1]Cargo!$A:$D,4,FALSE),"")</f>
        <v>0</v>
      </c>
      <c r="AP118">
        <f>IFERROR(VLOOKUP(A118,EXAMS!A:CS,83,FALSE)*VLOOKUP(EXAMS!$CE$1,[1]Cargo!$A:$D,4,FALSE),"")</f>
        <v>0</v>
      </c>
      <c r="AQ118">
        <f>IFERROR(VLOOKUP(A118,EXAMS!A:CS,85,FALSE)*VLOOKUP(EXAMS!$CG$1,[1]Cargo!$A:$D,4,FALSE),"")</f>
        <v>0</v>
      </c>
      <c r="AR118">
        <f>IFERROR(VLOOKUP(A118,EXAMS!A:CS,87,FALSE)*VLOOKUP(EXAMS!$CI$1,[1]Cargo!$A:$D,4,FALSE),"")</f>
        <v>0</v>
      </c>
      <c r="AS118">
        <f>IFERROR(VLOOKUP(A118,EXAMS!A:CS,89,FALSE)*VLOOKUP(EXAMS!$CK$1,[1]Cargo!$A:$D,4,FALSE),"")</f>
        <v>0</v>
      </c>
      <c r="AT118">
        <f>IFERROR(VLOOKUP(A118,EXAMS!A:CS,91,FALSE)*VLOOKUP(EXAMS!$CM$1,[1]Cargo!$A:$D,4,FALSE),"")</f>
        <v>0</v>
      </c>
      <c r="AU118">
        <f>IFERROR(VLOOKUP(A118,EXAMS!A:CS,93,FALSE)*VLOOKUP(EXAMS!$CO$1,[1]Cargo!$A:$D,4,FALSE),"")</f>
        <v>0</v>
      </c>
      <c r="AV118">
        <f>IFERROR(VLOOKUP(A118,EXAMS!A:CS,95,FALSE)*VLOOKUP(EXAMS!$CQ$1,[1]Cargo!$A:$D,4,FALSE),"")</f>
        <v>0</v>
      </c>
      <c r="AW118">
        <f>IFERROR(VLOOKUP(A118,EXAMS!A:CS,97,FALSE)*VLOOKUP(EXAMS!$CS$1,[1]Cargo!$A:$D,4,FALSE),"")</f>
        <v>0</v>
      </c>
    </row>
    <row r="119" spans="1:49" hidden="1" x14ac:dyDescent="0.3">
      <c r="A119" s="4" t="str">
        <f>METADATA!A118</f>
        <v>Q0521</v>
      </c>
      <c r="B119" s="11" t="s">
        <v>371</v>
      </c>
      <c r="C119" s="11">
        <f t="shared" si="4"/>
        <v>0</v>
      </c>
      <c r="D119" s="92">
        <f t="shared" si="3"/>
        <v>0</v>
      </c>
      <c r="E119">
        <f>IFERROR(VLOOKUP(A119,EXAMS!A:CS,7,FALSE)*VLOOKUP(EXAMS!$G$1,[1]Cargo!$A:$D,4,FALSE),"")</f>
        <v>0</v>
      </c>
      <c r="F119">
        <f>IFERROR(VLOOKUP(A119,EXAMS!A:CS,9,FALSE)*VLOOKUP(EXAMS!$I$1,[1]Cargo!$A:$D,4,FALSE),"")</f>
        <v>0</v>
      </c>
      <c r="G119">
        <f>IFERROR(VLOOKUP(A119,EXAMS!A:CS,11,FALSE)*VLOOKUP(EXAMS!$K$1,[1]Cargo!$A:$D,4,FALSE),"")</f>
        <v>0</v>
      </c>
      <c r="H119">
        <f>IFERROR(VLOOKUP(A119,EXAMS!A:CS,13,FALSE)*VLOOKUP(EXAMS!$M$1,[1]Cargo!$A:$D,4,FALSE),"")</f>
        <v>0</v>
      </c>
      <c r="I119">
        <f>IFERROR(VLOOKUP(A119,EXAMS!A:CS,15,FALSE)*VLOOKUP(EXAMS!$O$1,[1]Cargo!$A:$D,4,FALSE),"")</f>
        <v>0</v>
      </c>
      <c r="J119">
        <f>IFERROR(VLOOKUP(A119,EXAMS!A:CS,17,FALSE)*VLOOKUP(EXAMS!$Q$1,[1]Cargo!$A:$D,4,FALSE),"")</f>
        <v>0</v>
      </c>
      <c r="K119">
        <f>IFERROR(VLOOKUP(A119,EXAMS!A:CS,19,FALSE)*VLOOKUP(EXAMS!$S$1,[1]Cargo!$A:$D,4,FALSE),"")</f>
        <v>0</v>
      </c>
      <c r="L119">
        <f>IFERROR(VLOOKUP(A119,EXAMS!A:CS,21,FALSE)*VLOOKUP(EXAMS!$U$1,[1]Cargo!$A:$D,4,FALSE),"")</f>
        <v>0</v>
      </c>
      <c r="M119">
        <f>IFERROR(VLOOKUP(A119,EXAMS!A:CS,23,FALSE)*VLOOKUP(EXAMS!$W$1,[1]Cargo!$A:$D,4,FALSE),"")</f>
        <v>0</v>
      </c>
      <c r="N119">
        <f>IFERROR(VLOOKUP(A119,EXAMS!A:CS,25,FALSE)*VLOOKUP(EXAMS!$Y$1,[1]Cargo!$A:$D,4,FALSE),"")</f>
        <v>0</v>
      </c>
      <c r="O119">
        <f>IFERROR(VLOOKUP(A119,EXAMS!A:CS,27,FALSE)*VLOOKUP(EXAMS!$AA$1,[1]Cargo!$A:$D,4,FALSE),"")</f>
        <v>0</v>
      </c>
      <c r="P119">
        <f>IFERROR(VLOOKUP(A119,EXAMS!A:CS,29,FALSE)*VLOOKUP(EXAMS!$AC$1,[1]Cargo!$A:$D,4,FALSE),"")</f>
        <v>0</v>
      </c>
      <c r="Q119">
        <f>IFERROR(VLOOKUP(A119,EXAMS!A:CS,31,FALSE)*VLOOKUP(EXAMS!$AE$1,[1]Cargo!$A:$D,4,FALSE),"")</f>
        <v>0</v>
      </c>
      <c r="R119">
        <f>IFERROR(VLOOKUP(A119,EXAMS!A:CS,33,FALSE)*VLOOKUP(EXAMS!$AG$1,[1]Cargo!$A:$D,4,FALSE),"")</f>
        <v>0</v>
      </c>
      <c r="S119">
        <f>IFERROR(VLOOKUP(A119,EXAMS!A:CS,37,FALSE)*VLOOKUP(EXAMS!$AK$1,[1]Cargo!$A:$D,4,FALSE),"")</f>
        <v>0</v>
      </c>
      <c r="T119">
        <f>IFERROR(VLOOKUP(A119,EXAMS!A:CS,39,FALSE)*VLOOKUP(EXAMS!$AM$1,[1]Cargo!$A:$D,4,FALSE),"")</f>
        <v>0</v>
      </c>
      <c r="U119">
        <f>IFERROR(VLOOKUP(A119,EXAMS!A:CS,41,FALSE)*VLOOKUP(EXAMS!$AO$1,[1]Cargo!$A:$D,4,FALSE),"")</f>
        <v>0</v>
      </c>
      <c r="V119">
        <f>IFERROR(VLOOKUP(A119,EXAMS!A:CS,43,FALSE)*VLOOKUP(EXAMS!$AQ$1,[1]Cargo!$A:$D,4,FALSE),"")</f>
        <v>0</v>
      </c>
      <c r="W119">
        <f>IFERROR(VLOOKUP(A119,EXAMS!A:CS,45,FALSE)*VLOOKUP(EXAMS!$AS$1,[1]Cargo!$A:$D,4,FALSE),"")</f>
        <v>0</v>
      </c>
      <c r="X119">
        <f>IFERROR(VLOOKUP(A119,EXAMS!A:CS,47,FALSE)*VLOOKUP(EXAMS!$AU$1,[1]Cargo!$A:$D,4,FALSE),"")</f>
        <v>0</v>
      </c>
      <c r="Y119">
        <f>IFERROR(VLOOKUP(A119,EXAMS!A:CS,49,FALSE)*VLOOKUP(EXAMS!$AW$1,[1]Cargo!$A:$D,4,FALSE),"")</f>
        <v>0</v>
      </c>
      <c r="Z119">
        <f>IFERROR(VLOOKUP(A119,EXAMS!A:CS,51,FALSE)*VLOOKUP(EXAMS!$AY$1,[1]Cargo!$A:$D,4,FALSE),"")</f>
        <v>0</v>
      </c>
      <c r="AA119">
        <f>IFERROR(VLOOKUP(A119,EXAMS!A:CS,53,FALSE)*VLOOKUP(EXAMS!$BA$1,[1]Cargo!$A:$D,4,FALSE),"")</f>
        <v>0</v>
      </c>
      <c r="AB119">
        <f>IFERROR(VLOOKUP(A119,EXAMS!A:CS,55,FALSE)*VLOOKUP(EXAMS!$BC$1,[1]Cargo!$A:$D,4,FALSE),"")</f>
        <v>0</v>
      </c>
      <c r="AC119">
        <f>IFERROR(VLOOKUP(A119,EXAMS!A:CS,57,FALSE)*VLOOKUP(EXAMS!$BE$1,[1]Cargo!$A:$D,4,FALSE),"")</f>
        <v>0</v>
      </c>
      <c r="AD119">
        <f>IFERROR(VLOOKUP(A119,EXAMS!A:CS,59,FALSE)*VLOOKUP(EXAMS!$BG$1,[1]Cargo!$A:$D,4,FALSE),"")</f>
        <v>0</v>
      </c>
      <c r="AE119">
        <f>IFERROR(VLOOKUP(A119,EXAMS!A:CS,61,FALSE)*VLOOKUP(EXAMS!$BI$1,[1]Cargo!$A:$D,4,FALSE),"")</f>
        <v>0</v>
      </c>
      <c r="AF119">
        <f>IFERROR(VLOOKUP(A119,EXAMS!A:CS,63,FALSE)*VLOOKUP(EXAMS!$BK$1,[1]Cargo!$A:$D,4,FALSE),"")</f>
        <v>0</v>
      </c>
      <c r="AG119">
        <f>IFERROR(VLOOKUP(A119,EXAMS!A:CS,65,FALSE)*VLOOKUP(EXAMS!$BM$1,[1]Cargo!$A:$D,4,FALSE),"")</f>
        <v>0</v>
      </c>
      <c r="AH119">
        <f>IFERROR(VLOOKUP(A119,EXAMS!A:CS,67,FALSE)*VLOOKUP(EXAMS!$BO$1,[1]Cargo!$A:$D,4,FALSE),"")</f>
        <v>0</v>
      </c>
      <c r="AI119">
        <f>IFERROR(VLOOKUP(A119,EXAMS!A:CS,69,FALSE)*VLOOKUP(EXAMS!$BQ$1,[1]Cargo!$A:$D,4,FALSE),"")</f>
        <v>0</v>
      </c>
      <c r="AJ119">
        <f>IFERROR(VLOOKUP(A119,EXAMS!A:CS,71,FALSE)*VLOOKUP(EXAMS!$BS$1,[1]Cargo!$A:$D,4,FALSE),"")</f>
        <v>0</v>
      </c>
      <c r="AK119">
        <f>IFERROR(VLOOKUP(A119,EXAMS!A:CS,73,FALSE)*VLOOKUP(EXAMS!$BU$1,[1]Cargo!$A:$D,4,FALSE),"")</f>
        <v>0</v>
      </c>
      <c r="AL119">
        <f>IFERROR(VLOOKUP(A119,EXAMS!A:CS,75,FALSE)*VLOOKUP(EXAMS!$BW$1,[1]Cargo!$A:$D,4,FALSE),"")</f>
        <v>0</v>
      </c>
      <c r="AM119">
        <f>IFERROR(VLOOKUP(A119,EXAMS!A:CS,77,FALSE)*VLOOKUP(EXAMS!$BY$1,[1]Cargo!$A:$D,4,FALSE),"")</f>
        <v>0</v>
      </c>
      <c r="AN119">
        <f>IFERROR(VLOOKUP(A119,EXAMS!A:CS,79,FALSE)*VLOOKUP(EXAMS!$CA$1,[1]Cargo!$A:$D,4,FALSE),"")</f>
        <v>0</v>
      </c>
      <c r="AO119">
        <f>IFERROR(VLOOKUP(A119,EXAMS!A:CS,81,FALSE)*VLOOKUP(EXAMS!$CC$1,[1]Cargo!$A:$D,4,FALSE),"")</f>
        <v>0</v>
      </c>
      <c r="AP119">
        <f>IFERROR(VLOOKUP(A119,EXAMS!A:CS,83,FALSE)*VLOOKUP(EXAMS!$CE$1,[1]Cargo!$A:$D,4,FALSE),"")</f>
        <v>0</v>
      </c>
      <c r="AQ119">
        <f>IFERROR(VLOOKUP(A119,EXAMS!A:CS,85,FALSE)*VLOOKUP(EXAMS!$CG$1,[1]Cargo!$A:$D,4,FALSE),"")</f>
        <v>0</v>
      </c>
      <c r="AR119">
        <f>IFERROR(VLOOKUP(A119,EXAMS!A:CS,87,FALSE)*VLOOKUP(EXAMS!$CI$1,[1]Cargo!$A:$D,4,FALSE),"")</f>
        <v>0</v>
      </c>
      <c r="AS119">
        <f>IFERROR(VLOOKUP(A119,EXAMS!A:CS,89,FALSE)*VLOOKUP(EXAMS!$CK$1,[1]Cargo!$A:$D,4,FALSE),"")</f>
        <v>0</v>
      </c>
      <c r="AT119">
        <f>IFERROR(VLOOKUP(A119,EXAMS!A:CS,91,FALSE)*VLOOKUP(EXAMS!$CM$1,[1]Cargo!$A:$D,4,FALSE),"")</f>
        <v>0</v>
      </c>
      <c r="AU119">
        <f>IFERROR(VLOOKUP(A119,EXAMS!A:CS,93,FALSE)*VLOOKUP(EXAMS!$CO$1,[1]Cargo!$A:$D,4,FALSE),"")</f>
        <v>0</v>
      </c>
      <c r="AV119">
        <f>IFERROR(VLOOKUP(A119,EXAMS!A:CS,95,FALSE)*VLOOKUP(EXAMS!$CQ$1,[1]Cargo!$A:$D,4,FALSE),"")</f>
        <v>0</v>
      </c>
      <c r="AW119">
        <f>IFERROR(VLOOKUP(A119,EXAMS!A:CS,97,FALSE)*VLOOKUP(EXAMS!$CS$1,[1]Cargo!$A:$D,4,FALSE),"")</f>
        <v>0</v>
      </c>
    </row>
    <row r="120" spans="1:49" hidden="1" x14ac:dyDescent="0.3">
      <c r="A120" s="4" t="str">
        <f>METADATA!A119</f>
        <v>Q0522</v>
      </c>
      <c r="B120" s="11" t="s">
        <v>374</v>
      </c>
      <c r="C120" s="11">
        <f t="shared" si="4"/>
        <v>0</v>
      </c>
      <c r="D120" s="92">
        <f t="shared" si="3"/>
        <v>0</v>
      </c>
      <c r="E120">
        <f>IFERROR(VLOOKUP(A120,EXAMS!A:CS,7,FALSE)*VLOOKUP(EXAMS!$G$1,[1]Cargo!$A:$D,4,FALSE),"")</f>
        <v>0</v>
      </c>
      <c r="F120">
        <f>IFERROR(VLOOKUP(A120,EXAMS!A:CS,9,FALSE)*VLOOKUP(EXAMS!$I$1,[1]Cargo!$A:$D,4,FALSE),"")</f>
        <v>0</v>
      </c>
      <c r="G120">
        <f>IFERROR(VLOOKUP(A120,EXAMS!A:CS,11,FALSE)*VLOOKUP(EXAMS!$K$1,[1]Cargo!$A:$D,4,FALSE),"")</f>
        <v>0</v>
      </c>
      <c r="H120">
        <f>IFERROR(VLOOKUP(A120,EXAMS!A:CS,13,FALSE)*VLOOKUP(EXAMS!$M$1,[1]Cargo!$A:$D,4,FALSE),"")</f>
        <v>0</v>
      </c>
      <c r="I120">
        <f>IFERROR(VLOOKUP(A120,EXAMS!A:CS,15,FALSE)*VLOOKUP(EXAMS!$O$1,[1]Cargo!$A:$D,4,FALSE),"")</f>
        <v>0</v>
      </c>
      <c r="J120">
        <f>IFERROR(VLOOKUP(A120,EXAMS!A:CS,17,FALSE)*VLOOKUP(EXAMS!$Q$1,[1]Cargo!$A:$D,4,FALSE),"")</f>
        <v>0</v>
      </c>
      <c r="K120">
        <f>IFERROR(VLOOKUP(A120,EXAMS!A:CS,19,FALSE)*VLOOKUP(EXAMS!$S$1,[1]Cargo!$A:$D,4,FALSE),"")</f>
        <v>0</v>
      </c>
      <c r="L120">
        <f>IFERROR(VLOOKUP(A120,EXAMS!A:CS,21,FALSE)*VLOOKUP(EXAMS!$U$1,[1]Cargo!$A:$D,4,FALSE),"")</f>
        <v>0</v>
      </c>
      <c r="M120">
        <f>IFERROR(VLOOKUP(A120,EXAMS!A:CS,23,FALSE)*VLOOKUP(EXAMS!$W$1,[1]Cargo!$A:$D,4,FALSE),"")</f>
        <v>0</v>
      </c>
      <c r="N120">
        <f>IFERROR(VLOOKUP(A120,EXAMS!A:CS,25,FALSE)*VLOOKUP(EXAMS!$Y$1,[1]Cargo!$A:$D,4,FALSE),"")</f>
        <v>0</v>
      </c>
      <c r="O120">
        <f>IFERROR(VLOOKUP(A120,EXAMS!A:CS,27,FALSE)*VLOOKUP(EXAMS!$AA$1,[1]Cargo!$A:$D,4,FALSE),"")</f>
        <v>0</v>
      </c>
      <c r="P120">
        <f>IFERROR(VLOOKUP(A120,EXAMS!A:CS,29,FALSE)*VLOOKUP(EXAMS!$AC$1,[1]Cargo!$A:$D,4,FALSE),"")</f>
        <v>0</v>
      </c>
      <c r="Q120">
        <f>IFERROR(VLOOKUP(A120,EXAMS!A:CS,31,FALSE)*VLOOKUP(EXAMS!$AE$1,[1]Cargo!$A:$D,4,FALSE),"")</f>
        <v>0</v>
      </c>
      <c r="R120">
        <f>IFERROR(VLOOKUP(A120,EXAMS!A:CS,33,FALSE)*VLOOKUP(EXAMS!$AG$1,[1]Cargo!$A:$D,4,FALSE),"")</f>
        <v>0</v>
      </c>
      <c r="S120">
        <f>IFERROR(VLOOKUP(A120,EXAMS!A:CS,37,FALSE)*VLOOKUP(EXAMS!$AK$1,[1]Cargo!$A:$D,4,FALSE),"")</f>
        <v>0</v>
      </c>
      <c r="T120">
        <f>IFERROR(VLOOKUP(A120,EXAMS!A:CS,39,FALSE)*VLOOKUP(EXAMS!$AM$1,[1]Cargo!$A:$D,4,FALSE),"")</f>
        <v>0</v>
      </c>
      <c r="U120">
        <f>IFERROR(VLOOKUP(A120,EXAMS!A:CS,41,FALSE)*VLOOKUP(EXAMS!$AO$1,[1]Cargo!$A:$D,4,FALSE),"")</f>
        <v>0</v>
      </c>
      <c r="V120">
        <f>IFERROR(VLOOKUP(A120,EXAMS!A:CS,43,FALSE)*VLOOKUP(EXAMS!$AQ$1,[1]Cargo!$A:$D,4,FALSE),"")</f>
        <v>0</v>
      </c>
      <c r="W120">
        <f>IFERROR(VLOOKUP(A120,EXAMS!A:CS,45,FALSE)*VLOOKUP(EXAMS!$AS$1,[1]Cargo!$A:$D,4,FALSE),"")</f>
        <v>0</v>
      </c>
      <c r="X120">
        <f>IFERROR(VLOOKUP(A120,EXAMS!A:CS,47,FALSE)*VLOOKUP(EXAMS!$AU$1,[1]Cargo!$A:$D,4,FALSE),"")</f>
        <v>0</v>
      </c>
      <c r="Y120">
        <f>IFERROR(VLOOKUP(A120,EXAMS!A:CS,49,FALSE)*VLOOKUP(EXAMS!$AW$1,[1]Cargo!$A:$D,4,FALSE),"")</f>
        <v>0</v>
      </c>
      <c r="Z120">
        <f>IFERROR(VLOOKUP(A120,EXAMS!A:CS,51,FALSE)*VLOOKUP(EXAMS!$AY$1,[1]Cargo!$A:$D,4,FALSE),"")</f>
        <v>0</v>
      </c>
      <c r="AA120">
        <f>IFERROR(VLOOKUP(A120,EXAMS!A:CS,53,FALSE)*VLOOKUP(EXAMS!$BA$1,[1]Cargo!$A:$D,4,FALSE),"")</f>
        <v>0</v>
      </c>
      <c r="AB120">
        <f>IFERROR(VLOOKUP(A120,EXAMS!A:CS,55,FALSE)*VLOOKUP(EXAMS!$BC$1,[1]Cargo!$A:$D,4,FALSE),"")</f>
        <v>0</v>
      </c>
      <c r="AC120">
        <f>IFERROR(VLOOKUP(A120,EXAMS!A:CS,57,FALSE)*VLOOKUP(EXAMS!$BE$1,[1]Cargo!$A:$D,4,FALSE),"")</f>
        <v>0</v>
      </c>
      <c r="AD120">
        <f>IFERROR(VLOOKUP(A120,EXAMS!A:CS,59,FALSE)*VLOOKUP(EXAMS!$BG$1,[1]Cargo!$A:$D,4,FALSE),"")</f>
        <v>0</v>
      </c>
      <c r="AE120">
        <f>IFERROR(VLOOKUP(A120,EXAMS!A:CS,61,FALSE)*VLOOKUP(EXAMS!$BI$1,[1]Cargo!$A:$D,4,FALSE),"")</f>
        <v>0</v>
      </c>
      <c r="AF120">
        <f>IFERROR(VLOOKUP(A120,EXAMS!A:CS,63,FALSE)*VLOOKUP(EXAMS!$BK$1,[1]Cargo!$A:$D,4,FALSE),"")</f>
        <v>0</v>
      </c>
      <c r="AG120">
        <f>IFERROR(VLOOKUP(A120,EXAMS!A:CS,65,FALSE)*VLOOKUP(EXAMS!$BM$1,[1]Cargo!$A:$D,4,FALSE),"")</f>
        <v>0</v>
      </c>
      <c r="AH120">
        <f>IFERROR(VLOOKUP(A120,EXAMS!A:CS,67,FALSE)*VLOOKUP(EXAMS!$BO$1,[1]Cargo!$A:$D,4,FALSE),"")</f>
        <v>0</v>
      </c>
      <c r="AI120">
        <f>IFERROR(VLOOKUP(A120,EXAMS!A:CS,69,FALSE)*VLOOKUP(EXAMS!$BQ$1,[1]Cargo!$A:$D,4,FALSE),"")</f>
        <v>0</v>
      </c>
      <c r="AJ120">
        <f>IFERROR(VLOOKUP(A120,EXAMS!A:CS,71,FALSE)*VLOOKUP(EXAMS!$BS$1,[1]Cargo!$A:$D,4,FALSE),"")</f>
        <v>0</v>
      </c>
      <c r="AK120">
        <f>IFERROR(VLOOKUP(A120,EXAMS!A:CS,73,FALSE)*VLOOKUP(EXAMS!$BU$1,[1]Cargo!$A:$D,4,FALSE),"")</f>
        <v>0</v>
      </c>
      <c r="AL120">
        <f>IFERROR(VLOOKUP(A120,EXAMS!A:CS,75,FALSE)*VLOOKUP(EXAMS!$BW$1,[1]Cargo!$A:$D,4,FALSE),"")</f>
        <v>0</v>
      </c>
      <c r="AM120">
        <f>IFERROR(VLOOKUP(A120,EXAMS!A:CS,77,FALSE)*VLOOKUP(EXAMS!$BY$1,[1]Cargo!$A:$D,4,FALSE),"")</f>
        <v>0</v>
      </c>
      <c r="AN120">
        <f>IFERROR(VLOOKUP(A120,EXAMS!A:CS,79,FALSE)*VLOOKUP(EXAMS!$CA$1,[1]Cargo!$A:$D,4,FALSE),"")</f>
        <v>0</v>
      </c>
      <c r="AO120">
        <f>IFERROR(VLOOKUP(A120,EXAMS!A:CS,81,FALSE)*VLOOKUP(EXAMS!$CC$1,[1]Cargo!$A:$D,4,FALSE),"")</f>
        <v>0</v>
      </c>
      <c r="AP120">
        <f>IFERROR(VLOOKUP(A120,EXAMS!A:CS,83,FALSE)*VLOOKUP(EXAMS!$CE$1,[1]Cargo!$A:$D,4,FALSE),"")</f>
        <v>0</v>
      </c>
      <c r="AQ120">
        <f>IFERROR(VLOOKUP(A120,EXAMS!A:CS,85,FALSE)*VLOOKUP(EXAMS!$CG$1,[1]Cargo!$A:$D,4,FALSE),"")</f>
        <v>0</v>
      </c>
      <c r="AR120">
        <f>IFERROR(VLOOKUP(A120,EXAMS!A:CS,87,FALSE)*VLOOKUP(EXAMS!$CI$1,[1]Cargo!$A:$D,4,FALSE),"")</f>
        <v>0</v>
      </c>
      <c r="AS120">
        <f>IFERROR(VLOOKUP(A120,EXAMS!A:CS,89,FALSE)*VLOOKUP(EXAMS!$CK$1,[1]Cargo!$A:$D,4,FALSE),"")</f>
        <v>0</v>
      </c>
      <c r="AT120">
        <f>IFERROR(VLOOKUP(A120,EXAMS!A:CS,91,FALSE)*VLOOKUP(EXAMS!$CM$1,[1]Cargo!$A:$D,4,FALSE),"")</f>
        <v>0</v>
      </c>
      <c r="AU120">
        <f>IFERROR(VLOOKUP(A120,EXAMS!A:CS,93,FALSE)*VLOOKUP(EXAMS!$CO$1,[1]Cargo!$A:$D,4,FALSE),"")</f>
        <v>0</v>
      </c>
      <c r="AV120">
        <f>IFERROR(VLOOKUP(A120,EXAMS!A:CS,95,FALSE)*VLOOKUP(EXAMS!$CQ$1,[1]Cargo!$A:$D,4,FALSE),"")</f>
        <v>0</v>
      </c>
      <c r="AW120">
        <f>IFERROR(VLOOKUP(A120,EXAMS!A:CS,97,FALSE)*VLOOKUP(EXAMS!$CS$1,[1]Cargo!$A:$D,4,FALSE),"")</f>
        <v>0</v>
      </c>
    </row>
    <row r="121" spans="1:49" hidden="1" x14ac:dyDescent="0.3">
      <c r="A121" s="4" t="str">
        <f>METADATA!A120</f>
        <v>Q0523</v>
      </c>
      <c r="B121" s="11" t="s">
        <v>377</v>
      </c>
      <c r="C121" s="11">
        <f t="shared" si="4"/>
        <v>1.5777000000000001</v>
      </c>
      <c r="D121" s="92">
        <f t="shared" si="3"/>
        <v>3</v>
      </c>
      <c r="E121">
        <f>IFERROR(VLOOKUP(A121,EXAMS!A:CS,7,FALSE)*VLOOKUP(EXAMS!$G$1,[1]Cargo!$A:$D,4,FALSE),"")</f>
        <v>0.47220000000000001</v>
      </c>
      <c r="F121">
        <f>IFERROR(VLOOKUP(A121,EXAMS!A:CS,9,FALSE)*VLOOKUP(EXAMS!$I$1,[1]Cargo!$A:$D,4,FALSE),"")</f>
        <v>0.70200000000000007</v>
      </c>
      <c r="G121">
        <f>IFERROR(VLOOKUP(A121,EXAMS!A:CS,11,FALSE)*VLOOKUP(EXAMS!$K$1,[1]Cargo!$A:$D,4,FALSE),"")</f>
        <v>0</v>
      </c>
      <c r="H121">
        <f>IFERROR(VLOOKUP(A121,EXAMS!A:CS,13,FALSE)*VLOOKUP(EXAMS!$M$1,[1]Cargo!$A:$D,4,FALSE),"")</f>
        <v>0</v>
      </c>
      <c r="I121">
        <f>IFERROR(VLOOKUP(A121,EXAMS!A:CS,15,FALSE)*VLOOKUP(EXAMS!$O$1,[1]Cargo!$A:$D,4,FALSE),"")</f>
        <v>0</v>
      </c>
      <c r="J121">
        <f>IFERROR(VLOOKUP(A121,EXAMS!A:CS,17,FALSE)*VLOOKUP(EXAMS!$Q$1,[1]Cargo!$A:$D,4,FALSE),"")</f>
        <v>0</v>
      </c>
      <c r="K121">
        <f>IFERROR(VLOOKUP(A121,EXAMS!A:CS,19,FALSE)*VLOOKUP(EXAMS!$S$1,[1]Cargo!$A:$D,4,FALSE),"")</f>
        <v>0</v>
      </c>
      <c r="L121">
        <f>IFERROR(VLOOKUP(A121,EXAMS!A:CS,21,FALSE)*VLOOKUP(EXAMS!$U$1,[1]Cargo!$A:$D,4,FALSE),"")</f>
        <v>0</v>
      </c>
      <c r="M121">
        <f>IFERROR(VLOOKUP(A121,EXAMS!A:CS,23,FALSE)*VLOOKUP(EXAMS!$W$1,[1]Cargo!$A:$D,4,FALSE),"")</f>
        <v>0</v>
      </c>
      <c r="N121">
        <f>IFERROR(VLOOKUP(A121,EXAMS!A:CS,25,FALSE)*VLOOKUP(EXAMS!$Y$1,[1]Cargo!$A:$D,4,FALSE),"")</f>
        <v>0</v>
      </c>
      <c r="O121">
        <f>IFERROR(VLOOKUP(A121,EXAMS!A:CS,27,FALSE)*VLOOKUP(EXAMS!$AA$1,[1]Cargo!$A:$D,4,FALSE),"")</f>
        <v>0.40350000000000003</v>
      </c>
      <c r="P121">
        <f>IFERROR(VLOOKUP(A121,EXAMS!A:CS,29,FALSE)*VLOOKUP(EXAMS!$AC$1,[1]Cargo!$A:$D,4,FALSE),"")</f>
        <v>0</v>
      </c>
      <c r="Q121">
        <f>IFERROR(VLOOKUP(A121,EXAMS!A:CS,31,FALSE)*VLOOKUP(EXAMS!$AE$1,[1]Cargo!$A:$D,4,FALSE),"")</f>
        <v>0</v>
      </c>
      <c r="R121">
        <f>IFERROR(VLOOKUP(A121,EXAMS!A:CS,33,FALSE)*VLOOKUP(EXAMS!$AG$1,[1]Cargo!$A:$D,4,FALSE),"")</f>
        <v>0</v>
      </c>
      <c r="S121">
        <f>IFERROR(VLOOKUP(A121,EXAMS!A:CS,37,FALSE)*VLOOKUP(EXAMS!$AK$1,[1]Cargo!$A:$D,4,FALSE),"")</f>
        <v>0</v>
      </c>
      <c r="T121">
        <f>IFERROR(VLOOKUP(A121,EXAMS!A:CS,39,FALSE)*VLOOKUP(EXAMS!$AM$1,[1]Cargo!$A:$D,4,FALSE),"")</f>
        <v>0</v>
      </c>
      <c r="U121">
        <f>IFERROR(VLOOKUP(A121,EXAMS!A:CS,41,FALSE)*VLOOKUP(EXAMS!$AO$1,[1]Cargo!$A:$D,4,FALSE),"")</f>
        <v>0</v>
      </c>
      <c r="V121">
        <f>IFERROR(VLOOKUP(A121,EXAMS!A:CS,43,FALSE)*VLOOKUP(EXAMS!$AQ$1,[1]Cargo!$A:$D,4,FALSE),"")</f>
        <v>0</v>
      </c>
      <c r="W121">
        <f>IFERROR(VLOOKUP(A121,EXAMS!A:CS,45,FALSE)*VLOOKUP(EXAMS!$AS$1,[1]Cargo!$A:$D,4,FALSE),"")</f>
        <v>0</v>
      </c>
      <c r="X121">
        <f>IFERROR(VLOOKUP(A121,EXAMS!A:CS,47,FALSE)*VLOOKUP(EXAMS!$AU$1,[1]Cargo!$A:$D,4,FALSE),"")</f>
        <v>0</v>
      </c>
      <c r="Y121">
        <f>IFERROR(VLOOKUP(A121,EXAMS!A:CS,49,FALSE)*VLOOKUP(EXAMS!$AW$1,[1]Cargo!$A:$D,4,FALSE),"")</f>
        <v>0</v>
      </c>
      <c r="Z121">
        <f>IFERROR(VLOOKUP(A121,EXAMS!A:CS,51,FALSE)*VLOOKUP(EXAMS!$AY$1,[1]Cargo!$A:$D,4,FALSE),"")</f>
        <v>0</v>
      </c>
      <c r="AA121">
        <f>IFERROR(VLOOKUP(A121,EXAMS!A:CS,53,FALSE)*VLOOKUP(EXAMS!$BA$1,[1]Cargo!$A:$D,4,FALSE),"")</f>
        <v>0</v>
      </c>
      <c r="AB121">
        <f>IFERROR(VLOOKUP(A121,EXAMS!A:CS,55,FALSE)*VLOOKUP(EXAMS!$BC$1,[1]Cargo!$A:$D,4,FALSE),"")</f>
        <v>0</v>
      </c>
      <c r="AC121">
        <f>IFERROR(VLOOKUP(A121,EXAMS!A:CS,57,FALSE)*VLOOKUP(EXAMS!$BE$1,[1]Cargo!$A:$D,4,FALSE),"")</f>
        <v>0</v>
      </c>
      <c r="AD121">
        <f>IFERROR(VLOOKUP(A121,EXAMS!A:CS,59,FALSE)*VLOOKUP(EXAMS!$BG$1,[1]Cargo!$A:$D,4,FALSE),"")</f>
        <v>0</v>
      </c>
      <c r="AE121">
        <f>IFERROR(VLOOKUP(A121,EXAMS!A:CS,61,FALSE)*VLOOKUP(EXAMS!$BI$1,[1]Cargo!$A:$D,4,FALSE),"")</f>
        <v>0</v>
      </c>
      <c r="AF121">
        <f>IFERROR(VLOOKUP(A121,EXAMS!A:CS,63,FALSE)*VLOOKUP(EXAMS!$BK$1,[1]Cargo!$A:$D,4,FALSE),"")</f>
        <v>0</v>
      </c>
      <c r="AG121">
        <f>IFERROR(VLOOKUP(A121,EXAMS!A:CS,65,FALSE)*VLOOKUP(EXAMS!$BM$1,[1]Cargo!$A:$D,4,FALSE),"")</f>
        <v>0</v>
      </c>
      <c r="AH121">
        <f>IFERROR(VLOOKUP(A121,EXAMS!A:CS,67,FALSE)*VLOOKUP(EXAMS!$BO$1,[1]Cargo!$A:$D,4,FALSE),"")</f>
        <v>0</v>
      </c>
      <c r="AI121">
        <f>IFERROR(VLOOKUP(A121,EXAMS!A:CS,69,FALSE)*VLOOKUP(EXAMS!$BQ$1,[1]Cargo!$A:$D,4,FALSE),"")</f>
        <v>0</v>
      </c>
      <c r="AJ121">
        <f>IFERROR(VLOOKUP(A121,EXAMS!A:CS,71,FALSE)*VLOOKUP(EXAMS!$BS$1,[1]Cargo!$A:$D,4,FALSE),"")</f>
        <v>0</v>
      </c>
      <c r="AK121">
        <f>IFERROR(VLOOKUP(A121,EXAMS!A:CS,73,FALSE)*VLOOKUP(EXAMS!$BU$1,[1]Cargo!$A:$D,4,FALSE),"")</f>
        <v>0</v>
      </c>
      <c r="AL121">
        <f>IFERROR(VLOOKUP(A121,EXAMS!A:CS,75,FALSE)*VLOOKUP(EXAMS!$BW$1,[1]Cargo!$A:$D,4,FALSE),"")</f>
        <v>0</v>
      </c>
      <c r="AM121">
        <f>IFERROR(VLOOKUP(A121,EXAMS!A:CS,77,FALSE)*VLOOKUP(EXAMS!$BY$1,[1]Cargo!$A:$D,4,FALSE),"")</f>
        <v>0</v>
      </c>
      <c r="AN121">
        <f>IFERROR(VLOOKUP(A121,EXAMS!A:CS,79,FALSE)*VLOOKUP(EXAMS!$CA$1,[1]Cargo!$A:$D,4,FALSE),"")</f>
        <v>0</v>
      </c>
      <c r="AO121">
        <f>IFERROR(VLOOKUP(A121,EXAMS!A:CS,81,FALSE)*VLOOKUP(EXAMS!$CC$1,[1]Cargo!$A:$D,4,FALSE),"")</f>
        <v>0</v>
      </c>
      <c r="AP121">
        <f>IFERROR(VLOOKUP(A121,EXAMS!A:CS,83,FALSE)*VLOOKUP(EXAMS!$CE$1,[1]Cargo!$A:$D,4,FALSE),"")</f>
        <v>0</v>
      </c>
      <c r="AQ121">
        <f>IFERROR(VLOOKUP(A121,EXAMS!A:CS,85,FALSE)*VLOOKUP(EXAMS!$CG$1,[1]Cargo!$A:$D,4,FALSE),"")</f>
        <v>0</v>
      </c>
      <c r="AR121">
        <f>IFERROR(VLOOKUP(A121,EXAMS!A:CS,87,FALSE)*VLOOKUP(EXAMS!$CI$1,[1]Cargo!$A:$D,4,FALSE),"")</f>
        <v>0</v>
      </c>
      <c r="AS121">
        <f>IFERROR(VLOOKUP(A121,EXAMS!A:CS,89,FALSE)*VLOOKUP(EXAMS!$CK$1,[1]Cargo!$A:$D,4,FALSE),"")</f>
        <v>0</v>
      </c>
      <c r="AT121">
        <f>IFERROR(VLOOKUP(A121,EXAMS!A:CS,91,FALSE)*VLOOKUP(EXAMS!$CM$1,[1]Cargo!$A:$D,4,FALSE),"")</f>
        <v>0</v>
      </c>
      <c r="AU121">
        <f>IFERROR(VLOOKUP(A121,EXAMS!A:CS,93,FALSE)*VLOOKUP(EXAMS!$CO$1,[1]Cargo!$A:$D,4,FALSE),"")</f>
        <v>0</v>
      </c>
      <c r="AV121">
        <f>IFERROR(VLOOKUP(A121,EXAMS!A:CS,95,FALSE)*VLOOKUP(EXAMS!$CQ$1,[1]Cargo!$A:$D,4,FALSE),"")</f>
        <v>0</v>
      </c>
      <c r="AW121">
        <f>IFERROR(VLOOKUP(A121,EXAMS!A:CS,97,FALSE)*VLOOKUP(EXAMS!$CS$1,[1]Cargo!$A:$D,4,FALSE),"")</f>
        <v>0</v>
      </c>
    </row>
    <row r="122" spans="1:49" x14ac:dyDescent="0.3">
      <c r="A122" s="4" t="str">
        <f>METADATA!A121</f>
        <v>Q0524</v>
      </c>
      <c r="B122" s="11" t="s">
        <v>380</v>
      </c>
      <c r="C122" s="11">
        <f t="shared" si="4"/>
        <v>3.6643500000000007</v>
      </c>
      <c r="D122" s="92">
        <f t="shared" si="3"/>
        <v>11</v>
      </c>
      <c r="E122">
        <f>IFERROR(VLOOKUP(A122,EXAMS!A:CS,7,FALSE)*VLOOKUP(EXAMS!$G$1,[1]Cargo!$A:$D,4,FALSE),"")</f>
        <v>0.4446</v>
      </c>
      <c r="F122">
        <f>IFERROR(VLOOKUP(A122,EXAMS!A:CS,9,FALSE)*VLOOKUP(EXAMS!$I$1,[1]Cargo!$A:$D,4,FALSE),"")</f>
        <v>0.46124999999999999</v>
      </c>
      <c r="G122">
        <f>IFERROR(VLOOKUP(A122,EXAMS!A:CS,11,FALSE)*VLOOKUP(EXAMS!$K$1,[1]Cargo!$A:$D,4,FALSE),"")</f>
        <v>0.43099999999999999</v>
      </c>
      <c r="H122">
        <f>IFERROR(VLOOKUP(A122,EXAMS!A:CS,13,FALSE)*VLOOKUP(EXAMS!$M$1,[1]Cargo!$A:$D,4,FALSE),"")</f>
        <v>0.40187999999999996</v>
      </c>
      <c r="I122">
        <f>IFERROR(VLOOKUP(A122,EXAMS!A:CS,15,FALSE)*VLOOKUP(EXAMS!$O$1,[1]Cargo!$A:$D,4,FALSE),"")</f>
        <v>0.3125</v>
      </c>
      <c r="J122">
        <f>IFERROR(VLOOKUP(A122,EXAMS!A:CS,17,FALSE)*VLOOKUP(EXAMS!$Q$1,[1]Cargo!$A:$D,4,FALSE),"")</f>
        <v>0</v>
      </c>
      <c r="K122">
        <f>IFERROR(VLOOKUP(A122,EXAMS!A:CS,19,FALSE)*VLOOKUP(EXAMS!$S$1,[1]Cargo!$A:$D,4,FALSE),"")</f>
        <v>0.34668000000000004</v>
      </c>
      <c r="L122">
        <f>IFERROR(VLOOKUP(A122,EXAMS!A:CS,21,FALSE)*VLOOKUP(EXAMS!$U$1,[1]Cargo!$A:$D,4,FALSE),"")</f>
        <v>0.27629999999999999</v>
      </c>
      <c r="M122">
        <f>IFERROR(VLOOKUP(A122,EXAMS!A:CS,23,FALSE)*VLOOKUP(EXAMS!$W$1,[1]Cargo!$A:$D,4,FALSE),"")</f>
        <v>0.18146999999999999</v>
      </c>
      <c r="N122">
        <f>IFERROR(VLOOKUP(A122,EXAMS!A:CS,25,FALSE)*VLOOKUP(EXAMS!$Y$1,[1]Cargo!$A:$D,4,FALSE),"")</f>
        <v>0.31950000000000001</v>
      </c>
      <c r="O122">
        <f>IFERROR(VLOOKUP(A122,EXAMS!A:CS,27,FALSE)*VLOOKUP(EXAMS!$AA$1,[1]Cargo!$A:$D,4,FALSE),"")</f>
        <v>0.38450000000000001</v>
      </c>
      <c r="P122">
        <f>IFERROR(VLOOKUP(A122,EXAMS!A:CS,29,FALSE)*VLOOKUP(EXAMS!$AC$1,[1]Cargo!$A:$D,4,FALSE),"")</f>
        <v>0</v>
      </c>
      <c r="Q122">
        <f>IFERROR(VLOOKUP(A122,EXAMS!A:CS,31,FALSE)*VLOOKUP(EXAMS!$AE$1,[1]Cargo!$A:$D,4,FALSE),"")</f>
        <v>0</v>
      </c>
      <c r="R122">
        <f>IFERROR(VLOOKUP(A122,EXAMS!A:CS,33,FALSE)*VLOOKUP(EXAMS!$AG$1,[1]Cargo!$A:$D,4,FALSE),"")</f>
        <v>0.10467</v>
      </c>
      <c r="S122">
        <f>IFERROR(VLOOKUP(A122,EXAMS!A:CS,37,FALSE)*VLOOKUP(EXAMS!$AK$1,[1]Cargo!$A:$D,4,FALSE),"")</f>
        <v>0</v>
      </c>
      <c r="T122">
        <f>IFERROR(VLOOKUP(A122,EXAMS!A:CS,39,FALSE)*VLOOKUP(EXAMS!$AM$1,[1]Cargo!$A:$D,4,FALSE),"")</f>
        <v>0</v>
      </c>
      <c r="U122">
        <f>IFERROR(VLOOKUP(A122,EXAMS!A:CS,41,FALSE)*VLOOKUP(EXAMS!$AO$1,[1]Cargo!$A:$D,4,FALSE),"")</f>
        <v>0</v>
      </c>
      <c r="V122">
        <f>IFERROR(VLOOKUP(A122,EXAMS!A:CS,43,FALSE)*VLOOKUP(EXAMS!$AQ$1,[1]Cargo!$A:$D,4,FALSE),"")</f>
        <v>0</v>
      </c>
      <c r="W122">
        <f>IFERROR(VLOOKUP(A122,EXAMS!A:CS,45,FALSE)*VLOOKUP(EXAMS!$AS$1,[1]Cargo!$A:$D,4,FALSE),"")</f>
        <v>0</v>
      </c>
      <c r="X122">
        <f>IFERROR(VLOOKUP(A122,EXAMS!A:CS,47,FALSE)*VLOOKUP(EXAMS!$AU$1,[1]Cargo!$A:$D,4,FALSE),"")</f>
        <v>0</v>
      </c>
      <c r="Y122">
        <f>IFERROR(VLOOKUP(A122,EXAMS!A:CS,49,FALSE)*VLOOKUP(EXAMS!$AW$1,[1]Cargo!$A:$D,4,FALSE),"")</f>
        <v>0</v>
      </c>
      <c r="Z122">
        <f>IFERROR(VLOOKUP(A122,EXAMS!A:CS,51,FALSE)*VLOOKUP(EXAMS!$AY$1,[1]Cargo!$A:$D,4,FALSE),"")</f>
        <v>0</v>
      </c>
      <c r="AA122">
        <f>IFERROR(VLOOKUP(A122,EXAMS!A:CS,53,FALSE)*VLOOKUP(EXAMS!$BA$1,[1]Cargo!$A:$D,4,FALSE),"")</f>
        <v>0</v>
      </c>
      <c r="AB122">
        <f>IFERROR(VLOOKUP(A122,EXAMS!A:CS,55,FALSE)*VLOOKUP(EXAMS!$BC$1,[1]Cargo!$A:$D,4,FALSE),"")</f>
        <v>0</v>
      </c>
      <c r="AC122">
        <f>IFERROR(VLOOKUP(A122,EXAMS!A:CS,57,FALSE)*VLOOKUP(EXAMS!$BE$1,[1]Cargo!$A:$D,4,FALSE),"")</f>
        <v>0</v>
      </c>
      <c r="AD122">
        <f>IFERROR(VLOOKUP(A122,EXAMS!A:CS,59,FALSE)*VLOOKUP(EXAMS!$BG$1,[1]Cargo!$A:$D,4,FALSE),"")</f>
        <v>0</v>
      </c>
      <c r="AE122">
        <f>IFERROR(VLOOKUP(A122,EXAMS!A:CS,61,FALSE)*VLOOKUP(EXAMS!$BI$1,[1]Cargo!$A:$D,4,FALSE),"")</f>
        <v>0</v>
      </c>
      <c r="AF122">
        <f>IFERROR(VLOOKUP(A122,EXAMS!A:CS,63,FALSE)*VLOOKUP(EXAMS!$BK$1,[1]Cargo!$A:$D,4,FALSE),"")</f>
        <v>0</v>
      </c>
      <c r="AG122">
        <f>IFERROR(VLOOKUP(A122,EXAMS!A:CS,65,FALSE)*VLOOKUP(EXAMS!$BM$1,[1]Cargo!$A:$D,4,FALSE),"")</f>
        <v>0</v>
      </c>
      <c r="AH122">
        <f>IFERROR(VLOOKUP(A122,EXAMS!A:CS,67,FALSE)*VLOOKUP(EXAMS!$BO$1,[1]Cargo!$A:$D,4,FALSE),"")</f>
        <v>0</v>
      </c>
      <c r="AI122">
        <f>IFERROR(VLOOKUP(A122,EXAMS!A:CS,69,FALSE)*VLOOKUP(EXAMS!$BQ$1,[1]Cargo!$A:$D,4,FALSE),"")</f>
        <v>0</v>
      </c>
      <c r="AJ122">
        <f>IFERROR(VLOOKUP(A122,EXAMS!A:CS,71,FALSE)*VLOOKUP(EXAMS!$BS$1,[1]Cargo!$A:$D,4,FALSE),"")</f>
        <v>0</v>
      </c>
      <c r="AK122">
        <f>IFERROR(VLOOKUP(A122,EXAMS!A:CS,73,FALSE)*VLOOKUP(EXAMS!$BU$1,[1]Cargo!$A:$D,4,FALSE),"")</f>
        <v>0</v>
      </c>
      <c r="AL122">
        <f>IFERROR(VLOOKUP(A122,EXAMS!A:CS,75,FALSE)*VLOOKUP(EXAMS!$BW$1,[1]Cargo!$A:$D,4,FALSE),"")</f>
        <v>0</v>
      </c>
      <c r="AM122">
        <f>IFERROR(VLOOKUP(A122,EXAMS!A:CS,77,FALSE)*VLOOKUP(EXAMS!$BY$1,[1]Cargo!$A:$D,4,FALSE),"")</f>
        <v>0</v>
      </c>
      <c r="AN122">
        <f>IFERROR(VLOOKUP(A122,EXAMS!A:CS,79,FALSE)*VLOOKUP(EXAMS!$CA$1,[1]Cargo!$A:$D,4,FALSE),"")</f>
        <v>0</v>
      </c>
      <c r="AO122">
        <f>IFERROR(VLOOKUP(A122,EXAMS!A:CS,81,FALSE)*VLOOKUP(EXAMS!$CC$1,[1]Cargo!$A:$D,4,FALSE),"")</f>
        <v>0</v>
      </c>
      <c r="AP122">
        <f>IFERROR(VLOOKUP(A122,EXAMS!A:CS,83,FALSE)*VLOOKUP(EXAMS!$CE$1,[1]Cargo!$A:$D,4,FALSE),"")</f>
        <v>0</v>
      </c>
      <c r="AQ122">
        <f>IFERROR(VLOOKUP(A122,EXAMS!A:CS,85,FALSE)*VLOOKUP(EXAMS!$CG$1,[1]Cargo!$A:$D,4,FALSE),"")</f>
        <v>0</v>
      </c>
      <c r="AR122">
        <f>IFERROR(VLOOKUP(A122,EXAMS!A:CS,87,FALSE)*VLOOKUP(EXAMS!$CI$1,[1]Cargo!$A:$D,4,FALSE),"")</f>
        <v>0</v>
      </c>
      <c r="AS122">
        <f>IFERROR(VLOOKUP(A122,EXAMS!A:CS,89,FALSE)*VLOOKUP(EXAMS!$CK$1,[1]Cargo!$A:$D,4,FALSE),"")</f>
        <v>0</v>
      </c>
      <c r="AT122">
        <f>IFERROR(VLOOKUP(A122,EXAMS!A:CS,91,FALSE)*VLOOKUP(EXAMS!$CM$1,[1]Cargo!$A:$D,4,FALSE),"")</f>
        <v>0</v>
      </c>
      <c r="AU122">
        <f>IFERROR(VLOOKUP(A122,EXAMS!A:CS,93,FALSE)*VLOOKUP(EXAMS!$CO$1,[1]Cargo!$A:$D,4,FALSE),"")</f>
        <v>0</v>
      </c>
      <c r="AV122">
        <f>IFERROR(VLOOKUP(A122,EXAMS!A:CS,95,FALSE)*VLOOKUP(EXAMS!$CQ$1,[1]Cargo!$A:$D,4,FALSE),"")</f>
        <v>0</v>
      </c>
      <c r="AW122">
        <f>IFERROR(VLOOKUP(A122,EXAMS!A:CS,97,FALSE)*VLOOKUP(EXAMS!$CS$1,[1]Cargo!$A:$D,4,FALSE),"")</f>
        <v>0</v>
      </c>
    </row>
    <row r="123" spans="1:49" hidden="1" x14ac:dyDescent="0.3">
      <c r="A123" s="4" t="str">
        <f>METADATA!A122</f>
        <v>Q0525</v>
      </c>
      <c r="B123" s="11" t="s">
        <v>383</v>
      </c>
      <c r="C123" s="11">
        <f t="shared" si="4"/>
        <v>0</v>
      </c>
      <c r="D123" s="92">
        <f t="shared" si="3"/>
        <v>0</v>
      </c>
      <c r="E123">
        <f>IFERROR(VLOOKUP(A123,EXAMS!A:CS,7,FALSE)*VLOOKUP(EXAMS!$G$1,[1]Cargo!$A:$D,4,FALSE),"")</f>
        <v>0</v>
      </c>
      <c r="F123">
        <f>IFERROR(VLOOKUP(A123,EXAMS!A:CS,9,FALSE)*VLOOKUP(EXAMS!$I$1,[1]Cargo!$A:$D,4,FALSE),"")</f>
        <v>0</v>
      </c>
      <c r="G123">
        <f>IFERROR(VLOOKUP(A123,EXAMS!A:CS,11,FALSE)*VLOOKUP(EXAMS!$K$1,[1]Cargo!$A:$D,4,FALSE),"")</f>
        <v>0</v>
      </c>
      <c r="H123">
        <f>IFERROR(VLOOKUP(A123,EXAMS!A:CS,13,FALSE)*VLOOKUP(EXAMS!$M$1,[1]Cargo!$A:$D,4,FALSE),"")</f>
        <v>0</v>
      </c>
      <c r="I123">
        <f>IFERROR(VLOOKUP(A123,EXAMS!A:CS,15,FALSE)*VLOOKUP(EXAMS!$O$1,[1]Cargo!$A:$D,4,FALSE),"")</f>
        <v>0</v>
      </c>
      <c r="J123">
        <f>IFERROR(VLOOKUP(A123,EXAMS!A:CS,17,FALSE)*VLOOKUP(EXAMS!$Q$1,[1]Cargo!$A:$D,4,FALSE),"")</f>
        <v>0</v>
      </c>
      <c r="K123">
        <f>IFERROR(VLOOKUP(A123,EXAMS!A:CS,19,FALSE)*VLOOKUP(EXAMS!$S$1,[1]Cargo!$A:$D,4,FALSE),"")</f>
        <v>0</v>
      </c>
      <c r="L123">
        <f>IFERROR(VLOOKUP(A123,EXAMS!A:CS,21,FALSE)*VLOOKUP(EXAMS!$U$1,[1]Cargo!$A:$D,4,FALSE),"")</f>
        <v>0</v>
      </c>
      <c r="M123">
        <f>IFERROR(VLOOKUP(A123,EXAMS!A:CS,23,FALSE)*VLOOKUP(EXAMS!$W$1,[1]Cargo!$A:$D,4,FALSE),"")</f>
        <v>0</v>
      </c>
      <c r="N123">
        <f>IFERROR(VLOOKUP(A123,EXAMS!A:CS,25,FALSE)*VLOOKUP(EXAMS!$Y$1,[1]Cargo!$A:$D,4,FALSE),"")</f>
        <v>0</v>
      </c>
      <c r="O123">
        <f>IFERROR(VLOOKUP(A123,EXAMS!A:CS,27,FALSE)*VLOOKUP(EXAMS!$AA$1,[1]Cargo!$A:$D,4,FALSE),"")</f>
        <v>0</v>
      </c>
      <c r="P123">
        <f>IFERROR(VLOOKUP(A123,EXAMS!A:CS,29,FALSE)*VLOOKUP(EXAMS!$AC$1,[1]Cargo!$A:$D,4,FALSE),"")</f>
        <v>0</v>
      </c>
      <c r="Q123">
        <f>IFERROR(VLOOKUP(A123,EXAMS!A:CS,31,FALSE)*VLOOKUP(EXAMS!$AE$1,[1]Cargo!$A:$D,4,FALSE),"")</f>
        <v>0</v>
      </c>
      <c r="R123">
        <f>IFERROR(VLOOKUP(A123,EXAMS!A:CS,33,FALSE)*VLOOKUP(EXAMS!$AG$1,[1]Cargo!$A:$D,4,FALSE),"")</f>
        <v>0</v>
      </c>
      <c r="S123">
        <f>IFERROR(VLOOKUP(A123,EXAMS!A:CS,37,FALSE)*VLOOKUP(EXAMS!$AK$1,[1]Cargo!$A:$D,4,FALSE),"")</f>
        <v>0</v>
      </c>
      <c r="T123">
        <f>IFERROR(VLOOKUP(A123,EXAMS!A:CS,39,FALSE)*VLOOKUP(EXAMS!$AM$1,[1]Cargo!$A:$D,4,FALSE),"")</f>
        <v>0</v>
      </c>
      <c r="U123">
        <f>IFERROR(VLOOKUP(A123,EXAMS!A:CS,41,FALSE)*VLOOKUP(EXAMS!$AO$1,[1]Cargo!$A:$D,4,FALSE),"")</f>
        <v>0</v>
      </c>
      <c r="V123">
        <f>IFERROR(VLOOKUP(A123,EXAMS!A:CS,43,FALSE)*VLOOKUP(EXAMS!$AQ$1,[1]Cargo!$A:$D,4,FALSE),"")</f>
        <v>0</v>
      </c>
      <c r="W123">
        <f>IFERROR(VLOOKUP(A123,EXAMS!A:CS,45,FALSE)*VLOOKUP(EXAMS!$AS$1,[1]Cargo!$A:$D,4,FALSE),"")</f>
        <v>0</v>
      </c>
      <c r="X123">
        <f>IFERROR(VLOOKUP(A123,EXAMS!A:CS,47,FALSE)*VLOOKUP(EXAMS!$AU$1,[1]Cargo!$A:$D,4,FALSE),"")</f>
        <v>0</v>
      </c>
      <c r="Y123">
        <f>IFERROR(VLOOKUP(A123,EXAMS!A:CS,49,FALSE)*VLOOKUP(EXAMS!$AW$1,[1]Cargo!$A:$D,4,FALSE),"")</f>
        <v>0</v>
      </c>
      <c r="Z123">
        <f>IFERROR(VLOOKUP(A123,EXAMS!A:CS,51,FALSE)*VLOOKUP(EXAMS!$AY$1,[1]Cargo!$A:$D,4,FALSE),"")</f>
        <v>0</v>
      </c>
      <c r="AA123">
        <f>IFERROR(VLOOKUP(A123,EXAMS!A:CS,53,FALSE)*VLOOKUP(EXAMS!$BA$1,[1]Cargo!$A:$D,4,FALSE),"")</f>
        <v>0</v>
      </c>
      <c r="AB123">
        <f>IFERROR(VLOOKUP(A123,EXAMS!A:CS,55,FALSE)*VLOOKUP(EXAMS!$BC$1,[1]Cargo!$A:$D,4,FALSE),"")</f>
        <v>0</v>
      </c>
      <c r="AC123">
        <f>IFERROR(VLOOKUP(A123,EXAMS!A:CS,57,FALSE)*VLOOKUP(EXAMS!$BE$1,[1]Cargo!$A:$D,4,FALSE),"")</f>
        <v>0</v>
      </c>
      <c r="AD123">
        <f>IFERROR(VLOOKUP(A123,EXAMS!A:CS,59,FALSE)*VLOOKUP(EXAMS!$BG$1,[1]Cargo!$A:$D,4,FALSE),"")</f>
        <v>0</v>
      </c>
      <c r="AE123">
        <f>IFERROR(VLOOKUP(A123,EXAMS!A:CS,61,FALSE)*VLOOKUP(EXAMS!$BI$1,[1]Cargo!$A:$D,4,FALSE),"")</f>
        <v>0</v>
      </c>
      <c r="AF123">
        <f>IFERROR(VLOOKUP(A123,EXAMS!A:CS,63,FALSE)*VLOOKUP(EXAMS!$BK$1,[1]Cargo!$A:$D,4,FALSE),"")</f>
        <v>0</v>
      </c>
      <c r="AG123">
        <f>IFERROR(VLOOKUP(A123,EXAMS!A:CS,65,FALSE)*VLOOKUP(EXAMS!$BM$1,[1]Cargo!$A:$D,4,FALSE),"")</f>
        <v>0</v>
      </c>
      <c r="AH123">
        <f>IFERROR(VLOOKUP(A123,EXAMS!A:CS,67,FALSE)*VLOOKUP(EXAMS!$BO$1,[1]Cargo!$A:$D,4,FALSE),"")</f>
        <v>0</v>
      </c>
      <c r="AI123">
        <f>IFERROR(VLOOKUP(A123,EXAMS!A:CS,69,FALSE)*VLOOKUP(EXAMS!$BQ$1,[1]Cargo!$A:$D,4,FALSE),"")</f>
        <v>0</v>
      </c>
      <c r="AJ123">
        <f>IFERROR(VLOOKUP(A123,EXAMS!A:CS,71,FALSE)*VLOOKUP(EXAMS!$BS$1,[1]Cargo!$A:$D,4,FALSE),"")</f>
        <v>0</v>
      </c>
      <c r="AK123">
        <f>IFERROR(VLOOKUP(A123,EXAMS!A:CS,73,FALSE)*VLOOKUP(EXAMS!$BU$1,[1]Cargo!$A:$D,4,FALSE),"")</f>
        <v>0</v>
      </c>
      <c r="AL123">
        <f>IFERROR(VLOOKUP(A123,EXAMS!A:CS,75,FALSE)*VLOOKUP(EXAMS!$BW$1,[1]Cargo!$A:$D,4,FALSE),"")</f>
        <v>0</v>
      </c>
      <c r="AM123">
        <f>IFERROR(VLOOKUP(A123,EXAMS!A:CS,77,FALSE)*VLOOKUP(EXAMS!$BY$1,[1]Cargo!$A:$D,4,FALSE),"")</f>
        <v>0</v>
      </c>
      <c r="AN123">
        <f>IFERROR(VLOOKUP(A123,EXAMS!A:CS,79,FALSE)*VLOOKUP(EXAMS!$CA$1,[1]Cargo!$A:$D,4,FALSE),"")</f>
        <v>0</v>
      </c>
      <c r="AO123">
        <f>IFERROR(VLOOKUP(A123,EXAMS!A:CS,81,FALSE)*VLOOKUP(EXAMS!$CC$1,[1]Cargo!$A:$D,4,FALSE),"")</f>
        <v>0</v>
      </c>
      <c r="AP123">
        <f>IFERROR(VLOOKUP(A123,EXAMS!A:CS,83,FALSE)*VLOOKUP(EXAMS!$CE$1,[1]Cargo!$A:$D,4,FALSE),"")</f>
        <v>0</v>
      </c>
      <c r="AQ123">
        <f>IFERROR(VLOOKUP(A123,EXAMS!A:CS,85,FALSE)*VLOOKUP(EXAMS!$CG$1,[1]Cargo!$A:$D,4,FALSE),"")</f>
        <v>0</v>
      </c>
      <c r="AR123">
        <f>IFERROR(VLOOKUP(A123,EXAMS!A:CS,87,FALSE)*VLOOKUP(EXAMS!$CI$1,[1]Cargo!$A:$D,4,FALSE),"")</f>
        <v>0</v>
      </c>
      <c r="AS123">
        <f>IFERROR(VLOOKUP(A123,EXAMS!A:CS,89,FALSE)*VLOOKUP(EXAMS!$CK$1,[1]Cargo!$A:$D,4,FALSE),"")</f>
        <v>0</v>
      </c>
      <c r="AT123">
        <f>IFERROR(VLOOKUP(A123,EXAMS!A:CS,91,FALSE)*VLOOKUP(EXAMS!$CM$1,[1]Cargo!$A:$D,4,FALSE),"")</f>
        <v>0</v>
      </c>
      <c r="AU123">
        <f>IFERROR(VLOOKUP(A123,EXAMS!A:CS,93,FALSE)*VLOOKUP(EXAMS!$CO$1,[1]Cargo!$A:$D,4,FALSE),"")</f>
        <v>0</v>
      </c>
      <c r="AV123">
        <f>IFERROR(VLOOKUP(A123,EXAMS!A:CS,95,FALSE)*VLOOKUP(EXAMS!$CQ$1,[1]Cargo!$A:$D,4,FALSE),"")</f>
        <v>0</v>
      </c>
      <c r="AW123">
        <f>IFERROR(VLOOKUP(A123,EXAMS!A:CS,97,FALSE)*VLOOKUP(EXAMS!$CS$1,[1]Cargo!$A:$D,4,FALSE),"")</f>
        <v>0</v>
      </c>
    </row>
    <row r="124" spans="1:49" x14ac:dyDescent="0.3">
      <c r="A124" s="4" t="str">
        <f>METADATA!A123</f>
        <v>Q0527</v>
      </c>
      <c r="B124" s="11" t="s">
        <v>386</v>
      </c>
      <c r="C124" s="11">
        <f t="shared" si="4"/>
        <v>2.5529500000000001</v>
      </c>
      <c r="D124" s="92">
        <f t="shared" si="3"/>
        <v>6</v>
      </c>
      <c r="E124">
        <f>IFERROR(VLOOKUP(A124,EXAMS!A:CS,7,FALSE)*VLOOKUP(EXAMS!$G$1,[1]Cargo!$A:$D,4,FALSE),"")</f>
        <v>0.51</v>
      </c>
      <c r="F124">
        <f>IFERROR(VLOOKUP(A124,EXAMS!A:CS,9,FALSE)*VLOOKUP(EXAMS!$I$1,[1]Cargo!$A:$D,4,FALSE),"")</f>
        <v>0.66375000000000006</v>
      </c>
      <c r="G124">
        <f>IFERROR(VLOOKUP(A124,EXAMS!A:CS,11,FALSE)*VLOOKUP(EXAMS!$K$1,[1]Cargo!$A:$D,4,FALSE),"")</f>
        <v>0.41670000000000001</v>
      </c>
      <c r="H124">
        <f>IFERROR(VLOOKUP(A124,EXAMS!A:CS,13,FALSE)*VLOOKUP(EXAMS!$M$1,[1]Cargo!$A:$D,4,FALSE),"")</f>
        <v>0</v>
      </c>
      <c r="I124">
        <f>IFERROR(VLOOKUP(A124,EXAMS!A:CS,15,FALSE)*VLOOKUP(EXAMS!$O$1,[1]Cargo!$A:$D,4,FALSE),"")</f>
        <v>0.35415000000000002</v>
      </c>
      <c r="J124">
        <f>IFERROR(VLOOKUP(A124,EXAMS!A:CS,17,FALSE)*VLOOKUP(EXAMS!$Q$1,[1]Cargo!$A:$D,4,FALSE),"")</f>
        <v>0</v>
      </c>
      <c r="K124">
        <f>IFERROR(VLOOKUP(A124,EXAMS!A:CS,19,FALSE)*VLOOKUP(EXAMS!$S$1,[1]Cargo!$A:$D,4,FALSE),"")</f>
        <v>0</v>
      </c>
      <c r="L124">
        <f>IFERROR(VLOOKUP(A124,EXAMS!A:CS,21,FALSE)*VLOOKUP(EXAMS!$U$1,[1]Cargo!$A:$D,4,FALSE),"")</f>
        <v>0.23685</v>
      </c>
      <c r="M124">
        <f>IFERROR(VLOOKUP(A124,EXAMS!A:CS,23,FALSE)*VLOOKUP(EXAMS!$W$1,[1]Cargo!$A:$D,4,FALSE),"")</f>
        <v>0</v>
      </c>
      <c r="N124">
        <f>IFERROR(VLOOKUP(A124,EXAMS!A:CS,25,FALSE)*VLOOKUP(EXAMS!$Y$1,[1]Cargo!$A:$D,4,FALSE),"")</f>
        <v>0</v>
      </c>
      <c r="O124">
        <f>IFERROR(VLOOKUP(A124,EXAMS!A:CS,27,FALSE)*VLOOKUP(EXAMS!$AA$1,[1]Cargo!$A:$D,4,FALSE),"")</f>
        <v>0.3715</v>
      </c>
      <c r="P124">
        <f>IFERROR(VLOOKUP(A124,EXAMS!A:CS,29,FALSE)*VLOOKUP(EXAMS!$AC$1,[1]Cargo!$A:$D,4,FALSE),"")</f>
        <v>0</v>
      </c>
      <c r="Q124">
        <f>IFERROR(VLOOKUP(A124,EXAMS!A:CS,31,FALSE)*VLOOKUP(EXAMS!$AE$1,[1]Cargo!$A:$D,4,FALSE),"")</f>
        <v>0</v>
      </c>
      <c r="R124">
        <f>IFERROR(VLOOKUP(A124,EXAMS!A:CS,33,FALSE)*VLOOKUP(EXAMS!$AG$1,[1]Cargo!$A:$D,4,FALSE),"")</f>
        <v>0</v>
      </c>
      <c r="S124">
        <f>IFERROR(VLOOKUP(A124,EXAMS!A:CS,37,FALSE)*VLOOKUP(EXAMS!$AK$1,[1]Cargo!$A:$D,4,FALSE),"")</f>
        <v>0</v>
      </c>
      <c r="T124">
        <f>IFERROR(VLOOKUP(A124,EXAMS!A:CS,39,FALSE)*VLOOKUP(EXAMS!$AM$1,[1]Cargo!$A:$D,4,FALSE),"")</f>
        <v>0</v>
      </c>
      <c r="U124">
        <f>IFERROR(VLOOKUP(A124,EXAMS!A:CS,41,FALSE)*VLOOKUP(EXAMS!$AO$1,[1]Cargo!$A:$D,4,FALSE),"")</f>
        <v>0</v>
      </c>
      <c r="V124">
        <f>IFERROR(VLOOKUP(A124,EXAMS!A:CS,43,FALSE)*VLOOKUP(EXAMS!$AQ$1,[1]Cargo!$A:$D,4,FALSE),"")</f>
        <v>0</v>
      </c>
      <c r="W124">
        <f>IFERROR(VLOOKUP(A124,EXAMS!A:CS,45,FALSE)*VLOOKUP(EXAMS!$AS$1,[1]Cargo!$A:$D,4,FALSE),"")</f>
        <v>0</v>
      </c>
      <c r="X124">
        <f>IFERROR(VLOOKUP(A124,EXAMS!A:CS,47,FALSE)*VLOOKUP(EXAMS!$AU$1,[1]Cargo!$A:$D,4,FALSE),"")</f>
        <v>0</v>
      </c>
      <c r="Y124">
        <f>IFERROR(VLOOKUP(A124,EXAMS!A:CS,49,FALSE)*VLOOKUP(EXAMS!$AW$1,[1]Cargo!$A:$D,4,FALSE),"")</f>
        <v>0</v>
      </c>
      <c r="Z124">
        <f>IFERROR(VLOOKUP(A124,EXAMS!A:CS,51,FALSE)*VLOOKUP(EXAMS!$AY$1,[1]Cargo!$A:$D,4,FALSE),"")</f>
        <v>0</v>
      </c>
      <c r="AA124">
        <f>IFERROR(VLOOKUP(A124,EXAMS!A:CS,53,FALSE)*VLOOKUP(EXAMS!$BA$1,[1]Cargo!$A:$D,4,FALSE),"")</f>
        <v>0</v>
      </c>
      <c r="AB124">
        <f>IFERROR(VLOOKUP(A124,EXAMS!A:CS,55,FALSE)*VLOOKUP(EXAMS!$BC$1,[1]Cargo!$A:$D,4,FALSE),"")</f>
        <v>0</v>
      </c>
      <c r="AC124">
        <f>IFERROR(VLOOKUP(A124,EXAMS!A:CS,57,FALSE)*VLOOKUP(EXAMS!$BE$1,[1]Cargo!$A:$D,4,FALSE),"")</f>
        <v>0</v>
      </c>
      <c r="AD124">
        <f>IFERROR(VLOOKUP(A124,EXAMS!A:CS,59,FALSE)*VLOOKUP(EXAMS!$BG$1,[1]Cargo!$A:$D,4,FALSE),"")</f>
        <v>0</v>
      </c>
      <c r="AE124">
        <f>IFERROR(VLOOKUP(A124,EXAMS!A:CS,61,FALSE)*VLOOKUP(EXAMS!$BI$1,[1]Cargo!$A:$D,4,FALSE),"")</f>
        <v>0</v>
      </c>
      <c r="AF124">
        <f>IFERROR(VLOOKUP(A124,EXAMS!A:CS,63,FALSE)*VLOOKUP(EXAMS!$BK$1,[1]Cargo!$A:$D,4,FALSE),"")</f>
        <v>0</v>
      </c>
      <c r="AG124">
        <f>IFERROR(VLOOKUP(A124,EXAMS!A:CS,65,FALSE)*VLOOKUP(EXAMS!$BM$1,[1]Cargo!$A:$D,4,FALSE),"")</f>
        <v>0</v>
      </c>
      <c r="AH124">
        <f>IFERROR(VLOOKUP(A124,EXAMS!A:CS,67,FALSE)*VLOOKUP(EXAMS!$BO$1,[1]Cargo!$A:$D,4,FALSE),"")</f>
        <v>0</v>
      </c>
      <c r="AI124">
        <f>IFERROR(VLOOKUP(A124,EXAMS!A:CS,69,FALSE)*VLOOKUP(EXAMS!$BQ$1,[1]Cargo!$A:$D,4,FALSE),"")</f>
        <v>0</v>
      </c>
      <c r="AJ124">
        <f>IFERROR(VLOOKUP(A124,EXAMS!A:CS,71,FALSE)*VLOOKUP(EXAMS!$BS$1,[1]Cargo!$A:$D,4,FALSE),"")</f>
        <v>0</v>
      </c>
      <c r="AK124">
        <f>IFERROR(VLOOKUP(A124,EXAMS!A:CS,73,FALSE)*VLOOKUP(EXAMS!$BU$1,[1]Cargo!$A:$D,4,FALSE),"")</f>
        <v>0</v>
      </c>
      <c r="AL124">
        <f>IFERROR(VLOOKUP(A124,EXAMS!A:CS,75,FALSE)*VLOOKUP(EXAMS!$BW$1,[1]Cargo!$A:$D,4,FALSE),"")</f>
        <v>0</v>
      </c>
      <c r="AM124">
        <f>IFERROR(VLOOKUP(A124,EXAMS!A:CS,77,FALSE)*VLOOKUP(EXAMS!$BY$1,[1]Cargo!$A:$D,4,FALSE),"")</f>
        <v>0</v>
      </c>
      <c r="AN124">
        <f>IFERROR(VLOOKUP(A124,EXAMS!A:CS,79,FALSE)*VLOOKUP(EXAMS!$CA$1,[1]Cargo!$A:$D,4,FALSE),"")</f>
        <v>0</v>
      </c>
      <c r="AO124">
        <f>IFERROR(VLOOKUP(A124,EXAMS!A:CS,81,FALSE)*VLOOKUP(EXAMS!$CC$1,[1]Cargo!$A:$D,4,FALSE),"")</f>
        <v>0</v>
      </c>
      <c r="AP124">
        <f>IFERROR(VLOOKUP(A124,EXAMS!A:CS,83,FALSE)*VLOOKUP(EXAMS!$CE$1,[1]Cargo!$A:$D,4,FALSE),"")</f>
        <v>0</v>
      </c>
      <c r="AQ124">
        <f>IFERROR(VLOOKUP(A124,EXAMS!A:CS,85,FALSE)*VLOOKUP(EXAMS!$CG$1,[1]Cargo!$A:$D,4,FALSE),"")</f>
        <v>0</v>
      </c>
      <c r="AR124">
        <f>IFERROR(VLOOKUP(A124,EXAMS!A:CS,87,FALSE)*VLOOKUP(EXAMS!$CI$1,[1]Cargo!$A:$D,4,FALSE),"")</f>
        <v>0</v>
      </c>
      <c r="AS124">
        <f>IFERROR(VLOOKUP(A124,EXAMS!A:CS,89,FALSE)*VLOOKUP(EXAMS!$CK$1,[1]Cargo!$A:$D,4,FALSE),"")</f>
        <v>0</v>
      </c>
      <c r="AT124">
        <f>IFERROR(VLOOKUP(A124,EXAMS!A:CS,91,FALSE)*VLOOKUP(EXAMS!$CM$1,[1]Cargo!$A:$D,4,FALSE),"")</f>
        <v>0</v>
      </c>
      <c r="AU124">
        <f>IFERROR(VLOOKUP(A124,EXAMS!A:CS,93,FALSE)*VLOOKUP(EXAMS!$CO$1,[1]Cargo!$A:$D,4,FALSE),"")</f>
        <v>0</v>
      </c>
      <c r="AV124">
        <f>IFERROR(VLOOKUP(A124,EXAMS!A:CS,95,FALSE)*VLOOKUP(EXAMS!$CQ$1,[1]Cargo!$A:$D,4,FALSE),"")</f>
        <v>0</v>
      </c>
      <c r="AW124">
        <f>IFERROR(VLOOKUP(A124,EXAMS!A:CS,97,FALSE)*VLOOKUP(EXAMS!$CS$1,[1]Cargo!$A:$D,4,FALSE),"")</f>
        <v>0</v>
      </c>
    </row>
    <row r="125" spans="1:49" hidden="1" x14ac:dyDescent="0.3">
      <c r="A125" s="4" t="str">
        <f>METADATA!A124</f>
        <v>Q0529</v>
      </c>
      <c r="B125" s="11" t="s">
        <v>389</v>
      </c>
      <c r="C125" s="11">
        <f t="shared" si="4"/>
        <v>0</v>
      </c>
      <c r="D125" s="92">
        <f t="shared" si="3"/>
        <v>0</v>
      </c>
      <c r="E125">
        <f>IFERROR(VLOOKUP(A125,EXAMS!A:CS,7,FALSE)*VLOOKUP(EXAMS!$G$1,[1]Cargo!$A:$D,4,FALSE),"")</f>
        <v>0</v>
      </c>
      <c r="F125">
        <f>IFERROR(VLOOKUP(A125,EXAMS!A:CS,9,FALSE)*VLOOKUP(EXAMS!$I$1,[1]Cargo!$A:$D,4,FALSE),"")</f>
        <v>0</v>
      </c>
      <c r="G125">
        <f>IFERROR(VLOOKUP(A125,EXAMS!A:CS,11,FALSE)*VLOOKUP(EXAMS!$K$1,[1]Cargo!$A:$D,4,FALSE),"")</f>
        <v>0</v>
      </c>
      <c r="H125">
        <f>IFERROR(VLOOKUP(A125,EXAMS!A:CS,13,FALSE)*VLOOKUP(EXAMS!$M$1,[1]Cargo!$A:$D,4,FALSE),"")</f>
        <v>0</v>
      </c>
      <c r="I125">
        <f>IFERROR(VLOOKUP(A125,EXAMS!A:CS,15,FALSE)*VLOOKUP(EXAMS!$O$1,[1]Cargo!$A:$D,4,FALSE),"")</f>
        <v>0</v>
      </c>
      <c r="J125">
        <f>IFERROR(VLOOKUP(A125,EXAMS!A:CS,17,FALSE)*VLOOKUP(EXAMS!$Q$1,[1]Cargo!$A:$D,4,FALSE),"")</f>
        <v>0</v>
      </c>
      <c r="K125">
        <f>IFERROR(VLOOKUP(A125,EXAMS!A:CS,19,FALSE)*VLOOKUP(EXAMS!$S$1,[1]Cargo!$A:$D,4,FALSE),"")</f>
        <v>0</v>
      </c>
      <c r="L125">
        <f>IFERROR(VLOOKUP(A125,EXAMS!A:CS,21,FALSE)*VLOOKUP(EXAMS!$U$1,[1]Cargo!$A:$D,4,FALSE),"")</f>
        <v>0</v>
      </c>
      <c r="M125">
        <f>IFERROR(VLOOKUP(A125,EXAMS!A:CS,23,FALSE)*VLOOKUP(EXAMS!$W$1,[1]Cargo!$A:$D,4,FALSE),"")</f>
        <v>0</v>
      </c>
      <c r="N125">
        <f>IFERROR(VLOOKUP(A125,EXAMS!A:CS,25,FALSE)*VLOOKUP(EXAMS!$Y$1,[1]Cargo!$A:$D,4,FALSE),"")</f>
        <v>0</v>
      </c>
      <c r="O125">
        <f>IFERROR(VLOOKUP(A125,EXAMS!A:CS,27,FALSE)*VLOOKUP(EXAMS!$AA$1,[1]Cargo!$A:$D,4,FALSE),"")</f>
        <v>0</v>
      </c>
      <c r="P125">
        <f>IFERROR(VLOOKUP(A125,EXAMS!A:CS,29,FALSE)*VLOOKUP(EXAMS!$AC$1,[1]Cargo!$A:$D,4,FALSE),"")</f>
        <v>0</v>
      </c>
      <c r="Q125">
        <f>IFERROR(VLOOKUP(A125,EXAMS!A:CS,31,FALSE)*VLOOKUP(EXAMS!$AE$1,[1]Cargo!$A:$D,4,FALSE),"")</f>
        <v>0</v>
      </c>
      <c r="R125">
        <f>IFERROR(VLOOKUP(A125,EXAMS!A:CS,33,FALSE)*VLOOKUP(EXAMS!$AG$1,[1]Cargo!$A:$D,4,FALSE),"")</f>
        <v>0</v>
      </c>
      <c r="S125">
        <f>IFERROR(VLOOKUP(A125,EXAMS!A:CS,37,FALSE)*VLOOKUP(EXAMS!$AK$1,[1]Cargo!$A:$D,4,FALSE),"")</f>
        <v>0</v>
      </c>
      <c r="T125">
        <f>IFERROR(VLOOKUP(A125,EXAMS!A:CS,39,FALSE)*VLOOKUP(EXAMS!$AM$1,[1]Cargo!$A:$D,4,FALSE),"")</f>
        <v>0</v>
      </c>
      <c r="U125">
        <f>IFERROR(VLOOKUP(A125,EXAMS!A:CS,41,FALSE)*VLOOKUP(EXAMS!$AO$1,[1]Cargo!$A:$D,4,FALSE),"")</f>
        <v>0</v>
      </c>
      <c r="V125">
        <f>IFERROR(VLOOKUP(A125,EXAMS!A:CS,43,FALSE)*VLOOKUP(EXAMS!$AQ$1,[1]Cargo!$A:$D,4,FALSE),"")</f>
        <v>0</v>
      </c>
      <c r="W125">
        <f>IFERROR(VLOOKUP(A125,EXAMS!A:CS,45,FALSE)*VLOOKUP(EXAMS!$AS$1,[1]Cargo!$A:$D,4,FALSE),"")</f>
        <v>0</v>
      </c>
      <c r="X125">
        <f>IFERROR(VLOOKUP(A125,EXAMS!A:CS,47,FALSE)*VLOOKUP(EXAMS!$AU$1,[1]Cargo!$A:$D,4,FALSE),"")</f>
        <v>0</v>
      </c>
      <c r="Y125">
        <f>IFERROR(VLOOKUP(A125,EXAMS!A:CS,49,FALSE)*VLOOKUP(EXAMS!$AW$1,[1]Cargo!$A:$D,4,FALSE),"")</f>
        <v>0</v>
      </c>
      <c r="Z125">
        <f>IFERROR(VLOOKUP(A125,EXAMS!A:CS,51,FALSE)*VLOOKUP(EXAMS!$AY$1,[1]Cargo!$A:$D,4,FALSE),"")</f>
        <v>0</v>
      </c>
      <c r="AA125">
        <f>IFERROR(VLOOKUP(A125,EXAMS!A:CS,53,FALSE)*VLOOKUP(EXAMS!$BA$1,[1]Cargo!$A:$D,4,FALSE),"")</f>
        <v>0</v>
      </c>
      <c r="AB125">
        <f>IFERROR(VLOOKUP(A125,EXAMS!A:CS,55,FALSE)*VLOOKUP(EXAMS!$BC$1,[1]Cargo!$A:$D,4,FALSE),"")</f>
        <v>0</v>
      </c>
      <c r="AC125">
        <f>IFERROR(VLOOKUP(A125,EXAMS!A:CS,57,FALSE)*VLOOKUP(EXAMS!$BE$1,[1]Cargo!$A:$D,4,FALSE),"")</f>
        <v>0</v>
      </c>
      <c r="AD125">
        <f>IFERROR(VLOOKUP(A125,EXAMS!A:CS,59,FALSE)*VLOOKUP(EXAMS!$BG$1,[1]Cargo!$A:$D,4,FALSE),"")</f>
        <v>0</v>
      </c>
      <c r="AE125">
        <f>IFERROR(VLOOKUP(A125,EXAMS!A:CS,61,FALSE)*VLOOKUP(EXAMS!$BI$1,[1]Cargo!$A:$D,4,FALSE),"")</f>
        <v>0</v>
      </c>
      <c r="AF125">
        <f>IFERROR(VLOOKUP(A125,EXAMS!A:CS,63,FALSE)*VLOOKUP(EXAMS!$BK$1,[1]Cargo!$A:$D,4,FALSE),"")</f>
        <v>0</v>
      </c>
      <c r="AG125">
        <f>IFERROR(VLOOKUP(A125,EXAMS!A:CS,65,FALSE)*VLOOKUP(EXAMS!$BM$1,[1]Cargo!$A:$D,4,FALSE),"")</f>
        <v>0</v>
      </c>
      <c r="AH125">
        <f>IFERROR(VLOOKUP(A125,EXAMS!A:CS,67,FALSE)*VLOOKUP(EXAMS!$BO$1,[1]Cargo!$A:$D,4,FALSE),"")</f>
        <v>0</v>
      </c>
      <c r="AI125">
        <f>IFERROR(VLOOKUP(A125,EXAMS!A:CS,69,FALSE)*VLOOKUP(EXAMS!$BQ$1,[1]Cargo!$A:$D,4,FALSE),"")</f>
        <v>0</v>
      </c>
      <c r="AJ125">
        <f>IFERROR(VLOOKUP(A125,EXAMS!A:CS,71,FALSE)*VLOOKUP(EXAMS!$BS$1,[1]Cargo!$A:$D,4,FALSE),"")</f>
        <v>0</v>
      </c>
      <c r="AK125">
        <f>IFERROR(VLOOKUP(A125,EXAMS!A:CS,73,FALSE)*VLOOKUP(EXAMS!$BU$1,[1]Cargo!$A:$D,4,FALSE),"")</f>
        <v>0</v>
      </c>
      <c r="AL125">
        <f>IFERROR(VLOOKUP(A125,EXAMS!A:CS,75,FALSE)*VLOOKUP(EXAMS!$BW$1,[1]Cargo!$A:$D,4,FALSE),"")</f>
        <v>0</v>
      </c>
      <c r="AM125">
        <f>IFERROR(VLOOKUP(A125,EXAMS!A:CS,77,FALSE)*VLOOKUP(EXAMS!$BY$1,[1]Cargo!$A:$D,4,FALSE),"")</f>
        <v>0</v>
      </c>
      <c r="AN125">
        <f>IFERROR(VLOOKUP(A125,EXAMS!A:CS,79,FALSE)*VLOOKUP(EXAMS!$CA$1,[1]Cargo!$A:$D,4,FALSE),"")</f>
        <v>0</v>
      </c>
      <c r="AO125">
        <f>IFERROR(VLOOKUP(A125,EXAMS!A:CS,81,FALSE)*VLOOKUP(EXAMS!$CC$1,[1]Cargo!$A:$D,4,FALSE),"")</f>
        <v>0</v>
      </c>
      <c r="AP125">
        <f>IFERROR(VLOOKUP(A125,EXAMS!A:CS,83,FALSE)*VLOOKUP(EXAMS!$CE$1,[1]Cargo!$A:$D,4,FALSE),"")</f>
        <v>0</v>
      </c>
      <c r="AQ125">
        <f>IFERROR(VLOOKUP(A125,EXAMS!A:CS,85,FALSE)*VLOOKUP(EXAMS!$CG$1,[1]Cargo!$A:$D,4,FALSE),"")</f>
        <v>0</v>
      </c>
      <c r="AR125">
        <f>IFERROR(VLOOKUP(A125,EXAMS!A:CS,87,FALSE)*VLOOKUP(EXAMS!$CI$1,[1]Cargo!$A:$D,4,FALSE),"")</f>
        <v>0</v>
      </c>
      <c r="AS125">
        <f>IFERROR(VLOOKUP(A125,EXAMS!A:CS,89,FALSE)*VLOOKUP(EXAMS!$CK$1,[1]Cargo!$A:$D,4,FALSE),"")</f>
        <v>0</v>
      </c>
      <c r="AT125">
        <f>IFERROR(VLOOKUP(A125,EXAMS!A:CS,91,FALSE)*VLOOKUP(EXAMS!$CM$1,[1]Cargo!$A:$D,4,FALSE),"")</f>
        <v>0</v>
      </c>
      <c r="AU125">
        <f>IFERROR(VLOOKUP(A125,EXAMS!A:CS,93,FALSE)*VLOOKUP(EXAMS!$CO$1,[1]Cargo!$A:$D,4,FALSE),"")</f>
        <v>0</v>
      </c>
      <c r="AV125">
        <f>IFERROR(VLOOKUP(A125,EXAMS!A:CS,95,FALSE)*VLOOKUP(EXAMS!$CQ$1,[1]Cargo!$A:$D,4,FALSE),"")</f>
        <v>0</v>
      </c>
      <c r="AW125">
        <f>IFERROR(VLOOKUP(A125,EXAMS!A:CS,97,FALSE)*VLOOKUP(EXAMS!$CS$1,[1]Cargo!$A:$D,4,FALSE),"")</f>
        <v>0</v>
      </c>
    </row>
    <row r="126" spans="1:49" hidden="1" x14ac:dyDescent="0.3">
      <c r="A126" s="4" t="str">
        <f>METADATA!A125</f>
        <v>Q0530</v>
      </c>
      <c r="B126" s="11" t="s">
        <v>392</v>
      </c>
      <c r="C126" s="11">
        <f t="shared" si="4"/>
        <v>0</v>
      </c>
      <c r="D126" s="92">
        <f t="shared" si="3"/>
        <v>1</v>
      </c>
      <c r="E126">
        <f>IFERROR(VLOOKUP(A126,EXAMS!A:CS,7,FALSE)*VLOOKUP(EXAMS!$G$1,[1]Cargo!$A:$D,4,FALSE),"")</f>
        <v>0</v>
      </c>
      <c r="F126">
        <f>IFERROR(VLOOKUP(A126,EXAMS!A:CS,9,FALSE)*VLOOKUP(EXAMS!$I$1,[1]Cargo!$A:$D,4,FALSE),"")</f>
        <v>0</v>
      </c>
      <c r="G126">
        <f>IFERROR(VLOOKUP(A126,EXAMS!A:CS,11,FALSE)*VLOOKUP(EXAMS!$K$1,[1]Cargo!$A:$D,4,FALSE),"")</f>
        <v>0</v>
      </c>
      <c r="H126">
        <f>IFERROR(VLOOKUP(A126,EXAMS!A:CS,13,FALSE)*VLOOKUP(EXAMS!$M$1,[1]Cargo!$A:$D,4,FALSE),"")</f>
        <v>0</v>
      </c>
      <c r="I126">
        <f>IFERROR(VLOOKUP(A126,EXAMS!A:CS,15,FALSE)*VLOOKUP(EXAMS!$O$1,[1]Cargo!$A:$D,4,FALSE),"")</f>
        <v>0</v>
      </c>
      <c r="J126">
        <f>IFERROR(VLOOKUP(A126,EXAMS!A:CS,17,FALSE)*VLOOKUP(EXAMS!$Q$1,[1]Cargo!$A:$D,4,FALSE),"")</f>
        <v>0</v>
      </c>
      <c r="K126">
        <f>IFERROR(VLOOKUP(A126,EXAMS!A:CS,19,FALSE)*VLOOKUP(EXAMS!$S$1,[1]Cargo!$A:$D,4,FALSE),"")</f>
        <v>0</v>
      </c>
      <c r="L126">
        <f>IFERROR(VLOOKUP(A126,EXAMS!A:CS,21,FALSE)*VLOOKUP(EXAMS!$U$1,[1]Cargo!$A:$D,4,FALSE),"")</f>
        <v>0</v>
      </c>
      <c r="M126">
        <f>IFERROR(VLOOKUP(A126,EXAMS!A:CS,23,FALSE)*VLOOKUP(EXAMS!$W$1,[1]Cargo!$A:$D,4,FALSE),"")</f>
        <v>0</v>
      </c>
      <c r="N126">
        <f>IFERROR(VLOOKUP(A126,EXAMS!A:CS,25,FALSE)*VLOOKUP(EXAMS!$Y$1,[1]Cargo!$A:$D,4,FALSE),"")</f>
        <v>0</v>
      </c>
      <c r="O126">
        <f>IFERROR(VLOOKUP(A126,EXAMS!A:CS,27,FALSE)*VLOOKUP(EXAMS!$AA$1,[1]Cargo!$A:$D,4,FALSE),"")</f>
        <v>0</v>
      </c>
      <c r="P126">
        <f>IFERROR(VLOOKUP(A126,EXAMS!A:CS,29,FALSE)*VLOOKUP(EXAMS!$AC$1,[1]Cargo!$A:$D,4,FALSE),"")</f>
        <v>0</v>
      </c>
      <c r="Q126">
        <f>IFERROR(VLOOKUP(A126,EXAMS!A:CS,31,FALSE)*VLOOKUP(EXAMS!$AE$1,[1]Cargo!$A:$D,4,FALSE),"")</f>
        <v>0</v>
      </c>
      <c r="R126">
        <f>IFERROR(VLOOKUP(A126,EXAMS!A:CS,33,FALSE)*VLOOKUP(EXAMS!$AG$1,[1]Cargo!$A:$D,4,FALSE),"")</f>
        <v>0</v>
      </c>
      <c r="S126">
        <f>IFERROR(VLOOKUP(A126,EXAMS!A:CS,37,FALSE)*VLOOKUP(EXAMS!$AK$1,[1]Cargo!$A:$D,4,FALSE),"")</f>
        <v>0</v>
      </c>
      <c r="T126">
        <f>IFERROR(VLOOKUP(A126,EXAMS!A:CS,39,FALSE)*VLOOKUP(EXAMS!$AM$1,[1]Cargo!$A:$D,4,FALSE),"")</f>
        <v>0</v>
      </c>
      <c r="U126">
        <f>IFERROR(VLOOKUP(A126,EXAMS!A:CS,41,FALSE)*VLOOKUP(EXAMS!$AO$1,[1]Cargo!$A:$D,4,FALSE),"")</f>
        <v>0</v>
      </c>
      <c r="V126">
        <f>IFERROR(VLOOKUP(A126,EXAMS!A:CS,43,FALSE)*VLOOKUP(EXAMS!$AQ$1,[1]Cargo!$A:$D,4,FALSE),"")</f>
        <v>0</v>
      </c>
      <c r="W126">
        <f>IFERROR(VLOOKUP(A126,EXAMS!A:CS,45,FALSE)*VLOOKUP(EXAMS!$AS$1,[1]Cargo!$A:$D,4,FALSE),"")</f>
        <v>0</v>
      </c>
      <c r="X126">
        <f>IFERROR(VLOOKUP(A126,EXAMS!A:CS,47,FALSE)*VLOOKUP(EXAMS!$AU$1,[1]Cargo!$A:$D,4,FALSE),"")</f>
        <v>0</v>
      </c>
      <c r="Y126">
        <f>IFERROR(VLOOKUP(A126,EXAMS!A:CS,49,FALSE)*VLOOKUP(EXAMS!$AW$1,[1]Cargo!$A:$D,4,FALSE),"")</f>
        <v>0</v>
      </c>
      <c r="Z126">
        <f>IFERROR(VLOOKUP(A126,EXAMS!A:CS,51,FALSE)*VLOOKUP(EXAMS!$AY$1,[1]Cargo!$A:$D,4,FALSE),"")</f>
        <v>0</v>
      </c>
      <c r="AA126">
        <f>IFERROR(VLOOKUP(A126,EXAMS!A:CS,53,FALSE)*VLOOKUP(EXAMS!$BA$1,[1]Cargo!$A:$D,4,FALSE),"")</f>
        <v>0</v>
      </c>
      <c r="AB126">
        <f>IFERROR(VLOOKUP(A126,EXAMS!A:CS,55,FALSE)*VLOOKUP(EXAMS!$BC$1,[1]Cargo!$A:$D,4,FALSE),"")</f>
        <v>0</v>
      </c>
      <c r="AC126">
        <f>IFERROR(VLOOKUP(A126,EXAMS!A:CS,57,FALSE)*VLOOKUP(EXAMS!$BE$1,[1]Cargo!$A:$D,4,FALSE),"")</f>
        <v>0</v>
      </c>
      <c r="AD126">
        <f>IFERROR(VLOOKUP(A126,EXAMS!A:CS,59,FALSE)*VLOOKUP(EXAMS!$BG$1,[1]Cargo!$A:$D,4,FALSE),"")</f>
        <v>0</v>
      </c>
      <c r="AE126">
        <f>IFERROR(VLOOKUP(A126,EXAMS!A:CS,61,FALSE)*VLOOKUP(EXAMS!$BI$1,[1]Cargo!$A:$D,4,FALSE),"")</f>
        <v>0</v>
      </c>
      <c r="AF126">
        <f>IFERROR(VLOOKUP(A126,EXAMS!A:CS,63,FALSE)*VLOOKUP(EXAMS!$BK$1,[1]Cargo!$A:$D,4,FALSE),"")</f>
        <v>0</v>
      </c>
      <c r="AG126">
        <f>IFERROR(VLOOKUP(A126,EXAMS!A:CS,65,FALSE)*VLOOKUP(EXAMS!$BM$1,[1]Cargo!$A:$D,4,FALSE),"")</f>
        <v>0</v>
      </c>
      <c r="AH126">
        <f>IFERROR(VLOOKUP(A126,EXAMS!A:CS,67,FALSE)*VLOOKUP(EXAMS!$BO$1,[1]Cargo!$A:$D,4,FALSE),"")</f>
        <v>0</v>
      </c>
      <c r="AI126">
        <f>IFERROR(VLOOKUP(A126,EXAMS!A:CS,69,FALSE)*VLOOKUP(EXAMS!$BQ$1,[1]Cargo!$A:$D,4,FALSE),"")</f>
        <v>0</v>
      </c>
      <c r="AJ126">
        <f>IFERROR(VLOOKUP(A126,EXAMS!A:CS,71,FALSE)*VLOOKUP(EXAMS!$BS$1,[1]Cargo!$A:$D,4,FALSE),"")</f>
        <v>0</v>
      </c>
      <c r="AK126">
        <f>IFERROR(VLOOKUP(A126,EXAMS!A:CS,73,FALSE)*VLOOKUP(EXAMS!$BU$1,[1]Cargo!$A:$D,4,FALSE),"")</f>
        <v>0</v>
      </c>
      <c r="AL126">
        <f>IFERROR(VLOOKUP(A126,EXAMS!A:CS,75,FALSE)*VLOOKUP(EXAMS!$BW$1,[1]Cargo!$A:$D,4,FALSE),"")</f>
        <v>0</v>
      </c>
      <c r="AM126">
        <f>IFERROR(VLOOKUP(A126,EXAMS!A:CS,77,FALSE)*VLOOKUP(EXAMS!$BY$1,[1]Cargo!$A:$D,4,FALSE),"")</f>
        <v>0</v>
      </c>
      <c r="AN126">
        <f>IFERROR(VLOOKUP(A126,EXAMS!A:CS,79,FALSE)*VLOOKUP(EXAMS!$CA$1,[1]Cargo!$A:$D,4,FALSE),"")</f>
        <v>0</v>
      </c>
      <c r="AO126">
        <f>IFERROR(VLOOKUP(A126,EXAMS!A:CS,81,FALSE)*VLOOKUP(EXAMS!$CC$1,[1]Cargo!$A:$D,4,FALSE),"")</f>
        <v>0</v>
      </c>
      <c r="AP126">
        <f>IFERROR(VLOOKUP(A126,EXAMS!A:CS,83,FALSE)*VLOOKUP(EXAMS!$CE$1,[1]Cargo!$A:$D,4,FALSE),"")</f>
        <v>0</v>
      </c>
      <c r="AQ126">
        <f>IFERROR(VLOOKUP(A126,EXAMS!A:CS,85,FALSE)*VLOOKUP(EXAMS!$CG$1,[1]Cargo!$A:$D,4,FALSE),"")</f>
        <v>0</v>
      </c>
      <c r="AR126">
        <f>IFERROR(VLOOKUP(A126,EXAMS!A:CS,87,FALSE)*VLOOKUP(EXAMS!$CI$1,[1]Cargo!$A:$D,4,FALSE),"")</f>
        <v>0</v>
      </c>
      <c r="AS126">
        <f>IFERROR(VLOOKUP(A126,EXAMS!A:CS,89,FALSE)*VLOOKUP(EXAMS!$CK$1,[1]Cargo!$A:$D,4,FALSE),"")</f>
        <v>0</v>
      </c>
      <c r="AT126">
        <f>IFERROR(VLOOKUP(A126,EXAMS!A:CS,91,FALSE)*VLOOKUP(EXAMS!$CM$1,[1]Cargo!$A:$D,4,FALSE),"")</f>
        <v>0</v>
      </c>
      <c r="AU126">
        <f>IFERROR(VLOOKUP(A126,EXAMS!A:CS,93,FALSE)*VLOOKUP(EXAMS!$CO$1,[1]Cargo!$A:$D,4,FALSE),"")</f>
        <v>0</v>
      </c>
      <c r="AV126">
        <f>IFERROR(VLOOKUP(A126,EXAMS!A:CS,95,FALSE)*VLOOKUP(EXAMS!$CQ$1,[1]Cargo!$A:$D,4,FALSE),"")</f>
        <v>8.900000000000001E-2</v>
      </c>
      <c r="AW126">
        <f>IFERROR(VLOOKUP(A126,EXAMS!A:CS,97,FALSE)*VLOOKUP(EXAMS!$CS$1,[1]Cargo!$A:$D,4,FALSE),"")</f>
        <v>0</v>
      </c>
    </row>
    <row r="127" spans="1:49" x14ac:dyDescent="0.3">
      <c r="A127" s="4" t="str">
        <f>METADATA!A126</f>
        <v>Q0531</v>
      </c>
      <c r="B127" s="11" t="s">
        <v>395</v>
      </c>
      <c r="C127" s="11">
        <f t="shared" si="4"/>
        <v>4.6326700000000001</v>
      </c>
      <c r="D127" s="92">
        <f t="shared" si="3"/>
        <v>11</v>
      </c>
      <c r="E127">
        <f>IFERROR(VLOOKUP(A127,EXAMS!A:CS,7,FALSE)*VLOOKUP(EXAMS!$G$1,[1]Cargo!$A:$D,4,FALSE),"")</f>
        <v>0.46451999999999999</v>
      </c>
      <c r="F127">
        <f>IFERROR(VLOOKUP(A127,EXAMS!A:CS,9,FALSE)*VLOOKUP(EXAMS!$I$1,[1]Cargo!$A:$D,4,FALSE),"")</f>
        <v>0.67500000000000004</v>
      </c>
      <c r="G127">
        <f>IFERROR(VLOOKUP(A127,EXAMS!A:CS,11,FALSE)*VLOOKUP(EXAMS!$K$1,[1]Cargo!$A:$D,4,FALSE),"")</f>
        <v>0.66600000000000004</v>
      </c>
      <c r="H127">
        <f>IFERROR(VLOOKUP(A127,EXAMS!A:CS,13,FALSE)*VLOOKUP(EXAMS!$M$1,[1]Cargo!$A:$D,4,FALSE),"")</f>
        <v>0.46409999999999996</v>
      </c>
      <c r="I127">
        <f>IFERROR(VLOOKUP(A127,EXAMS!A:CS,15,FALSE)*VLOOKUP(EXAMS!$O$1,[1]Cargo!$A:$D,4,FALSE),"")</f>
        <v>0.29166999999999998</v>
      </c>
      <c r="J127">
        <f>IFERROR(VLOOKUP(A127,EXAMS!A:CS,17,FALSE)*VLOOKUP(EXAMS!$Q$1,[1]Cargo!$A:$D,4,FALSE),"")</f>
        <v>0</v>
      </c>
      <c r="K127">
        <f>IFERROR(VLOOKUP(A127,EXAMS!A:CS,19,FALSE)*VLOOKUP(EXAMS!$S$1,[1]Cargo!$A:$D,4,FALSE),"")</f>
        <v>0.32888000000000006</v>
      </c>
      <c r="L127">
        <f>IFERROR(VLOOKUP(A127,EXAMS!A:CS,21,FALSE)*VLOOKUP(EXAMS!$U$1,[1]Cargo!$A:$D,4,FALSE),"")</f>
        <v>0.38100000000000001</v>
      </c>
      <c r="M127">
        <f>IFERROR(VLOOKUP(A127,EXAMS!A:CS,23,FALSE)*VLOOKUP(EXAMS!$W$1,[1]Cargo!$A:$D,4,FALSE),"")</f>
        <v>0.25185000000000002</v>
      </c>
      <c r="N127">
        <f>IFERROR(VLOOKUP(A127,EXAMS!A:CS,25,FALSE)*VLOOKUP(EXAMS!$Y$1,[1]Cargo!$A:$D,4,FALSE),"")</f>
        <v>0.40279999999999999</v>
      </c>
      <c r="O127">
        <f>IFERROR(VLOOKUP(A127,EXAMS!A:CS,27,FALSE)*VLOOKUP(EXAMS!$AA$1,[1]Cargo!$A:$D,4,FALSE),"")</f>
        <v>0.4592</v>
      </c>
      <c r="P127">
        <f>IFERROR(VLOOKUP(A127,EXAMS!A:CS,29,FALSE)*VLOOKUP(EXAMS!$AC$1,[1]Cargo!$A:$D,4,FALSE),"")</f>
        <v>0</v>
      </c>
      <c r="Q127">
        <f>IFERROR(VLOOKUP(A127,EXAMS!A:CS,31,FALSE)*VLOOKUP(EXAMS!$AE$1,[1]Cargo!$A:$D,4,FALSE),"")</f>
        <v>0</v>
      </c>
      <c r="R127">
        <f>IFERROR(VLOOKUP(A127,EXAMS!A:CS,33,FALSE)*VLOOKUP(EXAMS!$AG$1,[1]Cargo!$A:$D,4,FALSE),"")</f>
        <v>0.24764999999999998</v>
      </c>
      <c r="S127">
        <f>IFERROR(VLOOKUP(A127,EXAMS!A:CS,37,FALSE)*VLOOKUP(EXAMS!$AK$1,[1]Cargo!$A:$D,4,FALSE),"")</f>
        <v>0</v>
      </c>
      <c r="T127">
        <f>IFERROR(VLOOKUP(A127,EXAMS!A:CS,39,FALSE)*VLOOKUP(EXAMS!$AM$1,[1]Cargo!$A:$D,4,FALSE),"")</f>
        <v>0</v>
      </c>
      <c r="U127">
        <f>IFERROR(VLOOKUP(A127,EXAMS!A:CS,41,FALSE)*VLOOKUP(EXAMS!$AO$1,[1]Cargo!$A:$D,4,FALSE),"")</f>
        <v>0</v>
      </c>
      <c r="V127">
        <f>IFERROR(VLOOKUP(A127,EXAMS!A:CS,43,FALSE)*VLOOKUP(EXAMS!$AQ$1,[1]Cargo!$A:$D,4,FALSE),"")</f>
        <v>0</v>
      </c>
      <c r="W127">
        <f>IFERROR(VLOOKUP(A127,EXAMS!A:CS,45,FALSE)*VLOOKUP(EXAMS!$AS$1,[1]Cargo!$A:$D,4,FALSE),"")</f>
        <v>0</v>
      </c>
      <c r="X127">
        <f>IFERROR(VLOOKUP(A127,EXAMS!A:CS,47,FALSE)*VLOOKUP(EXAMS!$AU$1,[1]Cargo!$A:$D,4,FALSE),"")</f>
        <v>0</v>
      </c>
      <c r="Y127">
        <f>IFERROR(VLOOKUP(A127,EXAMS!A:CS,49,FALSE)*VLOOKUP(EXAMS!$AW$1,[1]Cargo!$A:$D,4,FALSE),"")</f>
        <v>0</v>
      </c>
      <c r="Z127">
        <f>IFERROR(VLOOKUP(A127,EXAMS!A:CS,51,FALSE)*VLOOKUP(EXAMS!$AY$1,[1]Cargo!$A:$D,4,FALSE),"")</f>
        <v>0</v>
      </c>
      <c r="AA127">
        <f>IFERROR(VLOOKUP(A127,EXAMS!A:CS,53,FALSE)*VLOOKUP(EXAMS!$BA$1,[1]Cargo!$A:$D,4,FALSE),"")</f>
        <v>0</v>
      </c>
      <c r="AB127">
        <f>IFERROR(VLOOKUP(A127,EXAMS!A:CS,55,FALSE)*VLOOKUP(EXAMS!$BC$1,[1]Cargo!$A:$D,4,FALSE),"")</f>
        <v>0</v>
      </c>
      <c r="AC127">
        <f>IFERROR(VLOOKUP(A127,EXAMS!A:CS,57,FALSE)*VLOOKUP(EXAMS!$BE$1,[1]Cargo!$A:$D,4,FALSE),"")</f>
        <v>0</v>
      </c>
      <c r="AD127">
        <f>IFERROR(VLOOKUP(A127,EXAMS!A:CS,59,FALSE)*VLOOKUP(EXAMS!$BG$1,[1]Cargo!$A:$D,4,FALSE),"")</f>
        <v>0</v>
      </c>
      <c r="AE127">
        <f>IFERROR(VLOOKUP(A127,EXAMS!A:CS,61,FALSE)*VLOOKUP(EXAMS!$BI$1,[1]Cargo!$A:$D,4,FALSE),"")</f>
        <v>0</v>
      </c>
      <c r="AF127">
        <f>IFERROR(VLOOKUP(A127,EXAMS!A:CS,63,FALSE)*VLOOKUP(EXAMS!$BK$1,[1]Cargo!$A:$D,4,FALSE),"")</f>
        <v>0</v>
      </c>
      <c r="AG127">
        <f>IFERROR(VLOOKUP(A127,EXAMS!A:CS,65,FALSE)*VLOOKUP(EXAMS!$BM$1,[1]Cargo!$A:$D,4,FALSE),"")</f>
        <v>0</v>
      </c>
      <c r="AH127">
        <f>IFERROR(VLOOKUP(A127,EXAMS!A:CS,67,FALSE)*VLOOKUP(EXAMS!$BO$1,[1]Cargo!$A:$D,4,FALSE),"")</f>
        <v>0</v>
      </c>
      <c r="AI127">
        <f>IFERROR(VLOOKUP(A127,EXAMS!A:CS,69,FALSE)*VLOOKUP(EXAMS!$BQ$1,[1]Cargo!$A:$D,4,FALSE),"")</f>
        <v>0</v>
      </c>
      <c r="AJ127">
        <f>IFERROR(VLOOKUP(A127,EXAMS!A:CS,71,FALSE)*VLOOKUP(EXAMS!$BS$1,[1]Cargo!$A:$D,4,FALSE),"")</f>
        <v>0</v>
      </c>
      <c r="AK127">
        <f>IFERROR(VLOOKUP(A127,EXAMS!A:CS,73,FALSE)*VLOOKUP(EXAMS!$BU$1,[1]Cargo!$A:$D,4,FALSE),"")</f>
        <v>0</v>
      </c>
      <c r="AL127">
        <f>IFERROR(VLOOKUP(A127,EXAMS!A:CS,75,FALSE)*VLOOKUP(EXAMS!$BW$1,[1]Cargo!$A:$D,4,FALSE),"")</f>
        <v>0</v>
      </c>
      <c r="AM127">
        <f>IFERROR(VLOOKUP(A127,EXAMS!A:CS,77,FALSE)*VLOOKUP(EXAMS!$BY$1,[1]Cargo!$A:$D,4,FALSE),"")</f>
        <v>0</v>
      </c>
      <c r="AN127">
        <f>IFERROR(VLOOKUP(A127,EXAMS!A:CS,79,FALSE)*VLOOKUP(EXAMS!$CA$1,[1]Cargo!$A:$D,4,FALSE),"")</f>
        <v>0</v>
      </c>
      <c r="AO127">
        <f>IFERROR(VLOOKUP(A127,EXAMS!A:CS,81,FALSE)*VLOOKUP(EXAMS!$CC$1,[1]Cargo!$A:$D,4,FALSE),"")</f>
        <v>0</v>
      </c>
      <c r="AP127">
        <f>IFERROR(VLOOKUP(A127,EXAMS!A:CS,83,FALSE)*VLOOKUP(EXAMS!$CE$1,[1]Cargo!$A:$D,4,FALSE),"")</f>
        <v>0</v>
      </c>
      <c r="AQ127">
        <f>IFERROR(VLOOKUP(A127,EXAMS!A:CS,85,FALSE)*VLOOKUP(EXAMS!$CG$1,[1]Cargo!$A:$D,4,FALSE),"")</f>
        <v>0</v>
      </c>
      <c r="AR127">
        <f>IFERROR(VLOOKUP(A127,EXAMS!A:CS,87,FALSE)*VLOOKUP(EXAMS!$CI$1,[1]Cargo!$A:$D,4,FALSE),"")</f>
        <v>0</v>
      </c>
      <c r="AS127">
        <f>IFERROR(VLOOKUP(A127,EXAMS!A:CS,89,FALSE)*VLOOKUP(EXAMS!$CK$1,[1]Cargo!$A:$D,4,FALSE),"")</f>
        <v>0</v>
      </c>
      <c r="AT127">
        <f>IFERROR(VLOOKUP(A127,EXAMS!A:CS,91,FALSE)*VLOOKUP(EXAMS!$CM$1,[1]Cargo!$A:$D,4,FALSE),"")</f>
        <v>0</v>
      </c>
      <c r="AU127">
        <f>IFERROR(VLOOKUP(A127,EXAMS!A:CS,93,FALSE)*VLOOKUP(EXAMS!$CO$1,[1]Cargo!$A:$D,4,FALSE),"")</f>
        <v>0</v>
      </c>
      <c r="AV127">
        <f>IFERROR(VLOOKUP(A127,EXAMS!A:CS,95,FALSE)*VLOOKUP(EXAMS!$CQ$1,[1]Cargo!$A:$D,4,FALSE),"")</f>
        <v>0</v>
      </c>
      <c r="AW127">
        <f>IFERROR(VLOOKUP(A127,EXAMS!A:CS,97,FALSE)*VLOOKUP(EXAMS!$CS$1,[1]Cargo!$A:$D,4,FALSE),"")</f>
        <v>0</v>
      </c>
    </row>
    <row r="128" spans="1:49" hidden="1" x14ac:dyDescent="0.3">
      <c r="A128" s="4" t="str">
        <f>METADATA!A127</f>
        <v>Q0532</v>
      </c>
      <c r="B128" s="11" t="s">
        <v>398</v>
      </c>
      <c r="C128" s="11">
        <f t="shared" si="4"/>
        <v>0.3125</v>
      </c>
      <c r="D128" s="92">
        <f t="shared" si="3"/>
        <v>1</v>
      </c>
      <c r="E128">
        <f>IFERROR(VLOOKUP(A128,EXAMS!A:CS,7,FALSE)*VLOOKUP(EXAMS!$G$1,[1]Cargo!$A:$D,4,FALSE),"")</f>
        <v>0</v>
      </c>
      <c r="F128">
        <f>IFERROR(VLOOKUP(A128,EXAMS!A:CS,9,FALSE)*VLOOKUP(EXAMS!$I$1,[1]Cargo!$A:$D,4,FALSE),"")</f>
        <v>0</v>
      </c>
      <c r="G128">
        <f>IFERROR(VLOOKUP(A128,EXAMS!A:CS,11,FALSE)*VLOOKUP(EXAMS!$K$1,[1]Cargo!$A:$D,4,FALSE),"")</f>
        <v>0</v>
      </c>
      <c r="H128">
        <f>IFERROR(VLOOKUP(A128,EXAMS!A:CS,13,FALSE)*VLOOKUP(EXAMS!$M$1,[1]Cargo!$A:$D,4,FALSE),"")</f>
        <v>0</v>
      </c>
      <c r="I128">
        <f>IFERROR(VLOOKUP(A128,EXAMS!A:CS,15,FALSE)*VLOOKUP(EXAMS!$O$1,[1]Cargo!$A:$D,4,FALSE),"")</f>
        <v>0</v>
      </c>
      <c r="J128">
        <f>IFERROR(VLOOKUP(A128,EXAMS!A:CS,17,FALSE)*VLOOKUP(EXAMS!$Q$1,[1]Cargo!$A:$D,4,FALSE),"")</f>
        <v>0</v>
      </c>
      <c r="K128">
        <f>IFERROR(VLOOKUP(A128,EXAMS!A:CS,19,FALSE)*VLOOKUP(EXAMS!$S$1,[1]Cargo!$A:$D,4,FALSE),"")</f>
        <v>0</v>
      </c>
      <c r="L128">
        <f>IFERROR(VLOOKUP(A128,EXAMS!A:CS,21,FALSE)*VLOOKUP(EXAMS!$U$1,[1]Cargo!$A:$D,4,FALSE),"")</f>
        <v>0</v>
      </c>
      <c r="M128">
        <f>IFERROR(VLOOKUP(A128,EXAMS!A:CS,23,FALSE)*VLOOKUP(EXAMS!$W$1,[1]Cargo!$A:$D,4,FALSE),"")</f>
        <v>0</v>
      </c>
      <c r="N128">
        <f>IFERROR(VLOOKUP(A128,EXAMS!A:CS,25,FALSE)*VLOOKUP(EXAMS!$Y$1,[1]Cargo!$A:$D,4,FALSE),"")</f>
        <v>0</v>
      </c>
      <c r="O128">
        <f>IFERROR(VLOOKUP(A128,EXAMS!A:CS,27,FALSE)*VLOOKUP(EXAMS!$AA$1,[1]Cargo!$A:$D,4,FALSE),"")</f>
        <v>0</v>
      </c>
      <c r="P128">
        <f>IFERROR(VLOOKUP(A128,EXAMS!A:CS,29,FALSE)*VLOOKUP(EXAMS!$AC$1,[1]Cargo!$A:$D,4,FALSE),"")</f>
        <v>0</v>
      </c>
      <c r="Q128">
        <f>IFERROR(VLOOKUP(A128,EXAMS!A:CS,31,FALSE)*VLOOKUP(EXAMS!$AE$1,[1]Cargo!$A:$D,4,FALSE),"")</f>
        <v>0</v>
      </c>
      <c r="R128">
        <f>IFERROR(VLOOKUP(A128,EXAMS!A:CS,33,FALSE)*VLOOKUP(EXAMS!$AG$1,[1]Cargo!$A:$D,4,FALSE),"")</f>
        <v>0</v>
      </c>
      <c r="S128">
        <f>IFERROR(VLOOKUP(A128,EXAMS!A:CS,37,FALSE)*VLOOKUP(EXAMS!$AK$1,[1]Cargo!$A:$D,4,FALSE),"")</f>
        <v>0.3125</v>
      </c>
      <c r="T128">
        <f>IFERROR(VLOOKUP(A128,EXAMS!A:CS,39,FALSE)*VLOOKUP(EXAMS!$AM$1,[1]Cargo!$A:$D,4,FALSE),"")</f>
        <v>0</v>
      </c>
      <c r="U128">
        <f>IFERROR(VLOOKUP(A128,EXAMS!A:CS,41,FALSE)*VLOOKUP(EXAMS!$AO$1,[1]Cargo!$A:$D,4,FALSE),"")</f>
        <v>0</v>
      </c>
      <c r="V128">
        <f>IFERROR(VLOOKUP(A128,EXAMS!A:CS,43,FALSE)*VLOOKUP(EXAMS!$AQ$1,[1]Cargo!$A:$D,4,FALSE),"")</f>
        <v>0</v>
      </c>
      <c r="W128">
        <f>IFERROR(VLOOKUP(A128,EXAMS!A:CS,45,FALSE)*VLOOKUP(EXAMS!$AS$1,[1]Cargo!$A:$D,4,FALSE),"")</f>
        <v>0</v>
      </c>
      <c r="X128">
        <f>IFERROR(VLOOKUP(A128,EXAMS!A:CS,47,FALSE)*VLOOKUP(EXAMS!$AU$1,[1]Cargo!$A:$D,4,FALSE),"")</f>
        <v>0</v>
      </c>
      <c r="Y128">
        <f>IFERROR(VLOOKUP(A128,EXAMS!A:CS,49,FALSE)*VLOOKUP(EXAMS!$AW$1,[1]Cargo!$A:$D,4,FALSE),"")</f>
        <v>0</v>
      </c>
      <c r="Z128">
        <f>IFERROR(VLOOKUP(A128,EXAMS!A:CS,51,FALSE)*VLOOKUP(EXAMS!$AY$1,[1]Cargo!$A:$D,4,FALSE),"")</f>
        <v>0</v>
      </c>
      <c r="AA128">
        <f>IFERROR(VLOOKUP(A128,EXAMS!A:CS,53,FALSE)*VLOOKUP(EXAMS!$BA$1,[1]Cargo!$A:$D,4,FALSE),"")</f>
        <v>0</v>
      </c>
      <c r="AB128">
        <f>IFERROR(VLOOKUP(A128,EXAMS!A:CS,55,FALSE)*VLOOKUP(EXAMS!$BC$1,[1]Cargo!$A:$D,4,FALSE),"")</f>
        <v>0</v>
      </c>
      <c r="AC128">
        <f>IFERROR(VLOOKUP(A128,EXAMS!A:CS,57,FALSE)*VLOOKUP(EXAMS!$BE$1,[1]Cargo!$A:$D,4,FALSE),"")</f>
        <v>0</v>
      </c>
      <c r="AD128">
        <f>IFERROR(VLOOKUP(A128,EXAMS!A:CS,59,FALSE)*VLOOKUP(EXAMS!$BG$1,[1]Cargo!$A:$D,4,FALSE),"")</f>
        <v>0</v>
      </c>
      <c r="AE128">
        <f>IFERROR(VLOOKUP(A128,EXAMS!A:CS,61,FALSE)*VLOOKUP(EXAMS!$BI$1,[1]Cargo!$A:$D,4,FALSE),"")</f>
        <v>0</v>
      </c>
      <c r="AF128">
        <f>IFERROR(VLOOKUP(A128,EXAMS!A:CS,63,FALSE)*VLOOKUP(EXAMS!$BK$1,[1]Cargo!$A:$D,4,FALSE),"")</f>
        <v>0</v>
      </c>
      <c r="AG128">
        <f>IFERROR(VLOOKUP(A128,EXAMS!A:CS,65,FALSE)*VLOOKUP(EXAMS!$BM$1,[1]Cargo!$A:$D,4,FALSE),"")</f>
        <v>0</v>
      </c>
      <c r="AH128">
        <f>IFERROR(VLOOKUP(A128,EXAMS!A:CS,67,FALSE)*VLOOKUP(EXAMS!$BO$1,[1]Cargo!$A:$D,4,FALSE),"")</f>
        <v>0</v>
      </c>
      <c r="AI128">
        <f>IFERROR(VLOOKUP(A128,EXAMS!A:CS,69,FALSE)*VLOOKUP(EXAMS!$BQ$1,[1]Cargo!$A:$D,4,FALSE),"")</f>
        <v>0</v>
      </c>
      <c r="AJ128">
        <f>IFERROR(VLOOKUP(A128,EXAMS!A:CS,71,FALSE)*VLOOKUP(EXAMS!$BS$1,[1]Cargo!$A:$D,4,FALSE),"")</f>
        <v>0</v>
      </c>
      <c r="AK128">
        <f>IFERROR(VLOOKUP(A128,EXAMS!A:CS,73,FALSE)*VLOOKUP(EXAMS!$BU$1,[1]Cargo!$A:$D,4,FALSE),"")</f>
        <v>0</v>
      </c>
      <c r="AL128">
        <f>IFERROR(VLOOKUP(A128,EXAMS!A:CS,75,FALSE)*VLOOKUP(EXAMS!$BW$1,[1]Cargo!$A:$D,4,FALSE),"")</f>
        <v>0</v>
      </c>
      <c r="AM128">
        <f>IFERROR(VLOOKUP(A128,EXAMS!A:CS,77,FALSE)*VLOOKUP(EXAMS!$BY$1,[1]Cargo!$A:$D,4,FALSE),"")</f>
        <v>0</v>
      </c>
      <c r="AN128">
        <f>IFERROR(VLOOKUP(A128,EXAMS!A:CS,79,FALSE)*VLOOKUP(EXAMS!$CA$1,[1]Cargo!$A:$D,4,FALSE),"")</f>
        <v>0</v>
      </c>
      <c r="AO128">
        <f>IFERROR(VLOOKUP(A128,EXAMS!A:CS,81,FALSE)*VLOOKUP(EXAMS!$CC$1,[1]Cargo!$A:$D,4,FALSE),"")</f>
        <v>0</v>
      </c>
      <c r="AP128">
        <f>IFERROR(VLOOKUP(A128,EXAMS!A:CS,83,FALSE)*VLOOKUP(EXAMS!$CE$1,[1]Cargo!$A:$D,4,FALSE),"")</f>
        <v>0</v>
      </c>
      <c r="AQ128">
        <f>IFERROR(VLOOKUP(A128,EXAMS!A:CS,85,FALSE)*VLOOKUP(EXAMS!$CG$1,[1]Cargo!$A:$D,4,FALSE),"")</f>
        <v>0</v>
      </c>
      <c r="AR128">
        <f>IFERROR(VLOOKUP(A128,EXAMS!A:CS,87,FALSE)*VLOOKUP(EXAMS!$CI$1,[1]Cargo!$A:$D,4,FALSE),"")</f>
        <v>0</v>
      </c>
      <c r="AS128">
        <f>IFERROR(VLOOKUP(A128,EXAMS!A:CS,89,FALSE)*VLOOKUP(EXAMS!$CK$1,[1]Cargo!$A:$D,4,FALSE),"")</f>
        <v>0</v>
      </c>
      <c r="AT128">
        <f>IFERROR(VLOOKUP(A128,EXAMS!A:CS,91,FALSE)*VLOOKUP(EXAMS!$CM$1,[1]Cargo!$A:$D,4,FALSE),"")</f>
        <v>0</v>
      </c>
      <c r="AU128">
        <f>IFERROR(VLOOKUP(A128,EXAMS!A:CS,93,FALSE)*VLOOKUP(EXAMS!$CO$1,[1]Cargo!$A:$D,4,FALSE),"")</f>
        <v>0</v>
      </c>
      <c r="AV128">
        <f>IFERROR(VLOOKUP(A128,EXAMS!A:CS,95,FALSE)*VLOOKUP(EXAMS!$CQ$1,[1]Cargo!$A:$D,4,FALSE),"")</f>
        <v>0</v>
      </c>
      <c r="AW128">
        <f>IFERROR(VLOOKUP(A128,EXAMS!A:CS,97,FALSE)*VLOOKUP(EXAMS!$CS$1,[1]Cargo!$A:$D,4,FALSE),"")</f>
        <v>0</v>
      </c>
    </row>
    <row r="129" spans="1:49" hidden="1" x14ac:dyDescent="0.3">
      <c r="A129" s="4" t="str">
        <f>METADATA!A128</f>
        <v>Q0533</v>
      </c>
      <c r="B129" s="11" t="s">
        <v>401</v>
      </c>
      <c r="C129" s="11">
        <f t="shared" si="4"/>
        <v>0</v>
      </c>
      <c r="D129" s="92">
        <f t="shared" si="3"/>
        <v>0</v>
      </c>
      <c r="E129">
        <f>IFERROR(VLOOKUP(A129,EXAMS!A:CS,7,FALSE)*VLOOKUP(EXAMS!$G$1,[1]Cargo!$A:$D,4,FALSE),"")</f>
        <v>0</v>
      </c>
      <c r="F129">
        <f>IFERROR(VLOOKUP(A129,EXAMS!A:CS,9,FALSE)*VLOOKUP(EXAMS!$I$1,[1]Cargo!$A:$D,4,FALSE),"")</f>
        <v>0</v>
      </c>
      <c r="G129">
        <f>IFERROR(VLOOKUP(A129,EXAMS!A:CS,11,FALSE)*VLOOKUP(EXAMS!$K$1,[1]Cargo!$A:$D,4,FALSE),"")</f>
        <v>0</v>
      </c>
      <c r="H129">
        <f>IFERROR(VLOOKUP(A129,EXAMS!A:CS,13,FALSE)*VLOOKUP(EXAMS!$M$1,[1]Cargo!$A:$D,4,FALSE),"")</f>
        <v>0</v>
      </c>
      <c r="I129">
        <f>IFERROR(VLOOKUP(A129,EXAMS!A:CS,15,FALSE)*VLOOKUP(EXAMS!$O$1,[1]Cargo!$A:$D,4,FALSE),"")</f>
        <v>0</v>
      </c>
      <c r="J129">
        <f>IFERROR(VLOOKUP(A129,EXAMS!A:CS,17,FALSE)*VLOOKUP(EXAMS!$Q$1,[1]Cargo!$A:$D,4,FALSE),"")</f>
        <v>0</v>
      </c>
      <c r="K129">
        <f>IFERROR(VLOOKUP(A129,EXAMS!A:CS,19,FALSE)*VLOOKUP(EXAMS!$S$1,[1]Cargo!$A:$D,4,FALSE),"")</f>
        <v>0</v>
      </c>
      <c r="L129">
        <f>IFERROR(VLOOKUP(A129,EXAMS!A:CS,21,FALSE)*VLOOKUP(EXAMS!$U$1,[1]Cargo!$A:$D,4,FALSE),"")</f>
        <v>0</v>
      </c>
      <c r="M129">
        <f>IFERROR(VLOOKUP(A129,EXAMS!A:CS,23,FALSE)*VLOOKUP(EXAMS!$W$1,[1]Cargo!$A:$D,4,FALSE),"")</f>
        <v>0</v>
      </c>
      <c r="N129">
        <f>IFERROR(VLOOKUP(A129,EXAMS!A:CS,25,FALSE)*VLOOKUP(EXAMS!$Y$1,[1]Cargo!$A:$D,4,FALSE),"")</f>
        <v>0</v>
      </c>
      <c r="O129">
        <f>IFERROR(VLOOKUP(A129,EXAMS!A:CS,27,FALSE)*VLOOKUP(EXAMS!$AA$1,[1]Cargo!$A:$D,4,FALSE),"")</f>
        <v>0</v>
      </c>
      <c r="P129">
        <f>IFERROR(VLOOKUP(A129,EXAMS!A:CS,29,FALSE)*VLOOKUP(EXAMS!$AC$1,[1]Cargo!$A:$D,4,FALSE),"")</f>
        <v>0</v>
      </c>
      <c r="Q129">
        <f>IFERROR(VLOOKUP(A129,EXAMS!A:CS,31,FALSE)*VLOOKUP(EXAMS!$AE$1,[1]Cargo!$A:$D,4,FALSE),"")</f>
        <v>0</v>
      </c>
      <c r="R129">
        <f>IFERROR(VLOOKUP(A129,EXAMS!A:CS,33,FALSE)*VLOOKUP(EXAMS!$AG$1,[1]Cargo!$A:$D,4,FALSE),"")</f>
        <v>0</v>
      </c>
      <c r="S129">
        <f>IFERROR(VLOOKUP(A129,EXAMS!A:CS,37,FALSE)*VLOOKUP(EXAMS!$AK$1,[1]Cargo!$A:$D,4,FALSE),"")</f>
        <v>0</v>
      </c>
      <c r="T129">
        <f>IFERROR(VLOOKUP(A129,EXAMS!A:CS,39,FALSE)*VLOOKUP(EXAMS!$AM$1,[1]Cargo!$A:$D,4,FALSE),"")</f>
        <v>0</v>
      </c>
      <c r="U129">
        <f>IFERROR(VLOOKUP(A129,EXAMS!A:CS,41,FALSE)*VLOOKUP(EXAMS!$AO$1,[1]Cargo!$A:$D,4,FALSE),"")</f>
        <v>0</v>
      </c>
      <c r="V129">
        <f>IFERROR(VLOOKUP(A129,EXAMS!A:CS,43,FALSE)*VLOOKUP(EXAMS!$AQ$1,[1]Cargo!$A:$D,4,FALSE),"")</f>
        <v>0</v>
      </c>
      <c r="W129">
        <f>IFERROR(VLOOKUP(A129,EXAMS!A:CS,45,FALSE)*VLOOKUP(EXAMS!$AS$1,[1]Cargo!$A:$D,4,FALSE),"")</f>
        <v>0</v>
      </c>
      <c r="X129">
        <f>IFERROR(VLOOKUP(A129,EXAMS!A:CS,47,FALSE)*VLOOKUP(EXAMS!$AU$1,[1]Cargo!$A:$D,4,FALSE),"")</f>
        <v>0</v>
      </c>
      <c r="Y129">
        <f>IFERROR(VLOOKUP(A129,EXAMS!A:CS,49,FALSE)*VLOOKUP(EXAMS!$AW$1,[1]Cargo!$A:$D,4,FALSE),"")</f>
        <v>0</v>
      </c>
      <c r="Z129">
        <f>IFERROR(VLOOKUP(A129,EXAMS!A:CS,51,FALSE)*VLOOKUP(EXAMS!$AY$1,[1]Cargo!$A:$D,4,FALSE),"")</f>
        <v>0</v>
      </c>
      <c r="AA129">
        <f>IFERROR(VLOOKUP(A129,EXAMS!A:CS,53,FALSE)*VLOOKUP(EXAMS!$BA$1,[1]Cargo!$A:$D,4,FALSE),"")</f>
        <v>0</v>
      </c>
      <c r="AB129">
        <f>IFERROR(VLOOKUP(A129,EXAMS!A:CS,55,FALSE)*VLOOKUP(EXAMS!$BC$1,[1]Cargo!$A:$D,4,FALSE),"")</f>
        <v>0</v>
      </c>
      <c r="AC129">
        <f>IFERROR(VLOOKUP(A129,EXAMS!A:CS,57,FALSE)*VLOOKUP(EXAMS!$BE$1,[1]Cargo!$A:$D,4,FALSE),"")</f>
        <v>0</v>
      </c>
      <c r="AD129">
        <f>IFERROR(VLOOKUP(A129,EXAMS!A:CS,59,FALSE)*VLOOKUP(EXAMS!$BG$1,[1]Cargo!$A:$D,4,FALSE),"")</f>
        <v>0</v>
      </c>
      <c r="AE129">
        <f>IFERROR(VLOOKUP(A129,EXAMS!A:CS,61,FALSE)*VLOOKUP(EXAMS!$BI$1,[1]Cargo!$A:$D,4,FALSE),"")</f>
        <v>0</v>
      </c>
      <c r="AF129">
        <f>IFERROR(VLOOKUP(A129,EXAMS!A:CS,63,FALSE)*VLOOKUP(EXAMS!$BK$1,[1]Cargo!$A:$D,4,FALSE),"")</f>
        <v>0</v>
      </c>
      <c r="AG129">
        <f>IFERROR(VLOOKUP(A129,EXAMS!A:CS,65,FALSE)*VLOOKUP(EXAMS!$BM$1,[1]Cargo!$A:$D,4,FALSE),"")</f>
        <v>0</v>
      </c>
      <c r="AH129">
        <f>IFERROR(VLOOKUP(A129,EXAMS!A:CS,67,FALSE)*VLOOKUP(EXAMS!$BO$1,[1]Cargo!$A:$D,4,FALSE),"")</f>
        <v>0</v>
      </c>
      <c r="AI129">
        <f>IFERROR(VLOOKUP(A129,EXAMS!A:CS,69,FALSE)*VLOOKUP(EXAMS!$BQ$1,[1]Cargo!$A:$D,4,FALSE),"")</f>
        <v>0</v>
      </c>
      <c r="AJ129">
        <f>IFERROR(VLOOKUP(A129,EXAMS!A:CS,71,FALSE)*VLOOKUP(EXAMS!$BS$1,[1]Cargo!$A:$D,4,FALSE),"")</f>
        <v>0</v>
      </c>
      <c r="AK129">
        <f>IFERROR(VLOOKUP(A129,EXAMS!A:CS,73,FALSE)*VLOOKUP(EXAMS!$BU$1,[1]Cargo!$A:$D,4,FALSE),"")</f>
        <v>0</v>
      </c>
      <c r="AL129">
        <f>IFERROR(VLOOKUP(A129,EXAMS!A:CS,75,FALSE)*VLOOKUP(EXAMS!$BW$1,[1]Cargo!$A:$D,4,FALSE),"")</f>
        <v>0</v>
      </c>
      <c r="AM129">
        <f>IFERROR(VLOOKUP(A129,EXAMS!A:CS,77,FALSE)*VLOOKUP(EXAMS!$BY$1,[1]Cargo!$A:$D,4,FALSE),"")</f>
        <v>0</v>
      </c>
      <c r="AN129">
        <f>IFERROR(VLOOKUP(A129,EXAMS!A:CS,79,FALSE)*VLOOKUP(EXAMS!$CA$1,[1]Cargo!$A:$D,4,FALSE),"")</f>
        <v>0</v>
      </c>
      <c r="AO129">
        <f>IFERROR(VLOOKUP(A129,EXAMS!A:CS,81,FALSE)*VLOOKUP(EXAMS!$CC$1,[1]Cargo!$A:$D,4,FALSE),"")</f>
        <v>0</v>
      </c>
      <c r="AP129">
        <f>IFERROR(VLOOKUP(A129,EXAMS!A:CS,83,FALSE)*VLOOKUP(EXAMS!$CE$1,[1]Cargo!$A:$D,4,FALSE),"")</f>
        <v>0</v>
      </c>
      <c r="AQ129">
        <f>IFERROR(VLOOKUP(A129,EXAMS!A:CS,85,FALSE)*VLOOKUP(EXAMS!$CG$1,[1]Cargo!$A:$D,4,FALSE),"")</f>
        <v>0</v>
      </c>
      <c r="AR129">
        <f>IFERROR(VLOOKUP(A129,EXAMS!A:CS,87,FALSE)*VLOOKUP(EXAMS!$CI$1,[1]Cargo!$A:$D,4,FALSE),"")</f>
        <v>0</v>
      </c>
      <c r="AS129">
        <f>IFERROR(VLOOKUP(A129,EXAMS!A:CS,89,FALSE)*VLOOKUP(EXAMS!$CK$1,[1]Cargo!$A:$D,4,FALSE),"")</f>
        <v>0</v>
      </c>
      <c r="AT129">
        <f>IFERROR(VLOOKUP(A129,EXAMS!A:CS,91,FALSE)*VLOOKUP(EXAMS!$CM$1,[1]Cargo!$A:$D,4,FALSE),"")</f>
        <v>0</v>
      </c>
      <c r="AU129">
        <f>IFERROR(VLOOKUP(A129,EXAMS!A:CS,93,FALSE)*VLOOKUP(EXAMS!$CO$1,[1]Cargo!$A:$D,4,FALSE),"")</f>
        <v>0</v>
      </c>
      <c r="AV129">
        <f>IFERROR(VLOOKUP(A129,EXAMS!A:CS,95,FALSE)*VLOOKUP(EXAMS!$CQ$1,[1]Cargo!$A:$D,4,FALSE),"")</f>
        <v>0</v>
      </c>
      <c r="AW129">
        <f>IFERROR(VLOOKUP(A129,EXAMS!A:CS,97,FALSE)*VLOOKUP(EXAMS!$CS$1,[1]Cargo!$A:$D,4,FALSE),"")</f>
        <v>0</v>
      </c>
    </row>
    <row r="130" spans="1:49" hidden="1" x14ac:dyDescent="0.3">
      <c r="A130" s="4" t="str">
        <f>METADATA!A129</f>
        <v>Q0534</v>
      </c>
      <c r="B130" s="11" t="s">
        <v>404</v>
      </c>
      <c r="C130" s="11">
        <f t="shared" si="4"/>
        <v>0</v>
      </c>
      <c r="D130" s="92">
        <f t="shared" si="3"/>
        <v>0</v>
      </c>
      <c r="E130">
        <f>IFERROR(VLOOKUP(A130,EXAMS!A:CS,7,FALSE)*VLOOKUP(EXAMS!$G$1,[1]Cargo!$A:$D,4,FALSE),"")</f>
        <v>0</v>
      </c>
      <c r="F130">
        <f>IFERROR(VLOOKUP(A130,EXAMS!A:CS,9,FALSE)*VLOOKUP(EXAMS!$I$1,[1]Cargo!$A:$D,4,FALSE),"")</f>
        <v>0</v>
      </c>
      <c r="G130">
        <f>IFERROR(VLOOKUP(A130,EXAMS!A:CS,11,FALSE)*VLOOKUP(EXAMS!$K$1,[1]Cargo!$A:$D,4,FALSE),"")</f>
        <v>0</v>
      </c>
      <c r="H130">
        <f>IFERROR(VLOOKUP(A130,EXAMS!A:CS,13,FALSE)*VLOOKUP(EXAMS!$M$1,[1]Cargo!$A:$D,4,FALSE),"")</f>
        <v>0</v>
      </c>
      <c r="I130">
        <f>IFERROR(VLOOKUP(A130,EXAMS!A:CS,15,FALSE)*VLOOKUP(EXAMS!$O$1,[1]Cargo!$A:$D,4,FALSE),"")</f>
        <v>0</v>
      </c>
      <c r="J130">
        <f>IFERROR(VLOOKUP(A130,EXAMS!A:CS,17,FALSE)*VLOOKUP(EXAMS!$Q$1,[1]Cargo!$A:$D,4,FALSE),"")</f>
        <v>0</v>
      </c>
      <c r="K130">
        <f>IFERROR(VLOOKUP(A130,EXAMS!A:CS,19,FALSE)*VLOOKUP(EXAMS!$S$1,[1]Cargo!$A:$D,4,FALSE),"")</f>
        <v>0</v>
      </c>
      <c r="L130">
        <f>IFERROR(VLOOKUP(A130,EXAMS!A:CS,21,FALSE)*VLOOKUP(EXAMS!$U$1,[1]Cargo!$A:$D,4,FALSE),"")</f>
        <v>0</v>
      </c>
      <c r="M130">
        <f>IFERROR(VLOOKUP(A130,EXAMS!A:CS,23,FALSE)*VLOOKUP(EXAMS!$W$1,[1]Cargo!$A:$D,4,FALSE),"")</f>
        <v>0</v>
      </c>
      <c r="N130">
        <f>IFERROR(VLOOKUP(A130,EXAMS!A:CS,25,FALSE)*VLOOKUP(EXAMS!$Y$1,[1]Cargo!$A:$D,4,FALSE),"")</f>
        <v>0</v>
      </c>
      <c r="O130">
        <f>IFERROR(VLOOKUP(A130,EXAMS!A:CS,27,FALSE)*VLOOKUP(EXAMS!$AA$1,[1]Cargo!$A:$D,4,FALSE),"")</f>
        <v>0</v>
      </c>
      <c r="P130">
        <f>IFERROR(VLOOKUP(A130,EXAMS!A:CS,29,FALSE)*VLOOKUP(EXAMS!$AC$1,[1]Cargo!$A:$D,4,FALSE),"")</f>
        <v>0</v>
      </c>
      <c r="Q130">
        <f>IFERROR(VLOOKUP(A130,EXAMS!A:CS,31,FALSE)*VLOOKUP(EXAMS!$AE$1,[1]Cargo!$A:$D,4,FALSE),"")</f>
        <v>0</v>
      </c>
      <c r="R130">
        <f>IFERROR(VLOOKUP(A130,EXAMS!A:CS,33,FALSE)*VLOOKUP(EXAMS!$AG$1,[1]Cargo!$A:$D,4,FALSE),"")</f>
        <v>0</v>
      </c>
      <c r="S130">
        <f>IFERROR(VLOOKUP(A130,EXAMS!A:CS,37,FALSE)*VLOOKUP(EXAMS!$AK$1,[1]Cargo!$A:$D,4,FALSE),"")</f>
        <v>0</v>
      </c>
      <c r="T130">
        <f>IFERROR(VLOOKUP(A130,EXAMS!A:CS,39,FALSE)*VLOOKUP(EXAMS!$AM$1,[1]Cargo!$A:$D,4,FALSE),"")</f>
        <v>0</v>
      </c>
      <c r="U130">
        <f>IFERROR(VLOOKUP(A130,EXAMS!A:CS,41,FALSE)*VLOOKUP(EXAMS!$AO$1,[1]Cargo!$A:$D,4,FALSE),"")</f>
        <v>0</v>
      </c>
      <c r="V130">
        <f>IFERROR(VLOOKUP(A130,EXAMS!A:CS,43,FALSE)*VLOOKUP(EXAMS!$AQ$1,[1]Cargo!$A:$D,4,FALSE),"")</f>
        <v>0</v>
      </c>
      <c r="W130">
        <f>IFERROR(VLOOKUP(A130,EXAMS!A:CS,45,FALSE)*VLOOKUP(EXAMS!$AS$1,[1]Cargo!$A:$D,4,FALSE),"")</f>
        <v>0</v>
      </c>
      <c r="X130">
        <f>IFERROR(VLOOKUP(A130,EXAMS!A:CS,47,FALSE)*VLOOKUP(EXAMS!$AU$1,[1]Cargo!$A:$D,4,FALSE),"")</f>
        <v>0</v>
      </c>
      <c r="Y130">
        <f>IFERROR(VLOOKUP(A130,EXAMS!A:CS,49,FALSE)*VLOOKUP(EXAMS!$AW$1,[1]Cargo!$A:$D,4,FALSE),"")</f>
        <v>0</v>
      </c>
      <c r="Z130">
        <f>IFERROR(VLOOKUP(A130,EXAMS!A:CS,51,FALSE)*VLOOKUP(EXAMS!$AY$1,[1]Cargo!$A:$D,4,FALSE),"")</f>
        <v>0</v>
      </c>
      <c r="AA130">
        <f>IFERROR(VLOOKUP(A130,EXAMS!A:CS,53,FALSE)*VLOOKUP(EXAMS!$BA$1,[1]Cargo!$A:$D,4,FALSE),"")</f>
        <v>0</v>
      </c>
      <c r="AB130">
        <f>IFERROR(VLOOKUP(A130,EXAMS!A:CS,55,FALSE)*VLOOKUP(EXAMS!$BC$1,[1]Cargo!$A:$D,4,FALSE),"")</f>
        <v>0</v>
      </c>
      <c r="AC130">
        <f>IFERROR(VLOOKUP(A130,EXAMS!A:CS,57,FALSE)*VLOOKUP(EXAMS!$BE$1,[1]Cargo!$A:$D,4,FALSE),"")</f>
        <v>0</v>
      </c>
      <c r="AD130">
        <f>IFERROR(VLOOKUP(A130,EXAMS!A:CS,59,FALSE)*VLOOKUP(EXAMS!$BG$1,[1]Cargo!$A:$D,4,FALSE),"")</f>
        <v>0</v>
      </c>
      <c r="AE130">
        <f>IFERROR(VLOOKUP(A130,EXAMS!A:CS,61,FALSE)*VLOOKUP(EXAMS!$BI$1,[1]Cargo!$A:$D,4,FALSE),"")</f>
        <v>0</v>
      </c>
      <c r="AF130">
        <f>IFERROR(VLOOKUP(A130,EXAMS!A:CS,63,FALSE)*VLOOKUP(EXAMS!$BK$1,[1]Cargo!$A:$D,4,FALSE),"")</f>
        <v>0</v>
      </c>
      <c r="AG130">
        <f>IFERROR(VLOOKUP(A130,EXAMS!A:CS,65,FALSE)*VLOOKUP(EXAMS!$BM$1,[1]Cargo!$A:$D,4,FALSE),"")</f>
        <v>0</v>
      </c>
      <c r="AH130">
        <f>IFERROR(VLOOKUP(A130,EXAMS!A:CS,67,FALSE)*VLOOKUP(EXAMS!$BO$1,[1]Cargo!$A:$D,4,FALSE),"")</f>
        <v>0</v>
      </c>
      <c r="AI130">
        <f>IFERROR(VLOOKUP(A130,EXAMS!A:CS,69,FALSE)*VLOOKUP(EXAMS!$BQ$1,[1]Cargo!$A:$D,4,FALSE),"")</f>
        <v>0</v>
      </c>
      <c r="AJ130">
        <f>IFERROR(VLOOKUP(A130,EXAMS!A:CS,71,FALSE)*VLOOKUP(EXAMS!$BS$1,[1]Cargo!$A:$D,4,FALSE),"")</f>
        <v>0</v>
      </c>
      <c r="AK130">
        <f>IFERROR(VLOOKUP(A130,EXAMS!A:CS,73,FALSE)*VLOOKUP(EXAMS!$BU$1,[1]Cargo!$A:$D,4,FALSE),"")</f>
        <v>0</v>
      </c>
      <c r="AL130">
        <f>IFERROR(VLOOKUP(A130,EXAMS!A:CS,75,FALSE)*VLOOKUP(EXAMS!$BW$1,[1]Cargo!$A:$D,4,FALSE),"")</f>
        <v>0</v>
      </c>
      <c r="AM130">
        <f>IFERROR(VLOOKUP(A130,EXAMS!A:CS,77,FALSE)*VLOOKUP(EXAMS!$BY$1,[1]Cargo!$A:$D,4,FALSE),"")</f>
        <v>0</v>
      </c>
      <c r="AN130">
        <f>IFERROR(VLOOKUP(A130,EXAMS!A:CS,79,FALSE)*VLOOKUP(EXAMS!$CA$1,[1]Cargo!$A:$D,4,FALSE),"")</f>
        <v>0</v>
      </c>
      <c r="AO130">
        <f>IFERROR(VLOOKUP(A130,EXAMS!A:CS,81,FALSE)*VLOOKUP(EXAMS!$CC$1,[1]Cargo!$A:$D,4,FALSE),"")</f>
        <v>0</v>
      </c>
      <c r="AP130">
        <f>IFERROR(VLOOKUP(A130,EXAMS!A:CS,83,FALSE)*VLOOKUP(EXAMS!$CE$1,[1]Cargo!$A:$D,4,FALSE),"")</f>
        <v>0</v>
      </c>
      <c r="AQ130">
        <f>IFERROR(VLOOKUP(A130,EXAMS!A:CS,85,FALSE)*VLOOKUP(EXAMS!$CG$1,[1]Cargo!$A:$D,4,FALSE),"")</f>
        <v>0</v>
      </c>
      <c r="AR130">
        <f>IFERROR(VLOOKUP(A130,EXAMS!A:CS,87,FALSE)*VLOOKUP(EXAMS!$CI$1,[1]Cargo!$A:$D,4,FALSE),"")</f>
        <v>0</v>
      </c>
      <c r="AS130">
        <f>IFERROR(VLOOKUP(A130,EXAMS!A:CS,89,FALSE)*VLOOKUP(EXAMS!$CK$1,[1]Cargo!$A:$D,4,FALSE),"")</f>
        <v>0</v>
      </c>
      <c r="AT130">
        <f>IFERROR(VLOOKUP(A130,EXAMS!A:CS,91,FALSE)*VLOOKUP(EXAMS!$CM$1,[1]Cargo!$A:$D,4,FALSE),"")</f>
        <v>0</v>
      </c>
      <c r="AU130">
        <f>IFERROR(VLOOKUP(A130,EXAMS!A:CS,93,FALSE)*VLOOKUP(EXAMS!$CO$1,[1]Cargo!$A:$D,4,FALSE),"")</f>
        <v>0</v>
      </c>
      <c r="AV130">
        <f>IFERROR(VLOOKUP(A130,EXAMS!A:CS,95,FALSE)*VLOOKUP(EXAMS!$CQ$1,[1]Cargo!$A:$D,4,FALSE),"")</f>
        <v>0</v>
      </c>
      <c r="AW130">
        <f>IFERROR(VLOOKUP(A130,EXAMS!A:CS,97,FALSE)*VLOOKUP(EXAMS!$CS$1,[1]Cargo!$A:$D,4,FALSE),"")</f>
        <v>0</v>
      </c>
    </row>
    <row r="131" spans="1:49" hidden="1" x14ac:dyDescent="0.3">
      <c r="A131" s="4" t="str">
        <f>METADATA!A130</f>
        <v>Q0536</v>
      </c>
      <c r="B131" s="11" t="s">
        <v>407</v>
      </c>
      <c r="C131" s="11">
        <f t="shared" si="4"/>
        <v>0</v>
      </c>
      <c r="D131" s="92">
        <f t="shared" ref="D131:D174" si="5">COUNTIF(E131:AZ131,"&gt;0.01")</f>
        <v>0</v>
      </c>
      <c r="E131">
        <f>IFERROR(VLOOKUP(A131,EXAMS!A:CS,7,FALSE)*VLOOKUP(EXAMS!$G$1,[1]Cargo!$A:$D,4,FALSE),"")</f>
        <v>0</v>
      </c>
      <c r="F131">
        <f>IFERROR(VLOOKUP(A131,EXAMS!A:CS,9,FALSE)*VLOOKUP(EXAMS!$I$1,[1]Cargo!$A:$D,4,FALSE),"")</f>
        <v>0</v>
      </c>
      <c r="G131">
        <f>IFERROR(VLOOKUP(A131,EXAMS!A:CS,11,FALSE)*VLOOKUP(EXAMS!$K$1,[1]Cargo!$A:$D,4,FALSE),"")</f>
        <v>0</v>
      </c>
      <c r="H131">
        <f>IFERROR(VLOOKUP(A131,EXAMS!A:CS,13,FALSE)*VLOOKUP(EXAMS!$M$1,[1]Cargo!$A:$D,4,FALSE),"")</f>
        <v>0</v>
      </c>
      <c r="I131">
        <f>IFERROR(VLOOKUP(A131,EXAMS!A:CS,15,FALSE)*VLOOKUP(EXAMS!$O$1,[1]Cargo!$A:$D,4,FALSE),"")</f>
        <v>0</v>
      </c>
      <c r="J131">
        <f>IFERROR(VLOOKUP(A131,EXAMS!A:CS,17,FALSE)*VLOOKUP(EXAMS!$Q$1,[1]Cargo!$A:$D,4,FALSE),"")</f>
        <v>0</v>
      </c>
      <c r="K131">
        <f>IFERROR(VLOOKUP(A131,EXAMS!A:CS,19,FALSE)*VLOOKUP(EXAMS!$S$1,[1]Cargo!$A:$D,4,FALSE),"")</f>
        <v>0</v>
      </c>
      <c r="L131">
        <f>IFERROR(VLOOKUP(A131,EXAMS!A:CS,21,FALSE)*VLOOKUP(EXAMS!$U$1,[1]Cargo!$A:$D,4,FALSE),"")</f>
        <v>0</v>
      </c>
      <c r="M131">
        <f>IFERROR(VLOOKUP(A131,EXAMS!A:CS,23,FALSE)*VLOOKUP(EXAMS!$W$1,[1]Cargo!$A:$D,4,FALSE),"")</f>
        <v>0</v>
      </c>
      <c r="N131">
        <f>IFERROR(VLOOKUP(A131,EXAMS!A:CS,25,FALSE)*VLOOKUP(EXAMS!$Y$1,[1]Cargo!$A:$D,4,FALSE),"")</f>
        <v>0</v>
      </c>
      <c r="O131">
        <f>IFERROR(VLOOKUP(A131,EXAMS!A:CS,27,FALSE)*VLOOKUP(EXAMS!$AA$1,[1]Cargo!$A:$D,4,FALSE),"")</f>
        <v>0</v>
      </c>
      <c r="P131">
        <f>IFERROR(VLOOKUP(A131,EXAMS!A:CS,29,FALSE)*VLOOKUP(EXAMS!$AC$1,[1]Cargo!$A:$D,4,FALSE),"")</f>
        <v>0</v>
      </c>
      <c r="Q131">
        <f>IFERROR(VLOOKUP(A131,EXAMS!A:CS,31,FALSE)*VLOOKUP(EXAMS!$AE$1,[1]Cargo!$A:$D,4,FALSE),"")</f>
        <v>0</v>
      </c>
      <c r="R131">
        <f>IFERROR(VLOOKUP(A131,EXAMS!A:CS,33,FALSE)*VLOOKUP(EXAMS!$AG$1,[1]Cargo!$A:$D,4,FALSE),"")</f>
        <v>0</v>
      </c>
      <c r="S131">
        <f>IFERROR(VLOOKUP(A131,EXAMS!A:CS,37,FALSE)*VLOOKUP(EXAMS!$AK$1,[1]Cargo!$A:$D,4,FALSE),"")</f>
        <v>0</v>
      </c>
      <c r="T131">
        <f>IFERROR(VLOOKUP(A131,EXAMS!A:CS,39,FALSE)*VLOOKUP(EXAMS!$AM$1,[1]Cargo!$A:$D,4,FALSE),"")</f>
        <v>0</v>
      </c>
      <c r="U131">
        <f>IFERROR(VLOOKUP(A131,EXAMS!A:CS,41,FALSE)*VLOOKUP(EXAMS!$AO$1,[1]Cargo!$A:$D,4,FALSE),"")</f>
        <v>0</v>
      </c>
      <c r="V131">
        <f>IFERROR(VLOOKUP(A131,EXAMS!A:CS,43,FALSE)*VLOOKUP(EXAMS!$AQ$1,[1]Cargo!$A:$D,4,FALSE),"")</f>
        <v>0</v>
      </c>
      <c r="W131">
        <f>IFERROR(VLOOKUP(A131,EXAMS!A:CS,45,FALSE)*VLOOKUP(EXAMS!$AS$1,[1]Cargo!$A:$D,4,FALSE),"")</f>
        <v>0</v>
      </c>
      <c r="X131">
        <f>IFERROR(VLOOKUP(A131,EXAMS!A:CS,47,FALSE)*VLOOKUP(EXAMS!$AU$1,[1]Cargo!$A:$D,4,FALSE),"")</f>
        <v>0</v>
      </c>
      <c r="Y131">
        <f>IFERROR(VLOOKUP(A131,EXAMS!A:CS,49,FALSE)*VLOOKUP(EXAMS!$AW$1,[1]Cargo!$A:$D,4,FALSE),"")</f>
        <v>0</v>
      </c>
      <c r="Z131">
        <f>IFERROR(VLOOKUP(A131,EXAMS!A:CS,51,FALSE)*VLOOKUP(EXAMS!$AY$1,[1]Cargo!$A:$D,4,FALSE),"")</f>
        <v>0</v>
      </c>
      <c r="AA131">
        <f>IFERROR(VLOOKUP(A131,EXAMS!A:CS,53,FALSE)*VLOOKUP(EXAMS!$BA$1,[1]Cargo!$A:$D,4,FALSE),"")</f>
        <v>0</v>
      </c>
      <c r="AB131">
        <f>IFERROR(VLOOKUP(A131,EXAMS!A:CS,55,FALSE)*VLOOKUP(EXAMS!$BC$1,[1]Cargo!$A:$D,4,FALSE),"")</f>
        <v>0</v>
      </c>
      <c r="AC131">
        <f>IFERROR(VLOOKUP(A131,EXAMS!A:CS,57,FALSE)*VLOOKUP(EXAMS!$BE$1,[1]Cargo!$A:$D,4,FALSE),"")</f>
        <v>0</v>
      </c>
      <c r="AD131">
        <f>IFERROR(VLOOKUP(A131,EXAMS!A:CS,59,FALSE)*VLOOKUP(EXAMS!$BG$1,[1]Cargo!$A:$D,4,FALSE),"")</f>
        <v>0</v>
      </c>
      <c r="AE131">
        <f>IFERROR(VLOOKUP(A131,EXAMS!A:CS,61,FALSE)*VLOOKUP(EXAMS!$BI$1,[1]Cargo!$A:$D,4,FALSE),"")</f>
        <v>0</v>
      </c>
      <c r="AF131">
        <f>IFERROR(VLOOKUP(A131,EXAMS!A:CS,63,FALSE)*VLOOKUP(EXAMS!$BK$1,[1]Cargo!$A:$D,4,FALSE),"")</f>
        <v>0</v>
      </c>
      <c r="AG131">
        <f>IFERROR(VLOOKUP(A131,EXAMS!A:CS,65,FALSE)*VLOOKUP(EXAMS!$BM$1,[1]Cargo!$A:$D,4,FALSE),"")</f>
        <v>0</v>
      </c>
      <c r="AH131">
        <f>IFERROR(VLOOKUP(A131,EXAMS!A:CS,67,FALSE)*VLOOKUP(EXAMS!$BO$1,[1]Cargo!$A:$D,4,FALSE),"")</f>
        <v>0</v>
      </c>
      <c r="AI131">
        <f>IFERROR(VLOOKUP(A131,EXAMS!A:CS,69,FALSE)*VLOOKUP(EXAMS!$BQ$1,[1]Cargo!$A:$D,4,FALSE),"")</f>
        <v>0</v>
      </c>
      <c r="AJ131">
        <f>IFERROR(VLOOKUP(A131,EXAMS!A:CS,71,FALSE)*VLOOKUP(EXAMS!$BS$1,[1]Cargo!$A:$D,4,FALSE),"")</f>
        <v>0</v>
      </c>
      <c r="AK131">
        <f>IFERROR(VLOOKUP(A131,EXAMS!A:CS,73,FALSE)*VLOOKUP(EXAMS!$BU$1,[1]Cargo!$A:$D,4,FALSE),"")</f>
        <v>0</v>
      </c>
      <c r="AL131">
        <f>IFERROR(VLOOKUP(A131,EXAMS!A:CS,75,FALSE)*VLOOKUP(EXAMS!$BW$1,[1]Cargo!$A:$D,4,FALSE),"")</f>
        <v>0</v>
      </c>
      <c r="AM131">
        <f>IFERROR(VLOOKUP(A131,EXAMS!A:CS,77,FALSE)*VLOOKUP(EXAMS!$BY$1,[1]Cargo!$A:$D,4,FALSE),"")</f>
        <v>0</v>
      </c>
      <c r="AN131">
        <f>IFERROR(VLOOKUP(A131,EXAMS!A:CS,79,FALSE)*VLOOKUP(EXAMS!$CA$1,[1]Cargo!$A:$D,4,FALSE),"")</f>
        <v>0</v>
      </c>
      <c r="AO131">
        <f>IFERROR(VLOOKUP(A131,EXAMS!A:CS,81,FALSE)*VLOOKUP(EXAMS!$CC$1,[1]Cargo!$A:$D,4,FALSE),"")</f>
        <v>0</v>
      </c>
      <c r="AP131">
        <f>IFERROR(VLOOKUP(A131,EXAMS!A:CS,83,FALSE)*VLOOKUP(EXAMS!$CE$1,[1]Cargo!$A:$D,4,FALSE),"")</f>
        <v>0</v>
      </c>
      <c r="AQ131">
        <f>IFERROR(VLOOKUP(A131,EXAMS!A:CS,85,FALSE)*VLOOKUP(EXAMS!$CG$1,[1]Cargo!$A:$D,4,FALSE),"")</f>
        <v>0</v>
      </c>
      <c r="AR131">
        <f>IFERROR(VLOOKUP(A131,EXAMS!A:CS,87,FALSE)*VLOOKUP(EXAMS!$CI$1,[1]Cargo!$A:$D,4,FALSE),"")</f>
        <v>0</v>
      </c>
      <c r="AS131">
        <f>IFERROR(VLOOKUP(A131,EXAMS!A:CS,89,FALSE)*VLOOKUP(EXAMS!$CK$1,[1]Cargo!$A:$D,4,FALSE),"")</f>
        <v>0</v>
      </c>
      <c r="AT131">
        <f>IFERROR(VLOOKUP(A131,EXAMS!A:CS,91,FALSE)*VLOOKUP(EXAMS!$CM$1,[1]Cargo!$A:$D,4,FALSE),"")</f>
        <v>0</v>
      </c>
      <c r="AU131">
        <f>IFERROR(VLOOKUP(A131,EXAMS!A:CS,93,FALSE)*VLOOKUP(EXAMS!$CO$1,[1]Cargo!$A:$D,4,FALSE),"")</f>
        <v>0</v>
      </c>
      <c r="AV131">
        <f>IFERROR(VLOOKUP(A131,EXAMS!A:CS,95,FALSE)*VLOOKUP(EXAMS!$CQ$1,[1]Cargo!$A:$D,4,FALSE),"")</f>
        <v>0</v>
      </c>
      <c r="AW131">
        <f>IFERROR(VLOOKUP(A131,EXAMS!A:CS,97,FALSE)*VLOOKUP(EXAMS!$CS$1,[1]Cargo!$A:$D,4,FALSE),"")</f>
        <v>0</v>
      </c>
    </row>
    <row r="132" spans="1:49" hidden="1" x14ac:dyDescent="0.3">
      <c r="A132" s="4" t="str">
        <f>METADATA!A131</f>
        <v>Q0538</v>
      </c>
      <c r="B132" s="11" t="s">
        <v>410</v>
      </c>
      <c r="C132" s="11">
        <f t="shared" si="4"/>
        <v>0</v>
      </c>
      <c r="D132" s="92">
        <f t="shared" si="5"/>
        <v>0</v>
      </c>
      <c r="E132">
        <f>IFERROR(VLOOKUP(A132,EXAMS!A:CS,7,FALSE)*VLOOKUP(EXAMS!$G$1,[1]Cargo!$A:$D,4,FALSE),"")</f>
        <v>0</v>
      </c>
      <c r="F132">
        <f>IFERROR(VLOOKUP(A132,EXAMS!A:CS,9,FALSE)*VLOOKUP(EXAMS!$I$1,[1]Cargo!$A:$D,4,FALSE),"")</f>
        <v>0</v>
      </c>
      <c r="G132">
        <f>IFERROR(VLOOKUP(A132,EXAMS!A:CS,11,FALSE)*VLOOKUP(EXAMS!$K$1,[1]Cargo!$A:$D,4,FALSE),"")</f>
        <v>0</v>
      </c>
      <c r="H132">
        <f>IFERROR(VLOOKUP(A132,EXAMS!A:CS,13,FALSE)*VLOOKUP(EXAMS!$M$1,[1]Cargo!$A:$D,4,FALSE),"")</f>
        <v>0</v>
      </c>
      <c r="I132">
        <f>IFERROR(VLOOKUP(A132,EXAMS!A:CS,15,FALSE)*VLOOKUP(EXAMS!$O$1,[1]Cargo!$A:$D,4,FALSE),"")</f>
        <v>0</v>
      </c>
      <c r="J132">
        <f>IFERROR(VLOOKUP(A132,EXAMS!A:CS,17,FALSE)*VLOOKUP(EXAMS!$Q$1,[1]Cargo!$A:$D,4,FALSE),"")</f>
        <v>0</v>
      </c>
      <c r="K132">
        <f>IFERROR(VLOOKUP(A132,EXAMS!A:CS,19,FALSE)*VLOOKUP(EXAMS!$S$1,[1]Cargo!$A:$D,4,FALSE),"")</f>
        <v>0</v>
      </c>
      <c r="L132">
        <f>IFERROR(VLOOKUP(A132,EXAMS!A:CS,21,FALSE)*VLOOKUP(EXAMS!$U$1,[1]Cargo!$A:$D,4,FALSE),"")</f>
        <v>0</v>
      </c>
      <c r="M132">
        <f>IFERROR(VLOOKUP(A132,EXAMS!A:CS,23,FALSE)*VLOOKUP(EXAMS!$W$1,[1]Cargo!$A:$D,4,FALSE),"")</f>
        <v>0</v>
      </c>
      <c r="N132">
        <f>IFERROR(VLOOKUP(A132,EXAMS!A:CS,25,FALSE)*VLOOKUP(EXAMS!$Y$1,[1]Cargo!$A:$D,4,FALSE),"")</f>
        <v>0</v>
      </c>
      <c r="O132">
        <f>IFERROR(VLOOKUP(A132,EXAMS!A:CS,27,FALSE)*VLOOKUP(EXAMS!$AA$1,[1]Cargo!$A:$D,4,FALSE),"")</f>
        <v>0</v>
      </c>
      <c r="P132">
        <f>IFERROR(VLOOKUP(A132,EXAMS!A:CS,29,FALSE)*VLOOKUP(EXAMS!$AC$1,[1]Cargo!$A:$D,4,FALSE),"")</f>
        <v>0</v>
      </c>
      <c r="Q132">
        <f>IFERROR(VLOOKUP(A132,EXAMS!A:CS,31,FALSE)*VLOOKUP(EXAMS!$AE$1,[1]Cargo!$A:$D,4,FALSE),"")</f>
        <v>0</v>
      </c>
      <c r="R132">
        <f>IFERROR(VLOOKUP(A132,EXAMS!A:CS,33,FALSE)*VLOOKUP(EXAMS!$AG$1,[1]Cargo!$A:$D,4,FALSE),"")</f>
        <v>0</v>
      </c>
      <c r="S132">
        <f>IFERROR(VLOOKUP(A132,EXAMS!A:CS,37,FALSE)*VLOOKUP(EXAMS!$AK$1,[1]Cargo!$A:$D,4,FALSE),"")</f>
        <v>0</v>
      </c>
      <c r="T132">
        <f>IFERROR(VLOOKUP(A132,EXAMS!A:CS,39,FALSE)*VLOOKUP(EXAMS!$AM$1,[1]Cargo!$A:$D,4,FALSE),"")</f>
        <v>0</v>
      </c>
      <c r="U132">
        <f>IFERROR(VLOOKUP(A132,EXAMS!A:CS,41,FALSE)*VLOOKUP(EXAMS!$AO$1,[1]Cargo!$A:$D,4,FALSE),"")</f>
        <v>0</v>
      </c>
      <c r="V132">
        <f>IFERROR(VLOOKUP(A132,EXAMS!A:CS,43,FALSE)*VLOOKUP(EXAMS!$AQ$1,[1]Cargo!$A:$D,4,FALSE),"")</f>
        <v>0</v>
      </c>
      <c r="W132">
        <f>IFERROR(VLOOKUP(A132,EXAMS!A:CS,45,FALSE)*VLOOKUP(EXAMS!$AS$1,[1]Cargo!$A:$D,4,FALSE),"")</f>
        <v>0</v>
      </c>
      <c r="X132">
        <f>IFERROR(VLOOKUP(A132,EXAMS!A:CS,47,FALSE)*VLOOKUP(EXAMS!$AU$1,[1]Cargo!$A:$D,4,FALSE),"")</f>
        <v>0</v>
      </c>
      <c r="Y132">
        <f>IFERROR(VLOOKUP(A132,EXAMS!A:CS,49,FALSE)*VLOOKUP(EXAMS!$AW$1,[1]Cargo!$A:$D,4,FALSE),"")</f>
        <v>0</v>
      </c>
      <c r="Z132">
        <f>IFERROR(VLOOKUP(A132,EXAMS!A:CS,51,FALSE)*VLOOKUP(EXAMS!$AY$1,[1]Cargo!$A:$D,4,FALSE),"")</f>
        <v>0</v>
      </c>
      <c r="AA132">
        <f>IFERROR(VLOOKUP(A132,EXAMS!A:CS,53,FALSE)*VLOOKUP(EXAMS!$BA$1,[1]Cargo!$A:$D,4,FALSE),"")</f>
        <v>0</v>
      </c>
      <c r="AB132">
        <f>IFERROR(VLOOKUP(A132,EXAMS!A:CS,55,FALSE)*VLOOKUP(EXAMS!$BC$1,[1]Cargo!$A:$D,4,FALSE),"")</f>
        <v>0</v>
      </c>
      <c r="AC132">
        <f>IFERROR(VLOOKUP(A132,EXAMS!A:CS,57,FALSE)*VLOOKUP(EXAMS!$BE$1,[1]Cargo!$A:$D,4,FALSE),"")</f>
        <v>0</v>
      </c>
      <c r="AD132">
        <f>IFERROR(VLOOKUP(A132,EXAMS!A:CS,59,FALSE)*VLOOKUP(EXAMS!$BG$1,[1]Cargo!$A:$D,4,FALSE),"")</f>
        <v>0</v>
      </c>
      <c r="AE132">
        <f>IFERROR(VLOOKUP(A132,EXAMS!A:CS,61,FALSE)*VLOOKUP(EXAMS!$BI$1,[1]Cargo!$A:$D,4,FALSE),"")</f>
        <v>0</v>
      </c>
      <c r="AF132">
        <f>IFERROR(VLOOKUP(A132,EXAMS!A:CS,63,FALSE)*VLOOKUP(EXAMS!$BK$1,[1]Cargo!$A:$D,4,FALSE),"")</f>
        <v>0</v>
      </c>
      <c r="AG132">
        <f>IFERROR(VLOOKUP(A132,EXAMS!A:CS,65,FALSE)*VLOOKUP(EXAMS!$BM$1,[1]Cargo!$A:$D,4,FALSE),"")</f>
        <v>0</v>
      </c>
      <c r="AH132">
        <f>IFERROR(VLOOKUP(A132,EXAMS!A:CS,67,FALSE)*VLOOKUP(EXAMS!$BO$1,[1]Cargo!$A:$D,4,FALSE),"")</f>
        <v>0</v>
      </c>
      <c r="AI132">
        <f>IFERROR(VLOOKUP(A132,EXAMS!A:CS,69,FALSE)*VLOOKUP(EXAMS!$BQ$1,[1]Cargo!$A:$D,4,FALSE),"")</f>
        <v>0</v>
      </c>
      <c r="AJ132">
        <f>IFERROR(VLOOKUP(A132,EXAMS!A:CS,71,FALSE)*VLOOKUP(EXAMS!$BS$1,[1]Cargo!$A:$D,4,FALSE),"")</f>
        <v>0</v>
      </c>
      <c r="AK132">
        <f>IFERROR(VLOOKUP(A132,EXAMS!A:CS,73,FALSE)*VLOOKUP(EXAMS!$BU$1,[1]Cargo!$A:$D,4,FALSE),"")</f>
        <v>0</v>
      </c>
      <c r="AL132">
        <f>IFERROR(VLOOKUP(A132,EXAMS!A:CS,75,FALSE)*VLOOKUP(EXAMS!$BW$1,[1]Cargo!$A:$D,4,FALSE),"")</f>
        <v>0</v>
      </c>
      <c r="AM132">
        <f>IFERROR(VLOOKUP(A132,EXAMS!A:CS,77,FALSE)*VLOOKUP(EXAMS!$BY$1,[1]Cargo!$A:$D,4,FALSE),"")</f>
        <v>0</v>
      </c>
      <c r="AN132">
        <f>IFERROR(VLOOKUP(A132,EXAMS!A:CS,79,FALSE)*VLOOKUP(EXAMS!$CA$1,[1]Cargo!$A:$D,4,FALSE),"")</f>
        <v>0</v>
      </c>
      <c r="AO132">
        <f>IFERROR(VLOOKUP(A132,EXAMS!A:CS,81,FALSE)*VLOOKUP(EXAMS!$CC$1,[1]Cargo!$A:$D,4,FALSE),"")</f>
        <v>0</v>
      </c>
      <c r="AP132">
        <f>IFERROR(VLOOKUP(A132,EXAMS!A:CS,83,FALSE)*VLOOKUP(EXAMS!$CE$1,[1]Cargo!$A:$D,4,FALSE),"")</f>
        <v>0</v>
      </c>
      <c r="AQ132">
        <f>IFERROR(VLOOKUP(A132,EXAMS!A:CS,85,FALSE)*VLOOKUP(EXAMS!$CG$1,[1]Cargo!$A:$D,4,FALSE),"")</f>
        <v>0</v>
      </c>
      <c r="AR132">
        <f>IFERROR(VLOOKUP(A132,EXAMS!A:CS,87,FALSE)*VLOOKUP(EXAMS!$CI$1,[1]Cargo!$A:$D,4,FALSE),"")</f>
        <v>0</v>
      </c>
      <c r="AS132">
        <f>IFERROR(VLOOKUP(A132,EXAMS!A:CS,89,FALSE)*VLOOKUP(EXAMS!$CK$1,[1]Cargo!$A:$D,4,FALSE),"")</f>
        <v>0</v>
      </c>
      <c r="AT132">
        <f>IFERROR(VLOOKUP(A132,EXAMS!A:CS,91,FALSE)*VLOOKUP(EXAMS!$CM$1,[1]Cargo!$A:$D,4,FALSE),"")</f>
        <v>0</v>
      </c>
      <c r="AU132">
        <f>IFERROR(VLOOKUP(A132,EXAMS!A:CS,93,FALSE)*VLOOKUP(EXAMS!$CO$1,[1]Cargo!$A:$D,4,FALSE),"")</f>
        <v>0</v>
      </c>
      <c r="AV132">
        <f>IFERROR(VLOOKUP(A132,EXAMS!A:CS,95,FALSE)*VLOOKUP(EXAMS!$CQ$1,[1]Cargo!$A:$D,4,FALSE),"")</f>
        <v>0</v>
      </c>
      <c r="AW132">
        <f>IFERROR(VLOOKUP(A132,EXAMS!A:CS,97,FALSE)*VLOOKUP(EXAMS!$CS$1,[1]Cargo!$A:$D,4,FALSE),"")</f>
        <v>0</v>
      </c>
    </row>
    <row r="133" spans="1:49" x14ac:dyDescent="0.3">
      <c r="A133" s="4" t="str">
        <f>METADATA!A132</f>
        <v>Q0540</v>
      </c>
      <c r="B133" s="11" t="s">
        <v>413</v>
      </c>
      <c r="C133" s="11">
        <f t="shared" si="4"/>
        <v>6.6496100000000009</v>
      </c>
      <c r="D133" s="92">
        <f t="shared" si="5"/>
        <v>14</v>
      </c>
      <c r="E133">
        <f>IFERROR(VLOOKUP(A133,EXAMS!A:CS,7,FALSE)*VLOOKUP(EXAMS!$G$1,[1]Cargo!$A:$D,4,FALSE),"")</f>
        <v>0.56130000000000002</v>
      </c>
      <c r="F133">
        <f>IFERROR(VLOOKUP(A133,EXAMS!A:CS,9,FALSE)*VLOOKUP(EXAMS!$I$1,[1]Cargo!$A:$D,4,FALSE),"")</f>
        <v>0.77625000000000011</v>
      </c>
      <c r="G133">
        <f>IFERROR(VLOOKUP(A133,EXAMS!A:CS,11,FALSE)*VLOOKUP(EXAMS!$K$1,[1]Cargo!$A:$D,4,FALSE),"")</f>
        <v>0.95830000000000004</v>
      </c>
      <c r="H133">
        <f>IFERROR(VLOOKUP(A133,EXAMS!A:CS,13,FALSE)*VLOOKUP(EXAMS!$M$1,[1]Cargo!$A:$D,4,FALSE),"")</f>
        <v>0.55607999999999991</v>
      </c>
      <c r="I133">
        <f>IFERROR(VLOOKUP(A133,EXAMS!A:CS,15,FALSE)*VLOOKUP(EXAMS!$O$1,[1]Cargo!$A:$D,4,FALSE),"")</f>
        <v>0.32250000000000001</v>
      </c>
      <c r="J133">
        <f>IFERROR(VLOOKUP(A133,EXAMS!A:CS,17,FALSE)*VLOOKUP(EXAMS!$Q$1,[1]Cargo!$A:$D,4,FALSE),"")</f>
        <v>0.52943999999999991</v>
      </c>
      <c r="K133">
        <f>IFERROR(VLOOKUP(A133,EXAMS!A:CS,19,FALSE)*VLOOKUP(EXAMS!$S$1,[1]Cargo!$A:$D,4,FALSE),"")</f>
        <v>0.4</v>
      </c>
      <c r="L133">
        <f>IFERROR(VLOOKUP(A133,EXAMS!A:CS,21,FALSE)*VLOOKUP(EXAMS!$U$1,[1]Cargo!$A:$D,4,FALSE),"")</f>
        <v>0.29220000000000002</v>
      </c>
      <c r="M133">
        <f>IFERROR(VLOOKUP(A133,EXAMS!A:CS,23,FALSE)*VLOOKUP(EXAMS!$W$1,[1]Cargo!$A:$D,4,FALSE),"")</f>
        <v>0.24815999999999999</v>
      </c>
      <c r="N133">
        <f>IFERROR(VLOOKUP(A133,EXAMS!A:CS,25,FALSE)*VLOOKUP(EXAMS!$Y$1,[1]Cargo!$A:$D,4,FALSE),"")</f>
        <v>0.49295</v>
      </c>
      <c r="O133">
        <f>IFERROR(VLOOKUP(A133,EXAMS!A:CS,27,FALSE)*VLOOKUP(EXAMS!$AA$1,[1]Cargo!$A:$D,4,FALSE),"")</f>
        <v>0.36154999999999998</v>
      </c>
      <c r="P133">
        <f>IFERROR(VLOOKUP(A133,EXAMS!A:CS,29,FALSE)*VLOOKUP(EXAMS!$AC$1,[1]Cargo!$A:$D,4,FALSE),"")</f>
        <v>0</v>
      </c>
      <c r="Q133">
        <f>IFERROR(VLOOKUP(A133,EXAMS!A:CS,31,FALSE)*VLOOKUP(EXAMS!$AE$1,[1]Cargo!$A:$D,4,FALSE),"")</f>
        <v>0</v>
      </c>
      <c r="R133">
        <f>IFERROR(VLOOKUP(A133,EXAMS!A:CS,33,FALSE)*VLOOKUP(EXAMS!$AG$1,[1]Cargo!$A:$D,4,FALSE),"")</f>
        <v>0.26171999999999995</v>
      </c>
      <c r="S133">
        <f>IFERROR(VLOOKUP(A133,EXAMS!A:CS,37,FALSE)*VLOOKUP(EXAMS!$AK$1,[1]Cargo!$A:$D,4,FALSE),"")</f>
        <v>0.5</v>
      </c>
      <c r="T133">
        <f>IFERROR(VLOOKUP(A133,EXAMS!A:CS,39,FALSE)*VLOOKUP(EXAMS!$AM$1,[1]Cargo!$A:$D,4,FALSE),"")</f>
        <v>0.38915999999999995</v>
      </c>
      <c r="U133">
        <f>IFERROR(VLOOKUP(A133,EXAMS!A:CS,41,FALSE)*VLOOKUP(EXAMS!$AO$1,[1]Cargo!$A:$D,4,FALSE),"")</f>
        <v>0</v>
      </c>
      <c r="V133">
        <f>IFERROR(VLOOKUP(A133,EXAMS!A:CS,43,FALSE)*VLOOKUP(EXAMS!$AQ$1,[1]Cargo!$A:$D,4,FALSE),"")</f>
        <v>0</v>
      </c>
      <c r="W133">
        <f>IFERROR(VLOOKUP(A133,EXAMS!A:CS,45,FALSE)*VLOOKUP(EXAMS!$AS$1,[1]Cargo!$A:$D,4,FALSE),"")</f>
        <v>0</v>
      </c>
      <c r="X133">
        <f>IFERROR(VLOOKUP(A133,EXAMS!A:CS,47,FALSE)*VLOOKUP(EXAMS!$AU$1,[1]Cargo!$A:$D,4,FALSE),"")</f>
        <v>0</v>
      </c>
      <c r="Y133">
        <f>IFERROR(VLOOKUP(A133,EXAMS!A:CS,49,FALSE)*VLOOKUP(EXAMS!$AW$1,[1]Cargo!$A:$D,4,FALSE),"")</f>
        <v>0</v>
      </c>
      <c r="Z133">
        <f>IFERROR(VLOOKUP(A133,EXAMS!A:CS,51,FALSE)*VLOOKUP(EXAMS!$AY$1,[1]Cargo!$A:$D,4,FALSE),"")</f>
        <v>0</v>
      </c>
      <c r="AA133">
        <f>IFERROR(VLOOKUP(A133,EXAMS!A:CS,53,FALSE)*VLOOKUP(EXAMS!$BA$1,[1]Cargo!$A:$D,4,FALSE),"")</f>
        <v>0</v>
      </c>
      <c r="AB133">
        <f>IFERROR(VLOOKUP(A133,EXAMS!A:CS,55,FALSE)*VLOOKUP(EXAMS!$BC$1,[1]Cargo!$A:$D,4,FALSE),"")</f>
        <v>0</v>
      </c>
      <c r="AC133">
        <f>IFERROR(VLOOKUP(A133,EXAMS!A:CS,57,FALSE)*VLOOKUP(EXAMS!$BE$1,[1]Cargo!$A:$D,4,FALSE),"")</f>
        <v>0</v>
      </c>
      <c r="AD133">
        <f>IFERROR(VLOOKUP(A133,EXAMS!A:CS,59,FALSE)*VLOOKUP(EXAMS!$BG$1,[1]Cargo!$A:$D,4,FALSE),"")</f>
        <v>0</v>
      </c>
      <c r="AE133">
        <f>IFERROR(VLOOKUP(A133,EXAMS!A:CS,61,FALSE)*VLOOKUP(EXAMS!$BI$1,[1]Cargo!$A:$D,4,FALSE),"")</f>
        <v>0</v>
      </c>
      <c r="AF133">
        <f>IFERROR(VLOOKUP(A133,EXAMS!A:CS,63,FALSE)*VLOOKUP(EXAMS!$BK$1,[1]Cargo!$A:$D,4,FALSE),"")</f>
        <v>0</v>
      </c>
      <c r="AG133">
        <f>IFERROR(VLOOKUP(A133,EXAMS!A:CS,65,FALSE)*VLOOKUP(EXAMS!$BM$1,[1]Cargo!$A:$D,4,FALSE),"")</f>
        <v>0</v>
      </c>
      <c r="AH133">
        <f>IFERROR(VLOOKUP(A133,EXAMS!A:CS,67,FALSE)*VLOOKUP(EXAMS!$BO$1,[1]Cargo!$A:$D,4,FALSE),"")</f>
        <v>0</v>
      </c>
      <c r="AI133">
        <f>IFERROR(VLOOKUP(A133,EXAMS!A:CS,69,FALSE)*VLOOKUP(EXAMS!$BQ$1,[1]Cargo!$A:$D,4,FALSE),"")</f>
        <v>0</v>
      </c>
      <c r="AJ133">
        <f>IFERROR(VLOOKUP(A133,EXAMS!A:CS,71,FALSE)*VLOOKUP(EXAMS!$BS$1,[1]Cargo!$A:$D,4,FALSE),"")</f>
        <v>0</v>
      </c>
      <c r="AK133">
        <f>IFERROR(VLOOKUP(A133,EXAMS!A:CS,73,FALSE)*VLOOKUP(EXAMS!$BU$1,[1]Cargo!$A:$D,4,FALSE),"")</f>
        <v>0</v>
      </c>
      <c r="AL133">
        <f>IFERROR(VLOOKUP(A133,EXAMS!A:CS,75,FALSE)*VLOOKUP(EXAMS!$BW$1,[1]Cargo!$A:$D,4,FALSE),"")</f>
        <v>0</v>
      </c>
      <c r="AM133">
        <f>IFERROR(VLOOKUP(A133,EXAMS!A:CS,77,FALSE)*VLOOKUP(EXAMS!$BY$1,[1]Cargo!$A:$D,4,FALSE),"")</f>
        <v>0</v>
      </c>
      <c r="AN133">
        <f>IFERROR(VLOOKUP(A133,EXAMS!A:CS,79,FALSE)*VLOOKUP(EXAMS!$CA$1,[1]Cargo!$A:$D,4,FALSE),"")</f>
        <v>0</v>
      </c>
      <c r="AO133">
        <f>IFERROR(VLOOKUP(A133,EXAMS!A:CS,81,FALSE)*VLOOKUP(EXAMS!$CC$1,[1]Cargo!$A:$D,4,FALSE),"")</f>
        <v>0</v>
      </c>
      <c r="AP133">
        <f>IFERROR(VLOOKUP(A133,EXAMS!A:CS,83,FALSE)*VLOOKUP(EXAMS!$CE$1,[1]Cargo!$A:$D,4,FALSE),"")</f>
        <v>0</v>
      </c>
      <c r="AQ133">
        <f>IFERROR(VLOOKUP(A133,EXAMS!A:CS,85,FALSE)*VLOOKUP(EXAMS!$CG$1,[1]Cargo!$A:$D,4,FALSE),"")</f>
        <v>0</v>
      </c>
      <c r="AR133">
        <f>IFERROR(VLOOKUP(A133,EXAMS!A:CS,87,FALSE)*VLOOKUP(EXAMS!$CI$1,[1]Cargo!$A:$D,4,FALSE),"")</f>
        <v>0</v>
      </c>
      <c r="AS133">
        <f>IFERROR(VLOOKUP(A133,EXAMS!A:CS,89,FALSE)*VLOOKUP(EXAMS!$CK$1,[1]Cargo!$A:$D,4,FALSE),"")</f>
        <v>0</v>
      </c>
      <c r="AT133">
        <f>IFERROR(VLOOKUP(A133,EXAMS!A:CS,91,FALSE)*VLOOKUP(EXAMS!$CM$1,[1]Cargo!$A:$D,4,FALSE),"")</f>
        <v>0</v>
      </c>
      <c r="AU133">
        <f>IFERROR(VLOOKUP(A133,EXAMS!A:CS,93,FALSE)*VLOOKUP(EXAMS!$CO$1,[1]Cargo!$A:$D,4,FALSE),"")</f>
        <v>0</v>
      </c>
      <c r="AV133">
        <f>IFERROR(VLOOKUP(A133,EXAMS!A:CS,95,FALSE)*VLOOKUP(EXAMS!$CQ$1,[1]Cargo!$A:$D,4,FALSE),"")</f>
        <v>0</v>
      </c>
      <c r="AW133">
        <f>IFERROR(VLOOKUP(A133,EXAMS!A:CS,97,FALSE)*VLOOKUP(EXAMS!$CS$1,[1]Cargo!$A:$D,4,FALSE),"")</f>
        <v>0</v>
      </c>
    </row>
    <row r="134" spans="1:49" x14ac:dyDescent="0.3">
      <c r="A134" s="4" t="str">
        <f>METADATA!A133</f>
        <v>Q0541</v>
      </c>
      <c r="B134" s="11" t="s">
        <v>416</v>
      </c>
      <c r="C134" s="11">
        <f t="shared" si="4"/>
        <v>3.8401499999999995</v>
      </c>
      <c r="D134" s="92">
        <f t="shared" si="5"/>
        <v>9</v>
      </c>
      <c r="E134">
        <f>IFERROR(VLOOKUP(A134,EXAMS!A:CS,7,FALSE)*VLOOKUP(EXAMS!$G$1,[1]Cargo!$A:$D,4,FALSE),"")</f>
        <v>0.42059999999999997</v>
      </c>
      <c r="F134">
        <f>IFERROR(VLOOKUP(A134,EXAMS!A:CS,9,FALSE)*VLOOKUP(EXAMS!$I$1,[1]Cargo!$A:$D,4,FALSE),"")</f>
        <v>0.6120000000000001</v>
      </c>
      <c r="G134">
        <f>IFERROR(VLOOKUP(A134,EXAMS!A:CS,11,FALSE)*VLOOKUP(EXAMS!$K$1,[1]Cargo!$A:$D,4,FALSE),"")</f>
        <v>0</v>
      </c>
      <c r="H134">
        <f>IFERROR(VLOOKUP(A134,EXAMS!A:CS,13,FALSE)*VLOOKUP(EXAMS!$M$1,[1]Cargo!$A:$D,4,FALSE),"")</f>
        <v>0</v>
      </c>
      <c r="I134">
        <f>IFERROR(VLOOKUP(A134,EXAMS!A:CS,15,FALSE)*VLOOKUP(EXAMS!$O$1,[1]Cargo!$A:$D,4,FALSE),"")</f>
        <v>0</v>
      </c>
      <c r="J134">
        <f>IFERROR(VLOOKUP(A134,EXAMS!A:CS,17,FALSE)*VLOOKUP(EXAMS!$Q$1,[1]Cargo!$A:$D,4,FALSE),"")</f>
        <v>0.58799999999999997</v>
      </c>
      <c r="K134">
        <f>IFERROR(VLOOKUP(A134,EXAMS!A:CS,19,FALSE)*VLOOKUP(EXAMS!$S$1,[1]Cargo!$A:$D,4,FALSE),"")</f>
        <v>0.30320000000000003</v>
      </c>
      <c r="L134">
        <f>IFERROR(VLOOKUP(A134,EXAMS!A:CS,21,FALSE)*VLOOKUP(EXAMS!$U$1,[1]Cargo!$A:$D,4,FALSE),"")</f>
        <v>0.40129999999999999</v>
      </c>
      <c r="M134">
        <f>IFERROR(VLOOKUP(A134,EXAMS!A:CS,23,FALSE)*VLOOKUP(EXAMS!$W$1,[1]Cargo!$A:$D,4,FALSE),"")</f>
        <v>0.27776999999999996</v>
      </c>
      <c r="N134">
        <f>IFERROR(VLOOKUP(A134,EXAMS!A:CS,25,FALSE)*VLOOKUP(EXAMS!$Y$1,[1]Cargo!$A:$D,4,FALSE),"")</f>
        <v>0</v>
      </c>
      <c r="O134">
        <f>IFERROR(VLOOKUP(A134,EXAMS!A:CS,27,FALSE)*VLOOKUP(EXAMS!$AA$1,[1]Cargo!$A:$D,4,FALSE),"")</f>
        <v>0</v>
      </c>
      <c r="P134">
        <f>IFERROR(VLOOKUP(A134,EXAMS!A:CS,29,FALSE)*VLOOKUP(EXAMS!$AC$1,[1]Cargo!$A:$D,4,FALSE),"")</f>
        <v>0</v>
      </c>
      <c r="Q134">
        <f>IFERROR(VLOOKUP(A134,EXAMS!A:CS,31,FALSE)*VLOOKUP(EXAMS!$AE$1,[1]Cargo!$A:$D,4,FALSE),"")</f>
        <v>0</v>
      </c>
      <c r="R134">
        <f>IFERROR(VLOOKUP(A134,EXAMS!A:CS,33,FALSE)*VLOOKUP(EXAMS!$AG$1,[1]Cargo!$A:$D,4,FALSE),"")</f>
        <v>0.29594999999999999</v>
      </c>
      <c r="S134">
        <f>IFERROR(VLOOKUP(A134,EXAMS!A:CS,37,FALSE)*VLOOKUP(EXAMS!$AK$1,[1]Cargo!$A:$D,4,FALSE),"")</f>
        <v>0.40625</v>
      </c>
      <c r="T134">
        <f>IFERROR(VLOOKUP(A134,EXAMS!A:CS,39,FALSE)*VLOOKUP(EXAMS!$AM$1,[1]Cargo!$A:$D,4,FALSE),"")</f>
        <v>0.53508</v>
      </c>
      <c r="U134">
        <f>IFERROR(VLOOKUP(A134,EXAMS!A:CS,41,FALSE)*VLOOKUP(EXAMS!$AO$1,[1]Cargo!$A:$D,4,FALSE),"")</f>
        <v>0</v>
      </c>
      <c r="V134">
        <f>IFERROR(VLOOKUP(A134,EXAMS!A:CS,43,FALSE)*VLOOKUP(EXAMS!$AQ$1,[1]Cargo!$A:$D,4,FALSE),"")</f>
        <v>0</v>
      </c>
      <c r="W134">
        <f>IFERROR(VLOOKUP(A134,EXAMS!A:CS,45,FALSE)*VLOOKUP(EXAMS!$AS$1,[1]Cargo!$A:$D,4,FALSE),"")</f>
        <v>0</v>
      </c>
      <c r="X134">
        <f>IFERROR(VLOOKUP(A134,EXAMS!A:CS,47,FALSE)*VLOOKUP(EXAMS!$AU$1,[1]Cargo!$A:$D,4,FALSE),"")</f>
        <v>0</v>
      </c>
      <c r="Y134">
        <f>IFERROR(VLOOKUP(A134,EXAMS!A:CS,49,FALSE)*VLOOKUP(EXAMS!$AW$1,[1]Cargo!$A:$D,4,FALSE),"")</f>
        <v>0</v>
      </c>
      <c r="Z134">
        <f>IFERROR(VLOOKUP(A134,EXAMS!A:CS,51,FALSE)*VLOOKUP(EXAMS!$AY$1,[1]Cargo!$A:$D,4,FALSE),"")</f>
        <v>0</v>
      </c>
      <c r="AA134">
        <f>IFERROR(VLOOKUP(A134,EXAMS!A:CS,53,FALSE)*VLOOKUP(EXAMS!$BA$1,[1]Cargo!$A:$D,4,FALSE),"")</f>
        <v>0</v>
      </c>
      <c r="AB134">
        <f>IFERROR(VLOOKUP(A134,EXAMS!A:CS,55,FALSE)*VLOOKUP(EXAMS!$BC$1,[1]Cargo!$A:$D,4,FALSE),"")</f>
        <v>0</v>
      </c>
      <c r="AC134">
        <f>IFERROR(VLOOKUP(A134,EXAMS!A:CS,57,FALSE)*VLOOKUP(EXAMS!$BE$1,[1]Cargo!$A:$D,4,FALSE),"")</f>
        <v>0</v>
      </c>
      <c r="AD134">
        <f>IFERROR(VLOOKUP(A134,EXAMS!A:CS,59,FALSE)*VLOOKUP(EXAMS!$BG$1,[1]Cargo!$A:$D,4,FALSE),"")</f>
        <v>0</v>
      </c>
      <c r="AE134">
        <f>IFERROR(VLOOKUP(A134,EXAMS!A:CS,61,FALSE)*VLOOKUP(EXAMS!$BI$1,[1]Cargo!$A:$D,4,FALSE),"")</f>
        <v>0</v>
      </c>
      <c r="AF134">
        <f>IFERROR(VLOOKUP(A134,EXAMS!A:CS,63,FALSE)*VLOOKUP(EXAMS!$BK$1,[1]Cargo!$A:$D,4,FALSE),"")</f>
        <v>0</v>
      </c>
      <c r="AG134">
        <f>IFERROR(VLOOKUP(A134,EXAMS!A:CS,65,FALSE)*VLOOKUP(EXAMS!$BM$1,[1]Cargo!$A:$D,4,FALSE),"")</f>
        <v>0</v>
      </c>
      <c r="AH134">
        <f>IFERROR(VLOOKUP(A134,EXAMS!A:CS,67,FALSE)*VLOOKUP(EXAMS!$BO$1,[1]Cargo!$A:$D,4,FALSE),"")</f>
        <v>0</v>
      </c>
      <c r="AI134">
        <f>IFERROR(VLOOKUP(A134,EXAMS!A:CS,69,FALSE)*VLOOKUP(EXAMS!$BQ$1,[1]Cargo!$A:$D,4,FALSE),"")</f>
        <v>0</v>
      </c>
      <c r="AJ134">
        <f>IFERROR(VLOOKUP(A134,EXAMS!A:CS,71,FALSE)*VLOOKUP(EXAMS!$BS$1,[1]Cargo!$A:$D,4,FALSE),"")</f>
        <v>0</v>
      </c>
      <c r="AK134">
        <f>IFERROR(VLOOKUP(A134,EXAMS!A:CS,73,FALSE)*VLOOKUP(EXAMS!$BU$1,[1]Cargo!$A:$D,4,FALSE),"")</f>
        <v>0</v>
      </c>
      <c r="AL134">
        <f>IFERROR(VLOOKUP(A134,EXAMS!A:CS,75,FALSE)*VLOOKUP(EXAMS!$BW$1,[1]Cargo!$A:$D,4,FALSE),"")</f>
        <v>0</v>
      </c>
      <c r="AM134">
        <f>IFERROR(VLOOKUP(A134,EXAMS!A:CS,77,FALSE)*VLOOKUP(EXAMS!$BY$1,[1]Cargo!$A:$D,4,FALSE),"")</f>
        <v>0</v>
      </c>
      <c r="AN134">
        <f>IFERROR(VLOOKUP(A134,EXAMS!A:CS,79,FALSE)*VLOOKUP(EXAMS!$CA$1,[1]Cargo!$A:$D,4,FALSE),"")</f>
        <v>0</v>
      </c>
      <c r="AO134">
        <f>IFERROR(VLOOKUP(A134,EXAMS!A:CS,81,FALSE)*VLOOKUP(EXAMS!$CC$1,[1]Cargo!$A:$D,4,FALSE),"")</f>
        <v>0</v>
      </c>
      <c r="AP134">
        <f>IFERROR(VLOOKUP(A134,EXAMS!A:CS,83,FALSE)*VLOOKUP(EXAMS!$CE$1,[1]Cargo!$A:$D,4,FALSE),"")</f>
        <v>0</v>
      </c>
      <c r="AQ134">
        <f>IFERROR(VLOOKUP(A134,EXAMS!A:CS,85,FALSE)*VLOOKUP(EXAMS!$CG$1,[1]Cargo!$A:$D,4,FALSE),"")</f>
        <v>0</v>
      </c>
      <c r="AR134">
        <f>IFERROR(VLOOKUP(A134,EXAMS!A:CS,87,FALSE)*VLOOKUP(EXAMS!$CI$1,[1]Cargo!$A:$D,4,FALSE),"")</f>
        <v>0</v>
      </c>
      <c r="AS134">
        <f>IFERROR(VLOOKUP(A134,EXAMS!A:CS,89,FALSE)*VLOOKUP(EXAMS!$CK$1,[1]Cargo!$A:$D,4,FALSE),"")</f>
        <v>0</v>
      </c>
      <c r="AT134">
        <f>IFERROR(VLOOKUP(A134,EXAMS!A:CS,91,FALSE)*VLOOKUP(EXAMS!$CM$1,[1]Cargo!$A:$D,4,FALSE),"")</f>
        <v>0</v>
      </c>
      <c r="AU134">
        <f>IFERROR(VLOOKUP(A134,EXAMS!A:CS,93,FALSE)*VLOOKUP(EXAMS!$CO$1,[1]Cargo!$A:$D,4,FALSE),"")</f>
        <v>0</v>
      </c>
      <c r="AV134">
        <f>IFERROR(VLOOKUP(A134,EXAMS!A:CS,95,FALSE)*VLOOKUP(EXAMS!$CQ$1,[1]Cargo!$A:$D,4,FALSE),"")</f>
        <v>0</v>
      </c>
      <c r="AW134">
        <f>IFERROR(VLOOKUP(A134,EXAMS!A:CS,97,FALSE)*VLOOKUP(EXAMS!$CS$1,[1]Cargo!$A:$D,4,FALSE),"")</f>
        <v>0</v>
      </c>
    </row>
    <row r="135" spans="1:49" hidden="1" x14ac:dyDescent="0.3">
      <c r="A135" s="4" t="str">
        <f>METADATA!A134</f>
        <v>Q0542</v>
      </c>
      <c r="B135" s="11" t="s">
        <v>419</v>
      </c>
      <c r="C135" s="11">
        <f t="shared" si="4"/>
        <v>0.27999999999999997</v>
      </c>
      <c r="D135" s="92">
        <f t="shared" si="5"/>
        <v>1</v>
      </c>
      <c r="E135">
        <f>IFERROR(VLOOKUP(A135,EXAMS!A:CS,7,FALSE)*VLOOKUP(EXAMS!$G$1,[1]Cargo!$A:$D,4,FALSE),"")</f>
        <v>0</v>
      </c>
      <c r="F135">
        <f>IFERROR(VLOOKUP(A135,EXAMS!A:CS,9,FALSE)*VLOOKUP(EXAMS!$I$1,[1]Cargo!$A:$D,4,FALSE),"")</f>
        <v>0</v>
      </c>
      <c r="G135">
        <f>IFERROR(VLOOKUP(A135,EXAMS!A:CS,11,FALSE)*VLOOKUP(EXAMS!$K$1,[1]Cargo!$A:$D,4,FALSE),"")</f>
        <v>0</v>
      </c>
      <c r="H135">
        <f>IFERROR(VLOOKUP(A135,EXAMS!A:CS,13,FALSE)*VLOOKUP(EXAMS!$M$1,[1]Cargo!$A:$D,4,FALSE),"")</f>
        <v>0</v>
      </c>
      <c r="I135">
        <f>IFERROR(VLOOKUP(A135,EXAMS!A:CS,15,FALSE)*VLOOKUP(EXAMS!$O$1,[1]Cargo!$A:$D,4,FALSE),"")</f>
        <v>0</v>
      </c>
      <c r="J135">
        <f>IFERROR(VLOOKUP(A135,EXAMS!A:CS,17,FALSE)*VLOOKUP(EXAMS!$Q$1,[1]Cargo!$A:$D,4,FALSE),"")</f>
        <v>0</v>
      </c>
      <c r="K135">
        <f>IFERROR(VLOOKUP(A135,EXAMS!A:CS,19,FALSE)*VLOOKUP(EXAMS!$S$1,[1]Cargo!$A:$D,4,FALSE),"")</f>
        <v>0.27999999999999997</v>
      </c>
      <c r="L135">
        <f>IFERROR(VLOOKUP(A135,EXAMS!A:CS,21,FALSE)*VLOOKUP(EXAMS!$U$1,[1]Cargo!$A:$D,4,FALSE),"")</f>
        <v>0</v>
      </c>
      <c r="M135">
        <f>IFERROR(VLOOKUP(A135,EXAMS!A:CS,23,FALSE)*VLOOKUP(EXAMS!$W$1,[1]Cargo!$A:$D,4,FALSE),"")</f>
        <v>0</v>
      </c>
      <c r="N135">
        <f>IFERROR(VLOOKUP(A135,EXAMS!A:CS,25,FALSE)*VLOOKUP(EXAMS!$Y$1,[1]Cargo!$A:$D,4,FALSE),"")</f>
        <v>0</v>
      </c>
      <c r="O135">
        <f>IFERROR(VLOOKUP(A135,EXAMS!A:CS,27,FALSE)*VLOOKUP(EXAMS!$AA$1,[1]Cargo!$A:$D,4,FALSE),"")</f>
        <v>0</v>
      </c>
      <c r="P135">
        <f>IFERROR(VLOOKUP(A135,EXAMS!A:CS,29,FALSE)*VLOOKUP(EXAMS!$AC$1,[1]Cargo!$A:$D,4,FALSE),"")</f>
        <v>0</v>
      </c>
      <c r="Q135">
        <f>IFERROR(VLOOKUP(A135,EXAMS!A:CS,31,FALSE)*VLOOKUP(EXAMS!$AE$1,[1]Cargo!$A:$D,4,FALSE),"")</f>
        <v>0</v>
      </c>
      <c r="R135">
        <f>IFERROR(VLOOKUP(A135,EXAMS!A:CS,33,FALSE)*VLOOKUP(EXAMS!$AG$1,[1]Cargo!$A:$D,4,FALSE),"")</f>
        <v>0</v>
      </c>
      <c r="S135">
        <f>IFERROR(VLOOKUP(A135,EXAMS!A:CS,37,FALSE)*VLOOKUP(EXAMS!$AK$1,[1]Cargo!$A:$D,4,FALSE),"")</f>
        <v>0</v>
      </c>
      <c r="T135">
        <f>IFERROR(VLOOKUP(A135,EXAMS!A:CS,39,FALSE)*VLOOKUP(EXAMS!$AM$1,[1]Cargo!$A:$D,4,FALSE),"")</f>
        <v>0</v>
      </c>
      <c r="U135">
        <f>IFERROR(VLOOKUP(A135,EXAMS!A:CS,41,FALSE)*VLOOKUP(EXAMS!$AO$1,[1]Cargo!$A:$D,4,FALSE),"")</f>
        <v>0</v>
      </c>
      <c r="V135">
        <f>IFERROR(VLOOKUP(A135,EXAMS!A:CS,43,FALSE)*VLOOKUP(EXAMS!$AQ$1,[1]Cargo!$A:$D,4,FALSE),"")</f>
        <v>0</v>
      </c>
      <c r="W135">
        <f>IFERROR(VLOOKUP(A135,EXAMS!A:CS,45,FALSE)*VLOOKUP(EXAMS!$AS$1,[1]Cargo!$A:$D,4,FALSE),"")</f>
        <v>0</v>
      </c>
      <c r="X135">
        <f>IFERROR(VLOOKUP(A135,EXAMS!A:CS,47,FALSE)*VLOOKUP(EXAMS!$AU$1,[1]Cargo!$A:$D,4,FALSE),"")</f>
        <v>0</v>
      </c>
      <c r="Y135">
        <f>IFERROR(VLOOKUP(A135,EXAMS!A:CS,49,FALSE)*VLOOKUP(EXAMS!$AW$1,[1]Cargo!$A:$D,4,FALSE),"")</f>
        <v>0</v>
      </c>
      <c r="Z135">
        <f>IFERROR(VLOOKUP(A135,EXAMS!A:CS,51,FALSE)*VLOOKUP(EXAMS!$AY$1,[1]Cargo!$A:$D,4,FALSE),"")</f>
        <v>0</v>
      </c>
      <c r="AA135">
        <f>IFERROR(VLOOKUP(A135,EXAMS!A:CS,53,FALSE)*VLOOKUP(EXAMS!$BA$1,[1]Cargo!$A:$D,4,FALSE),"")</f>
        <v>0</v>
      </c>
      <c r="AB135">
        <f>IFERROR(VLOOKUP(A135,EXAMS!A:CS,55,FALSE)*VLOOKUP(EXAMS!$BC$1,[1]Cargo!$A:$D,4,FALSE),"")</f>
        <v>0</v>
      </c>
      <c r="AC135">
        <f>IFERROR(VLOOKUP(A135,EXAMS!A:CS,57,FALSE)*VLOOKUP(EXAMS!$BE$1,[1]Cargo!$A:$D,4,FALSE),"")</f>
        <v>0</v>
      </c>
      <c r="AD135">
        <f>IFERROR(VLOOKUP(A135,EXAMS!A:CS,59,FALSE)*VLOOKUP(EXAMS!$BG$1,[1]Cargo!$A:$D,4,FALSE),"")</f>
        <v>0</v>
      </c>
      <c r="AE135">
        <f>IFERROR(VLOOKUP(A135,EXAMS!A:CS,61,FALSE)*VLOOKUP(EXAMS!$BI$1,[1]Cargo!$A:$D,4,FALSE),"")</f>
        <v>0</v>
      </c>
      <c r="AF135">
        <f>IFERROR(VLOOKUP(A135,EXAMS!A:CS,63,FALSE)*VLOOKUP(EXAMS!$BK$1,[1]Cargo!$A:$D,4,FALSE),"")</f>
        <v>0</v>
      </c>
      <c r="AG135">
        <f>IFERROR(VLOOKUP(A135,EXAMS!A:CS,65,FALSE)*VLOOKUP(EXAMS!$BM$1,[1]Cargo!$A:$D,4,FALSE),"")</f>
        <v>0</v>
      </c>
      <c r="AH135">
        <f>IFERROR(VLOOKUP(A135,EXAMS!A:CS,67,FALSE)*VLOOKUP(EXAMS!$BO$1,[1]Cargo!$A:$D,4,FALSE),"")</f>
        <v>0</v>
      </c>
      <c r="AI135">
        <f>IFERROR(VLOOKUP(A135,EXAMS!A:CS,69,FALSE)*VLOOKUP(EXAMS!$BQ$1,[1]Cargo!$A:$D,4,FALSE),"")</f>
        <v>0</v>
      </c>
      <c r="AJ135">
        <f>IFERROR(VLOOKUP(A135,EXAMS!A:CS,71,FALSE)*VLOOKUP(EXAMS!$BS$1,[1]Cargo!$A:$D,4,FALSE),"")</f>
        <v>0</v>
      </c>
      <c r="AK135">
        <f>IFERROR(VLOOKUP(A135,EXAMS!A:CS,73,FALSE)*VLOOKUP(EXAMS!$BU$1,[1]Cargo!$A:$D,4,FALSE),"")</f>
        <v>0</v>
      </c>
      <c r="AL135">
        <f>IFERROR(VLOOKUP(A135,EXAMS!A:CS,75,FALSE)*VLOOKUP(EXAMS!$BW$1,[1]Cargo!$A:$D,4,FALSE),"")</f>
        <v>0</v>
      </c>
      <c r="AM135">
        <f>IFERROR(VLOOKUP(A135,EXAMS!A:CS,77,FALSE)*VLOOKUP(EXAMS!$BY$1,[1]Cargo!$A:$D,4,FALSE),"")</f>
        <v>0</v>
      </c>
      <c r="AN135">
        <f>IFERROR(VLOOKUP(A135,EXAMS!A:CS,79,FALSE)*VLOOKUP(EXAMS!$CA$1,[1]Cargo!$A:$D,4,FALSE),"")</f>
        <v>0</v>
      </c>
      <c r="AO135">
        <f>IFERROR(VLOOKUP(A135,EXAMS!A:CS,81,FALSE)*VLOOKUP(EXAMS!$CC$1,[1]Cargo!$A:$D,4,FALSE),"")</f>
        <v>0</v>
      </c>
      <c r="AP135">
        <f>IFERROR(VLOOKUP(A135,EXAMS!A:CS,83,FALSE)*VLOOKUP(EXAMS!$CE$1,[1]Cargo!$A:$D,4,FALSE),"")</f>
        <v>0</v>
      </c>
      <c r="AQ135">
        <f>IFERROR(VLOOKUP(A135,EXAMS!A:CS,85,FALSE)*VLOOKUP(EXAMS!$CG$1,[1]Cargo!$A:$D,4,FALSE),"")</f>
        <v>0</v>
      </c>
      <c r="AR135">
        <f>IFERROR(VLOOKUP(A135,EXAMS!A:CS,87,FALSE)*VLOOKUP(EXAMS!$CI$1,[1]Cargo!$A:$D,4,FALSE),"")</f>
        <v>0</v>
      </c>
      <c r="AS135">
        <f>IFERROR(VLOOKUP(A135,EXAMS!A:CS,89,FALSE)*VLOOKUP(EXAMS!$CK$1,[1]Cargo!$A:$D,4,FALSE),"")</f>
        <v>0</v>
      </c>
      <c r="AT135">
        <f>IFERROR(VLOOKUP(A135,EXAMS!A:CS,91,FALSE)*VLOOKUP(EXAMS!$CM$1,[1]Cargo!$A:$D,4,FALSE),"")</f>
        <v>0</v>
      </c>
      <c r="AU135">
        <f>IFERROR(VLOOKUP(A135,EXAMS!A:CS,93,FALSE)*VLOOKUP(EXAMS!$CO$1,[1]Cargo!$A:$D,4,FALSE),"")</f>
        <v>0</v>
      </c>
      <c r="AV135">
        <f>IFERROR(VLOOKUP(A135,EXAMS!A:CS,95,FALSE)*VLOOKUP(EXAMS!$CQ$1,[1]Cargo!$A:$D,4,FALSE),"")</f>
        <v>0</v>
      </c>
      <c r="AW135">
        <f>IFERROR(VLOOKUP(A135,EXAMS!A:CS,97,FALSE)*VLOOKUP(EXAMS!$CS$1,[1]Cargo!$A:$D,4,FALSE),"")</f>
        <v>0</v>
      </c>
    </row>
    <row r="136" spans="1:49" x14ac:dyDescent="0.3">
      <c r="A136" s="4" t="str">
        <f>METADATA!A135</f>
        <v>Q0543</v>
      </c>
      <c r="B136" s="11" t="s">
        <v>422</v>
      </c>
      <c r="C136" s="11">
        <f t="shared" si="4"/>
        <v>3.9573100000000001</v>
      </c>
      <c r="D136" s="92">
        <f t="shared" si="5"/>
        <v>11</v>
      </c>
      <c r="E136">
        <f>IFERROR(VLOOKUP(A136,EXAMS!A:CS,7,FALSE)*VLOOKUP(EXAMS!$G$1,[1]Cargo!$A:$D,4,FALSE),"")</f>
        <v>0.50279999999999991</v>
      </c>
      <c r="F136">
        <f>IFERROR(VLOOKUP(A136,EXAMS!A:CS,9,FALSE)*VLOOKUP(EXAMS!$I$1,[1]Cargo!$A:$D,4,FALSE),"")</f>
        <v>0.55800000000000005</v>
      </c>
      <c r="G136">
        <f>IFERROR(VLOOKUP(A136,EXAMS!A:CS,11,FALSE)*VLOOKUP(EXAMS!$K$1,[1]Cargo!$A:$D,4,FALSE),"")</f>
        <v>0</v>
      </c>
      <c r="H136">
        <f>IFERROR(VLOOKUP(A136,EXAMS!A:CS,13,FALSE)*VLOOKUP(EXAMS!$M$1,[1]Cargo!$A:$D,4,FALSE),"")</f>
        <v>0</v>
      </c>
      <c r="I136">
        <f>IFERROR(VLOOKUP(A136,EXAMS!A:CS,15,FALSE)*VLOOKUP(EXAMS!$O$1,[1]Cargo!$A:$D,4,FALSE),"")</f>
        <v>0.23949999999999999</v>
      </c>
      <c r="J136">
        <f>IFERROR(VLOOKUP(A136,EXAMS!A:CS,17,FALSE)*VLOOKUP(EXAMS!$Q$1,[1]Cargo!$A:$D,4,FALSE),"")</f>
        <v>0.44400000000000001</v>
      </c>
      <c r="K136">
        <f>IFERROR(VLOOKUP(A136,EXAMS!A:CS,19,FALSE)*VLOOKUP(EXAMS!$S$1,[1]Cargo!$A:$D,4,FALSE),"")</f>
        <v>0.2772</v>
      </c>
      <c r="L136">
        <f>IFERROR(VLOOKUP(A136,EXAMS!A:CS,21,FALSE)*VLOOKUP(EXAMS!$U$1,[1]Cargo!$A:$D,4,FALSE),"")</f>
        <v>0.28100000000000003</v>
      </c>
      <c r="M136">
        <f>IFERROR(VLOOKUP(A136,EXAMS!A:CS,23,FALSE)*VLOOKUP(EXAMS!$W$1,[1]Cargo!$A:$D,4,FALSE),"")</f>
        <v>0.17774999999999999</v>
      </c>
      <c r="N136">
        <f>IFERROR(VLOOKUP(A136,EXAMS!A:CS,25,FALSE)*VLOOKUP(EXAMS!$Y$1,[1]Cargo!$A:$D,4,FALSE),"")</f>
        <v>0.375</v>
      </c>
      <c r="O136">
        <f>IFERROR(VLOOKUP(A136,EXAMS!A:CS,27,FALSE)*VLOOKUP(EXAMS!$AA$1,[1]Cargo!$A:$D,4,FALSE),"")</f>
        <v>0</v>
      </c>
      <c r="P136">
        <f>IFERROR(VLOOKUP(A136,EXAMS!A:CS,29,FALSE)*VLOOKUP(EXAMS!$AC$1,[1]Cargo!$A:$D,4,FALSE),"")</f>
        <v>0</v>
      </c>
      <c r="Q136">
        <f>IFERROR(VLOOKUP(A136,EXAMS!A:CS,31,FALSE)*VLOOKUP(EXAMS!$AE$1,[1]Cargo!$A:$D,4,FALSE),"")</f>
        <v>0.38183999999999996</v>
      </c>
      <c r="R136">
        <f>IFERROR(VLOOKUP(A136,EXAMS!A:CS,33,FALSE)*VLOOKUP(EXAMS!$AG$1,[1]Cargo!$A:$D,4,FALSE),"")</f>
        <v>0</v>
      </c>
      <c r="S136">
        <f>IFERROR(VLOOKUP(A136,EXAMS!A:CS,37,FALSE)*VLOOKUP(EXAMS!$AK$1,[1]Cargo!$A:$D,4,FALSE),"")</f>
        <v>0.25</v>
      </c>
      <c r="T136">
        <f>IFERROR(VLOOKUP(A136,EXAMS!A:CS,39,FALSE)*VLOOKUP(EXAMS!$AM$1,[1]Cargo!$A:$D,4,FALSE),"")</f>
        <v>0.47021999999999997</v>
      </c>
      <c r="U136">
        <f>IFERROR(VLOOKUP(A136,EXAMS!A:CS,41,FALSE)*VLOOKUP(EXAMS!$AO$1,[1]Cargo!$A:$D,4,FALSE),"")</f>
        <v>0</v>
      </c>
      <c r="V136">
        <f>IFERROR(VLOOKUP(A136,EXAMS!A:CS,43,FALSE)*VLOOKUP(EXAMS!$AQ$1,[1]Cargo!$A:$D,4,FALSE),"")</f>
        <v>0</v>
      </c>
      <c r="W136">
        <f>IFERROR(VLOOKUP(A136,EXAMS!A:CS,45,FALSE)*VLOOKUP(EXAMS!$AS$1,[1]Cargo!$A:$D,4,FALSE),"")</f>
        <v>0</v>
      </c>
      <c r="X136">
        <f>IFERROR(VLOOKUP(A136,EXAMS!A:CS,47,FALSE)*VLOOKUP(EXAMS!$AU$1,[1]Cargo!$A:$D,4,FALSE),"")</f>
        <v>0</v>
      </c>
      <c r="Y136">
        <f>IFERROR(VLOOKUP(A136,EXAMS!A:CS,49,FALSE)*VLOOKUP(EXAMS!$AW$1,[1]Cargo!$A:$D,4,FALSE),"")</f>
        <v>0</v>
      </c>
      <c r="Z136">
        <f>IFERROR(VLOOKUP(A136,EXAMS!A:CS,51,FALSE)*VLOOKUP(EXAMS!$AY$1,[1]Cargo!$A:$D,4,FALSE),"")</f>
        <v>0</v>
      </c>
      <c r="AA136">
        <f>IFERROR(VLOOKUP(A136,EXAMS!A:CS,53,FALSE)*VLOOKUP(EXAMS!$BA$1,[1]Cargo!$A:$D,4,FALSE),"")</f>
        <v>0</v>
      </c>
      <c r="AB136">
        <f>IFERROR(VLOOKUP(A136,EXAMS!A:CS,55,FALSE)*VLOOKUP(EXAMS!$BC$1,[1]Cargo!$A:$D,4,FALSE),"")</f>
        <v>0</v>
      </c>
      <c r="AC136">
        <f>IFERROR(VLOOKUP(A136,EXAMS!A:CS,57,FALSE)*VLOOKUP(EXAMS!$BE$1,[1]Cargo!$A:$D,4,FALSE),"")</f>
        <v>0</v>
      </c>
      <c r="AD136">
        <f>IFERROR(VLOOKUP(A136,EXAMS!A:CS,59,FALSE)*VLOOKUP(EXAMS!$BG$1,[1]Cargo!$A:$D,4,FALSE),"")</f>
        <v>0</v>
      </c>
      <c r="AE136">
        <f>IFERROR(VLOOKUP(A136,EXAMS!A:CS,61,FALSE)*VLOOKUP(EXAMS!$BI$1,[1]Cargo!$A:$D,4,FALSE),"")</f>
        <v>0</v>
      </c>
      <c r="AF136">
        <f>IFERROR(VLOOKUP(A136,EXAMS!A:CS,63,FALSE)*VLOOKUP(EXAMS!$BK$1,[1]Cargo!$A:$D,4,FALSE),"")</f>
        <v>0</v>
      </c>
      <c r="AG136">
        <f>IFERROR(VLOOKUP(A136,EXAMS!A:CS,65,FALSE)*VLOOKUP(EXAMS!$BM$1,[1]Cargo!$A:$D,4,FALSE),"")</f>
        <v>0</v>
      </c>
      <c r="AH136">
        <f>IFERROR(VLOOKUP(A136,EXAMS!A:CS,67,FALSE)*VLOOKUP(EXAMS!$BO$1,[1]Cargo!$A:$D,4,FALSE),"")</f>
        <v>0</v>
      </c>
      <c r="AI136">
        <f>IFERROR(VLOOKUP(A136,EXAMS!A:CS,69,FALSE)*VLOOKUP(EXAMS!$BQ$1,[1]Cargo!$A:$D,4,FALSE),"")</f>
        <v>0</v>
      </c>
      <c r="AJ136">
        <f>IFERROR(VLOOKUP(A136,EXAMS!A:CS,71,FALSE)*VLOOKUP(EXAMS!$BS$1,[1]Cargo!$A:$D,4,FALSE),"")</f>
        <v>0</v>
      </c>
      <c r="AK136">
        <f>IFERROR(VLOOKUP(A136,EXAMS!A:CS,73,FALSE)*VLOOKUP(EXAMS!$BU$1,[1]Cargo!$A:$D,4,FALSE),"")</f>
        <v>0</v>
      </c>
      <c r="AL136">
        <f>IFERROR(VLOOKUP(A136,EXAMS!A:CS,75,FALSE)*VLOOKUP(EXAMS!$BW$1,[1]Cargo!$A:$D,4,FALSE),"")</f>
        <v>0</v>
      </c>
      <c r="AM136">
        <f>IFERROR(VLOOKUP(A136,EXAMS!A:CS,77,FALSE)*VLOOKUP(EXAMS!$BY$1,[1]Cargo!$A:$D,4,FALSE),"")</f>
        <v>0</v>
      </c>
      <c r="AN136">
        <f>IFERROR(VLOOKUP(A136,EXAMS!A:CS,79,FALSE)*VLOOKUP(EXAMS!$CA$1,[1]Cargo!$A:$D,4,FALSE),"")</f>
        <v>0</v>
      </c>
      <c r="AO136">
        <f>IFERROR(VLOOKUP(A136,EXAMS!A:CS,81,FALSE)*VLOOKUP(EXAMS!$CC$1,[1]Cargo!$A:$D,4,FALSE),"")</f>
        <v>0</v>
      </c>
      <c r="AP136">
        <f>IFERROR(VLOOKUP(A136,EXAMS!A:CS,83,FALSE)*VLOOKUP(EXAMS!$CE$1,[1]Cargo!$A:$D,4,FALSE),"")</f>
        <v>0</v>
      </c>
      <c r="AQ136">
        <f>IFERROR(VLOOKUP(A136,EXAMS!A:CS,85,FALSE)*VLOOKUP(EXAMS!$CG$1,[1]Cargo!$A:$D,4,FALSE),"")</f>
        <v>0</v>
      </c>
      <c r="AR136">
        <f>IFERROR(VLOOKUP(A136,EXAMS!A:CS,87,FALSE)*VLOOKUP(EXAMS!$CI$1,[1]Cargo!$A:$D,4,FALSE),"")</f>
        <v>0</v>
      </c>
      <c r="AS136">
        <f>IFERROR(VLOOKUP(A136,EXAMS!A:CS,89,FALSE)*VLOOKUP(EXAMS!$CK$1,[1]Cargo!$A:$D,4,FALSE),"")</f>
        <v>0</v>
      </c>
      <c r="AT136">
        <f>IFERROR(VLOOKUP(A136,EXAMS!A:CS,91,FALSE)*VLOOKUP(EXAMS!$CM$1,[1]Cargo!$A:$D,4,FALSE),"")</f>
        <v>0</v>
      </c>
      <c r="AU136">
        <f>IFERROR(VLOOKUP(A136,EXAMS!A:CS,93,FALSE)*VLOOKUP(EXAMS!$CO$1,[1]Cargo!$A:$D,4,FALSE),"")</f>
        <v>0</v>
      </c>
      <c r="AV136">
        <f>IFERROR(VLOOKUP(A136,EXAMS!A:CS,95,FALSE)*VLOOKUP(EXAMS!$CQ$1,[1]Cargo!$A:$D,4,FALSE),"")</f>
        <v>0</v>
      </c>
      <c r="AW136">
        <f>IFERROR(VLOOKUP(A136,EXAMS!A:CS,97,FALSE)*VLOOKUP(EXAMS!$CS$1,[1]Cargo!$A:$D,4,FALSE),"")</f>
        <v>0</v>
      </c>
    </row>
    <row r="137" spans="1:49" hidden="1" x14ac:dyDescent="0.3">
      <c r="A137" s="4" t="str">
        <f>METADATA!A136</f>
        <v>Q0544</v>
      </c>
      <c r="B137" s="11" t="s">
        <v>425</v>
      </c>
      <c r="C137" s="11">
        <f t="shared" si="4"/>
        <v>0</v>
      </c>
      <c r="D137" s="92">
        <f t="shared" si="5"/>
        <v>2</v>
      </c>
      <c r="E137">
        <f>IFERROR(VLOOKUP(A137,EXAMS!A:CS,7,FALSE)*VLOOKUP(EXAMS!$G$1,[1]Cargo!$A:$D,4,FALSE),"")</f>
        <v>0</v>
      </c>
      <c r="F137">
        <f>IFERROR(VLOOKUP(A137,EXAMS!A:CS,9,FALSE)*VLOOKUP(EXAMS!$I$1,[1]Cargo!$A:$D,4,FALSE),"")</f>
        <v>0</v>
      </c>
      <c r="G137">
        <f>IFERROR(VLOOKUP(A137,EXAMS!A:CS,11,FALSE)*VLOOKUP(EXAMS!$K$1,[1]Cargo!$A:$D,4,FALSE),"")</f>
        <v>0</v>
      </c>
      <c r="H137">
        <f>IFERROR(VLOOKUP(A137,EXAMS!A:CS,13,FALSE)*VLOOKUP(EXAMS!$M$1,[1]Cargo!$A:$D,4,FALSE),"")</f>
        <v>0</v>
      </c>
      <c r="I137">
        <f>IFERROR(VLOOKUP(A137,EXAMS!A:CS,15,FALSE)*VLOOKUP(EXAMS!$O$1,[1]Cargo!$A:$D,4,FALSE),"")</f>
        <v>0</v>
      </c>
      <c r="J137">
        <f>IFERROR(VLOOKUP(A137,EXAMS!A:CS,17,FALSE)*VLOOKUP(EXAMS!$Q$1,[1]Cargo!$A:$D,4,FALSE),"")</f>
        <v>0</v>
      </c>
      <c r="K137">
        <f>IFERROR(VLOOKUP(A137,EXAMS!A:CS,19,FALSE)*VLOOKUP(EXAMS!$S$1,[1]Cargo!$A:$D,4,FALSE),"")</f>
        <v>0</v>
      </c>
      <c r="L137">
        <f>IFERROR(VLOOKUP(A137,EXAMS!A:CS,21,FALSE)*VLOOKUP(EXAMS!$U$1,[1]Cargo!$A:$D,4,FALSE),"")</f>
        <v>0</v>
      </c>
      <c r="M137">
        <f>IFERROR(VLOOKUP(A137,EXAMS!A:CS,23,FALSE)*VLOOKUP(EXAMS!$W$1,[1]Cargo!$A:$D,4,FALSE),"")</f>
        <v>0</v>
      </c>
      <c r="N137">
        <f>IFERROR(VLOOKUP(A137,EXAMS!A:CS,25,FALSE)*VLOOKUP(EXAMS!$Y$1,[1]Cargo!$A:$D,4,FALSE),"")</f>
        <v>0</v>
      </c>
      <c r="O137">
        <f>IFERROR(VLOOKUP(A137,EXAMS!A:CS,27,FALSE)*VLOOKUP(EXAMS!$AA$1,[1]Cargo!$A:$D,4,FALSE),"")</f>
        <v>0</v>
      </c>
      <c r="P137">
        <f>IFERROR(VLOOKUP(A137,EXAMS!A:CS,29,FALSE)*VLOOKUP(EXAMS!$AC$1,[1]Cargo!$A:$D,4,FALSE),"")</f>
        <v>0</v>
      </c>
      <c r="Q137">
        <f>IFERROR(VLOOKUP(A137,EXAMS!A:CS,31,FALSE)*VLOOKUP(EXAMS!$AE$1,[1]Cargo!$A:$D,4,FALSE),"")</f>
        <v>0</v>
      </c>
      <c r="R137">
        <f>IFERROR(VLOOKUP(A137,EXAMS!A:CS,33,FALSE)*VLOOKUP(EXAMS!$AG$1,[1]Cargo!$A:$D,4,FALSE),"")</f>
        <v>0</v>
      </c>
      <c r="S137">
        <f>IFERROR(VLOOKUP(A137,EXAMS!A:CS,37,FALSE)*VLOOKUP(EXAMS!$AK$1,[1]Cargo!$A:$D,4,FALSE),"")</f>
        <v>0</v>
      </c>
      <c r="T137">
        <f>IFERROR(VLOOKUP(A137,EXAMS!A:CS,39,FALSE)*VLOOKUP(EXAMS!$AM$1,[1]Cargo!$A:$D,4,FALSE),"")</f>
        <v>0</v>
      </c>
      <c r="U137">
        <f>IFERROR(VLOOKUP(A137,EXAMS!A:CS,41,FALSE)*VLOOKUP(EXAMS!$AO$1,[1]Cargo!$A:$D,4,FALSE),"")</f>
        <v>0</v>
      </c>
      <c r="V137">
        <f>IFERROR(VLOOKUP(A137,EXAMS!A:CS,43,FALSE)*VLOOKUP(EXAMS!$AQ$1,[1]Cargo!$A:$D,4,FALSE),"")</f>
        <v>0</v>
      </c>
      <c r="W137">
        <f>IFERROR(VLOOKUP(A137,EXAMS!A:CS,45,FALSE)*VLOOKUP(EXAMS!$AS$1,[1]Cargo!$A:$D,4,FALSE),"")</f>
        <v>0</v>
      </c>
      <c r="X137">
        <f>IFERROR(VLOOKUP(A137,EXAMS!A:CS,47,FALSE)*VLOOKUP(EXAMS!$AU$1,[1]Cargo!$A:$D,4,FALSE),"")</f>
        <v>0</v>
      </c>
      <c r="Y137">
        <f>IFERROR(VLOOKUP(A137,EXAMS!A:CS,49,FALSE)*VLOOKUP(EXAMS!$AW$1,[1]Cargo!$A:$D,4,FALSE),"")</f>
        <v>0</v>
      </c>
      <c r="Z137">
        <f>IFERROR(VLOOKUP(A137,EXAMS!A:CS,51,FALSE)*VLOOKUP(EXAMS!$AY$1,[1]Cargo!$A:$D,4,FALSE),"")</f>
        <v>0</v>
      </c>
      <c r="AA137">
        <f>IFERROR(VLOOKUP(A137,EXAMS!A:CS,53,FALSE)*VLOOKUP(EXAMS!$BA$1,[1]Cargo!$A:$D,4,FALSE),"")</f>
        <v>0</v>
      </c>
      <c r="AB137">
        <f>IFERROR(VLOOKUP(A137,EXAMS!A:CS,55,FALSE)*VLOOKUP(EXAMS!$BC$1,[1]Cargo!$A:$D,4,FALSE),"")</f>
        <v>0</v>
      </c>
      <c r="AC137">
        <f>IFERROR(VLOOKUP(A137,EXAMS!A:CS,57,FALSE)*VLOOKUP(EXAMS!$BE$1,[1]Cargo!$A:$D,4,FALSE),"")</f>
        <v>0</v>
      </c>
      <c r="AD137">
        <f>IFERROR(VLOOKUP(A137,EXAMS!A:CS,59,FALSE)*VLOOKUP(EXAMS!$BG$1,[1]Cargo!$A:$D,4,FALSE),"")</f>
        <v>0</v>
      </c>
      <c r="AE137">
        <f>IFERROR(VLOOKUP(A137,EXAMS!A:CS,61,FALSE)*VLOOKUP(EXAMS!$BI$1,[1]Cargo!$A:$D,4,FALSE),"")</f>
        <v>0</v>
      </c>
      <c r="AF137">
        <f>IFERROR(VLOOKUP(A137,EXAMS!A:CS,63,FALSE)*VLOOKUP(EXAMS!$BK$1,[1]Cargo!$A:$D,4,FALSE),"")</f>
        <v>0</v>
      </c>
      <c r="AG137">
        <f>IFERROR(VLOOKUP(A137,EXAMS!A:CS,65,FALSE)*VLOOKUP(EXAMS!$BM$1,[1]Cargo!$A:$D,4,FALSE),"")</f>
        <v>0</v>
      </c>
      <c r="AH137">
        <f>IFERROR(VLOOKUP(A137,EXAMS!A:CS,67,FALSE)*VLOOKUP(EXAMS!$BO$1,[1]Cargo!$A:$D,4,FALSE),"")</f>
        <v>0</v>
      </c>
      <c r="AI137">
        <f>IFERROR(VLOOKUP(A137,EXAMS!A:CS,69,FALSE)*VLOOKUP(EXAMS!$BQ$1,[1]Cargo!$A:$D,4,FALSE),"")</f>
        <v>0</v>
      </c>
      <c r="AJ137">
        <f>IFERROR(VLOOKUP(A137,EXAMS!A:CS,71,FALSE)*VLOOKUP(EXAMS!$BS$1,[1]Cargo!$A:$D,4,FALSE),"")</f>
        <v>0</v>
      </c>
      <c r="AK137">
        <f>IFERROR(VLOOKUP(A137,EXAMS!A:CS,73,FALSE)*VLOOKUP(EXAMS!$BU$1,[1]Cargo!$A:$D,4,FALSE),"")</f>
        <v>0.3856</v>
      </c>
      <c r="AL137">
        <f>IFERROR(VLOOKUP(A137,EXAMS!A:CS,75,FALSE)*VLOOKUP(EXAMS!$BW$1,[1]Cargo!$A:$D,4,FALSE),"")</f>
        <v>0</v>
      </c>
      <c r="AM137">
        <f>IFERROR(VLOOKUP(A137,EXAMS!A:CS,77,FALSE)*VLOOKUP(EXAMS!$BY$1,[1]Cargo!$A:$D,4,FALSE),"")</f>
        <v>0</v>
      </c>
      <c r="AN137">
        <f>IFERROR(VLOOKUP(A137,EXAMS!A:CS,79,FALSE)*VLOOKUP(EXAMS!$CA$1,[1]Cargo!$A:$D,4,FALSE),"")</f>
        <v>0</v>
      </c>
      <c r="AO137">
        <f>IFERROR(VLOOKUP(A137,EXAMS!A:CS,81,FALSE)*VLOOKUP(EXAMS!$CC$1,[1]Cargo!$A:$D,4,FALSE),"")</f>
        <v>0</v>
      </c>
      <c r="AP137">
        <f>IFERROR(VLOOKUP(A137,EXAMS!A:CS,83,FALSE)*VLOOKUP(EXAMS!$CE$1,[1]Cargo!$A:$D,4,FALSE),"")</f>
        <v>0.24998999999999999</v>
      </c>
      <c r="AQ137">
        <f>IFERROR(VLOOKUP(A137,EXAMS!A:CS,85,FALSE)*VLOOKUP(EXAMS!$CG$1,[1]Cargo!$A:$D,4,FALSE),"")</f>
        <v>0</v>
      </c>
      <c r="AR137">
        <f>IFERROR(VLOOKUP(A137,EXAMS!A:CS,87,FALSE)*VLOOKUP(EXAMS!$CI$1,[1]Cargo!$A:$D,4,FALSE),"")</f>
        <v>0</v>
      </c>
      <c r="AS137">
        <f>IFERROR(VLOOKUP(A137,EXAMS!A:CS,89,FALSE)*VLOOKUP(EXAMS!$CK$1,[1]Cargo!$A:$D,4,FALSE),"")</f>
        <v>0</v>
      </c>
      <c r="AT137">
        <f>IFERROR(VLOOKUP(A137,EXAMS!A:CS,91,FALSE)*VLOOKUP(EXAMS!$CM$1,[1]Cargo!$A:$D,4,FALSE),"")</f>
        <v>0</v>
      </c>
      <c r="AU137">
        <f>IFERROR(VLOOKUP(A137,EXAMS!A:CS,93,FALSE)*VLOOKUP(EXAMS!$CO$1,[1]Cargo!$A:$D,4,FALSE),"")</f>
        <v>0</v>
      </c>
      <c r="AV137">
        <f>IFERROR(VLOOKUP(A137,EXAMS!A:CS,95,FALSE)*VLOOKUP(EXAMS!$CQ$1,[1]Cargo!$A:$D,4,FALSE),"")</f>
        <v>0</v>
      </c>
      <c r="AW137">
        <f>IFERROR(VLOOKUP(A137,EXAMS!A:CS,97,FALSE)*VLOOKUP(EXAMS!$CS$1,[1]Cargo!$A:$D,4,FALSE),"")</f>
        <v>0</v>
      </c>
    </row>
    <row r="138" spans="1:49" x14ac:dyDescent="0.3">
      <c r="A138" s="4" t="str">
        <f>METADATA!A137</f>
        <v>Q0545</v>
      </c>
      <c r="B138" s="11" t="s">
        <v>428</v>
      </c>
      <c r="C138" s="11">
        <f t="shared" si="4"/>
        <v>3.7355999999999998</v>
      </c>
      <c r="D138" s="92">
        <f t="shared" si="5"/>
        <v>9</v>
      </c>
      <c r="E138">
        <f>IFERROR(VLOOKUP(A138,EXAMS!A:CS,7,FALSE)*VLOOKUP(EXAMS!$G$1,[1]Cargo!$A:$D,4,FALSE),"")</f>
        <v>0.56130000000000002</v>
      </c>
      <c r="F138">
        <f>IFERROR(VLOOKUP(A138,EXAMS!A:CS,9,FALSE)*VLOOKUP(EXAMS!$I$1,[1]Cargo!$A:$D,4,FALSE),"")</f>
        <v>0.56700000000000006</v>
      </c>
      <c r="G138">
        <f>IFERROR(VLOOKUP(A138,EXAMS!A:CS,11,FALSE)*VLOOKUP(EXAMS!$K$1,[1]Cargo!$A:$D,4,FALSE),"")</f>
        <v>0.75700000000000001</v>
      </c>
      <c r="H138">
        <f>IFERROR(VLOOKUP(A138,EXAMS!A:CS,13,FALSE)*VLOOKUP(EXAMS!$M$1,[1]Cargo!$A:$D,4,FALSE),"")</f>
        <v>0</v>
      </c>
      <c r="I138">
        <f>IFERROR(VLOOKUP(A138,EXAMS!A:CS,15,FALSE)*VLOOKUP(EXAMS!$O$1,[1]Cargo!$A:$D,4,FALSE),"")</f>
        <v>0.41665000000000002</v>
      </c>
      <c r="J138">
        <f>IFERROR(VLOOKUP(A138,EXAMS!A:CS,17,FALSE)*VLOOKUP(EXAMS!$Q$1,[1]Cargo!$A:$D,4,FALSE),"")</f>
        <v>0</v>
      </c>
      <c r="K138">
        <f>IFERROR(VLOOKUP(A138,EXAMS!A:CS,19,FALSE)*VLOOKUP(EXAMS!$S$1,[1]Cargo!$A:$D,4,FALSE),"")</f>
        <v>0.24</v>
      </c>
      <c r="L138">
        <f>IFERROR(VLOOKUP(A138,EXAMS!A:CS,21,FALSE)*VLOOKUP(EXAMS!$U$1,[1]Cargo!$A:$D,4,FALSE),"")</f>
        <v>0.28749999999999998</v>
      </c>
      <c r="M138">
        <f>IFERROR(VLOOKUP(A138,EXAMS!A:CS,23,FALSE)*VLOOKUP(EXAMS!$W$1,[1]Cargo!$A:$D,4,FALSE),"")</f>
        <v>0.26294999999999996</v>
      </c>
      <c r="N138">
        <f>IFERROR(VLOOKUP(A138,EXAMS!A:CS,25,FALSE)*VLOOKUP(EXAMS!$Y$1,[1]Cargo!$A:$D,4,FALSE),"")</f>
        <v>0.30554999999999999</v>
      </c>
      <c r="O138">
        <f>IFERROR(VLOOKUP(A138,EXAMS!A:CS,27,FALSE)*VLOOKUP(EXAMS!$AA$1,[1]Cargo!$A:$D,4,FALSE),"")</f>
        <v>0.33765000000000001</v>
      </c>
      <c r="P138">
        <f>IFERROR(VLOOKUP(A138,EXAMS!A:CS,29,FALSE)*VLOOKUP(EXAMS!$AC$1,[1]Cargo!$A:$D,4,FALSE),"")</f>
        <v>0</v>
      </c>
      <c r="Q138">
        <f>IFERROR(VLOOKUP(A138,EXAMS!A:CS,31,FALSE)*VLOOKUP(EXAMS!$AE$1,[1]Cargo!$A:$D,4,FALSE),"")</f>
        <v>0</v>
      </c>
      <c r="R138">
        <f>IFERROR(VLOOKUP(A138,EXAMS!A:CS,33,FALSE)*VLOOKUP(EXAMS!$AG$1,[1]Cargo!$A:$D,4,FALSE),"")</f>
        <v>0</v>
      </c>
      <c r="S138">
        <f>IFERROR(VLOOKUP(A138,EXAMS!A:CS,37,FALSE)*VLOOKUP(EXAMS!$AK$1,[1]Cargo!$A:$D,4,FALSE),"")</f>
        <v>0</v>
      </c>
      <c r="T138">
        <f>IFERROR(VLOOKUP(A138,EXAMS!A:CS,39,FALSE)*VLOOKUP(EXAMS!$AM$1,[1]Cargo!$A:$D,4,FALSE),"")</f>
        <v>0</v>
      </c>
      <c r="U138">
        <f>IFERROR(VLOOKUP(A138,EXAMS!A:CS,41,FALSE)*VLOOKUP(EXAMS!$AO$1,[1]Cargo!$A:$D,4,FALSE),"")</f>
        <v>0</v>
      </c>
      <c r="V138">
        <f>IFERROR(VLOOKUP(A138,EXAMS!A:CS,43,FALSE)*VLOOKUP(EXAMS!$AQ$1,[1]Cargo!$A:$D,4,FALSE),"")</f>
        <v>0</v>
      </c>
      <c r="W138">
        <f>IFERROR(VLOOKUP(A138,EXAMS!A:CS,45,FALSE)*VLOOKUP(EXAMS!$AS$1,[1]Cargo!$A:$D,4,FALSE),"")</f>
        <v>0</v>
      </c>
      <c r="X138">
        <f>IFERROR(VLOOKUP(A138,EXAMS!A:CS,47,FALSE)*VLOOKUP(EXAMS!$AU$1,[1]Cargo!$A:$D,4,FALSE),"")</f>
        <v>0</v>
      </c>
      <c r="Y138">
        <f>IFERROR(VLOOKUP(A138,EXAMS!A:CS,49,FALSE)*VLOOKUP(EXAMS!$AW$1,[1]Cargo!$A:$D,4,FALSE),"")</f>
        <v>0</v>
      </c>
      <c r="Z138">
        <f>IFERROR(VLOOKUP(A138,EXAMS!A:CS,51,FALSE)*VLOOKUP(EXAMS!$AY$1,[1]Cargo!$A:$D,4,FALSE),"")</f>
        <v>0</v>
      </c>
      <c r="AA138">
        <f>IFERROR(VLOOKUP(A138,EXAMS!A:CS,53,FALSE)*VLOOKUP(EXAMS!$BA$1,[1]Cargo!$A:$D,4,FALSE),"")</f>
        <v>0</v>
      </c>
      <c r="AB138">
        <f>IFERROR(VLOOKUP(A138,EXAMS!A:CS,55,FALSE)*VLOOKUP(EXAMS!$BC$1,[1]Cargo!$A:$D,4,FALSE),"")</f>
        <v>0</v>
      </c>
      <c r="AC138">
        <f>IFERROR(VLOOKUP(A138,EXAMS!A:CS,57,FALSE)*VLOOKUP(EXAMS!$BE$1,[1]Cargo!$A:$D,4,FALSE),"")</f>
        <v>0</v>
      </c>
      <c r="AD138">
        <f>IFERROR(VLOOKUP(A138,EXAMS!A:CS,59,FALSE)*VLOOKUP(EXAMS!$BG$1,[1]Cargo!$A:$D,4,FALSE),"")</f>
        <v>0</v>
      </c>
      <c r="AE138">
        <f>IFERROR(VLOOKUP(A138,EXAMS!A:CS,61,FALSE)*VLOOKUP(EXAMS!$BI$1,[1]Cargo!$A:$D,4,FALSE),"")</f>
        <v>0</v>
      </c>
      <c r="AF138">
        <f>IFERROR(VLOOKUP(A138,EXAMS!A:CS,63,FALSE)*VLOOKUP(EXAMS!$BK$1,[1]Cargo!$A:$D,4,FALSE),"")</f>
        <v>0</v>
      </c>
      <c r="AG138">
        <f>IFERROR(VLOOKUP(A138,EXAMS!A:CS,65,FALSE)*VLOOKUP(EXAMS!$BM$1,[1]Cargo!$A:$D,4,FALSE),"")</f>
        <v>0</v>
      </c>
      <c r="AH138">
        <f>IFERROR(VLOOKUP(A138,EXAMS!A:CS,67,FALSE)*VLOOKUP(EXAMS!$BO$1,[1]Cargo!$A:$D,4,FALSE),"")</f>
        <v>0</v>
      </c>
      <c r="AI138">
        <f>IFERROR(VLOOKUP(A138,EXAMS!A:CS,69,FALSE)*VLOOKUP(EXAMS!$BQ$1,[1]Cargo!$A:$D,4,FALSE),"")</f>
        <v>0</v>
      </c>
      <c r="AJ138">
        <f>IFERROR(VLOOKUP(A138,EXAMS!A:CS,71,FALSE)*VLOOKUP(EXAMS!$BS$1,[1]Cargo!$A:$D,4,FALSE),"")</f>
        <v>0</v>
      </c>
      <c r="AK138">
        <f>IFERROR(VLOOKUP(A138,EXAMS!A:CS,73,FALSE)*VLOOKUP(EXAMS!$BU$1,[1]Cargo!$A:$D,4,FALSE),"")</f>
        <v>0</v>
      </c>
      <c r="AL138">
        <f>IFERROR(VLOOKUP(A138,EXAMS!A:CS,75,FALSE)*VLOOKUP(EXAMS!$BW$1,[1]Cargo!$A:$D,4,FALSE),"")</f>
        <v>0</v>
      </c>
      <c r="AM138">
        <f>IFERROR(VLOOKUP(A138,EXAMS!A:CS,77,FALSE)*VLOOKUP(EXAMS!$BY$1,[1]Cargo!$A:$D,4,FALSE),"")</f>
        <v>0</v>
      </c>
      <c r="AN138">
        <f>IFERROR(VLOOKUP(A138,EXAMS!A:CS,79,FALSE)*VLOOKUP(EXAMS!$CA$1,[1]Cargo!$A:$D,4,FALSE),"")</f>
        <v>0</v>
      </c>
      <c r="AO138">
        <f>IFERROR(VLOOKUP(A138,EXAMS!A:CS,81,FALSE)*VLOOKUP(EXAMS!$CC$1,[1]Cargo!$A:$D,4,FALSE),"")</f>
        <v>0</v>
      </c>
      <c r="AP138">
        <f>IFERROR(VLOOKUP(A138,EXAMS!A:CS,83,FALSE)*VLOOKUP(EXAMS!$CE$1,[1]Cargo!$A:$D,4,FALSE),"")</f>
        <v>0</v>
      </c>
      <c r="AQ138">
        <f>IFERROR(VLOOKUP(A138,EXAMS!A:CS,85,FALSE)*VLOOKUP(EXAMS!$CG$1,[1]Cargo!$A:$D,4,FALSE),"")</f>
        <v>0</v>
      </c>
      <c r="AR138">
        <f>IFERROR(VLOOKUP(A138,EXAMS!A:CS,87,FALSE)*VLOOKUP(EXAMS!$CI$1,[1]Cargo!$A:$D,4,FALSE),"")</f>
        <v>0</v>
      </c>
      <c r="AS138">
        <f>IFERROR(VLOOKUP(A138,EXAMS!A:CS,89,FALSE)*VLOOKUP(EXAMS!$CK$1,[1]Cargo!$A:$D,4,FALSE),"")</f>
        <v>0</v>
      </c>
      <c r="AT138">
        <f>IFERROR(VLOOKUP(A138,EXAMS!A:CS,91,FALSE)*VLOOKUP(EXAMS!$CM$1,[1]Cargo!$A:$D,4,FALSE),"")</f>
        <v>0</v>
      </c>
      <c r="AU138">
        <f>IFERROR(VLOOKUP(A138,EXAMS!A:CS,93,FALSE)*VLOOKUP(EXAMS!$CO$1,[1]Cargo!$A:$D,4,FALSE),"")</f>
        <v>0</v>
      </c>
      <c r="AV138">
        <f>IFERROR(VLOOKUP(A138,EXAMS!A:CS,95,FALSE)*VLOOKUP(EXAMS!$CQ$1,[1]Cargo!$A:$D,4,FALSE),"")</f>
        <v>0</v>
      </c>
      <c r="AW138">
        <f>IFERROR(VLOOKUP(A138,EXAMS!A:CS,97,FALSE)*VLOOKUP(EXAMS!$CS$1,[1]Cargo!$A:$D,4,FALSE),"")</f>
        <v>0</v>
      </c>
    </row>
    <row r="139" spans="1:49" x14ac:dyDescent="0.3">
      <c r="A139" s="4" t="str">
        <f>METADATA!A138</f>
        <v>Q0546</v>
      </c>
      <c r="B139" s="11" t="s">
        <v>431</v>
      </c>
      <c r="C139" s="11">
        <f t="shared" si="4"/>
        <v>2.08053</v>
      </c>
      <c r="D139" s="92">
        <f t="shared" si="5"/>
        <v>7</v>
      </c>
      <c r="E139">
        <f>IFERROR(VLOOKUP(A139,EXAMS!A:CS,7,FALSE)*VLOOKUP(EXAMS!$G$1,[1]Cargo!$A:$D,4,FALSE),"")</f>
        <v>0.40140000000000003</v>
      </c>
      <c r="F139">
        <f>IFERROR(VLOOKUP(A139,EXAMS!A:CS,9,FALSE)*VLOOKUP(EXAMS!$I$1,[1]Cargo!$A:$D,4,FALSE),"")</f>
        <v>0</v>
      </c>
      <c r="G139">
        <f>IFERROR(VLOOKUP(A139,EXAMS!A:CS,11,FALSE)*VLOOKUP(EXAMS!$K$1,[1]Cargo!$A:$D,4,FALSE),"")</f>
        <v>0.36109999999999998</v>
      </c>
      <c r="H139">
        <f>IFERROR(VLOOKUP(A139,EXAMS!A:CS,13,FALSE)*VLOOKUP(EXAMS!$M$1,[1]Cargo!$A:$D,4,FALSE),"")</f>
        <v>0.31128</v>
      </c>
      <c r="I139">
        <f>IFERROR(VLOOKUP(A139,EXAMS!A:CS,15,FALSE)*VLOOKUP(EXAMS!$O$1,[1]Cargo!$A:$D,4,FALSE),"")</f>
        <v>0.2185</v>
      </c>
      <c r="J139">
        <f>IFERROR(VLOOKUP(A139,EXAMS!A:CS,17,FALSE)*VLOOKUP(EXAMS!$Q$1,[1]Cargo!$A:$D,4,FALSE),"")</f>
        <v>0</v>
      </c>
      <c r="K139">
        <f>IFERROR(VLOOKUP(A139,EXAMS!A:CS,19,FALSE)*VLOOKUP(EXAMS!$S$1,[1]Cargo!$A:$D,4,FALSE),"")</f>
        <v>0.23119999999999999</v>
      </c>
      <c r="L139">
        <f>IFERROR(VLOOKUP(A139,EXAMS!A:CS,21,FALSE)*VLOOKUP(EXAMS!$U$1,[1]Cargo!$A:$D,4,FALSE),"")</f>
        <v>0.34870000000000001</v>
      </c>
      <c r="M139">
        <f>IFERROR(VLOOKUP(A139,EXAMS!A:CS,23,FALSE)*VLOOKUP(EXAMS!$W$1,[1]Cargo!$A:$D,4,FALSE),"")</f>
        <v>0</v>
      </c>
      <c r="N139">
        <f>IFERROR(VLOOKUP(A139,EXAMS!A:CS,25,FALSE)*VLOOKUP(EXAMS!$Y$1,[1]Cargo!$A:$D,4,FALSE),"")</f>
        <v>0.20835000000000001</v>
      </c>
      <c r="O139">
        <f>IFERROR(VLOOKUP(A139,EXAMS!A:CS,27,FALSE)*VLOOKUP(EXAMS!$AA$1,[1]Cargo!$A:$D,4,FALSE),"")</f>
        <v>0</v>
      </c>
      <c r="P139">
        <f>IFERROR(VLOOKUP(A139,EXAMS!A:CS,29,FALSE)*VLOOKUP(EXAMS!$AC$1,[1]Cargo!$A:$D,4,FALSE),"")</f>
        <v>0</v>
      </c>
      <c r="Q139">
        <f>IFERROR(VLOOKUP(A139,EXAMS!A:CS,31,FALSE)*VLOOKUP(EXAMS!$AE$1,[1]Cargo!$A:$D,4,FALSE),"")</f>
        <v>0</v>
      </c>
      <c r="R139">
        <f>IFERROR(VLOOKUP(A139,EXAMS!A:CS,33,FALSE)*VLOOKUP(EXAMS!$AG$1,[1]Cargo!$A:$D,4,FALSE),"")</f>
        <v>0</v>
      </c>
      <c r="S139">
        <f>IFERROR(VLOOKUP(A139,EXAMS!A:CS,37,FALSE)*VLOOKUP(EXAMS!$AK$1,[1]Cargo!$A:$D,4,FALSE),"")</f>
        <v>0</v>
      </c>
      <c r="T139">
        <f>IFERROR(VLOOKUP(A139,EXAMS!A:CS,39,FALSE)*VLOOKUP(EXAMS!$AM$1,[1]Cargo!$A:$D,4,FALSE),"")</f>
        <v>0</v>
      </c>
      <c r="U139">
        <f>IFERROR(VLOOKUP(A139,EXAMS!A:CS,41,FALSE)*VLOOKUP(EXAMS!$AO$1,[1]Cargo!$A:$D,4,FALSE),"")</f>
        <v>0</v>
      </c>
      <c r="V139">
        <f>IFERROR(VLOOKUP(A139,EXAMS!A:CS,43,FALSE)*VLOOKUP(EXAMS!$AQ$1,[1]Cargo!$A:$D,4,FALSE),"")</f>
        <v>0</v>
      </c>
      <c r="W139">
        <f>IFERROR(VLOOKUP(A139,EXAMS!A:CS,45,FALSE)*VLOOKUP(EXAMS!$AS$1,[1]Cargo!$A:$D,4,FALSE),"")</f>
        <v>0</v>
      </c>
      <c r="X139">
        <f>IFERROR(VLOOKUP(A139,EXAMS!A:CS,47,FALSE)*VLOOKUP(EXAMS!$AU$1,[1]Cargo!$A:$D,4,FALSE),"")</f>
        <v>0</v>
      </c>
      <c r="Y139">
        <f>IFERROR(VLOOKUP(A139,EXAMS!A:CS,49,FALSE)*VLOOKUP(EXAMS!$AW$1,[1]Cargo!$A:$D,4,FALSE),"")</f>
        <v>0</v>
      </c>
      <c r="Z139">
        <f>IFERROR(VLOOKUP(A139,EXAMS!A:CS,51,FALSE)*VLOOKUP(EXAMS!$AY$1,[1]Cargo!$A:$D,4,FALSE),"")</f>
        <v>0</v>
      </c>
      <c r="AA139">
        <f>IFERROR(VLOOKUP(A139,EXAMS!A:CS,53,FALSE)*VLOOKUP(EXAMS!$BA$1,[1]Cargo!$A:$D,4,FALSE),"")</f>
        <v>0</v>
      </c>
      <c r="AB139">
        <f>IFERROR(VLOOKUP(A139,EXAMS!A:CS,55,FALSE)*VLOOKUP(EXAMS!$BC$1,[1]Cargo!$A:$D,4,FALSE),"")</f>
        <v>0</v>
      </c>
      <c r="AC139">
        <f>IFERROR(VLOOKUP(A139,EXAMS!A:CS,57,FALSE)*VLOOKUP(EXAMS!$BE$1,[1]Cargo!$A:$D,4,FALSE),"")</f>
        <v>0</v>
      </c>
      <c r="AD139">
        <f>IFERROR(VLOOKUP(A139,EXAMS!A:CS,59,FALSE)*VLOOKUP(EXAMS!$BG$1,[1]Cargo!$A:$D,4,FALSE),"")</f>
        <v>0</v>
      </c>
      <c r="AE139">
        <f>IFERROR(VLOOKUP(A139,EXAMS!A:CS,61,FALSE)*VLOOKUP(EXAMS!$BI$1,[1]Cargo!$A:$D,4,FALSE),"")</f>
        <v>0</v>
      </c>
      <c r="AF139">
        <f>IFERROR(VLOOKUP(A139,EXAMS!A:CS,63,FALSE)*VLOOKUP(EXAMS!$BK$1,[1]Cargo!$A:$D,4,FALSE),"")</f>
        <v>0</v>
      </c>
      <c r="AG139">
        <f>IFERROR(VLOOKUP(A139,EXAMS!A:CS,65,FALSE)*VLOOKUP(EXAMS!$BM$1,[1]Cargo!$A:$D,4,FALSE),"")</f>
        <v>0</v>
      </c>
      <c r="AH139">
        <f>IFERROR(VLOOKUP(A139,EXAMS!A:CS,67,FALSE)*VLOOKUP(EXAMS!$BO$1,[1]Cargo!$A:$D,4,FALSE),"")</f>
        <v>0</v>
      </c>
      <c r="AI139">
        <f>IFERROR(VLOOKUP(A139,EXAMS!A:CS,69,FALSE)*VLOOKUP(EXAMS!$BQ$1,[1]Cargo!$A:$D,4,FALSE),"")</f>
        <v>0</v>
      </c>
      <c r="AJ139">
        <f>IFERROR(VLOOKUP(A139,EXAMS!A:CS,71,FALSE)*VLOOKUP(EXAMS!$BS$1,[1]Cargo!$A:$D,4,FALSE),"")</f>
        <v>0</v>
      </c>
      <c r="AK139">
        <f>IFERROR(VLOOKUP(A139,EXAMS!A:CS,73,FALSE)*VLOOKUP(EXAMS!$BU$1,[1]Cargo!$A:$D,4,FALSE),"")</f>
        <v>0</v>
      </c>
      <c r="AL139">
        <f>IFERROR(VLOOKUP(A139,EXAMS!A:CS,75,FALSE)*VLOOKUP(EXAMS!$BW$1,[1]Cargo!$A:$D,4,FALSE),"")</f>
        <v>0</v>
      </c>
      <c r="AM139">
        <f>IFERROR(VLOOKUP(A139,EXAMS!A:CS,77,FALSE)*VLOOKUP(EXAMS!$BY$1,[1]Cargo!$A:$D,4,FALSE),"")</f>
        <v>0</v>
      </c>
      <c r="AN139">
        <f>IFERROR(VLOOKUP(A139,EXAMS!A:CS,79,FALSE)*VLOOKUP(EXAMS!$CA$1,[1]Cargo!$A:$D,4,FALSE),"")</f>
        <v>0</v>
      </c>
      <c r="AO139">
        <f>IFERROR(VLOOKUP(A139,EXAMS!A:CS,81,FALSE)*VLOOKUP(EXAMS!$CC$1,[1]Cargo!$A:$D,4,FALSE),"")</f>
        <v>0</v>
      </c>
      <c r="AP139">
        <f>IFERROR(VLOOKUP(A139,EXAMS!A:CS,83,FALSE)*VLOOKUP(EXAMS!$CE$1,[1]Cargo!$A:$D,4,FALSE),"")</f>
        <v>0</v>
      </c>
      <c r="AQ139">
        <f>IFERROR(VLOOKUP(A139,EXAMS!A:CS,85,FALSE)*VLOOKUP(EXAMS!$CG$1,[1]Cargo!$A:$D,4,FALSE),"")</f>
        <v>0</v>
      </c>
      <c r="AR139">
        <f>IFERROR(VLOOKUP(A139,EXAMS!A:CS,87,FALSE)*VLOOKUP(EXAMS!$CI$1,[1]Cargo!$A:$D,4,FALSE),"")</f>
        <v>0</v>
      </c>
      <c r="AS139">
        <f>IFERROR(VLOOKUP(A139,EXAMS!A:CS,89,FALSE)*VLOOKUP(EXAMS!$CK$1,[1]Cargo!$A:$D,4,FALSE),"")</f>
        <v>0</v>
      </c>
      <c r="AT139">
        <f>IFERROR(VLOOKUP(A139,EXAMS!A:CS,91,FALSE)*VLOOKUP(EXAMS!$CM$1,[1]Cargo!$A:$D,4,FALSE),"")</f>
        <v>0</v>
      </c>
      <c r="AU139">
        <f>IFERROR(VLOOKUP(A139,EXAMS!A:CS,93,FALSE)*VLOOKUP(EXAMS!$CO$1,[1]Cargo!$A:$D,4,FALSE),"")</f>
        <v>0</v>
      </c>
      <c r="AV139">
        <f>IFERROR(VLOOKUP(A139,EXAMS!A:CS,95,FALSE)*VLOOKUP(EXAMS!$CQ$1,[1]Cargo!$A:$D,4,FALSE),"")</f>
        <v>0</v>
      </c>
      <c r="AW139">
        <f>IFERROR(VLOOKUP(A139,EXAMS!A:CS,97,FALSE)*VLOOKUP(EXAMS!$CS$1,[1]Cargo!$A:$D,4,FALSE),"")</f>
        <v>0</v>
      </c>
    </row>
    <row r="140" spans="1:49" x14ac:dyDescent="0.3">
      <c r="A140" s="4" t="str">
        <f>METADATA!A139</f>
        <v>Q0547</v>
      </c>
      <c r="B140" s="11" t="s">
        <v>434</v>
      </c>
      <c r="C140" s="11">
        <f t="shared" si="4"/>
        <v>2.6441100000000004</v>
      </c>
      <c r="D140" s="92">
        <f t="shared" si="5"/>
        <v>7</v>
      </c>
      <c r="E140">
        <f>IFERROR(VLOOKUP(A140,EXAMS!A:CS,7,FALSE)*VLOOKUP(EXAMS!$G$1,[1]Cargo!$A:$D,4,FALSE),"")</f>
        <v>0.55379999999999996</v>
      </c>
      <c r="F140">
        <f>IFERROR(VLOOKUP(A140,EXAMS!A:CS,9,FALSE)*VLOOKUP(EXAMS!$I$1,[1]Cargo!$A:$D,4,FALSE),"")</f>
        <v>0.37134</v>
      </c>
      <c r="G140">
        <f>IFERROR(VLOOKUP(A140,EXAMS!A:CS,11,FALSE)*VLOOKUP(EXAMS!$K$1,[1]Cargo!$A:$D,4,FALSE),"")</f>
        <v>0.47220000000000001</v>
      </c>
      <c r="H140">
        <f>IFERROR(VLOOKUP(A140,EXAMS!A:CS,13,FALSE)*VLOOKUP(EXAMS!$M$1,[1]Cargo!$A:$D,4,FALSE),"")</f>
        <v>0</v>
      </c>
      <c r="I140">
        <f>IFERROR(VLOOKUP(A140,EXAMS!A:CS,15,FALSE)*VLOOKUP(EXAMS!$O$1,[1]Cargo!$A:$D,4,FALSE),"")</f>
        <v>0.3125</v>
      </c>
      <c r="J140">
        <f>IFERROR(VLOOKUP(A140,EXAMS!A:CS,17,FALSE)*VLOOKUP(EXAMS!$Q$1,[1]Cargo!$A:$D,4,FALSE),"")</f>
        <v>0</v>
      </c>
      <c r="K140">
        <f>IFERROR(VLOOKUP(A140,EXAMS!A:CS,19,FALSE)*VLOOKUP(EXAMS!$S$1,[1]Cargo!$A:$D,4,FALSE),"")</f>
        <v>0.31112000000000006</v>
      </c>
      <c r="L140">
        <f>IFERROR(VLOOKUP(A140,EXAMS!A:CS,21,FALSE)*VLOOKUP(EXAMS!$U$1,[1]Cargo!$A:$D,4,FALSE),"")</f>
        <v>0</v>
      </c>
      <c r="M140">
        <f>IFERROR(VLOOKUP(A140,EXAMS!A:CS,23,FALSE)*VLOOKUP(EXAMS!$W$1,[1]Cargo!$A:$D,4,FALSE),"")</f>
        <v>0.19259999999999999</v>
      </c>
      <c r="N140">
        <f>IFERROR(VLOOKUP(A140,EXAMS!A:CS,25,FALSE)*VLOOKUP(EXAMS!$Y$1,[1]Cargo!$A:$D,4,FALSE),"")</f>
        <v>0.43054999999999999</v>
      </c>
      <c r="O140">
        <f>IFERROR(VLOOKUP(A140,EXAMS!A:CS,27,FALSE)*VLOOKUP(EXAMS!$AA$1,[1]Cargo!$A:$D,4,FALSE),"")</f>
        <v>0</v>
      </c>
      <c r="P140">
        <f>IFERROR(VLOOKUP(A140,EXAMS!A:CS,29,FALSE)*VLOOKUP(EXAMS!$AC$1,[1]Cargo!$A:$D,4,FALSE),"")</f>
        <v>0</v>
      </c>
      <c r="Q140">
        <f>IFERROR(VLOOKUP(A140,EXAMS!A:CS,31,FALSE)*VLOOKUP(EXAMS!$AE$1,[1]Cargo!$A:$D,4,FALSE),"")</f>
        <v>0</v>
      </c>
      <c r="R140">
        <f>IFERROR(VLOOKUP(A140,EXAMS!A:CS,33,FALSE)*VLOOKUP(EXAMS!$AG$1,[1]Cargo!$A:$D,4,FALSE),"")</f>
        <v>0</v>
      </c>
      <c r="S140">
        <f>IFERROR(VLOOKUP(A140,EXAMS!A:CS,37,FALSE)*VLOOKUP(EXAMS!$AK$1,[1]Cargo!$A:$D,4,FALSE),"")</f>
        <v>0</v>
      </c>
      <c r="T140">
        <f>IFERROR(VLOOKUP(A140,EXAMS!A:CS,39,FALSE)*VLOOKUP(EXAMS!$AM$1,[1]Cargo!$A:$D,4,FALSE),"")</f>
        <v>0</v>
      </c>
      <c r="U140">
        <f>IFERROR(VLOOKUP(A140,EXAMS!A:CS,41,FALSE)*VLOOKUP(EXAMS!$AO$1,[1]Cargo!$A:$D,4,FALSE),"")</f>
        <v>0</v>
      </c>
      <c r="V140">
        <f>IFERROR(VLOOKUP(A140,EXAMS!A:CS,43,FALSE)*VLOOKUP(EXAMS!$AQ$1,[1]Cargo!$A:$D,4,FALSE),"")</f>
        <v>0</v>
      </c>
      <c r="W140">
        <f>IFERROR(VLOOKUP(A140,EXAMS!A:CS,45,FALSE)*VLOOKUP(EXAMS!$AS$1,[1]Cargo!$A:$D,4,FALSE),"")</f>
        <v>0</v>
      </c>
      <c r="X140">
        <f>IFERROR(VLOOKUP(A140,EXAMS!A:CS,47,FALSE)*VLOOKUP(EXAMS!$AU$1,[1]Cargo!$A:$D,4,FALSE),"")</f>
        <v>0</v>
      </c>
      <c r="Y140">
        <f>IFERROR(VLOOKUP(A140,EXAMS!A:CS,49,FALSE)*VLOOKUP(EXAMS!$AW$1,[1]Cargo!$A:$D,4,FALSE),"")</f>
        <v>0</v>
      </c>
      <c r="Z140">
        <f>IFERROR(VLOOKUP(A140,EXAMS!A:CS,51,FALSE)*VLOOKUP(EXAMS!$AY$1,[1]Cargo!$A:$D,4,FALSE),"")</f>
        <v>0</v>
      </c>
      <c r="AA140">
        <f>IFERROR(VLOOKUP(A140,EXAMS!A:CS,53,FALSE)*VLOOKUP(EXAMS!$BA$1,[1]Cargo!$A:$D,4,FALSE),"")</f>
        <v>0</v>
      </c>
      <c r="AB140">
        <f>IFERROR(VLOOKUP(A140,EXAMS!A:CS,55,FALSE)*VLOOKUP(EXAMS!$BC$1,[1]Cargo!$A:$D,4,FALSE),"")</f>
        <v>0</v>
      </c>
      <c r="AC140">
        <f>IFERROR(VLOOKUP(A140,EXAMS!A:CS,57,FALSE)*VLOOKUP(EXAMS!$BE$1,[1]Cargo!$A:$D,4,FALSE),"")</f>
        <v>0</v>
      </c>
      <c r="AD140">
        <f>IFERROR(VLOOKUP(A140,EXAMS!A:CS,59,FALSE)*VLOOKUP(EXAMS!$BG$1,[1]Cargo!$A:$D,4,FALSE),"")</f>
        <v>0</v>
      </c>
      <c r="AE140">
        <f>IFERROR(VLOOKUP(A140,EXAMS!A:CS,61,FALSE)*VLOOKUP(EXAMS!$BI$1,[1]Cargo!$A:$D,4,FALSE),"")</f>
        <v>0</v>
      </c>
      <c r="AF140">
        <f>IFERROR(VLOOKUP(A140,EXAMS!A:CS,63,FALSE)*VLOOKUP(EXAMS!$BK$1,[1]Cargo!$A:$D,4,FALSE),"")</f>
        <v>0</v>
      </c>
      <c r="AG140">
        <f>IFERROR(VLOOKUP(A140,EXAMS!A:CS,65,FALSE)*VLOOKUP(EXAMS!$BM$1,[1]Cargo!$A:$D,4,FALSE),"")</f>
        <v>0</v>
      </c>
      <c r="AH140">
        <f>IFERROR(VLOOKUP(A140,EXAMS!A:CS,67,FALSE)*VLOOKUP(EXAMS!$BO$1,[1]Cargo!$A:$D,4,FALSE),"")</f>
        <v>0</v>
      </c>
      <c r="AI140">
        <f>IFERROR(VLOOKUP(A140,EXAMS!A:CS,69,FALSE)*VLOOKUP(EXAMS!$BQ$1,[1]Cargo!$A:$D,4,FALSE),"")</f>
        <v>0</v>
      </c>
      <c r="AJ140">
        <f>IFERROR(VLOOKUP(A140,EXAMS!A:CS,71,FALSE)*VLOOKUP(EXAMS!$BS$1,[1]Cargo!$A:$D,4,FALSE),"")</f>
        <v>0</v>
      </c>
      <c r="AK140">
        <f>IFERROR(VLOOKUP(A140,EXAMS!A:CS,73,FALSE)*VLOOKUP(EXAMS!$BU$1,[1]Cargo!$A:$D,4,FALSE),"")</f>
        <v>0</v>
      </c>
      <c r="AL140">
        <f>IFERROR(VLOOKUP(A140,EXAMS!A:CS,75,FALSE)*VLOOKUP(EXAMS!$BW$1,[1]Cargo!$A:$D,4,FALSE),"")</f>
        <v>0</v>
      </c>
      <c r="AM140">
        <f>IFERROR(VLOOKUP(A140,EXAMS!A:CS,77,FALSE)*VLOOKUP(EXAMS!$BY$1,[1]Cargo!$A:$D,4,FALSE),"")</f>
        <v>0</v>
      </c>
      <c r="AN140">
        <f>IFERROR(VLOOKUP(A140,EXAMS!A:CS,79,FALSE)*VLOOKUP(EXAMS!$CA$1,[1]Cargo!$A:$D,4,FALSE),"")</f>
        <v>0</v>
      </c>
      <c r="AO140">
        <f>IFERROR(VLOOKUP(A140,EXAMS!A:CS,81,FALSE)*VLOOKUP(EXAMS!$CC$1,[1]Cargo!$A:$D,4,FALSE),"")</f>
        <v>0</v>
      </c>
      <c r="AP140">
        <f>IFERROR(VLOOKUP(A140,EXAMS!A:CS,83,FALSE)*VLOOKUP(EXAMS!$CE$1,[1]Cargo!$A:$D,4,FALSE),"")</f>
        <v>0</v>
      </c>
      <c r="AQ140">
        <f>IFERROR(VLOOKUP(A140,EXAMS!A:CS,85,FALSE)*VLOOKUP(EXAMS!$CG$1,[1]Cargo!$A:$D,4,FALSE),"")</f>
        <v>0</v>
      </c>
      <c r="AR140">
        <f>IFERROR(VLOOKUP(A140,EXAMS!A:CS,87,FALSE)*VLOOKUP(EXAMS!$CI$1,[1]Cargo!$A:$D,4,FALSE),"")</f>
        <v>0</v>
      </c>
      <c r="AS140">
        <f>IFERROR(VLOOKUP(A140,EXAMS!A:CS,89,FALSE)*VLOOKUP(EXAMS!$CK$1,[1]Cargo!$A:$D,4,FALSE),"")</f>
        <v>0</v>
      </c>
      <c r="AT140">
        <f>IFERROR(VLOOKUP(A140,EXAMS!A:CS,91,FALSE)*VLOOKUP(EXAMS!$CM$1,[1]Cargo!$A:$D,4,FALSE),"")</f>
        <v>0</v>
      </c>
      <c r="AU140">
        <f>IFERROR(VLOOKUP(A140,EXAMS!A:CS,93,FALSE)*VLOOKUP(EXAMS!$CO$1,[1]Cargo!$A:$D,4,FALSE),"")</f>
        <v>0</v>
      </c>
      <c r="AV140">
        <f>IFERROR(VLOOKUP(A140,EXAMS!A:CS,95,FALSE)*VLOOKUP(EXAMS!$CQ$1,[1]Cargo!$A:$D,4,FALSE),"")</f>
        <v>0</v>
      </c>
      <c r="AW140">
        <f>IFERROR(VLOOKUP(A140,EXAMS!A:CS,97,FALSE)*VLOOKUP(EXAMS!$CS$1,[1]Cargo!$A:$D,4,FALSE),"")</f>
        <v>0</v>
      </c>
    </row>
    <row r="141" spans="1:49" hidden="1" x14ac:dyDescent="0.3">
      <c r="A141" s="4" t="str">
        <f>METADATA!A140</f>
        <v>Q0548</v>
      </c>
      <c r="B141" s="11" t="s">
        <v>437</v>
      </c>
      <c r="C141" s="11">
        <f t="shared" si="4"/>
        <v>0</v>
      </c>
      <c r="D141" s="92">
        <f t="shared" si="5"/>
        <v>2</v>
      </c>
      <c r="E141">
        <f>IFERROR(VLOOKUP(A141,EXAMS!A:CS,7,FALSE)*VLOOKUP(EXAMS!$G$1,[1]Cargo!$A:$D,4,FALSE),"")</f>
        <v>0</v>
      </c>
      <c r="F141">
        <f>IFERROR(VLOOKUP(A141,EXAMS!A:CS,9,FALSE)*VLOOKUP(EXAMS!$I$1,[1]Cargo!$A:$D,4,FALSE),"")</f>
        <v>0</v>
      </c>
      <c r="G141">
        <f>IFERROR(VLOOKUP(A141,EXAMS!A:CS,11,FALSE)*VLOOKUP(EXAMS!$K$1,[1]Cargo!$A:$D,4,FALSE),"")</f>
        <v>0</v>
      </c>
      <c r="H141">
        <f>IFERROR(VLOOKUP(A141,EXAMS!A:CS,13,FALSE)*VLOOKUP(EXAMS!$M$1,[1]Cargo!$A:$D,4,FALSE),"")</f>
        <v>0</v>
      </c>
      <c r="I141">
        <f>IFERROR(VLOOKUP(A141,EXAMS!A:CS,15,FALSE)*VLOOKUP(EXAMS!$O$1,[1]Cargo!$A:$D,4,FALSE),"")</f>
        <v>0</v>
      </c>
      <c r="J141">
        <f>IFERROR(VLOOKUP(A141,EXAMS!A:CS,17,FALSE)*VLOOKUP(EXAMS!$Q$1,[1]Cargo!$A:$D,4,FALSE),"")</f>
        <v>0</v>
      </c>
      <c r="K141">
        <f>IFERROR(VLOOKUP(A141,EXAMS!A:CS,19,FALSE)*VLOOKUP(EXAMS!$S$1,[1]Cargo!$A:$D,4,FALSE),"")</f>
        <v>0</v>
      </c>
      <c r="L141">
        <f>IFERROR(VLOOKUP(A141,EXAMS!A:CS,21,FALSE)*VLOOKUP(EXAMS!$U$1,[1]Cargo!$A:$D,4,FALSE),"")</f>
        <v>0</v>
      </c>
      <c r="M141">
        <f>IFERROR(VLOOKUP(A141,EXAMS!A:CS,23,FALSE)*VLOOKUP(EXAMS!$W$1,[1]Cargo!$A:$D,4,FALSE),"")</f>
        <v>0</v>
      </c>
      <c r="N141">
        <f>IFERROR(VLOOKUP(A141,EXAMS!A:CS,25,FALSE)*VLOOKUP(EXAMS!$Y$1,[1]Cargo!$A:$D,4,FALSE),"")</f>
        <v>0</v>
      </c>
      <c r="O141">
        <f>IFERROR(VLOOKUP(A141,EXAMS!A:CS,27,FALSE)*VLOOKUP(EXAMS!$AA$1,[1]Cargo!$A:$D,4,FALSE),"")</f>
        <v>0</v>
      </c>
      <c r="P141">
        <f>IFERROR(VLOOKUP(A141,EXAMS!A:CS,29,FALSE)*VLOOKUP(EXAMS!$AC$1,[1]Cargo!$A:$D,4,FALSE),"")</f>
        <v>0</v>
      </c>
      <c r="Q141">
        <f>IFERROR(VLOOKUP(A141,EXAMS!A:CS,31,FALSE)*VLOOKUP(EXAMS!$AE$1,[1]Cargo!$A:$D,4,FALSE),"")</f>
        <v>0</v>
      </c>
      <c r="R141">
        <f>IFERROR(VLOOKUP(A141,EXAMS!A:CS,33,FALSE)*VLOOKUP(EXAMS!$AG$1,[1]Cargo!$A:$D,4,FALSE),"")</f>
        <v>0</v>
      </c>
      <c r="S141">
        <f>IFERROR(VLOOKUP(A141,EXAMS!A:CS,37,FALSE)*VLOOKUP(EXAMS!$AK$1,[1]Cargo!$A:$D,4,FALSE),"")</f>
        <v>0</v>
      </c>
      <c r="T141">
        <f>IFERROR(VLOOKUP(A141,EXAMS!A:CS,39,FALSE)*VLOOKUP(EXAMS!$AM$1,[1]Cargo!$A:$D,4,FALSE),"")</f>
        <v>0</v>
      </c>
      <c r="U141">
        <f>IFERROR(VLOOKUP(A141,EXAMS!A:CS,41,FALSE)*VLOOKUP(EXAMS!$AO$1,[1]Cargo!$A:$D,4,FALSE),"")</f>
        <v>0</v>
      </c>
      <c r="V141">
        <f>IFERROR(VLOOKUP(A141,EXAMS!A:CS,43,FALSE)*VLOOKUP(EXAMS!$AQ$1,[1]Cargo!$A:$D,4,FALSE),"")</f>
        <v>0</v>
      </c>
      <c r="W141">
        <f>IFERROR(VLOOKUP(A141,EXAMS!A:CS,45,FALSE)*VLOOKUP(EXAMS!$AS$1,[1]Cargo!$A:$D,4,FALSE),"")</f>
        <v>0</v>
      </c>
      <c r="X141">
        <f>IFERROR(VLOOKUP(A141,EXAMS!A:CS,47,FALSE)*VLOOKUP(EXAMS!$AU$1,[1]Cargo!$A:$D,4,FALSE),"")</f>
        <v>0</v>
      </c>
      <c r="Y141">
        <f>IFERROR(VLOOKUP(A141,EXAMS!A:CS,49,FALSE)*VLOOKUP(EXAMS!$AW$1,[1]Cargo!$A:$D,4,FALSE),"")</f>
        <v>0</v>
      </c>
      <c r="Z141">
        <f>IFERROR(VLOOKUP(A141,EXAMS!A:CS,51,FALSE)*VLOOKUP(EXAMS!$AY$1,[1]Cargo!$A:$D,4,FALSE),"")</f>
        <v>0</v>
      </c>
      <c r="AA141">
        <f>IFERROR(VLOOKUP(A141,EXAMS!A:CS,53,FALSE)*VLOOKUP(EXAMS!$BA$1,[1]Cargo!$A:$D,4,FALSE),"")</f>
        <v>0</v>
      </c>
      <c r="AB141">
        <f>IFERROR(VLOOKUP(A141,EXAMS!A:CS,55,FALSE)*VLOOKUP(EXAMS!$BC$1,[1]Cargo!$A:$D,4,FALSE),"")</f>
        <v>0</v>
      </c>
      <c r="AC141">
        <f>IFERROR(VLOOKUP(A141,EXAMS!A:CS,57,FALSE)*VLOOKUP(EXAMS!$BE$1,[1]Cargo!$A:$D,4,FALSE),"")</f>
        <v>0</v>
      </c>
      <c r="AD141">
        <f>IFERROR(VLOOKUP(A141,EXAMS!A:CS,59,FALSE)*VLOOKUP(EXAMS!$BG$1,[1]Cargo!$A:$D,4,FALSE),"")</f>
        <v>0</v>
      </c>
      <c r="AE141">
        <f>IFERROR(VLOOKUP(A141,EXAMS!A:CS,61,FALSE)*VLOOKUP(EXAMS!$BI$1,[1]Cargo!$A:$D,4,FALSE),"")</f>
        <v>0</v>
      </c>
      <c r="AF141">
        <f>IFERROR(VLOOKUP(A141,EXAMS!A:CS,63,FALSE)*VLOOKUP(EXAMS!$BK$1,[1]Cargo!$A:$D,4,FALSE),"")</f>
        <v>0</v>
      </c>
      <c r="AG141">
        <f>IFERROR(VLOOKUP(A141,EXAMS!A:CS,65,FALSE)*VLOOKUP(EXAMS!$BM$1,[1]Cargo!$A:$D,4,FALSE),"")</f>
        <v>0</v>
      </c>
      <c r="AH141">
        <f>IFERROR(VLOOKUP(A141,EXAMS!A:CS,67,FALSE)*VLOOKUP(EXAMS!$BO$1,[1]Cargo!$A:$D,4,FALSE),"")</f>
        <v>0</v>
      </c>
      <c r="AI141">
        <f>IFERROR(VLOOKUP(A141,EXAMS!A:CS,69,FALSE)*VLOOKUP(EXAMS!$BQ$1,[1]Cargo!$A:$D,4,FALSE),"")</f>
        <v>0</v>
      </c>
      <c r="AJ141">
        <f>IFERROR(VLOOKUP(A141,EXAMS!A:CS,71,FALSE)*VLOOKUP(EXAMS!$BS$1,[1]Cargo!$A:$D,4,FALSE),"")</f>
        <v>0</v>
      </c>
      <c r="AK141">
        <f>IFERROR(VLOOKUP(A141,EXAMS!A:CS,73,FALSE)*VLOOKUP(EXAMS!$BU$1,[1]Cargo!$A:$D,4,FALSE),"")</f>
        <v>0.38080000000000003</v>
      </c>
      <c r="AL141">
        <f>IFERROR(VLOOKUP(A141,EXAMS!A:CS,75,FALSE)*VLOOKUP(EXAMS!$BW$1,[1]Cargo!$A:$D,4,FALSE),"")</f>
        <v>0</v>
      </c>
      <c r="AM141">
        <f>IFERROR(VLOOKUP(A141,EXAMS!A:CS,77,FALSE)*VLOOKUP(EXAMS!$BY$1,[1]Cargo!$A:$D,4,FALSE),"")</f>
        <v>0.57704000000000011</v>
      </c>
      <c r="AN141">
        <f>IFERROR(VLOOKUP(A141,EXAMS!A:CS,79,FALSE)*VLOOKUP(EXAMS!$CA$1,[1]Cargo!$A:$D,4,FALSE),"")</f>
        <v>0</v>
      </c>
      <c r="AO141">
        <f>IFERROR(VLOOKUP(A141,EXAMS!A:CS,81,FALSE)*VLOOKUP(EXAMS!$CC$1,[1]Cargo!$A:$D,4,FALSE),"")</f>
        <v>0</v>
      </c>
      <c r="AP141">
        <f>IFERROR(VLOOKUP(A141,EXAMS!A:CS,83,FALSE)*VLOOKUP(EXAMS!$CE$1,[1]Cargo!$A:$D,4,FALSE),"")</f>
        <v>0</v>
      </c>
      <c r="AQ141">
        <f>IFERROR(VLOOKUP(A141,EXAMS!A:CS,85,FALSE)*VLOOKUP(EXAMS!$CG$1,[1]Cargo!$A:$D,4,FALSE),"")</f>
        <v>0</v>
      </c>
      <c r="AR141">
        <f>IFERROR(VLOOKUP(A141,EXAMS!A:CS,87,FALSE)*VLOOKUP(EXAMS!$CI$1,[1]Cargo!$A:$D,4,FALSE),"")</f>
        <v>0</v>
      </c>
      <c r="AS141">
        <f>IFERROR(VLOOKUP(A141,EXAMS!A:CS,89,FALSE)*VLOOKUP(EXAMS!$CK$1,[1]Cargo!$A:$D,4,FALSE),"")</f>
        <v>0</v>
      </c>
      <c r="AT141">
        <f>IFERROR(VLOOKUP(A141,EXAMS!A:CS,91,FALSE)*VLOOKUP(EXAMS!$CM$1,[1]Cargo!$A:$D,4,FALSE),"")</f>
        <v>0</v>
      </c>
      <c r="AU141">
        <f>IFERROR(VLOOKUP(A141,EXAMS!A:CS,93,FALSE)*VLOOKUP(EXAMS!$CO$1,[1]Cargo!$A:$D,4,FALSE),"")</f>
        <v>0</v>
      </c>
      <c r="AV141">
        <f>IFERROR(VLOOKUP(A141,EXAMS!A:CS,95,FALSE)*VLOOKUP(EXAMS!$CQ$1,[1]Cargo!$A:$D,4,FALSE),"")</f>
        <v>0</v>
      </c>
      <c r="AW141">
        <f>IFERROR(VLOOKUP(A141,EXAMS!A:CS,97,FALSE)*VLOOKUP(EXAMS!$CS$1,[1]Cargo!$A:$D,4,FALSE),"")</f>
        <v>0</v>
      </c>
    </row>
    <row r="142" spans="1:49" hidden="1" x14ac:dyDescent="0.3">
      <c r="A142" s="4" t="str">
        <f>METADATA!A141</f>
        <v>Q0549</v>
      </c>
      <c r="B142" s="11" t="s">
        <v>440</v>
      </c>
      <c r="C142" s="11">
        <f t="shared" si="4"/>
        <v>1.9423199999999998</v>
      </c>
      <c r="D142" s="92">
        <f t="shared" si="5"/>
        <v>5</v>
      </c>
      <c r="E142">
        <f>IFERROR(VLOOKUP(A142,EXAMS!A:CS,7,FALSE)*VLOOKUP(EXAMS!$G$1,[1]Cargo!$A:$D,4,FALSE),"")</f>
        <v>0.48839999999999995</v>
      </c>
      <c r="F142">
        <f>IFERROR(VLOOKUP(A142,EXAMS!A:CS,9,FALSE)*VLOOKUP(EXAMS!$I$1,[1]Cargo!$A:$D,4,FALSE),"")</f>
        <v>0</v>
      </c>
      <c r="G142">
        <f>IFERROR(VLOOKUP(A142,EXAMS!A:CS,11,FALSE)*VLOOKUP(EXAMS!$K$1,[1]Cargo!$A:$D,4,FALSE),"")</f>
        <v>0</v>
      </c>
      <c r="H142">
        <f>IFERROR(VLOOKUP(A142,EXAMS!A:CS,13,FALSE)*VLOOKUP(EXAMS!$M$1,[1]Cargo!$A:$D,4,FALSE),"")</f>
        <v>0</v>
      </c>
      <c r="I142">
        <f>IFERROR(VLOOKUP(A142,EXAMS!A:CS,15,FALSE)*VLOOKUP(EXAMS!$O$1,[1]Cargo!$A:$D,4,FALSE),"")</f>
        <v>0.39550000000000002</v>
      </c>
      <c r="J142">
        <f>IFERROR(VLOOKUP(A142,EXAMS!A:CS,17,FALSE)*VLOOKUP(EXAMS!$Q$1,[1]Cargo!$A:$D,4,FALSE),"")</f>
        <v>0</v>
      </c>
      <c r="K142">
        <f>IFERROR(VLOOKUP(A142,EXAMS!A:CS,19,FALSE)*VLOOKUP(EXAMS!$S$1,[1]Cargo!$A:$D,4,FALSE),"")</f>
        <v>0.27799999999999997</v>
      </c>
      <c r="L142">
        <f>IFERROR(VLOOKUP(A142,EXAMS!A:CS,21,FALSE)*VLOOKUP(EXAMS!$U$1,[1]Cargo!$A:$D,4,FALSE),"")</f>
        <v>0</v>
      </c>
      <c r="M142">
        <f>IFERROR(VLOOKUP(A142,EXAMS!A:CS,23,FALSE)*VLOOKUP(EXAMS!$W$1,[1]Cargo!$A:$D,4,FALSE),"")</f>
        <v>0</v>
      </c>
      <c r="N142">
        <f>IFERROR(VLOOKUP(A142,EXAMS!A:CS,25,FALSE)*VLOOKUP(EXAMS!$Y$1,[1]Cargo!$A:$D,4,FALSE),"")</f>
        <v>0</v>
      </c>
      <c r="O142">
        <f>IFERROR(VLOOKUP(A142,EXAMS!A:CS,27,FALSE)*VLOOKUP(EXAMS!$AA$1,[1]Cargo!$A:$D,4,FALSE),"")</f>
        <v>0</v>
      </c>
      <c r="P142">
        <f>IFERROR(VLOOKUP(A142,EXAMS!A:CS,29,FALSE)*VLOOKUP(EXAMS!$AC$1,[1]Cargo!$A:$D,4,FALSE),"")</f>
        <v>0</v>
      </c>
      <c r="Q142">
        <f>IFERROR(VLOOKUP(A142,EXAMS!A:CS,31,FALSE)*VLOOKUP(EXAMS!$AE$1,[1]Cargo!$A:$D,4,FALSE),"")</f>
        <v>0</v>
      </c>
      <c r="R142">
        <f>IFERROR(VLOOKUP(A142,EXAMS!A:CS,33,FALSE)*VLOOKUP(EXAMS!$AG$1,[1]Cargo!$A:$D,4,FALSE),"")</f>
        <v>0</v>
      </c>
      <c r="S142">
        <f>IFERROR(VLOOKUP(A142,EXAMS!A:CS,37,FALSE)*VLOOKUP(EXAMS!$AK$1,[1]Cargo!$A:$D,4,FALSE),"")</f>
        <v>0.375</v>
      </c>
      <c r="T142">
        <f>IFERROR(VLOOKUP(A142,EXAMS!A:CS,39,FALSE)*VLOOKUP(EXAMS!$AM$1,[1]Cargo!$A:$D,4,FALSE),"")</f>
        <v>0.40541999999999995</v>
      </c>
      <c r="U142">
        <f>IFERROR(VLOOKUP(A142,EXAMS!A:CS,41,FALSE)*VLOOKUP(EXAMS!$AO$1,[1]Cargo!$A:$D,4,FALSE),"")</f>
        <v>0</v>
      </c>
      <c r="V142">
        <f>IFERROR(VLOOKUP(A142,EXAMS!A:CS,43,FALSE)*VLOOKUP(EXAMS!$AQ$1,[1]Cargo!$A:$D,4,FALSE),"")</f>
        <v>0</v>
      </c>
      <c r="W142">
        <f>IFERROR(VLOOKUP(A142,EXAMS!A:CS,45,FALSE)*VLOOKUP(EXAMS!$AS$1,[1]Cargo!$A:$D,4,FALSE),"")</f>
        <v>0</v>
      </c>
      <c r="X142">
        <f>IFERROR(VLOOKUP(A142,EXAMS!A:CS,47,FALSE)*VLOOKUP(EXAMS!$AU$1,[1]Cargo!$A:$D,4,FALSE),"")</f>
        <v>0</v>
      </c>
      <c r="Y142">
        <f>IFERROR(VLOOKUP(A142,EXAMS!A:CS,49,FALSE)*VLOOKUP(EXAMS!$AW$1,[1]Cargo!$A:$D,4,FALSE),"")</f>
        <v>0</v>
      </c>
      <c r="Z142">
        <f>IFERROR(VLOOKUP(A142,EXAMS!A:CS,51,FALSE)*VLOOKUP(EXAMS!$AY$1,[1]Cargo!$A:$D,4,FALSE),"")</f>
        <v>0</v>
      </c>
      <c r="AA142">
        <f>IFERROR(VLOOKUP(A142,EXAMS!A:CS,53,FALSE)*VLOOKUP(EXAMS!$BA$1,[1]Cargo!$A:$D,4,FALSE),"")</f>
        <v>0</v>
      </c>
      <c r="AB142">
        <f>IFERROR(VLOOKUP(A142,EXAMS!A:CS,55,FALSE)*VLOOKUP(EXAMS!$BC$1,[1]Cargo!$A:$D,4,FALSE),"")</f>
        <v>0</v>
      </c>
      <c r="AC142">
        <f>IFERROR(VLOOKUP(A142,EXAMS!A:CS,57,FALSE)*VLOOKUP(EXAMS!$BE$1,[1]Cargo!$A:$D,4,FALSE),"")</f>
        <v>0</v>
      </c>
      <c r="AD142">
        <f>IFERROR(VLOOKUP(A142,EXAMS!A:CS,59,FALSE)*VLOOKUP(EXAMS!$BG$1,[1]Cargo!$A:$D,4,FALSE),"")</f>
        <v>0</v>
      </c>
      <c r="AE142">
        <f>IFERROR(VLOOKUP(A142,EXAMS!A:CS,61,FALSE)*VLOOKUP(EXAMS!$BI$1,[1]Cargo!$A:$D,4,FALSE),"")</f>
        <v>0</v>
      </c>
      <c r="AF142">
        <f>IFERROR(VLOOKUP(A142,EXAMS!A:CS,63,FALSE)*VLOOKUP(EXAMS!$BK$1,[1]Cargo!$A:$D,4,FALSE),"")</f>
        <v>0</v>
      </c>
      <c r="AG142">
        <f>IFERROR(VLOOKUP(A142,EXAMS!A:CS,65,FALSE)*VLOOKUP(EXAMS!$BM$1,[1]Cargo!$A:$D,4,FALSE),"")</f>
        <v>0</v>
      </c>
      <c r="AH142">
        <f>IFERROR(VLOOKUP(A142,EXAMS!A:CS,67,FALSE)*VLOOKUP(EXAMS!$BO$1,[1]Cargo!$A:$D,4,FALSE),"")</f>
        <v>0</v>
      </c>
      <c r="AI142">
        <f>IFERROR(VLOOKUP(A142,EXAMS!A:CS,69,FALSE)*VLOOKUP(EXAMS!$BQ$1,[1]Cargo!$A:$D,4,FALSE),"")</f>
        <v>0</v>
      </c>
      <c r="AJ142">
        <f>IFERROR(VLOOKUP(A142,EXAMS!A:CS,71,FALSE)*VLOOKUP(EXAMS!$BS$1,[1]Cargo!$A:$D,4,FALSE),"")</f>
        <v>0</v>
      </c>
      <c r="AK142">
        <f>IFERROR(VLOOKUP(A142,EXAMS!A:CS,73,FALSE)*VLOOKUP(EXAMS!$BU$1,[1]Cargo!$A:$D,4,FALSE),"")</f>
        <v>0</v>
      </c>
      <c r="AL142">
        <f>IFERROR(VLOOKUP(A142,EXAMS!A:CS,75,FALSE)*VLOOKUP(EXAMS!$BW$1,[1]Cargo!$A:$D,4,FALSE),"")</f>
        <v>0</v>
      </c>
      <c r="AM142">
        <f>IFERROR(VLOOKUP(A142,EXAMS!A:CS,77,FALSE)*VLOOKUP(EXAMS!$BY$1,[1]Cargo!$A:$D,4,FALSE),"")</f>
        <v>0</v>
      </c>
      <c r="AN142">
        <f>IFERROR(VLOOKUP(A142,EXAMS!A:CS,79,FALSE)*VLOOKUP(EXAMS!$CA$1,[1]Cargo!$A:$D,4,FALSE),"")</f>
        <v>0</v>
      </c>
      <c r="AO142">
        <f>IFERROR(VLOOKUP(A142,EXAMS!A:CS,81,FALSE)*VLOOKUP(EXAMS!$CC$1,[1]Cargo!$A:$D,4,FALSE),"")</f>
        <v>0</v>
      </c>
      <c r="AP142">
        <f>IFERROR(VLOOKUP(A142,EXAMS!A:CS,83,FALSE)*VLOOKUP(EXAMS!$CE$1,[1]Cargo!$A:$D,4,FALSE),"")</f>
        <v>0</v>
      </c>
      <c r="AQ142">
        <f>IFERROR(VLOOKUP(A142,EXAMS!A:CS,85,FALSE)*VLOOKUP(EXAMS!$CG$1,[1]Cargo!$A:$D,4,FALSE),"")</f>
        <v>0</v>
      </c>
      <c r="AR142">
        <f>IFERROR(VLOOKUP(A142,EXAMS!A:CS,87,FALSE)*VLOOKUP(EXAMS!$CI$1,[1]Cargo!$A:$D,4,FALSE),"")</f>
        <v>0</v>
      </c>
      <c r="AS142">
        <f>IFERROR(VLOOKUP(A142,EXAMS!A:CS,89,FALSE)*VLOOKUP(EXAMS!$CK$1,[1]Cargo!$A:$D,4,FALSE),"")</f>
        <v>0</v>
      </c>
      <c r="AT142">
        <f>IFERROR(VLOOKUP(A142,EXAMS!A:CS,91,FALSE)*VLOOKUP(EXAMS!$CM$1,[1]Cargo!$A:$D,4,FALSE),"")</f>
        <v>0</v>
      </c>
      <c r="AU142">
        <f>IFERROR(VLOOKUP(A142,EXAMS!A:CS,93,FALSE)*VLOOKUP(EXAMS!$CO$1,[1]Cargo!$A:$D,4,FALSE),"")</f>
        <v>0</v>
      </c>
      <c r="AV142">
        <f>IFERROR(VLOOKUP(A142,EXAMS!A:CS,95,FALSE)*VLOOKUP(EXAMS!$CQ$1,[1]Cargo!$A:$D,4,FALSE),"")</f>
        <v>0</v>
      </c>
      <c r="AW142">
        <f>IFERROR(VLOOKUP(A142,EXAMS!A:CS,97,FALSE)*VLOOKUP(EXAMS!$CS$1,[1]Cargo!$A:$D,4,FALSE),"")</f>
        <v>0</v>
      </c>
    </row>
    <row r="143" spans="1:49" hidden="1" x14ac:dyDescent="0.3">
      <c r="A143" s="4" t="str">
        <f>METADATA!A142</f>
        <v>Q0550</v>
      </c>
      <c r="B143" s="11" t="s">
        <v>443</v>
      </c>
      <c r="C143" s="11">
        <f t="shared" si="4"/>
        <v>0</v>
      </c>
      <c r="D143" s="92">
        <f t="shared" si="5"/>
        <v>0</v>
      </c>
      <c r="E143">
        <f>IFERROR(VLOOKUP(A143,EXAMS!A:CS,7,FALSE)*VLOOKUP(EXAMS!$G$1,[1]Cargo!$A:$D,4,FALSE),"")</f>
        <v>0</v>
      </c>
      <c r="F143">
        <f>IFERROR(VLOOKUP(A143,EXAMS!A:CS,9,FALSE)*VLOOKUP(EXAMS!$I$1,[1]Cargo!$A:$D,4,FALSE),"")</f>
        <v>0</v>
      </c>
      <c r="G143">
        <f>IFERROR(VLOOKUP(A143,EXAMS!A:CS,11,FALSE)*VLOOKUP(EXAMS!$K$1,[1]Cargo!$A:$D,4,FALSE),"")</f>
        <v>0</v>
      </c>
      <c r="H143">
        <f>IFERROR(VLOOKUP(A143,EXAMS!A:CS,13,FALSE)*VLOOKUP(EXAMS!$M$1,[1]Cargo!$A:$D,4,FALSE),"")</f>
        <v>0</v>
      </c>
      <c r="I143">
        <f>IFERROR(VLOOKUP(A143,EXAMS!A:CS,15,FALSE)*VLOOKUP(EXAMS!$O$1,[1]Cargo!$A:$D,4,FALSE),"")</f>
        <v>0</v>
      </c>
      <c r="J143">
        <f>IFERROR(VLOOKUP(A143,EXAMS!A:CS,17,FALSE)*VLOOKUP(EXAMS!$Q$1,[1]Cargo!$A:$D,4,FALSE),"")</f>
        <v>0</v>
      </c>
      <c r="K143">
        <f>IFERROR(VLOOKUP(A143,EXAMS!A:CS,19,FALSE)*VLOOKUP(EXAMS!$S$1,[1]Cargo!$A:$D,4,FALSE),"")</f>
        <v>0</v>
      </c>
      <c r="L143">
        <f>IFERROR(VLOOKUP(A143,EXAMS!A:CS,21,FALSE)*VLOOKUP(EXAMS!$U$1,[1]Cargo!$A:$D,4,FALSE),"")</f>
        <v>0</v>
      </c>
      <c r="M143">
        <f>IFERROR(VLOOKUP(A143,EXAMS!A:CS,23,FALSE)*VLOOKUP(EXAMS!$W$1,[1]Cargo!$A:$D,4,FALSE),"")</f>
        <v>0</v>
      </c>
      <c r="N143">
        <f>IFERROR(VLOOKUP(A143,EXAMS!A:CS,25,FALSE)*VLOOKUP(EXAMS!$Y$1,[1]Cargo!$A:$D,4,FALSE),"")</f>
        <v>0</v>
      </c>
      <c r="O143">
        <f>IFERROR(VLOOKUP(A143,EXAMS!A:CS,27,FALSE)*VLOOKUP(EXAMS!$AA$1,[1]Cargo!$A:$D,4,FALSE),"")</f>
        <v>0</v>
      </c>
      <c r="P143">
        <f>IFERROR(VLOOKUP(A143,EXAMS!A:CS,29,FALSE)*VLOOKUP(EXAMS!$AC$1,[1]Cargo!$A:$D,4,FALSE),"")</f>
        <v>0</v>
      </c>
      <c r="Q143">
        <f>IFERROR(VLOOKUP(A143,EXAMS!A:CS,31,FALSE)*VLOOKUP(EXAMS!$AE$1,[1]Cargo!$A:$D,4,FALSE),"")</f>
        <v>0</v>
      </c>
      <c r="R143">
        <f>IFERROR(VLOOKUP(A143,EXAMS!A:CS,33,FALSE)*VLOOKUP(EXAMS!$AG$1,[1]Cargo!$A:$D,4,FALSE),"")</f>
        <v>0</v>
      </c>
      <c r="S143">
        <f>IFERROR(VLOOKUP(A143,EXAMS!A:CS,37,FALSE)*VLOOKUP(EXAMS!$AK$1,[1]Cargo!$A:$D,4,FALSE),"")</f>
        <v>0</v>
      </c>
      <c r="T143">
        <f>IFERROR(VLOOKUP(A143,EXAMS!A:CS,39,FALSE)*VLOOKUP(EXAMS!$AM$1,[1]Cargo!$A:$D,4,FALSE),"")</f>
        <v>0</v>
      </c>
      <c r="U143">
        <f>IFERROR(VLOOKUP(A143,EXAMS!A:CS,41,FALSE)*VLOOKUP(EXAMS!$AO$1,[1]Cargo!$A:$D,4,FALSE),"")</f>
        <v>0</v>
      </c>
      <c r="V143">
        <f>IFERROR(VLOOKUP(A143,EXAMS!A:CS,43,FALSE)*VLOOKUP(EXAMS!$AQ$1,[1]Cargo!$A:$D,4,FALSE),"")</f>
        <v>0</v>
      </c>
      <c r="W143">
        <f>IFERROR(VLOOKUP(A143,EXAMS!A:CS,45,FALSE)*VLOOKUP(EXAMS!$AS$1,[1]Cargo!$A:$D,4,FALSE),"")</f>
        <v>0</v>
      </c>
      <c r="X143">
        <f>IFERROR(VLOOKUP(A143,EXAMS!A:CS,47,FALSE)*VLOOKUP(EXAMS!$AU$1,[1]Cargo!$A:$D,4,FALSE),"")</f>
        <v>0</v>
      </c>
      <c r="Y143">
        <f>IFERROR(VLOOKUP(A143,EXAMS!A:CS,49,FALSE)*VLOOKUP(EXAMS!$AW$1,[1]Cargo!$A:$D,4,FALSE),"")</f>
        <v>0</v>
      </c>
      <c r="Z143">
        <f>IFERROR(VLOOKUP(A143,EXAMS!A:CS,51,FALSE)*VLOOKUP(EXAMS!$AY$1,[1]Cargo!$A:$D,4,FALSE),"")</f>
        <v>0</v>
      </c>
      <c r="AA143">
        <f>IFERROR(VLOOKUP(A143,EXAMS!A:CS,53,FALSE)*VLOOKUP(EXAMS!$BA$1,[1]Cargo!$A:$D,4,FALSE),"")</f>
        <v>0</v>
      </c>
      <c r="AB143">
        <f>IFERROR(VLOOKUP(A143,EXAMS!A:CS,55,FALSE)*VLOOKUP(EXAMS!$BC$1,[1]Cargo!$A:$D,4,FALSE),"")</f>
        <v>0</v>
      </c>
      <c r="AC143">
        <f>IFERROR(VLOOKUP(A143,EXAMS!A:CS,57,FALSE)*VLOOKUP(EXAMS!$BE$1,[1]Cargo!$A:$D,4,FALSE),"")</f>
        <v>0</v>
      </c>
      <c r="AD143">
        <f>IFERROR(VLOOKUP(A143,EXAMS!A:CS,59,FALSE)*VLOOKUP(EXAMS!$BG$1,[1]Cargo!$A:$D,4,FALSE),"")</f>
        <v>0</v>
      </c>
      <c r="AE143">
        <f>IFERROR(VLOOKUP(A143,EXAMS!A:CS,61,FALSE)*VLOOKUP(EXAMS!$BI$1,[1]Cargo!$A:$D,4,FALSE),"")</f>
        <v>0</v>
      </c>
      <c r="AF143">
        <f>IFERROR(VLOOKUP(A143,EXAMS!A:CS,63,FALSE)*VLOOKUP(EXAMS!$BK$1,[1]Cargo!$A:$D,4,FALSE),"")</f>
        <v>0</v>
      </c>
      <c r="AG143">
        <f>IFERROR(VLOOKUP(A143,EXAMS!A:CS,65,FALSE)*VLOOKUP(EXAMS!$BM$1,[1]Cargo!$A:$D,4,FALSE),"")</f>
        <v>0</v>
      </c>
      <c r="AH143">
        <f>IFERROR(VLOOKUP(A143,EXAMS!A:CS,67,FALSE)*VLOOKUP(EXAMS!$BO$1,[1]Cargo!$A:$D,4,FALSE),"")</f>
        <v>0</v>
      </c>
      <c r="AI143">
        <f>IFERROR(VLOOKUP(A143,EXAMS!A:CS,69,FALSE)*VLOOKUP(EXAMS!$BQ$1,[1]Cargo!$A:$D,4,FALSE),"")</f>
        <v>0</v>
      </c>
      <c r="AJ143">
        <f>IFERROR(VLOOKUP(A143,EXAMS!A:CS,71,FALSE)*VLOOKUP(EXAMS!$BS$1,[1]Cargo!$A:$D,4,FALSE),"")</f>
        <v>0</v>
      </c>
      <c r="AK143">
        <f>IFERROR(VLOOKUP(A143,EXAMS!A:CS,73,FALSE)*VLOOKUP(EXAMS!$BU$1,[1]Cargo!$A:$D,4,FALSE),"")</f>
        <v>0</v>
      </c>
      <c r="AL143">
        <f>IFERROR(VLOOKUP(A143,EXAMS!A:CS,75,FALSE)*VLOOKUP(EXAMS!$BW$1,[1]Cargo!$A:$D,4,FALSE),"")</f>
        <v>0</v>
      </c>
      <c r="AM143">
        <f>IFERROR(VLOOKUP(A143,EXAMS!A:CS,77,FALSE)*VLOOKUP(EXAMS!$BY$1,[1]Cargo!$A:$D,4,FALSE),"")</f>
        <v>0</v>
      </c>
      <c r="AN143">
        <f>IFERROR(VLOOKUP(A143,EXAMS!A:CS,79,FALSE)*VLOOKUP(EXAMS!$CA$1,[1]Cargo!$A:$D,4,FALSE),"")</f>
        <v>0</v>
      </c>
      <c r="AO143">
        <f>IFERROR(VLOOKUP(A143,EXAMS!A:CS,81,FALSE)*VLOOKUP(EXAMS!$CC$1,[1]Cargo!$A:$D,4,FALSE),"")</f>
        <v>0</v>
      </c>
      <c r="AP143">
        <f>IFERROR(VLOOKUP(A143,EXAMS!A:CS,83,FALSE)*VLOOKUP(EXAMS!$CE$1,[1]Cargo!$A:$D,4,FALSE),"")</f>
        <v>0</v>
      </c>
      <c r="AQ143">
        <f>IFERROR(VLOOKUP(A143,EXAMS!A:CS,85,FALSE)*VLOOKUP(EXAMS!$CG$1,[1]Cargo!$A:$D,4,FALSE),"")</f>
        <v>0</v>
      </c>
      <c r="AR143">
        <f>IFERROR(VLOOKUP(A143,EXAMS!A:CS,87,FALSE)*VLOOKUP(EXAMS!$CI$1,[1]Cargo!$A:$D,4,FALSE),"")</f>
        <v>0</v>
      </c>
      <c r="AS143">
        <f>IFERROR(VLOOKUP(A143,EXAMS!A:CS,89,FALSE)*VLOOKUP(EXAMS!$CK$1,[1]Cargo!$A:$D,4,FALSE),"")</f>
        <v>0</v>
      </c>
      <c r="AT143">
        <f>IFERROR(VLOOKUP(A143,EXAMS!A:CS,91,FALSE)*VLOOKUP(EXAMS!$CM$1,[1]Cargo!$A:$D,4,FALSE),"")</f>
        <v>0</v>
      </c>
      <c r="AU143">
        <f>IFERROR(VLOOKUP(A143,EXAMS!A:CS,93,FALSE)*VLOOKUP(EXAMS!$CO$1,[1]Cargo!$A:$D,4,FALSE),"")</f>
        <v>0</v>
      </c>
      <c r="AV143">
        <f>IFERROR(VLOOKUP(A143,EXAMS!A:CS,95,FALSE)*VLOOKUP(EXAMS!$CQ$1,[1]Cargo!$A:$D,4,FALSE),"")</f>
        <v>0</v>
      </c>
      <c r="AW143">
        <f>IFERROR(VLOOKUP(A143,EXAMS!A:CS,97,FALSE)*VLOOKUP(EXAMS!$CS$1,[1]Cargo!$A:$D,4,FALSE),"")</f>
        <v>0</v>
      </c>
    </row>
    <row r="144" spans="1:49" x14ac:dyDescent="0.3">
      <c r="A144" s="4" t="str">
        <f>METADATA!A143</f>
        <v>Q0551</v>
      </c>
      <c r="B144" s="11" t="s">
        <v>446</v>
      </c>
      <c r="C144" s="11">
        <f t="shared" si="4"/>
        <v>2.81128</v>
      </c>
      <c r="D144" s="92">
        <f t="shared" si="5"/>
        <v>7</v>
      </c>
      <c r="E144">
        <f>IFERROR(VLOOKUP(A144,EXAMS!A:CS,7,FALSE)*VLOOKUP(EXAMS!$G$1,[1]Cargo!$A:$D,4,FALSE),"")</f>
        <v>0.46920000000000001</v>
      </c>
      <c r="F144">
        <f>IFERROR(VLOOKUP(A144,EXAMS!A:CS,9,FALSE)*VLOOKUP(EXAMS!$I$1,[1]Cargo!$A:$D,4,FALSE),"")</f>
        <v>0.58500000000000008</v>
      </c>
      <c r="G144">
        <f>IFERROR(VLOOKUP(A144,EXAMS!A:CS,11,FALSE)*VLOOKUP(EXAMS!$K$1,[1]Cargo!$A:$D,4,FALSE),"")</f>
        <v>0.48609999999999998</v>
      </c>
      <c r="H144">
        <f>IFERROR(VLOOKUP(A144,EXAMS!A:CS,13,FALSE)*VLOOKUP(EXAMS!$M$1,[1]Cargo!$A:$D,4,FALSE),"")</f>
        <v>0</v>
      </c>
      <c r="I144">
        <f>IFERROR(VLOOKUP(A144,EXAMS!A:CS,15,FALSE)*VLOOKUP(EXAMS!$O$1,[1]Cargo!$A:$D,4,FALSE),"")</f>
        <v>0.33329999999999999</v>
      </c>
      <c r="J144">
        <f>IFERROR(VLOOKUP(A144,EXAMS!A:CS,17,FALSE)*VLOOKUP(EXAMS!$Q$1,[1]Cargo!$A:$D,4,FALSE),"")</f>
        <v>0</v>
      </c>
      <c r="K144">
        <f>IFERROR(VLOOKUP(A144,EXAMS!A:CS,19,FALSE)*VLOOKUP(EXAMS!$S$1,[1]Cargo!$A:$D,4,FALSE),"")</f>
        <v>0.34160000000000001</v>
      </c>
      <c r="L144">
        <f>IFERROR(VLOOKUP(A144,EXAMS!A:CS,21,FALSE)*VLOOKUP(EXAMS!$U$1,[1]Cargo!$A:$D,4,FALSE),"")</f>
        <v>0.37014999999999998</v>
      </c>
      <c r="M144">
        <f>IFERROR(VLOOKUP(A144,EXAMS!A:CS,23,FALSE)*VLOOKUP(EXAMS!$W$1,[1]Cargo!$A:$D,4,FALSE),"")</f>
        <v>0.22592999999999999</v>
      </c>
      <c r="N144">
        <f>IFERROR(VLOOKUP(A144,EXAMS!A:CS,25,FALSE)*VLOOKUP(EXAMS!$Y$1,[1]Cargo!$A:$D,4,FALSE),"")</f>
        <v>0</v>
      </c>
      <c r="O144">
        <f>IFERROR(VLOOKUP(A144,EXAMS!A:CS,27,FALSE)*VLOOKUP(EXAMS!$AA$1,[1]Cargo!$A:$D,4,FALSE),"")</f>
        <v>0</v>
      </c>
      <c r="P144">
        <f>IFERROR(VLOOKUP(A144,EXAMS!A:CS,29,FALSE)*VLOOKUP(EXAMS!$AC$1,[1]Cargo!$A:$D,4,FALSE),"")</f>
        <v>0</v>
      </c>
      <c r="Q144">
        <f>IFERROR(VLOOKUP(A144,EXAMS!A:CS,31,FALSE)*VLOOKUP(EXAMS!$AE$1,[1]Cargo!$A:$D,4,FALSE),"")</f>
        <v>0</v>
      </c>
      <c r="R144">
        <f>IFERROR(VLOOKUP(A144,EXAMS!A:CS,33,FALSE)*VLOOKUP(EXAMS!$AG$1,[1]Cargo!$A:$D,4,FALSE),"")</f>
        <v>0</v>
      </c>
      <c r="S144">
        <f>IFERROR(VLOOKUP(A144,EXAMS!A:CS,37,FALSE)*VLOOKUP(EXAMS!$AK$1,[1]Cargo!$A:$D,4,FALSE),"")</f>
        <v>0</v>
      </c>
      <c r="T144">
        <f>IFERROR(VLOOKUP(A144,EXAMS!A:CS,39,FALSE)*VLOOKUP(EXAMS!$AM$1,[1]Cargo!$A:$D,4,FALSE),"")</f>
        <v>0</v>
      </c>
      <c r="U144">
        <f>IFERROR(VLOOKUP(A144,EXAMS!A:CS,41,FALSE)*VLOOKUP(EXAMS!$AO$1,[1]Cargo!$A:$D,4,FALSE),"")</f>
        <v>0</v>
      </c>
      <c r="V144">
        <f>IFERROR(VLOOKUP(A144,EXAMS!A:CS,43,FALSE)*VLOOKUP(EXAMS!$AQ$1,[1]Cargo!$A:$D,4,FALSE),"")</f>
        <v>0</v>
      </c>
      <c r="W144">
        <f>IFERROR(VLOOKUP(A144,EXAMS!A:CS,45,FALSE)*VLOOKUP(EXAMS!$AS$1,[1]Cargo!$A:$D,4,FALSE),"")</f>
        <v>0</v>
      </c>
      <c r="X144">
        <f>IFERROR(VLOOKUP(A144,EXAMS!A:CS,47,FALSE)*VLOOKUP(EXAMS!$AU$1,[1]Cargo!$A:$D,4,FALSE),"")</f>
        <v>0</v>
      </c>
      <c r="Y144">
        <f>IFERROR(VLOOKUP(A144,EXAMS!A:CS,49,FALSE)*VLOOKUP(EXAMS!$AW$1,[1]Cargo!$A:$D,4,FALSE),"")</f>
        <v>0</v>
      </c>
      <c r="Z144">
        <f>IFERROR(VLOOKUP(A144,EXAMS!A:CS,51,FALSE)*VLOOKUP(EXAMS!$AY$1,[1]Cargo!$A:$D,4,FALSE),"")</f>
        <v>0</v>
      </c>
      <c r="AA144">
        <f>IFERROR(VLOOKUP(A144,EXAMS!A:CS,53,FALSE)*VLOOKUP(EXAMS!$BA$1,[1]Cargo!$A:$D,4,FALSE),"")</f>
        <v>0</v>
      </c>
      <c r="AB144">
        <f>IFERROR(VLOOKUP(A144,EXAMS!A:CS,55,FALSE)*VLOOKUP(EXAMS!$BC$1,[1]Cargo!$A:$D,4,FALSE),"")</f>
        <v>0</v>
      </c>
      <c r="AC144">
        <f>IFERROR(VLOOKUP(A144,EXAMS!A:CS,57,FALSE)*VLOOKUP(EXAMS!$BE$1,[1]Cargo!$A:$D,4,FALSE),"")</f>
        <v>0</v>
      </c>
      <c r="AD144">
        <f>IFERROR(VLOOKUP(A144,EXAMS!A:CS,59,FALSE)*VLOOKUP(EXAMS!$BG$1,[1]Cargo!$A:$D,4,FALSE),"")</f>
        <v>0</v>
      </c>
      <c r="AE144">
        <f>IFERROR(VLOOKUP(A144,EXAMS!A:CS,61,FALSE)*VLOOKUP(EXAMS!$BI$1,[1]Cargo!$A:$D,4,FALSE),"")</f>
        <v>0</v>
      </c>
      <c r="AF144">
        <f>IFERROR(VLOOKUP(A144,EXAMS!A:CS,63,FALSE)*VLOOKUP(EXAMS!$BK$1,[1]Cargo!$A:$D,4,FALSE),"")</f>
        <v>0</v>
      </c>
      <c r="AG144">
        <f>IFERROR(VLOOKUP(A144,EXAMS!A:CS,65,FALSE)*VLOOKUP(EXAMS!$BM$1,[1]Cargo!$A:$D,4,FALSE),"")</f>
        <v>0</v>
      </c>
      <c r="AH144">
        <f>IFERROR(VLOOKUP(A144,EXAMS!A:CS,67,FALSE)*VLOOKUP(EXAMS!$BO$1,[1]Cargo!$A:$D,4,FALSE),"")</f>
        <v>0</v>
      </c>
      <c r="AI144">
        <f>IFERROR(VLOOKUP(A144,EXAMS!A:CS,69,FALSE)*VLOOKUP(EXAMS!$BQ$1,[1]Cargo!$A:$D,4,FALSE),"")</f>
        <v>0</v>
      </c>
      <c r="AJ144">
        <f>IFERROR(VLOOKUP(A144,EXAMS!A:CS,71,FALSE)*VLOOKUP(EXAMS!$BS$1,[1]Cargo!$A:$D,4,FALSE),"")</f>
        <v>0</v>
      </c>
      <c r="AK144">
        <f>IFERROR(VLOOKUP(A144,EXAMS!A:CS,73,FALSE)*VLOOKUP(EXAMS!$BU$1,[1]Cargo!$A:$D,4,FALSE),"")</f>
        <v>0</v>
      </c>
      <c r="AL144">
        <f>IFERROR(VLOOKUP(A144,EXAMS!A:CS,75,FALSE)*VLOOKUP(EXAMS!$BW$1,[1]Cargo!$A:$D,4,FALSE),"")</f>
        <v>0</v>
      </c>
      <c r="AM144">
        <f>IFERROR(VLOOKUP(A144,EXAMS!A:CS,77,FALSE)*VLOOKUP(EXAMS!$BY$1,[1]Cargo!$A:$D,4,FALSE),"")</f>
        <v>0</v>
      </c>
      <c r="AN144">
        <f>IFERROR(VLOOKUP(A144,EXAMS!A:CS,79,FALSE)*VLOOKUP(EXAMS!$CA$1,[1]Cargo!$A:$D,4,FALSE),"")</f>
        <v>0</v>
      </c>
      <c r="AO144">
        <f>IFERROR(VLOOKUP(A144,EXAMS!A:CS,81,FALSE)*VLOOKUP(EXAMS!$CC$1,[1]Cargo!$A:$D,4,FALSE),"")</f>
        <v>0</v>
      </c>
      <c r="AP144">
        <f>IFERROR(VLOOKUP(A144,EXAMS!A:CS,83,FALSE)*VLOOKUP(EXAMS!$CE$1,[1]Cargo!$A:$D,4,FALSE),"")</f>
        <v>0</v>
      </c>
      <c r="AQ144">
        <f>IFERROR(VLOOKUP(A144,EXAMS!A:CS,85,FALSE)*VLOOKUP(EXAMS!$CG$1,[1]Cargo!$A:$D,4,FALSE),"")</f>
        <v>0</v>
      </c>
      <c r="AR144">
        <f>IFERROR(VLOOKUP(A144,EXAMS!A:CS,87,FALSE)*VLOOKUP(EXAMS!$CI$1,[1]Cargo!$A:$D,4,FALSE),"")</f>
        <v>0</v>
      </c>
      <c r="AS144">
        <f>IFERROR(VLOOKUP(A144,EXAMS!A:CS,89,FALSE)*VLOOKUP(EXAMS!$CK$1,[1]Cargo!$A:$D,4,FALSE),"")</f>
        <v>0</v>
      </c>
      <c r="AT144">
        <f>IFERROR(VLOOKUP(A144,EXAMS!A:CS,91,FALSE)*VLOOKUP(EXAMS!$CM$1,[1]Cargo!$A:$D,4,FALSE),"")</f>
        <v>0</v>
      </c>
      <c r="AU144">
        <f>IFERROR(VLOOKUP(A144,EXAMS!A:CS,93,FALSE)*VLOOKUP(EXAMS!$CO$1,[1]Cargo!$A:$D,4,FALSE),"")</f>
        <v>0</v>
      </c>
      <c r="AV144">
        <f>IFERROR(VLOOKUP(A144,EXAMS!A:CS,95,FALSE)*VLOOKUP(EXAMS!$CQ$1,[1]Cargo!$A:$D,4,FALSE),"")</f>
        <v>0</v>
      </c>
      <c r="AW144">
        <f>IFERROR(VLOOKUP(A144,EXAMS!A:CS,97,FALSE)*VLOOKUP(EXAMS!$CS$1,[1]Cargo!$A:$D,4,FALSE),"")</f>
        <v>0</v>
      </c>
    </row>
    <row r="145" spans="1:49" x14ac:dyDescent="0.3">
      <c r="A145" s="4" t="str">
        <f>METADATA!A144</f>
        <v>Q0553</v>
      </c>
      <c r="B145" s="11" t="s">
        <v>449</v>
      </c>
      <c r="C145" s="11">
        <f t="shared" ref="C145:C174" si="6">SUM(E145:V145)</f>
        <v>4.33047</v>
      </c>
      <c r="D145" s="92">
        <f t="shared" si="5"/>
        <v>10</v>
      </c>
      <c r="E145">
        <f>IFERROR(VLOOKUP(A145,EXAMS!A:CS,7,FALSE)*VLOOKUP(EXAMS!$G$1,[1]Cargo!$A:$D,4,FALSE),"")</f>
        <v>0.53225999999999996</v>
      </c>
      <c r="F145">
        <f>IFERROR(VLOOKUP(A145,EXAMS!A:CS,9,FALSE)*VLOOKUP(EXAMS!$I$1,[1]Cargo!$A:$D,4,FALSE),"")</f>
        <v>0.80100000000000005</v>
      </c>
      <c r="G145">
        <f>IFERROR(VLOOKUP(A145,EXAMS!A:CS,11,FALSE)*VLOOKUP(EXAMS!$K$1,[1]Cargo!$A:$D,4,FALSE),"")</f>
        <v>0</v>
      </c>
      <c r="H145">
        <f>IFERROR(VLOOKUP(A145,EXAMS!A:CS,13,FALSE)*VLOOKUP(EXAMS!$M$1,[1]Cargo!$A:$D,4,FALSE),"")</f>
        <v>0.29718</v>
      </c>
      <c r="I145">
        <f>IFERROR(VLOOKUP(A145,EXAMS!A:CS,15,FALSE)*VLOOKUP(EXAMS!$O$1,[1]Cargo!$A:$D,4,FALSE),"")</f>
        <v>0.4375</v>
      </c>
      <c r="J145">
        <f>IFERROR(VLOOKUP(A145,EXAMS!A:CS,17,FALSE)*VLOOKUP(EXAMS!$Q$1,[1]Cargo!$A:$D,4,FALSE),"")</f>
        <v>0.36</v>
      </c>
      <c r="K145">
        <f>IFERROR(VLOOKUP(A145,EXAMS!A:CS,19,FALSE)*VLOOKUP(EXAMS!$S$1,[1]Cargo!$A:$D,4,FALSE),"")</f>
        <v>0.3548</v>
      </c>
      <c r="L145">
        <f>IFERROR(VLOOKUP(A145,EXAMS!A:CS,21,FALSE)*VLOOKUP(EXAMS!$U$1,[1]Cargo!$A:$D,4,FALSE),"")</f>
        <v>0</v>
      </c>
      <c r="M145">
        <f>IFERROR(VLOOKUP(A145,EXAMS!A:CS,23,FALSE)*VLOOKUP(EXAMS!$W$1,[1]Cargo!$A:$D,4,FALSE),"")</f>
        <v>0</v>
      </c>
      <c r="N145">
        <f>IFERROR(VLOOKUP(A145,EXAMS!A:CS,25,FALSE)*VLOOKUP(EXAMS!$Y$1,[1]Cargo!$A:$D,4,FALSE),"")</f>
        <v>0.33500000000000002</v>
      </c>
      <c r="O145">
        <f>IFERROR(VLOOKUP(A145,EXAMS!A:CS,27,FALSE)*VLOOKUP(EXAMS!$AA$1,[1]Cargo!$A:$D,4,FALSE),"")</f>
        <v>0.30380000000000001</v>
      </c>
      <c r="P145">
        <f>IFERROR(VLOOKUP(A145,EXAMS!A:CS,29,FALSE)*VLOOKUP(EXAMS!$AC$1,[1]Cargo!$A:$D,4,FALSE),"")</f>
        <v>0</v>
      </c>
      <c r="Q145">
        <f>IFERROR(VLOOKUP(A145,EXAMS!A:CS,31,FALSE)*VLOOKUP(EXAMS!$AE$1,[1]Cargo!$A:$D,4,FALSE),"")</f>
        <v>0</v>
      </c>
      <c r="R145">
        <f>IFERROR(VLOOKUP(A145,EXAMS!A:CS,33,FALSE)*VLOOKUP(EXAMS!$AG$1,[1]Cargo!$A:$D,4,FALSE),"")</f>
        <v>0</v>
      </c>
      <c r="S145">
        <f>IFERROR(VLOOKUP(A145,EXAMS!A:CS,37,FALSE)*VLOOKUP(EXAMS!$AK$1,[1]Cargo!$A:$D,4,FALSE),"")</f>
        <v>0.40625</v>
      </c>
      <c r="T145">
        <f>IFERROR(VLOOKUP(A145,EXAMS!A:CS,39,FALSE)*VLOOKUP(EXAMS!$AM$1,[1]Cargo!$A:$D,4,FALSE),"")</f>
        <v>0.50268000000000002</v>
      </c>
      <c r="U145">
        <f>IFERROR(VLOOKUP(A145,EXAMS!A:CS,41,FALSE)*VLOOKUP(EXAMS!$AO$1,[1]Cargo!$A:$D,4,FALSE),"")</f>
        <v>0</v>
      </c>
      <c r="V145">
        <f>IFERROR(VLOOKUP(A145,EXAMS!A:CS,43,FALSE)*VLOOKUP(EXAMS!$AQ$1,[1]Cargo!$A:$D,4,FALSE),"")</f>
        <v>0</v>
      </c>
      <c r="W145">
        <f>IFERROR(VLOOKUP(A145,EXAMS!A:CS,45,FALSE)*VLOOKUP(EXAMS!$AS$1,[1]Cargo!$A:$D,4,FALSE),"")</f>
        <v>0</v>
      </c>
      <c r="X145">
        <f>IFERROR(VLOOKUP(A145,EXAMS!A:CS,47,FALSE)*VLOOKUP(EXAMS!$AU$1,[1]Cargo!$A:$D,4,FALSE),"")</f>
        <v>0</v>
      </c>
      <c r="Y145">
        <f>IFERROR(VLOOKUP(A145,EXAMS!A:CS,49,FALSE)*VLOOKUP(EXAMS!$AW$1,[1]Cargo!$A:$D,4,FALSE),"")</f>
        <v>0</v>
      </c>
      <c r="Z145">
        <f>IFERROR(VLOOKUP(A145,EXAMS!A:CS,51,FALSE)*VLOOKUP(EXAMS!$AY$1,[1]Cargo!$A:$D,4,FALSE),"")</f>
        <v>0</v>
      </c>
      <c r="AA145">
        <f>IFERROR(VLOOKUP(A145,EXAMS!A:CS,53,FALSE)*VLOOKUP(EXAMS!$BA$1,[1]Cargo!$A:$D,4,FALSE),"")</f>
        <v>0</v>
      </c>
      <c r="AB145">
        <f>IFERROR(VLOOKUP(A145,EXAMS!A:CS,55,FALSE)*VLOOKUP(EXAMS!$BC$1,[1]Cargo!$A:$D,4,FALSE),"")</f>
        <v>0</v>
      </c>
      <c r="AC145">
        <f>IFERROR(VLOOKUP(A145,EXAMS!A:CS,57,FALSE)*VLOOKUP(EXAMS!$BE$1,[1]Cargo!$A:$D,4,FALSE),"")</f>
        <v>0</v>
      </c>
      <c r="AD145">
        <f>IFERROR(VLOOKUP(A145,EXAMS!A:CS,59,FALSE)*VLOOKUP(EXAMS!$BG$1,[1]Cargo!$A:$D,4,FALSE),"")</f>
        <v>0</v>
      </c>
      <c r="AE145">
        <f>IFERROR(VLOOKUP(A145,EXAMS!A:CS,61,FALSE)*VLOOKUP(EXAMS!$BI$1,[1]Cargo!$A:$D,4,FALSE),"")</f>
        <v>0</v>
      </c>
      <c r="AF145">
        <f>IFERROR(VLOOKUP(A145,EXAMS!A:CS,63,FALSE)*VLOOKUP(EXAMS!$BK$1,[1]Cargo!$A:$D,4,FALSE),"")</f>
        <v>0</v>
      </c>
      <c r="AG145">
        <f>IFERROR(VLOOKUP(A145,EXAMS!A:CS,65,FALSE)*VLOOKUP(EXAMS!$BM$1,[1]Cargo!$A:$D,4,FALSE),"")</f>
        <v>0</v>
      </c>
      <c r="AH145">
        <f>IFERROR(VLOOKUP(A145,EXAMS!A:CS,67,FALSE)*VLOOKUP(EXAMS!$BO$1,[1]Cargo!$A:$D,4,FALSE),"")</f>
        <v>0</v>
      </c>
      <c r="AI145">
        <f>IFERROR(VLOOKUP(A145,EXAMS!A:CS,69,FALSE)*VLOOKUP(EXAMS!$BQ$1,[1]Cargo!$A:$D,4,FALSE),"")</f>
        <v>0</v>
      </c>
      <c r="AJ145">
        <f>IFERROR(VLOOKUP(A145,EXAMS!A:CS,71,FALSE)*VLOOKUP(EXAMS!$BS$1,[1]Cargo!$A:$D,4,FALSE),"")</f>
        <v>0</v>
      </c>
      <c r="AK145">
        <f>IFERROR(VLOOKUP(A145,EXAMS!A:CS,73,FALSE)*VLOOKUP(EXAMS!$BU$1,[1]Cargo!$A:$D,4,FALSE),"")</f>
        <v>0</v>
      </c>
      <c r="AL145">
        <f>IFERROR(VLOOKUP(A145,EXAMS!A:CS,75,FALSE)*VLOOKUP(EXAMS!$BW$1,[1]Cargo!$A:$D,4,FALSE),"")</f>
        <v>0</v>
      </c>
      <c r="AM145">
        <f>IFERROR(VLOOKUP(A145,EXAMS!A:CS,77,FALSE)*VLOOKUP(EXAMS!$BY$1,[1]Cargo!$A:$D,4,FALSE),"")</f>
        <v>0</v>
      </c>
      <c r="AN145">
        <f>IFERROR(VLOOKUP(A145,EXAMS!A:CS,79,FALSE)*VLOOKUP(EXAMS!$CA$1,[1]Cargo!$A:$D,4,FALSE),"")</f>
        <v>0</v>
      </c>
      <c r="AO145">
        <f>IFERROR(VLOOKUP(A145,EXAMS!A:CS,81,FALSE)*VLOOKUP(EXAMS!$CC$1,[1]Cargo!$A:$D,4,FALSE),"")</f>
        <v>0</v>
      </c>
      <c r="AP145">
        <f>IFERROR(VLOOKUP(A145,EXAMS!A:CS,83,FALSE)*VLOOKUP(EXAMS!$CE$1,[1]Cargo!$A:$D,4,FALSE),"")</f>
        <v>0</v>
      </c>
      <c r="AQ145">
        <f>IFERROR(VLOOKUP(A145,EXAMS!A:CS,85,FALSE)*VLOOKUP(EXAMS!$CG$1,[1]Cargo!$A:$D,4,FALSE),"")</f>
        <v>0</v>
      </c>
      <c r="AR145">
        <f>IFERROR(VLOOKUP(A145,EXAMS!A:CS,87,FALSE)*VLOOKUP(EXAMS!$CI$1,[1]Cargo!$A:$D,4,FALSE),"")</f>
        <v>0</v>
      </c>
      <c r="AS145">
        <f>IFERROR(VLOOKUP(A145,EXAMS!A:CS,89,FALSE)*VLOOKUP(EXAMS!$CK$1,[1]Cargo!$A:$D,4,FALSE),"")</f>
        <v>0</v>
      </c>
      <c r="AT145">
        <f>IFERROR(VLOOKUP(A145,EXAMS!A:CS,91,FALSE)*VLOOKUP(EXAMS!$CM$1,[1]Cargo!$A:$D,4,FALSE),"")</f>
        <v>0</v>
      </c>
      <c r="AU145">
        <f>IFERROR(VLOOKUP(A145,EXAMS!A:CS,93,FALSE)*VLOOKUP(EXAMS!$CO$1,[1]Cargo!$A:$D,4,FALSE),"")</f>
        <v>0</v>
      </c>
      <c r="AV145">
        <f>IFERROR(VLOOKUP(A145,EXAMS!A:CS,95,FALSE)*VLOOKUP(EXAMS!$CQ$1,[1]Cargo!$A:$D,4,FALSE),"")</f>
        <v>0</v>
      </c>
      <c r="AW145">
        <f>IFERROR(VLOOKUP(A145,EXAMS!A:CS,97,FALSE)*VLOOKUP(EXAMS!$CS$1,[1]Cargo!$A:$D,4,FALSE),"")</f>
        <v>0</v>
      </c>
    </row>
    <row r="146" spans="1:49" hidden="1" x14ac:dyDescent="0.3">
      <c r="A146" s="4" t="str">
        <f>METADATA!A145</f>
        <v>Q0554</v>
      </c>
      <c r="B146" s="11" t="s">
        <v>452</v>
      </c>
      <c r="C146" s="11">
        <f t="shared" si="6"/>
        <v>0.4</v>
      </c>
      <c r="D146" s="92">
        <f t="shared" si="5"/>
        <v>1</v>
      </c>
      <c r="E146">
        <f>IFERROR(VLOOKUP(A146,EXAMS!A:CS,7,FALSE)*VLOOKUP(EXAMS!$G$1,[1]Cargo!$A:$D,4,FALSE),"")</f>
        <v>0</v>
      </c>
      <c r="F146">
        <f>IFERROR(VLOOKUP(A146,EXAMS!A:CS,9,FALSE)*VLOOKUP(EXAMS!$I$1,[1]Cargo!$A:$D,4,FALSE),"")</f>
        <v>0</v>
      </c>
      <c r="G146">
        <f>IFERROR(VLOOKUP(A146,EXAMS!A:CS,11,FALSE)*VLOOKUP(EXAMS!$K$1,[1]Cargo!$A:$D,4,FALSE),"")</f>
        <v>0</v>
      </c>
      <c r="H146">
        <f>IFERROR(VLOOKUP(A146,EXAMS!A:CS,13,FALSE)*VLOOKUP(EXAMS!$M$1,[1]Cargo!$A:$D,4,FALSE),"")</f>
        <v>0</v>
      </c>
      <c r="I146">
        <f>IFERROR(VLOOKUP(A146,EXAMS!A:CS,15,FALSE)*VLOOKUP(EXAMS!$O$1,[1]Cargo!$A:$D,4,FALSE),"")</f>
        <v>0</v>
      </c>
      <c r="J146">
        <f>IFERROR(VLOOKUP(A146,EXAMS!A:CS,17,FALSE)*VLOOKUP(EXAMS!$Q$1,[1]Cargo!$A:$D,4,FALSE),"")</f>
        <v>0</v>
      </c>
      <c r="K146">
        <f>IFERROR(VLOOKUP(A146,EXAMS!A:CS,19,FALSE)*VLOOKUP(EXAMS!$S$1,[1]Cargo!$A:$D,4,FALSE),"")</f>
        <v>0</v>
      </c>
      <c r="L146">
        <f>IFERROR(VLOOKUP(A146,EXAMS!A:CS,21,FALSE)*VLOOKUP(EXAMS!$U$1,[1]Cargo!$A:$D,4,FALSE),"")</f>
        <v>0</v>
      </c>
      <c r="M146">
        <f>IFERROR(VLOOKUP(A146,EXAMS!A:CS,23,FALSE)*VLOOKUP(EXAMS!$W$1,[1]Cargo!$A:$D,4,FALSE),"")</f>
        <v>0</v>
      </c>
      <c r="N146">
        <f>IFERROR(VLOOKUP(A146,EXAMS!A:CS,25,FALSE)*VLOOKUP(EXAMS!$Y$1,[1]Cargo!$A:$D,4,FALSE),"")</f>
        <v>0</v>
      </c>
      <c r="O146">
        <f>IFERROR(VLOOKUP(A146,EXAMS!A:CS,27,FALSE)*VLOOKUP(EXAMS!$AA$1,[1]Cargo!$A:$D,4,FALSE),"")</f>
        <v>0.4</v>
      </c>
      <c r="P146">
        <f>IFERROR(VLOOKUP(A146,EXAMS!A:CS,29,FALSE)*VLOOKUP(EXAMS!$AC$1,[1]Cargo!$A:$D,4,FALSE),"")</f>
        <v>0</v>
      </c>
      <c r="Q146">
        <f>IFERROR(VLOOKUP(A146,EXAMS!A:CS,31,FALSE)*VLOOKUP(EXAMS!$AE$1,[1]Cargo!$A:$D,4,FALSE),"")</f>
        <v>0</v>
      </c>
      <c r="R146">
        <f>IFERROR(VLOOKUP(A146,EXAMS!A:CS,33,FALSE)*VLOOKUP(EXAMS!$AG$1,[1]Cargo!$A:$D,4,FALSE),"")</f>
        <v>0</v>
      </c>
      <c r="S146">
        <f>IFERROR(VLOOKUP(A146,EXAMS!A:CS,37,FALSE)*VLOOKUP(EXAMS!$AK$1,[1]Cargo!$A:$D,4,FALSE),"")</f>
        <v>0</v>
      </c>
      <c r="T146">
        <f>IFERROR(VLOOKUP(A146,EXAMS!A:CS,39,FALSE)*VLOOKUP(EXAMS!$AM$1,[1]Cargo!$A:$D,4,FALSE),"")</f>
        <v>0</v>
      </c>
      <c r="U146">
        <f>IFERROR(VLOOKUP(A146,EXAMS!A:CS,41,FALSE)*VLOOKUP(EXAMS!$AO$1,[1]Cargo!$A:$D,4,FALSE),"")</f>
        <v>0</v>
      </c>
      <c r="V146">
        <f>IFERROR(VLOOKUP(A146,EXAMS!A:CS,43,FALSE)*VLOOKUP(EXAMS!$AQ$1,[1]Cargo!$A:$D,4,FALSE),"")</f>
        <v>0</v>
      </c>
      <c r="W146">
        <f>IFERROR(VLOOKUP(A146,EXAMS!A:CS,45,FALSE)*VLOOKUP(EXAMS!$AS$1,[1]Cargo!$A:$D,4,FALSE),"")</f>
        <v>0</v>
      </c>
      <c r="X146">
        <f>IFERROR(VLOOKUP(A146,EXAMS!A:CS,47,FALSE)*VLOOKUP(EXAMS!$AU$1,[1]Cargo!$A:$D,4,FALSE),"")</f>
        <v>0</v>
      </c>
      <c r="Y146">
        <f>IFERROR(VLOOKUP(A146,EXAMS!A:CS,49,FALSE)*VLOOKUP(EXAMS!$AW$1,[1]Cargo!$A:$D,4,FALSE),"")</f>
        <v>0</v>
      </c>
      <c r="Z146">
        <f>IFERROR(VLOOKUP(A146,EXAMS!A:CS,51,FALSE)*VLOOKUP(EXAMS!$AY$1,[1]Cargo!$A:$D,4,FALSE),"")</f>
        <v>0</v>
      </c>
      <c r="AA146">
        <f>IFERROR(VLOOKUP(A146,EXAMS!A:CS,53,FALSE)*VLOOKUP(EXAMS!$BA$1,[1]Cargo!$A:$D,4,FALSE),"")</f>
        <v>0</v>
      </c>
      <c r="AB146">
        <f>IFERROR(VLOOKUP(A146,EXAMS!A:CS,55,FALSE)*VLOOKUP(EXAMS!$BC$1,[1]Cargo!$A:$D,4,FALSE),"")</f>
        <v>0</v>
      </c>
      <c r="AC146">
        <f>IFERROR(VLOOKUP(A146,EXAMS!A:CS,57,FALSE)*VLOOKUP(EXAMS!$BE$1,[1]Cargo!$A:$D,4,FALSE),"")</f>
        <v>0</v>
      </c>
      <c r="AD146">
        <f>IFERROR(VLOOKUP(A146,EXAMS!A:CS,59,FALSE)*VLOOKUP(EXAMS!$BG$1,[1]Cargo!$A:$D,4,FALSE),"")</f>
        <v>0</v>
      </c>
      <c r="AE146">
        <f>IFERROR(VLOOKUP(A146,EXAMS!A:CS,61,FALSE)*VLOOKUP(EXAMS!$BI$1,[1]Cargo!$A:$D,4,FALSE),"")</f>
        <v>0</v>
      </c>
      <c r="AF146">
        <f>IFERROR(VLOOKUP(A146,EXAMS!A:CS,63,FALSE)*VLOOKUP(EXAMS!$BK$1,[1]Cargo!$A:$D,4,FALSE),"")</f>
        <v>0</v>
      </c>
      <c r="AG146">
        <f>IFERROR(VLOOKUP(A146,EXAMS!A:CS,65,FALSE)*VLOOKUP(EXAMS!$BM$1,[1]Cargo!$A:$D,4,FALSE),"")</f>
        <v>0</v>
      </c>
      <c r="AH146">
        <f>IFERROR(VLOOKUP(A146,EXAMS!A:CS,67,FALSE)*VLOOKUP(EXAMS!$BO$1,[1]Cargo!$A:$D,4,FALSE),"")</f>
        <v>0</v>
      </c>
      <c r="AI146">
        <f>IFERROR(VLOOKUP(A146,EXAMS!A:CS,69,FALSE)*VLOOKUP(EXAMS!$BQ$1,[1]Cargo!$A:$D,4,FALSE),"")</f>
        <v>0</v>
      </c>
      <c r="AJ146">
        <f>IFERROR(VLOOKUP(A146,EXAMS!A:CS,71,FALSE)*VLOOKUP(EXAMS!$BS$1,[1]Cargo!$A:$D,4,FALSE),"")</f>
        <v>0</v>
      </c>
      <c r="AK146">
        <f>IFERROR(VLOOKUP(A146,EXAMS!A:CS,73,FALSE)*VLOOKUP(EXAMS!$BU$1,[1]Cargo!$A:$D,4,FALSE),"")</f>
        <v>0</v>
      </c>
      <c r="AL146">
        <f>IFERROR(VLOOKUP(A146,EXAMS!A:CS,75,FALSE)*VLOOKUP(EXAMS!$BW$1,[1]Cargo!$A:$D,4,FALSE),"")</f>
        <v>0</v>
      </c>
      <c r="AM146">
        <f>IFERROR(VLOOKUP(A146,EXAMS!A:CS,77,FALSE)*VLOOKUP(EXAMS!$BY$1,[1]Cargo!$A:$D,4,FALSE),"")</f>
        <v>0</v>
      </c>
      <c r="AN146">
        <f>IFERROR(VLOOKUP(A146,EXAMS!A:CS,79,FALSE)*VLOOKUP(EXAMS!$CA$1,[1]Cargo!$A:$D,4,FALSE),"")</f>
        <v>0</v>
      </c>
      <c r="AO146">
        <f>IFERROR(VLOOKUP(A146,EXAMS!A:CS,81,FALSE)*VLOOKUP(EXAMS!$CC$1,[1]Cargo!$A:$D,4,FALSE),"")</f>
        <v>0</v>
      </c>
      <c r="AP146">
        <f>IFERROR(VLOOKUP(A146,EXAMS!A:CS,83,FALSE)*VLOOKUP(EXAMS!$CE$1,[1]Cargo!$A:$D,4,FALSE),"")</f>
        <v>0</v>
      </c>
      <c r="AQ146">
        <f>IFERROR(VLOOKUP(A146,EXAMS!A:CS,85,FALSE)*VLOOKUP(EXAMS!$CG$1,[1]Cargo!$A:$D,4,FALSE),"")</f>
        <v>0</v>
      </c>
      <c r="AR146">
        <f>IFERROR(VLOOKUP(A146,EXAMS!A:CS,87,FALSE)*VLOOKUP(EXAMS!$CI$1,[1]Cargo!$A:$D,4,FALSE),"")</f>
        <v>0</v>
      </c>
      <c r="AS146">
        <f>IFERROR(VLOOKUP(A146,EXAMS!A:CS,89,FALSE)*VLOOKUP(EXAMS!$CK$1,[1]Cargo!$A:$D,4,FALSE),"")</f>
        <v>0</v>
      </c>
      <c r="AT146">
        <f>IFERROR(VLOOKUP(A146,EXAMS!A:CS,91,FALSE)*VLOOKUP(EXAMS!$CM$1,[1]Cargo!$A:$D,4,FALSE),"")</f>
        <v>0</v>
      </c>
      <c r="AU146">
        <f>IFERROR(VLOOKUP(A146,EXAMS!A:CS,93,FALSE)*VLOOKUP(EXAMS!$CO$1,[1]Cargo!$A:$D,4,FALSE),"")</f>
        <v>0</v>
      </c>
      <c r="AV146">
        <f>IFERROR(VLOOKUP(A146,EXAMS!A:CS,95,FALSE)*VLOOKUP(EXAMS!$CQ$1,[1]Cargo!$A:$D,4,FALSE),"")</f>
        <v>0</v>
      </c>
      <c r="AW146">
        <f>IFERROR(VLOOKUP(A146,EXAMS!A:CS,97,FALSE)*VLOOKUP(EXAMS!$CS$1,[1]Cargo!$A:$D,4,FALSE),"")</f>
        <v>0</v>
      </c>
    </row>
    <row r="147" spans="1:49" hidden="1" x14ac:dyDescent="0.3">
      <c r="A147" s="4" t="str">
        <f>METADATA!A146</f>
        <v>Q0555</v>
      </c>
      <c r="B147" s="11" t="s">
        <v>455</v>
      </c>
      <c r="C147" s="11">
        <f t="shared" si="6"/>
        <v>0.84444000000000008</v>
      </c>
      <c r="D147" s="92">
        <f t="shared" si="5"/>
        <v>2</v>
      </c>
      <c r="E147">
        <f>IFERROR(VLOOKUP(A147,EXAMS!A:CS,7,FALSE)*VLOOKUP(EXAMS!$G$1,[1]Cargo!$A:$D,4,FALSE),"")</f>
        <v>0.47088000000000002</v>
      </c>
      <c r="F147">
        <f>IFERROR(VLOOKUP(A147,EXAMS!A:CS,9,FALSE)*VLOOKUP(EXAMS!$I$1,[1]Cargo!$A:$D,4,FALSE),"")</f>
        <v>0</v>
      </c>
      <c r="G147">
        <f>IFERROR(VLOOKUP(A147,EXAMS!A:CS,11,FALSE)*VLOOKUP(EXAMS!$K$1,[1]Cargo!$A:$D,4,FALSE),"")</f>
        <v>0</v>
      </c>
      <c r="H147">
        <f>IFERROR(VLOOKUP(A147,EXAMS!A:CS,13,FALSE)*VLOOKUP(EXAMS!$M$1,[1]Cargo!$A:$D,4,FALSE),"")</f>
        <v>0.37356</v>
      </c>
      <c r="I147">
        <f>IFERROR(VLOOKUP(A147,EXAMS!A:CS,15,FALSE)*VLOOKUP(EXAMS!$O$1,[1]Cargo!$A:$D,4,FALSE),"")</f>
        <v>0</v>
      </c>
      <c r="J147">
        <f>IFERROR(VLOOKUP(A147,EXAMS!A:CS,17,FALSE)*VLOOKUP(EXAMS!$Q$1,[1]Cargo!$A:$D,4,FALSE),"")</f>
        <v>0</v>
      </c>
      <c r="K147">
        <f>IFERROR(VLOOKUP(A147,EXAMS!A:CS,19,FALSE)*VLOOKUP(EXAMS!$S$1,[1]Cargo!$A:$D,4,FALSE),"")</f>
        <v>0</v>
      </c>
      <c r="L147">
        <f>IFERROR(VLOOKUP(A147,EXAMS!A:CS,21,FALSE)*VLOOKUP(EXAMS!$U$1,[1]Cargo!$A:$D,4,FALSE),"")</f>
        <v>0</v>
      </c>
      <c r="M147">
        <f>IFERROR(VLOOKUP(A147,EXAMS!A:CS,23,FALSE)*VLOOKUP(EXAMS!$W$1,[1]Cargo!$A:$D,4,FALSE),"")</f>
        <v>0</v>
      </c>
      <c r="N147">
        <f>IFERROR(VLOOKUP(A147,EXAMS!A:CS,25,FALSE)*VLOOKUP(EXAMS!$Y$1,[1]Cargo!$A:$D,4,FALSE),"")</f>
        <v>0</v>
      </c>
      <c r="O147">
        <f>IFERROR(VLOOKUP(A147,EXAMS!A:CS,27,FALSE)*VLOOKUP(EXAMS!$AA$1,[1]Cargo!$A:$D,4,FALSE),"")</f>
        <v>0</v>
      </c>
      <c r="P147">
        <f>IFERROR(VLOOKUP(A147,EXAMS!A:CS,29,FALSE)*VLOOKUP(EXAMS!$AC$1,[1]Cargo!$A:$D,4,FALSE),"")</f>
        <v>0</v>
      </c>
      <c r="Q147">
        <f>IFERROR(VLOOKUP(A147,EXAMS!A:CS,31,FALSE)*VLOOKUP(EXAMS!$AE$1,[1]Cargo!$A:$D,4,FALSE),"")</f>
        <v>0</v>
      </c>
      <c r="R147">
        <f>IFERROR(VLOOKUP(A147,EXAMS!A:CS,33,FALSE)*VLOOKUP(EXAMS!$AG$1,[1]Cargo!$A:$D,4,FALSE),"")</f>
        <v>0</v>
      </c>
      <c r="S147">
        <f>IFERROR(VLOOKUP(A147,EXAMS!A:CS,37,FALSE)*VLOOKUP(EXAMS!$AK$1,[1]Cargo!$A:$D,4,FALSE),"")</f>
        <v>0</v>
      </c>
      <c r="T147">
        <f>IFERROR(VLOOKUP(A147,EXAMS!A:CS,39,FALSE)*VLOOKUP(EXAMS!$AM$1,[1]Cargo!$A:$D,4,FALSE),"")</f>
        <v>0</v>
      </c>
      <c r="U147">
        <f>IFERROR(VLOOKUP(A147,EXAMS!A:CS,41,FALSE)*VLOOKUP(EXAMS!$AO$1,[1]Cargo!$A:$D,4,FALSE),"")</f>
        <v>0</v>
      </c>
      <c r="V147">
        <f>IFERROR(VLOOKUP(A147,EXAMS!A:CS,43,FALSE)*VLOOKUP(EXAMS!$AQ$1,[1]Cargo!$A:$D,4,FALSE),"")</f>
        <v>0</v>
      </c>
      <c r="W147">
        <f>IFERROR(VLOOKUP(A147,EXAMS!A:CS,45,FALSE)*VLOOKUP(EXAMS!$AS$1,[1]Cargo!$A:$D,4,FALSE),"")</f>
        <v>0</v>
      </c>
      <c r="X147">
        <f>IFERROR(VLOOKUP(A147,EXAMS!A:CS,47,FALSE)*VLOOKUP(EXAMS!$AU$1,[1]Cargo!$A:$D,4,FALSE),"")</f>
        <v>0</v>
      </c>
      <c r="Y147">
        <f>IFERROR(VLOOKUP(A147,EXAMS!A:CS,49,FALSE)*VLOOKUP(EXAMS!$AW$1,[1]Cargo!$A:$D,4,FALSE),"")</f>
        <v>0</v>
      </c>
      <c r="Z147">
        <f>IFERROR(VLOOKUP(A147,EXAMS!A:CS,51,FALSE)*VLOOKUP(EXAMS!$AY$1,[1]Cargo!$A:$D,4,FALSE),"")</f>
        <v>0</v>
      </c>
      <c r="AA147">
        <f>IFERROR(VLOOKUP(A147,EXAMS!A:CS,53,FALSE)*VLOOKUP(EXAMS!$BA$1,[1]Cargo!$A:$D,4,FALSE),"")</f>
        <v>0</v>
      </c>
      <c r="AB147">
        <f>IFERROR(VLOOKUP(A147,EXAMS!A:CS,55,FALSE)*VLOOKUP(EXAMS!$BC$1,[1]Cargo!$A:$D,4,FALSE),"")</f>
        <v>0</v>
      </c>
      <c r="AC147">
        <f>IFERROR(VLOOKUP(A147,EXAMS!A:CS,57,FALSE)*VLOOKUP(EXAMS!$BE$1,[1]Cargo!$A:$D,4,FALSE),"")</f>
        <v>0</v>
      </c>
      <c r="AD147">
        <f>IFERROR(VLOOKUP(A147,EXAMS!A:CS,59,FALSE)*VLOOKUP(EXAMS!$BG$1,[1]Cargo!$A:$D,4,FALSE),"")</f>
        <v>0</v>
      </c>
      <c r="AE147">
        <f>IFERROR(VLOOKUP(A147,EXAMS!A:CS,61,FALSE)*VLOOKUP(EXAMS!$BI$1,[1]Cargo!$A:$D,4,FALSE),"")</f>
        <v>0</v>
      </c>
      <c r="AF147">
        <f>IFERROR(VLOOKUP(A147,EXAMS!A:CS,63,FALSE)*VLOOKUP(EXAMS!$BK$1,[1]Cargo!$A:$D,4,FALSE),"")</f>
        <v>0</v>
      </c>
      <c r="AG147">
        <f>IFERROR(VLOOKUP(A147,EXAMS!A:CS,65,FALSE)*VLOOKUP(EXAMS!$BM$1,[1]Cargo!$A:$D,4,FALSE),"")</f>
        <v>0</v>
      </c>
      <c r="AH147">
        <f>IFERROR(VLOOKUP(A147,EXAMS!A:CS,67,FALSE)*VLOOKUP(EXAMS!$BO$1,[1]Cargo!$A:$D,4,FALSE),"")</f>
        <v>0</v>
      </c>
      <c r="AI147">
        <f>IFERROR(VLOOKUP(A147,EXAMS!A:CS,69,FALSE)*VLOOKUP(EXAMS!$BQ$1,[1]Cargo!$A:$D,4,FALSE),"")</f>
        <v>0</v>
      </c>
      <c r="AJ147">
        <f>IFERROR(VLOOKUP(A147,EXAMS!A:CS,71,FALSE)*VLOOKUP(EXAMS!$BS$1,[1]Cargo!$A:$D,4,FALSE),"")</f>
        <v>0</v>
      </c>
      <c r="AK147">
        <f>IFERROR(VLOOKUP(A147,EXAMS!A:CS,73,FALSE)*VLOOKUP(EXAMS!$BU$1,[1]Cargo!$A:$D,4,FALSE),"")</f>
        <v>0</v>
      </c>
      <c r="AL147">
        <f>IFERROR(VLOOKUP(A147,EXAMS!A:CS,75,FALSE)*VLOOKUP(EXAMS!$BW$1,[1]Cargo!$A:$D,4,FALSE),"")</f>
        <v>0</v>
      </c>
      <c r="AM147">
        <f>IFERROR(VLOOKUP(A147,EXAMS!A:CS,77,FALSE)*VLOOKUP(EXAMS!$BY$1,[1]Cargo!$A:$D,4,FALSE),"")</f>
        <v>0</v>
      </c>
      <c r="AN147">
        <f>IFERROR(VLOOKUP(A147,EXAMS!A:CS,79,FALSE)*VLOOKUP(EXAMS!$CA$1,[1]Cargo!$A:$D,4,FALSE),"")</f>
        <v>0</v>
      </c>
      <c r="AO147">
        <f>IFERROR(VLOOKUP(A147,EXAMS!A:CS,81,FALSE)*VLOOKUP(EXAMS!$CC$1,[1]Cargo!$A:$D,4,FALSE),"")</f>
        <v>0</v>
      </c>
      <c r="AP147">
        <f>IFERROR(VLOOKUP(A147,EXAMS!A:CS,83,FALSE)*VLOOKUP(EXAMS!$CE$1,[1]Cargo!$A:$D,4,FALSE),"")</f>
        <v>0</v>
      </c>
      <c r="AQ147">
        <f>IFERROR(VLOOKUP(A147,EXAMS!A:CS,85,FALSE)*VLOOKUP(EXAMS!$CG$1,[1]Cargo!$A:$D,4,FALSE),"")</f>
        <v>0</v>
      </c>
      <c r="AR147">
        <f>IFERROR(VLOOKUP(A147,EXAMS!A:CS,87,FALSE)*VLOOKUP(EXAMS!$CI$1,[1]Cargo!$A:$D,4,FALSE),"")</f>
        <v>0</v>
      </c>
      <c r="AS147">
        <f>IFERROR(VLOOKUP(A147,EXAMS!A:CS,89,FALSE)*VLOOKUP(EXAMS!$CK$1,[1]Cargo!$A:$D,4,FALSE),"")</f>
        <v>0</v>
      </c>
      <c r="AT147">
        <f>IFERROR(VLOOKUP(A147,EXAMS!A:CS,91,FALSE)*VLOOKUP(EXAMS!$CM$1,[1]Cargo!$A:$D,4,FALSE),"")</f>
        <v>0</v>
      </c>
      <c r="AU147">
        <f>IFERROR(VLOOKUP(A147,EXAMS!A:CS,93,FALSE)*VLOOKUP(EXAMS!$CO$1,[1]Cargo!$A:$D,4,FALSE),"")</f>
        <v>0</v>
      </c>
      <c r="AV147">
        <f>IFERROR(VLOOKUP(A147,EXAMS!A:CS,95,FALSE)*VLOOKUP(EXAMS!$CQ$1,[1]Cargo!$A:$D,4,FALSE),"")</f>
        <v>0</v>
      </c>
      <c r="AW147">
        <f>IFERROR(VLOOKUP(A147,EXAMS!A:CS,97,FALSE)*VLOOKUP(EXAMS!$CS$1,[1]Cargo!$A:$D,4,FALSE),"")</f>
        <v>0</v>
      </c>
    </row>
    <row r="148" spans="1:49" hidden="1" x14ac:dyDescent="0.3">
      <c r="A148" s="4" t="str">
        <f>METADATA!A147</f>
        <v>Q0556</v>
      </c>
      <c r="B148" s="11" t="s">
        <v>458</v>
      </c>
      <c r="C148" s="11">
        <f t="shared" si="6"/>
        <v>1.0382400000000001</v>
      </c>
      <c r="D148" s="92">
        <f t="shared" si="5"/>
        <v>2</v>
      </c>
      <c r="E148">
        <f>IFERROR(VLOOKUP(A148,EXAMS!A:CS,7,FALSE)*VLOOKUP(EXAMS!$G$1,[1]Cargo!$A:$D,4,FALSE),"")</f>
        <v>0</v>
      </c>
      <c r="F148">
        <f>IFERROR(VLOOKUP(A148,EXAMS!A:CS,9,FALSE)*VLOOKUP(EXAMS!$I$1,[1]Cargo!$A:$D,4,FALSE),"")</f>
        <v>0</v>
      </c>
      <c r="G148">
        <f>IFERROR(VLOOKUP(A148,EXAMS!A:CS,11,FALSE)*VLOOKUP(EXAMS!$K$1,[1]Cargo!$A:$D,4,FALSE),"")</f>
        <v>0</v>
      </c>
      <c r="H148">
        <f>IFERROR(VLOOKUP(A148,EXAMS!A:CS,13,FALSE)*VLOOKUP(EXAMS!$M$1,[1]Cargo!$A:$D,4,FALSE),"")</f>
        <v>0</v>
      </c>
      <c r="I148">
        <f>IFERROR(VLOOKUP(A148,EXAMS!A:CS,15,FALSE)*VLOOKUP(EXAMS!$O$1,[1]Cargo!$A:$D,4,FALSE),"")</f>
        <v>0</v>
      </c>
      <c r="J148">
        <f>IFERROR(VLOOKUP(A148,EXAMS!A:CS,17,FALSE)*VLOOKUP(EXAMS!$Q$1,[1]Cargo!$A:$D,4,FALSE),"")</f>
        <v>0.51600000000000001</v>
      </c>
      <c r="K148">
        <f>IFERROR(VLOOKUP(A148,EXAMS!A:CS,19,FALSE)*VLOOKUP(EXAMS!$S$1,[1]Cargo!$A:$D,4,FALSE),"")</f>
        <v>0</v>
      </c>
      <c r="L148">
        <f>IFERROR(VLOOKUP(A148,EXAMS!A:CS,21,FALSE)*VLOOKUP(EXAMS!$U$1,[1]Cargo!$A:$D,4,FALSE),"")</f>
        <v>0</v>
      </c>
      <c r="M148">
        <f>IFERROR(VLOOKUP(A148,EXAMS!A:CS,23,FALSE)*VLOOKUP(EXAMS!$W$1,[1]Cargo!$A:$D,4,FALSE),"")</f>
        <v>0</v>
      </c>
      <c r="N148">
        <f>IFERROR(VLOOKUP(A148,EXAMS!A:CS,25,FALSE)*VLOOKUP(EXAMS!$Y$1,[1]Cargo!$A:$D,4,FALSE),"")</f>
        <v>0</v>
      </c>
      <c r="O148">
        <f>IFERROR(VLOOKUP(A148,EXAMS!A:CS,27,FALSE)*VLOOKUP(EXAMS!$AA$1,[1]Cargo!$A:$D,4,FALSE),"")</f>
        <v>0</v>
      </c>
      <c r="P148">
        <f>IFERROR(VLOOKUP(A148,EXAMS!A:CS,29,FALSE)*VLOOKUP(EXAMS!$AC$1,[1]Cargo!$A:$D,4,FALSE),"")</f>
        <v>0</v>
      </c>
      <c r="Q148">
        <f>IFERROR(VLOOKUP(A148,EXAMS!A:CS,31,FALSE)*VLOOKUP(EXAMS!$AE$1,[1]Cargo!$A:$D,4,FALSE),"")</f>
        <v>0.52223999999999993</v>
      </c>
      <c r="R148">
        <f>IFERROR(VLOOKUP(A148,EXAMS!A:CS,33,FALSE)*VLOOKUP(EXAMS!$AG$1,[1]Cargo!$A:$D,4,FALSE),"")</f>
        <v>0</v>
      </c>
      <c r="S148">
        <f>IFERROR(VLOOKUP(A148,EXAMS!A:CS,37,FALSE)*VLOOKUP(EXAMS!$AK$1,[1]Cargo!$A:$D,4,FALSE),"")</f>
        <v>0</v>
      </c>
      <c r="T148">
        <f>IFERROR(VLOOKUP(A148,EXAMS!A:CS,39,FALSE)*VLOOKUP(EXAMS!$AM$1,[1]Cargo!$A:$D,4,FALSE),"")</f>
        <v>0</v>
      </c>
      <c r="U148">
        <f>IFERROR(VLOOKUP(A148,EXAMS!A:CS,41,FALSE)*VLOOKUP(EXAMS!$AO$1,[1]Cargo!$A:$D,4,FALSE),"")</f>
        <v>0</v>
      </c>
      <c r="V148">
        <f>IFERROR(VLOOKUP(A148,EXAMS!A:CS,43,FALSE)*VLOOKUP(EXAMS!$AQ$1,[1]Cargo!$A:$D,4,FALSE),"")</f>
        <v>0</v>
      </c>
      <c r="W148">
        <f>IFERROR(VLOOKUP(A148,EXAMS!A:CS,45,FALSE)*VLOOKUP(EXAMS!$AS$1,[1]Cargo!$A:$D,4,FALSE),"")</f>
        <v>0</v>
      </c>
      <c r="X148">
        <f>IFERROR(VLOOKUP(A148,EXAMS!A:CS,47,FALSE)*VLOOKUP(EXAMS!$AU$1,[1]Cargo!$A:$D,4,FALSE),"")</f>
        <v>0</v>
      </c>
      <c r="Y148">
        <f>IFERROR(VLOOKUP(A148,EXAMS!A:CS,49,FALSE)*VLOOKUP(EXAMS!$AW$1,[1]Cargo!$A:$D,4,FALSE),"")</f>
        <v>0</v>
      </c>
      <c r="Z148">
        <f>IFERROR(VLOOKUP(A148,EXAMS!A:CS,51,FALSE)*VLOOKUP(EXAMS!$AY$1,[1]Cargo!$A:$D,4,FALSE),"")</f>
        <v>0</v>
      </c>
      <c r="AA148">
        <f>IFERROR(VLOOKUP(A148,EXAMS!A:CS,53,FALSE)*VLOOKUP(EXAMS!$BA$1,[1]Cargo!$A:$D,4,FALSE),"")</f>
        <v>0</v>
      </c>
      <c r="AB148">
        <f>IFERROR(VLOOKUP(A148,EXAMS!A:CS,55,FALSE)*VLOOKUP(EXAMS!$BC$1,[1]Cargo!$A:$D,4,FALSE),"")</f>
        <v>0</v>
      </c>
      <c r="AC148">
        <f>IFERROR(VLOOKUP(A148,EXAMS!A:CS,57,FALSE)*VLOOKUP(EXAMS!$BE$1,[1]Cargo!$A:$D,4,FALSE),"")</f>
        <v>0</v>
      </c>
      <c r="AD148">
        <f>IFERROR(VLOOKUP(A148,EXAMS!A:CS,59,FALSE)*VLOOKUP(EXAMS!$BG$1,[1]Cargo!$A:$D,4,FALSE),"")</f>
        <v>0</v>
      </c>
      <c r="AE148">
        <f>IFERROR(VLOOKUP(A148,EXAMS!A:CS,61,FALSE)*VLOOKUP(EXAMS!$BI$1,[1]Cargo!$A:$D,4,FALSE),"")</f>
        <v>0</v>
      </c>
      <c r="AF148">
        <f>IFERROR(VLOOKUP(A148,EXAMS!A:CS,63,FALSE)*VLOOKUP(EXAMS!$BK$1,[1]Cargo!$A:$D,4,FALSE),"")</f>
        <v>0</v>
      </c>
      <c r="AG148">
        <f>IFERROR(VLOOKUP(A148,EXAMS!A:CS,65,FALSE)*VLOOKUP(EXAMS!$BM$1,[1]Cargo!$A:$D,4,FALSE),"")</f>
        <v>0</v>
      </c>
      <c r="AH148">
        <f>IFERROR(VLOOKUP(A148,EXAMS!A:CS,67,FALSE)*VLOOKUP(EXAMS!$BO$1,[1]Cargo!$A:$D,4,FALSE),"")</f>
        <v>0</v>
      </c>
      <c r="AI148">
        <f>IFERROR(VLOOKUP(A148,EXAMS!A:CS,69,FALSE)*VLOOKUP(EXAMS!$BQ$1,[1]Cargo!$A:$D,4,FALSE),"")</f>
        <v>0</v>
      </c>
      <c r="AJ148">
        <f>IFERROR(VLOOKUP(A148,EXAMS!A:CS,71,FALSE)*VLOOKUP(EXAMS!$BS$1,[1]Cargo!$A:$D,4,FALSE),"")</f>
        <v>0</v>
      </c>
      <c r="AK148">
        <f>IFERROR(VLOOKUP(A148,EXAMS!A:CS,73,FALSE)*VLOOKUP(EXAMS!$BU$1,[1]Cargo!$A:$D,4,FALSE),"")</f>
        <v>0</v>
      </c>
      <c r="AL148">
        <f>IFERROR(VLOOKUP(A148,EXAMS!A:CS,75,FALSE)*VLOOKUP(EXAMS!$BW$1,[1]Cargo!$A:$D,4,FALSE),"")</f>
        <v>0</v>
      </c>
      <c r="AM148">
        <f>IFERROR(VLOOKUP(A148,EXAMS!A:CS,77,FALSE)*VLOOKUP(EXAMS!$BY$1,[1]Cargo!$A:$D,4,FALSE),"")</f>
        <v>0</v>
      </c>
      <c r="AN148">
        <f>IFERROR(VLOOKUP(A148,EXAMS!A:CS,79,FALSE)*VLOOKUP(EXAMS!$CA$1,[1]Cargo!$A:$D,4,FALSE),"")</f>
        <v>0</v>
      </c>
      <c r="AO148">
        <f>IFERROR(VLOOKUP(A148,EXAMS!A:CS,81,FALSE)*VLOOKUP(EXAMS!$CC$1,[1]Cargo!$A:$D,4,FALSE),"")</f>
        <v>0</v>
      </c>
      <c r="AP148">
        <f>IFERROR(VLOOKUP(A148,EXAMS!A:CS,83,FALSE)*VLOOKUP(EXAMS!$CE$1,[1]Cargo!$A:$D,4,FALSE),"")</f>
        <v>0</v>
      </c>
      <c r="AQ148">
        <f>IFERROR(VLOOKUP(A148,EXAMS!A:CS,85,FALSE)*VLOOKUP(EXAMS!$CG$1,[1]Cargo!$A:$D,4,FALSE),"")</f>
        <v>0</v>
      </c>
      <c r="AR148">
        <f>IFERROR(VLOOKUP(A148,EXAMS!A:CS,87,FALSE)*VLOOKUP(EXAMS!$CI$1,[1]Cargo!$A:$D,4,FALSE),"")</f>
        <v>0</v>
      </c>
      <c r="AS148">
        <f>IFERROR(VLOOKUP(A148,EXAMS!A:CS,89,FALSE)*VLOOKUP(EXAMS!$CK$1,[1]Cargo!$A:$D,4,FALSE),"")</f>
        <v>0</v>
      </c>
      <c r="AT148">
        <f>IFERROR(VLOOKUP(A148,EXAMS!A:CS,91,FALSE)*VLOOKUP(EXAMS!$CM$1,[1]Cargo!$A:$D,4,FALSE),"")</f>
        <v>0</v>
      </c>
      <c r="AU148">
        <f>IFERROR(VLOOKUP(A148,EXAMS!A:CS,93,FALSE)*VLOOKUP(EXAMS!$CO$1,[1]Cargo!$A:$D,4,FALSE),"")</f>
        <v>0</v>
      </c>
      <c r="AV148">
        <f>IFERROR(VLOOKUP(A148,EXAMS!A:CS,95,FALSE)*VLOOKUP(EXAMS!$CQ$1,[1]Cargo!$A:$D,4,FALSE),"")</f>
        <v>0</v>
      </c>
      <c r="AW148">
        <f>IFERROR(VLOOKUP(A148,EXAMS!A:CS,97,FALSE)*VLOOKUP(EXAMS!$CS$1,[1]Cargo!$A:$D,4,FALSE),"")</f>
        <v>0</v>
      </c>
    </row>
    <row r="149" spans="1:49" hidden="1" x14ac:dyDescent="0.3">
      <c r="A149" s="4" t="str">
        <f>METADATA!A148</f>
        <v>Q0557</v>
      </c>
      <c r="B149" s="11" t="s">
        <v>461</v>
      </c>
      <c r="C149" s="11">
        <f t="shared" si="6"/>
        <v>1.1538900000000001</v>
      </c>
      <c r="D149" s="92">
        <f t="shared" si="5"/>
        <v>3</v>
      </c>
      <c r="E149">
        <f>IFERROR(VLOOKUP(A149,EXAMS!A:CS,7,FALSE)*VLOOKUP(EXAMS!$G$1,[1]Cargo!$A:$D,4,FALSE),"")</f>
        <v>0.56040000000000001</v>
      </c>
      <c r="F149">
        <f>IFERROR(VLOOKUP(A149,EXAMS!A:CS,9,FALSE)*VLOOKUP(EXAMS!$I$1,[1]Cargo!$A:$D,4,FALSE),"")</f>
        <v>0</v>
      </c>
      <c r="G149">
        <f>IFERROR(VLOOKUP(A149,EXAMS!A:CS,11,FALSE)*VLOOKUP(EXAMS!$K$1,[1]Cargo!$A:$D,4,FALSE),"")</f>
        <v>0</v>
      </c>
      <c r="H149">
        <f>IFERROR(VLOOKUP(A149,EXAMS!A:CS,13,FALSE)*VLOOKUP(EXAMS!$M$1,[1]Cargo!$A:$D,4,FALSE),"")</f>
        <v>0</v>
      </c>
      <c r="I149">
        <f>IFERROR(VLOOKUP(A149,EXAMS!A:CS,15,FALSE)*VLOOKUP(EXAMS!$O$1,[1]Cargo!$A:$D,4,FALSE),"")</f>
        <v>0</v>
      </c>
      <c r="J149">
        <f>IFERROR(VLOOKUP(A149,EXAMS!A:CS,17,FALSE)*VLOOKUP(EXAMS!$Q$1,[1]Cargo!$A:$D,4,FALSE),"")</f>
        <v>0</v>
      </c>
      <c r="K149">
        <f>IFERROR(VLOOKUP(A149,EXAMS!A:CS,19,FALSE)*VLOOKUP(EXAMS!$S$1,[1]Cargo!$A:$D,4,FALSE),"")</f>
        <v>0</v>
      </c>
      <c r="L149">
        <f>IFERROR(VLOOKUP(A149,EXAMS!A:CS,21,FALSE)*VLOOKUP(EXAMS!$U$1,[1]Cargo!$A:$D,4,FALSE),"")</f>
        <v>0</v>
      </c>
      <c r="M149">
        <f>IFERROR(VLOOKUP(A149,EXAMS!A:CS,23,FALSE)*VLOOKUP(EXAMS!$W$1,[1]Cargo!$A:$D,4,FALSE),"")</f>
        <v>0</v>
      </c>
      <c r="N149">
        <f>IFERROR(VLOOKUP(A149,EXAMS!A:CS,25,FALSE)*VLOOKUP(EXAMS!$Y$1,[1]Cargo!$A:$D,4,FALSE),"")</f>
        <v>0</v>
      </c>
      <c r="O149">
        <f>IFERROR(VLOOKUP(A149,EXAMS!A:CS,27,FALSE)*VLOOKUP(EXAMS!$AA$1,[1]Cargo!$A:$D,4,FALSE),"")</f>
        <v>0.41835</v>
      </c>
      <c r="P149">
        <f>IFERROR(VLOOKUP(A149,EXAMS!A:CS,29,FALSE)*VLOOKUP(EXAMS!$AC$1,[1]Cargo!$A:$D,4,FALSE),"")</f>
        <v>0</v>
      </c>
      <c r="Q149">
        <f>IFERROR(VLOOKUP(A149,EXAMS!A:CS,31,FALSE)*VLOOKUP(EXAMS!$AE$1,[1]Cargo!$A:$D,4,FALSE),"")</f>
        <v>0</v>
      </c>
      <c r="R149">
        <f>IFERROR(VLOOKUP(A149,EXAMS!A:CS,33,FALSE)*VLOOKUP(EXAMS!$AG$1,[1]Cargo!$A:$D,4,FALSE),"")</f>
        <v>0.17513999999999999</v>
      </c>
      <c r="S149">
        <f>IFERROR(VLOOKUP(A149,EXAMS!A:CS,37,FALSE)*VLOOKUP(EXAMS!$AK$1,[1]Cargo!$A:$D,4,FALSE),"")</f>
        <v>0</v>
      </c>
      <c r="T149">
        <f>IFERROR(VLOOKUP(A149,EXAMS!A:CS,39,FALSE)*VLOOKUP(EXAMS!$AM$1,[1]Cargo!$A:$D,4,FALSE),"")</f>
        <v>0</v>
      </c>
      <c r="U149">
        <f>IFERROR(VLOOKUP(A149,EXAMS!A:CS,41,FALSE)*VLOOKUP(EXAMS!$AO$1,[1]Cargo!$A:$D,4,FALSE),"")</f>
        <v>0</v>
      </c>
      <c r="V149">
        <f>IFERROR(VLOOKUP(A149,EXAMS!A:CS,43,FALSE)*VLOOKUP(EXAMS!$AQ$1,[1]Cargo!$A:$D,4,FALSE),"")</f>
        <v>0</v>
      </c>
      <c r="W149">
        <f>IFERROR(VLOOKUP(A149,EXAMS!A:CS,45,FALSE)*VLOOKUP(EXAMS!$AS$1,[1]Cargo!$A:$D,4,FALSE),"")</f>
        <v>0</v>
      </c>
      <c r="X149">
        <f>IFERROR(VLOOKUP(A149,EXAMS!A:CS,47,FALSE)*VLOOKUP(EXAMS!$AU$1,[1]Cargo!$A:$D,4,FALSE),"")</f>
        <v>0</v>
      </c>
      <c r="Y149">
        <f>IFERROR(VLOOKUP(A149,EXAMS!A:CS,49,FALSE)*VLOOKUP(EXAMS!$AW$1,[1]Cargo!$A:$D,4,FALSE),"")</f>
        <v>0</v>
      </c>
      <c r="Z149">
        <f>IFERROR(VLOOKUP(A149,EXAMS!A:CS,51,FALSE)*VLOOKUP(EXAMS!$AY$1,[1]Cargo!$A:$D,4,FALSE),"")</f>
        <v>0</v>
      </c>
      <c r="AA149">
        <f>IFERROR(VLOOKUP(A149,EXAMS!A:CS,53,FALSE)*VLOOKUP(EXAMS!$BA$1,[1]Cargo!$A:$D,4,FALSE),"")</f>
        <v>0</v>
      </c>
      <c r="AB149">
        <f>IFERROR(VLOOKUP(A149,EXAMS!A:CS,55,FALSE)*VLOOKUP(EXAMS!$BC$1,[1]Cargo!$A:$D,4,FALSE),"")</f>
        <v>0</v>
      </c>
      <c r="AC149">
        <f>IFERROR(VLOOKUP(A149,EXAMS!A:CS,57,FALSE)*VLOOKUP(EXAMS!$BE$1,[1]Cargo!$A:$D,4,FALSE),"")</f>
        <v>0</v>
      </c>
      <c r="AD149">
        <f>IFERROR(VLOOKUP(A149,EXAMS!A:CS,59,FALSE)*VLOOKUP(EXAMS!$BG$1,[1]Cargo!$A:$D,4,FALSE),"")</f>
        <v>0</v>
      </c>
      <c r="AE149">
        <f>IFERROR(VLOOKUP(A149,EXAMS!A:CS,61,FALSE)*VLOOKUP(EXAMS!$BI$1,[1]Cargo!$A:$D,4,FALSE),"")</f>
        <v>0</v>
      </c>
      <c r="AF149">
        <f>IFERROR(VLOOKUP(A149,EXAMS!A:CS,63,FALSE)*VLOOKUP(EXAMS!$BK$1,[1]Cargo!$A:$D,4,FALSE),"")</f>
        <v>0</v>
      </c>
      <c r="AG149">
        <f>IFERROR(VLOOKUP(A149,EXAMS!A:CS,65,FALSE)*VLOOKUP(EXAMS!$BM$1,[1]Cargo!$A:$D,4,FALSE),"")</f>
        <v>0</v>
      </c>
      <c r="AH149">
        <f>IFERROR(VLOOKUP(A149,EXAMS!A:CS,67,FALSE)*VLOOKUP(EXAMS!$BO$1,[1]Cargo!$A:$D,4,FALSE),"")</f>
        <v>0</v>
      </c>
      <c r="AI149">
        <f>IFERROR(VLOOKUP(A149,EXAMS!A:CS,69,FALSE)*VLOOKUP(EXAMS!$BQ$1,[1]Cargo!$A:$D,4,FALSE),"")</f>
        <v>0</v>
      </c>
      <c r="AJ149">
        <f>IFERROR(VLOOKUP(A149,EXAMS!A:CS,71,FALSE)*VLOOKUP(EXAMS!$BS$1,[1]Cargo!$A:$D,4,FALSE),"")</f>
        <v>0</v>
      </c>
      <c r="AK149">
        <f>IFERROR(VLOOKUP(A149,EXAMS!A:CS,73,FALSE)*VLOOKUP(EXAMS!$BU$1,[1]Cargo!$A:$D,4,FALSE),"")</f>
        <v>0</v>
      </c>
      <c r="AL149">
        <f>IFERROR(VLOOKUP(A149,EXAMS!A:CS,75,FALSE)*VLOOKUP(EXAMS!$BW$1,[1]Cargo!$A:$D,4,FALSE),"")</f>
        <v>0</v>
      </c>
      <c r="AM149">
        <f>IFERROR(VLOOKUP(A149,EXAMS!A:CS,77,FALSE)*VLOOKUP(EXAMS!$BY$1,[1]Cargo!$A:$D,4,FALSE),"")</f>
        <v>0</v>
      </c>
      <c r="AN149">
        <f>IFERROR(VLOOKUP(A149,EXAMS!A:CS,79,FALSE)*VLOOKUP(EXAMS!$CA$1,[1]Cargo!$A:$D,4,FALSE),"")</f>
        <v>0</v>
      </c>
      <c r="AO149">
        <f>IFERROR(VLOOKUP(A149,EXAMS!A:CS,81,FALSE)*VLOOKUP(EXAMS!$CC$1,[1]Cargo!$A:$D,4,FALSE),"")</f>
        <v>0</v>
      </c>
      <c r="AP149">
        <f>IFERROR(VLOOKUP(A149,EXAMS!A:CS,83,FALSE)*VLOOKUP(EXAMS!$CE$1,[1]Cargo!$A:$D,4,FALSE),"")</f>
        <v>0</v>
      </c>
      <c r="AQ149">
        <f>IFERROR(VLOOKUP(A149,EXAMS!A:CS,85,FALSE)*VLOOKUP(EXAMS!$CG$1,[1]Cargo!$A:$D,4,FALSE),"")</f>
        <v>0</v>
      </c>
      <c r="AR149">
        <f>IFERROR(VLOOKUP(A149,EXAMS!A:CS,87,FALSE)*VLOOKUP(EXAMS!$CI$1,[1]Cargo!$A:$D,4,FALSE),"")</f>
        <v>0</v>
      </c>
      <c r="AS149">
        <f>IFERROR(VLOOKUP(A149,EXAMS!A:CS,89,FALSE)*VLOOKUP(EXAMS!$CK$1,[1]Cargo!$A:$D,4,FALSE),"")</f>
        <v>0</v>
      </c>
      <c r="AT149">
        <f>IFERROR(VLOOKUP(A149,EXAMS!A:CS,91,FALSE)*VLOOKUP(EXAMS!$CM$1,[1]Cargo!$A:$D,4,FALSE),"")</f>
        <v>0</v>
      </c>
      <c r="AU149">
        <f>IFERROR(VLOOKUP(A149,EXAMS!A:CS,93,FALSE)*VLOOKUP(EXAMS!$CO$1,[1]Cargo!$A:$D,4,FALSE),"")</f>
        <v>0</v>
      </c>
      <c r="AV149">
        <f>IFERROR(VLOOKUP(A149,EXAMS!A:CS,95,FALSE)*VLOOKUP(EXAMS!$CQ$1,[1]Cargo!$A:$D,4,FALSE),"")</f>
        <v>0</v>
      </c>
      <c r="AW149">
        <f>IFERROR(VLOOKUP(A149,EXAMS!A:CS,97,FALSE)*VLOOKUP(EXAMS!$CS$1,[1]Cargo!$A:$D,4,FALSE),"")</f>
        <v>0</v>
      </c>
    </row>
    <row r="150" spans="1:49" x14ac:dyDescent="0.3">
      <c r="A150" s="4" t="str">
        <f>METADATA!A149</f>
        <v>Q0559</v>
      </c>
      <c r="B150" s="11" t="s">
        <v>464</v>
      </c>
      <c r="C150" s="11">
        <f t="shared" si="6"/>
        <v>2.8366899999999995</v>
      </c>
      <c r="D150" s="92">
        <f t="shared" si="5"/>
        <v>8</v>
      </c>
      <c r="E150">
        <f>IFERROR(VLOOKUP(A150,EXAMS!A:CS,7,FALSE)*VLOOKUP(EXAMS!$G$1,[1]Cargo!$A:$D,4,FALSE),"")</f>
        <v>0.41009999999999996</v>
      </c>
      <c r="F150">
        <f>IFERROR(VLOOKUP(A150,EXAMS!A:CS,9,FALSE)*VLOOKUP(EXAMS!$I$1,[1]Cargo!$A:$D,4,FALSE),"")</f>
        <v>0.48375000000000001</v>
      </c>
      <c r="G150">
        <f>IFERROR(VLOOKUP(A150,EXAMS!A:CS,11,FALSE)*VLOOKUP(EXAMS!$K$1,[1]Cargo!$A:$D,4,FALSE),"")</f>
        <v>0.48599999999999999</v>
      </c>
      <c r="H150">
        <f>IFERROR(VLOOKUP(A150,EXAMS!A:CS,13,FALSE)*VLOOKUP(EXAMS!$M$1,[1]Cargo!$A:$D,4,FALSE),"")</f>
        <v>0</v>
      </c>
      <c r="I150">
        <f>IFERROR(VLOOKUP(A150,EXAMS!A:CS,15,FALSE)*VLOOKUP(EXAMS!$O$1,[1]Cargo!$A:$D,4,FALSE),"")</f>
        <v>0.41649999999999998</v>
      </c>
      <c r="J150">
        <f>IFERROR(VLOOKUP(A150,EXAMS!A:CS,17,FALSE)*VLOOKUP(EXAMS!$Q$1,[1]Cargo!$A:$D,4,FALSE),"")</f>
        <v>0</v>
      </c>
      <c r="K150">
        <f>IFERROR(VLOOKUP(A150,EXAMS!A:CS,19,FALSE)*VLOOKUP(EXAMS!$S$1,[1]Cargo!$A:$D,4,FALSE),"")</f>
        <v>0.25775999999999999</v>
      </c>
      <c r="L150">
        <f>IFERROR(VLOOKUP(A150,EXAMS!A:CS,21,FALSE)*VLOOKUP(EXAMS!$U$1,[1]Cargo!$A:$D,4,FALSE),"")</f>
        <v>0.35525000000000001</v>
      </c>
      <c r="M150">
        <f>IFERROR(VLOOKUP(A150,EXAMS!A:CS,23,FALSE)*VLOOKUP(EXAMS!$W$1,[1]Cargo!$A:$D,4,FALSE),"")</f>
        <v>0.22592999999999999</v>
      </c>
      <c r="N150">
        <f>IFERROR(VLOOKUP(A150,EXAMS!A:CS,25,FALSE)*VLOOKUP(EXAMS!$Y$1,[1]Cargo!$A:$D,4,FALSE),"")</f>
        <v>0.2014</v>
      </c>
      <c r="O150">
        <f>IFERROR(VLOOKUP(A150,EXAMS!A:CS,27,FALSE)*VLOOKUP(EXAMS!$AA$1,[1]Cargo!$A:$D,4,FALSE),"")</f>
        <v>0</v>
      </c>
      <c r="P150">
        <f>IFERROR(VLOOKUP(A150,EXAMS!A:CS,29,FALSE)*VLOOKUP(EXAMS!$AC$1,[1]Cargo!$A:$D,4,FALSE),"")</f>
        <v>0</v>
      </c>
      <c r="Q150">
        <f>IFERROR(VLOOKUP(A150,EXAMS!A:CS,31,FALSE)*VLOOKUP(EXAMS!$AE$1,[1]Cargo!$A:$D,4,FALSE),"")</f>
        <v>0</v>
      </c>
      <c r="R150">
        <f>IFERROR(VLOOKUP(A150,EXAMS!A:CS,33,FALSE)*VLOOKUP(EXAMS!$AG$1,[1]Cargo!$A:$D,4,FALSE),"")</f>
        <v>0</v>
      </c>
      <c r="S150">
        <f>IFERROR(VLOOKUP(A150,EXAMS!A:CS,37,FALSE)*VLOOKUP(EXAMS!$AK$1,[1]Cargo!$A:$D,4,FALSE),"")</f>
        <v>0</v>
      </c>
      <c r="T150">
        <f>IFERROR(VLOOKUP(A150,EXAMS!A:CS,39,FALSE)*VLOOKUP(EXAMS!$AM$1,[1]Cargo!$A:$D,4,FALSE),"")</f>
        <v>0</v>
      </c>
      <c r="U150">
        <f>IFERROR(VLOOKUP(A150,EXAMS!A:CS,41,FALSE)*VLOOKUP(EXAMS!$AO$1,[1]Cargo!$A:$D,4,FALSE),"")</f>
        <v>0</v>
      </c>
      <c r="V150">
        <f>IFERROR(VLOOKUP(A150,EXAMS!A:CS,43,FALSE)*VLOOKUP(EXAMS!$AQ$1,[1]Cargo!$A:$D,4,FALSE),"")</f>
        <v>0</v>
      </c>
      <c r="W150">
        <f>IFERROR(VLOOKUP(A150,EXAMS!A:CS,45,FALSE)*VLOOKUP(EXAMS!$AS$1,[1]Cargo!$A:$D,4,FALSE),"")</f>
        <v>0</v>
      </c>
      <c r="X150">
        <f>IFERROR(VLOOKUP(A150,EXAMS!A:CS,47,FALSE)*VLOOKUP(EXAMS!$AU$1,[1]Cargo!$A:$D,4,FALSE),"")</f>
        <v>0</v>
      </c>
      <c r="Y150">
        <f>IFERROR(VLOOKUP(A150,EXAMS!A:CS,49,FALSE)*VLOOKUP(EXAMS!$AW$1,[1]Cargo!$A:$D,4,FALSE),"")</f>
        <v>0</v>
      </c>
      <c r="Z150">
        <f>IFERROR(VLOOKUP(A150,EXAMS!A:CS,51,FALSE)*VLOOKUP(EXAMS!$AY$1,[1]Cargo!$A:$D,4,FALSE),"")</f>
        <v>0</v>
      </c>
      <c r="AA150">
        <f>IFERROR(VLOOKUP(A150,EXAMS!A:CS,53,FALSE)*VLOOKUP(EXAMS!$BA$1,[1]Cargo!$A:$D,4,FALSE),"")</f>
        <v>0</v>
      </c>
      <c r="AB150">
        <f>IFERROR(VLOOKUP(A150,EXAMS!A:CS,55,FALSE)*VLOOKUP(EXAMS!$BC$1,[1]Cargo!$A:$D,4,FALSE),"")</f>
        <v>0</v>
      </c>
      <c r="AC150">
        <f>IFERROR(VLOOKUP(A150,EXAMS!A:CS,57,FALSE)*VLOOKUP(EXAMS!$BE$1,[1]Cargo!$A:$D,4,FALSE),"")</f>
        <v>0</v>
      </c>
      <c r="AD150">
        <f>IFERROR(VLOOKUP(A150,EXAMS!A:CS,59,FALSE)*VLOOKUP(EXAMS!$BG$1,[1]Cargo!$A:$D,4,FALSE),"")</f>
        <v>0</v>
      </c>
      <c r="AE150">
        <f>IFERROR(VLOOKUP(A150,EXAMS!A:CS,61,FALSE)*VLOOKUP(EXAMS!$BI$1,[1]Cargo!$A:$D,4,FALSE),"")</f>
        <v>0</v>
      </c>
      <c r="AF150">
        <f>IFERROR(VLOOKUP(A150,EXAMS!A:CS,63,FALSE)*VLOOKUP(EXAMS!$BK$1,[1]Cargo!$A:$D,4,FALSE),"")</f>
        <v>0</v>
      </c>
      <c r="AG150">
        <f>IFERROR(VLOOKUP(A150,EXAMS!A:CS,65,FALSE)*VLOOKUP(EXAMS!$BM$1,[1]Cargo!$A:$D,4,FALSE),"")</f>
        <v>0</v>
      </c>
      <c r="AH150">
        <f>IFERROR(VLOOKUP(A150,EXAMS!A:CS,67,FALSE)*VLOOKUP(EXAMS!$BO$1,[1]Cargo!$A:$D,4,FALSE),"")</f>
        <v>0</v>
      </c>
      <c r="AI150">
        <f>IFERROR(VLOOKUP(A150,EXAMS!A:CS,69,FALSE)*VLOOKUP(EXAMS!$BQ$1,[1]Cargo!$A:$D,4,FALSE),"")</f>
        <v>0</v>
      </c>
      <c r="AJ150">
        <f>IFERROR(VLOOKUP(A150,EXAMS!A:CS,71,FALSE)*VLOOKUP(EXAMS!$BS$1,[1]Cargo!$A:$D,4,FALSE),"")</f>
        <v>0</v>
      </c>
      <c r="AK150">
        <f>IFERROR(VLOOKUP(A150,EXAMS!A:CS,73,FALSE)*VLOOKUP(EXAMS!$BU$1,[1]Cargo!$A:$D,4,FALSE),"")</f>
        <v>0</v>
      </c>
      <c r="AL150">
        <f>IFERROR(VLOOKUP(A150,EXAMS!A:CS,75,FALSE)*VLOOKUP(EXAMS!$BW$1,[1]Cargo!$A:$D,4,FALSE),"")</f>
        <v>0</v>
      </c>
      <c r="AM150">
        <f>IFERROR(VLOOKUP(A150,EXAMS!A:CS,77,FALSE)*VLOOKUP(EXAMS!$BY$1,[1]Cargo!$A:$D,4,FALSE),"")</f>
        <v>0</v>
      </c>
      <c r="AN150">
        <f>IFERROR(VLOOKUP(A150,EXAMS!A:CS,79,FALSE)*VLOOKUP(EXAMS!$CA$1,[1]Cargo!$A:$D,4,FALSE),"")</f>
        <v>0</v>
      </c>
      <c r="AO150">
        <f>IFERROR(VLOOKUP(A150,EXAMS!A:CS,81,FALSE)*VLOOKUP(EXAMS!$CC$1,[1]Cargo!$A:$D,4,FALSE),"")</f>
        <v>0</v>
      </c>
      <c r="AP150">
        <f>IFERROR(VLOOKUP(A150,EXAMS!A:CS,83,FALSE)*VLOOKUP(EXAMS!$CE$1,[1]Cargo!$A:$D,4,FALSE),"")</f>
        <v>0</v>
      </c>
      <c r="AQ150">
        <f>IFERROR(VLOOKUP(A150,EXAMS!A:CS,85,FALSE)*VLOOKUP(EXAMS!$CG$1,[1]Cargo!$A:$D,4,FALSE),"")</f>
        <v>0</v>
      </c>
      <c r="AR150">
        <f>IFERROR(VLOOKUP(A150,EXAMS!A:CS,87,FALSE)*VLOOKUP(EXAMS!$CI$1,[1]Cargo!$A:$D,4,FALSE),"")</f>
        <v>0</v>
      </c>
      <c r="AS150">
        <f>IFERROR(VLOOKUP(A150,EXAMS!A:CS,89,FALSE)*VLOOKUP(EXAMS!$CK$1,[1]Cargo!$A:$D,4,FALSE),"")</f>
        <v>0</v>
      </c>
      <c r="AT150">
        <f>IFERROR(VLOOKUP(A150,EXAMS!A:CS,91,FALSE)*VLOOKUP(EXAMS!$CM$1,[1]Cargo!$A:$D,4,FALSE),"")</f>
        <v>0</v>
      </c>
      <c r="AU150">
        <f>IFERROR(VLOOKUP(A150,EXAMS!A:CS,93,FALSE)*VLOOKUP(EXAMS!$CO$1,[1]Cargo!$A:$D,4,FALSE),"")</f>
        <v>0</v>
      </c>
      <c r="AV150">
        <f>IFERROR(VLOOKUP(A150,EXAMS!A:CS,95,FALSE)*VLOOKUP(EXAMS!$CQ$1,[1]Cargo!$A:$D,4,FALSE),"")</f>
        <v>0</v>
      </c>
      <c r="AW150">
        <f>IFERROR(VLOOKUP(A150,EXAMS!A:CS,97,FALSE)*VLOOKUP(EXAMS!$CS$1,[1]Cargo!$A:$D,4,FALSE),"")</f>
        <v>0</v>
      </c>
    </row>
    <row r="151" spans="1:49" x14ac:dyDescent="0.3">
      <c r="A151" s="4" t="str">
        <f>METADATA!A150</f>
        <v>Q0560</v>
      </c>
      <c r="B151" s="11" t="s">
        <v>467</v>
      </c>
      <c r="C151" s="11">
        <f t="shared" si="6"/>
        <v>2.2347700000000001</v>
      </c>
      <c r="D151" s="92">
        <f t="shared" si="5"/>
        <v>6</v>
      </c>
      <c r="E151">
        <f>IFERROR(VLOOKUP(A151,EXAMS!A:CS,7,FALSE)*VLOOKUP(EXAMS!$G$1,[1]Cargo!$A:$D,4,FALSE),"")</f>
        <v>0.53922000000000003</v>
      </c>
      <c r="F151">
        <f>IFERROR(VLOOKUP(A151,EXAMS!A:CS,9,FALSE)*VLOOKUP(EXAMS!$I$1,[1]Cargo!$A:$D,4,FALSE),"")</f>
        <v>0</v>
      </c>
      <c r="G151">
        <f>IFERROR(VLOOKUP(A151,EXAMS!A:CS,11,FALSE)*VLOOKUP(EXAMS!$K$1,[1]Cargo!$A:$D,4,FALSE),"")</f>
        <v>0</v>
      </c>
      <c r="H151">
        <f>IFERROR(VLOOKUP(A151,EXAMS!A:CS,13,FALSE)*VLOOKUP(EXAMS!$M$1,[1]Cargo!$A:$D,4,FALSE),"")</f>
        <v>0</v>
      </c>
      <c r="I151">
        <f>IFERROR(VLOOKUP(A151,EXAMS!A:CS,15,FALSE)*VLOOKUP(EXAMS!$O$1,[1]Cargo!$A:$D,4,FALSE),"")</f>
        <v>0.4375</v>
      </c>
      <c r="J151">
        <f>IFERROR(VLOOKUP(A151,EXAMS!A:CS,17,FALSE)*VLOOKUP(EXAMS!$Q$1,[1]Cargo!$A:$D,4,FALSE),"")</f>
        <v>0</v>
      </c>
      <c r="K151">
        <f>IFERROR(VLOOKUP(A151,EXAMS!A:CS,19,FALSE)*VLOOKUP(EXAMS!$S$1,[1]Cargo!$A:$D,4,FALSE),"")</f>
        <v>0.28443999999999997</v>
      </c>
      <c r="L151">
        <f>IFERROR(VLOOKUP(A151,EXAMS!A:CS,21,FALSE)*VLOOKUP(EXAMS!$U$1,[1]Cargo!$A:$D,4,FALSE),"")</f>
        <v>0</v>
      </c>
      <c r="M151">
        <f>IFERROR(VLOOKUP(A151,EXAMS!A:CS,23,FALSE)*VLOOKUP(EXAMS!$W$1,[1]Cargo!$A:$D,4,FALSE),"")</f>
        <v>0.25925999999999999</v>
      </c>
      <c r="N151">
        <f>IFERROR(VLOOKUP(A151,EXAMS!A:CS,25,FALSE)*VLOOKUP(EXAMS!$Y$1,[1]Cargo!$A:$D,4,FALSE),"")</f>
        <v>0</v>
      </c>
      <c r="O151">
        <f>IFERROR(VLOOKUP(A151,EXAMS!A:CS,27,FALSE)*VLOOKUP(EXAMS!$AA$1,[1]Cargo!$A:$D,4,FALSE),"")</f>
        <v>0</v>
      </c>
      <c r="P151">
        <f>IFERROR(VLOOKUP(A151,EXAMS!A:CS,29,FALSE)*VLOOKUP(EXAMS!$AC$1,[1]Cargo!$A:$D,4,FALSE),"")</f>
        <v>0</v>
      </c>
      <c r="Q151">
        <f>IFERROR(VLOOKUP(A151,EXAMS!A:CS,31,FALSE)*VLOOKUP(EXAMS!$AE$1,[1]Cargo!$A:$D,4,FALSE),"")</f>
        <v>0</v>
      </c>
      <c r="R151">
        <f>IFERROR(VLOOKUP(A151,EXAMS!A:CS,33,FALSE)*VLOOKUP(EXAMS!$AG$1,[1]Cargo!$A:$D,4,FALSE),"")</f>
        <v>0</v>
      </c>
      <c r="S151">
        <f>IFERROR(VLOOKUP(A151,EXAMS!A:CS,37,FALSE)*VLOOKUP(EXAMS!$AK$1,[1]Cargo!$A:$D,4,FALSE),"")</f>
        <v>0.40625</v>
      </c>
      <c r="T151">
        <f>IFERROR(VLOOKUP(A151,EXAMS!A:CS,39,FALSE)*VLOOKUP(EXAMS!$AM$1,[1]Cargo!$A:$D,4,FALSE),"")</f>
        <v>0.30809999999999998</v>
      </c>
      <c r="U151">
        <f>IFERROR(VLOOKUP(A151,EXAMS!A:CS,41,FALSE)*VLOOKUP(EXAMS!$AO$1,[1]Cargo!$A:$D,4,FALSE),"")</f>
        <v>0</v>
      </c>
      <c r="V151">
        <f>IFERROR(VLOOKUP(A151,EXAMS!A:CS,43,FALSE)*VLOOKUP(EXAMS!$AQ$1,[1]Cargo!$A:$D,4,FALSE),"")</f>
        <v>0</v>
      </c>
      <c r="W151">
        <f>IFERROR(VLOOKUP(A151,EXAMS!A:CS,45,FALSE)*VLOOKUP(EXAMS!$AS$1,[1]Cargo!$A:$D,4,FALSE),"")</f>
        <v>0</v>
      </c>
      <c r="X151">
        <f>IFERROR(VLOOKUP(A151,EXAMS!A:CS,47,FALSE)*VLOOKUP(EXAMS!$AU$1,[1]Cargo!$A:$D,4,FALSE),"")</f>
        <v>0</v>
      </c>
      <c r="Y151">
        <f>IFERROR(VLOOKUP(A151,EXAMS!A:CS,49,FALSE)*VLOOKUP(EXAMS!$AW$1,[1]Cargo!$A:$D,4,FALSE),"")</f>
        <v>0</v>
      </c>
      <c r="Z151">
        <f>IFERROR(VLOOKUP(A151,EXAMS!A:CS,51,FALSE)*VLOOKUP(EXAMS!$AY$1,[1]Cargo!$A:$D,4,FALSE),"")</f>
        <v>0</v>
      </c>
      <c r="AA151">
        <f>IFERROR(VLOOKUP(A151,EXAMS!A:CS,53,FALSE)*VLOOKUP(EXAMS!$BA$1,[1]Cargo!$A:$D,4,FALSE),"")</f>
        <v>0</v>
      </c>
      <c r="AB151">
        <f>IFERROR(VLOOKUP(A151,EXAMS!A:CS,55,FALSE)*VLOOKUP(EXAMS!$BC$1,[1]Cargo!$A:$D,4,FALSE),"")</f>
        <v>0</v>
      </c>
      <c r="AC151">
        <f>IFERROR(VLOOKUP(A151,EXAMS!A:CS,57,FALSE)*VLOOKUP(EXAMS!$BE$1,[1]Cargo!$A:$D,4,FALSE),"")</f>
        <v>0</v>
      </c>
      <c r="AD151">
        <f>IFERROR(VLOOKUP(A151,EXAMS!A:CS,59,FALSE)*VLOOKUP(EXAMS!$BG$1,[1]Cargo!$A:$D,4,FALSE),"")</f>
        <v>0</v>
      </c>
      <c r="AE151">
        <f>IFERROR(VLOOKUP(A151,EXAMS!A:CS,61,FALSE)*VLOOKUP(EXAMS!$BI$1,[1]Cargo!$A:$D,4,FALSE),"")</f>
        <v>0</v>
      </c>
      <c r="AF151">
        <f>IFERROR(VLOOKUP(A151,EXAMS!A:CS,63,FALSE)*VLOOKUP(EXAMS!$BK$1,[1]Cargo!$A:$D,4,FALSE),"")</f>
        <v>0</v>
      </c>
      <c r="AG151">
        <f>IFERROR(VLOOKUP(A151,EXAMS!A:CS,65,FALSE)*VLOOKUP(EXAMS!$BM$1,[1]Cargo!$A:$D,4,FALSE),"")</f>
        <v>0</v>
      </c>
      <c r="AH151">
        <f>IFERROR(VLOOKUP(A151,EXAMS!A:CS,67,FALSE)*VLOOKUP(EXAMS!$BO$1,[1]Cargo!$A:$D,4,FALSE),"")</f>
        <v>0</v>
      </c>
      <c r="AI151">
        <f>IFERROR(VLOOKUP(A151,EXAMS!A:CS,69,FALSE)*VLOOKUP(EXAMS!$BQ$1,[1]Cargo!$A:$D,4,FALSE),"")</f>
        <v>0</v>
      </c>
      <c r="AJ151">
        <f>IFERROR(VLOOKUP(A151,EXAMS!A:CS,71,FALSE)*VLOOKUP(EXAMS!$BS$1,[1]Cargo!$A:$D,4,FALSE),"")</f>
        <v>0</v>
      </c>
      <c r="AK151">
        <f>IFERROR(VLOOKUP(A151,EXAMS!A:CS,73,FALSE)*VLOOKUP(EXAMS!$BU$1,[1]Cargo!$A:$D,4,FALSE),"")</f>
        <v>0</v>
      </c>
      <c r="AL151">
        <f>IFERROR(VLOOKUP(A151,EXAMS!A:CS,75,FALSE)*VLOOKUP(EXAMS!$BW$1,[1]Cargo!$A:$D,4,FALSE),"")</f>
        <v>0</v>
      </c>
      <c r="AM151">
        <f>IFERROR(VLOOKUP(A151,EXAMS!A:CS,77,FALSE)*VLOOKUP(EXAMS!$BY$1,[1]Cargo!$A:$D,4,FALSE),"")</f>
        <v>0</v>
      </c>
      <c r="AN151">
        <f>IFERROR(VLOOKUP(A151,EXAMS!A:CS,79,FALSE)*VLOOKUP(EXAMS!$CA$1,[1]Cargo!$A:$D,4,FALSE),"")</f>
        <v>0</v>
      </c>
      <c r="AO151">
        <f>IFERROR(VLOOKUP(A151,EXAMS!A:CS,81,FALSE)*VLOOKUP(EXAMS!$CC$1,[1]Cargo!$A:$D,4,FALSE),"")</f>
        <v>0</v>
      </c>
      <c r="AP151">
        <f>IFERROR(VLOOKUP(A151,EXAMS!A:CS,83,FALSE)*VLOOKUP(EXAMS!$CE$1,[1]Cargo!$A:$D,4,FALSE),"")</f>
        <v>0</v>
      </c>
      <c r="AQ151">
        <f>IFERROR(VLOOKUP(A151,EXAMS!A:CS,85,FALSE)*VLOOKUP(EXAMS!$CG$1,[1]Cargo!$A:$D,4,FALSE),"")</f>
        <v>0</v>
      </c>
      <c r="AR151">
        <f>IFERROR(VLOOKUP(A151,EXAMS!A:CS,87,FALSE)*VLOOKUP(EXAMS!$CI$1,[1]Cargo!$A:$D,4,FALSE),"")</f>
        <v>0</v>
      </c>
      <c r="AS151">
        <f>IFERROR(VLOOKUP(A151,EXAMS!A:CS,89,FALSE)*VLOOKUP(EXAMS!$CK$1,[1]Cargo!$A:$D,4,FALSE),"")</f>
        <v>0</v>
      </c>
      <c r="AT151">
        <f>IFERROR(VLOOKUP(A151,EXAMS!A:CS,91,FALSE)*VLOOKUP(EXAMS!$CM$1,[1]Cargo!$A:$D,4,FALSE),"")</f>
        <v>0</v>
      </c>
      <c r="AU151">
        <f>IFERROR(VLOOKUP(A151,EXAMS!A:CS,93,FALSE)*VLOOKUP(EXAMS!$CO$1,[1]Cargo!$A:$D,4,FALSE),"")</f>
        <v>0</v>
      </c>
      <c r="AV151">
        <f>IFERROR(VLOOKUP(A151,EXAMS!A:CS,95,FALSE)*VLOOKUP(EXAMS!$CQ$1,[1]Cargo!$A:$D,4,FALSE),"")</f>
        <v>0</v>
      </c>
      <c r="AW151">
        <f>IFERROR(VLOOKUP(A151,EXAMS!A:CS,97,FALSE)*VLOOKUP(EXAMS!$CS$1,[1]Cargo!$A:$D,4,FALSE),"")</f>
        <v>0</v>
      </c>
    </row>
    <row r="152" spans="1:49" x14ac:dyDescent="0.3">
      <c r="A152" s="4" t="str">
        <f>METADATA!A151</f>
        <v>Q0561</v>
      </c>
      <c r="B152" s="11" t="s">
        <v>470</v>
      </c>
      <c r="C152" s="11">
        <f t="shared" si="6"/>
        <v>3.8115699999999997</v>
      </c>
      <c r="D152" s="92">
        <f t="shared" si="5"/>
        <v>9</v>
      </c>
      <c r="E152">
        <f>IFERROR(VLOOKUP(A152,EXAMS!A:CS,7,FALSE)*VLOOKUP(EXAMS!$G$1,[1]Cargo!$A:$D,4,FALSE),"")</f>
        <v>0.47088000000000002</v>
      </c>
      <c r="F152">
        <f>IFERROR(VLOOKUP(A152,EXAMS!A:CS,9,FALSE)*VLOOKUP(EXAMS!$I$1,[1]Cargo!$A:$D,4,FALSE),"")</f>
        <v>0.49500000000000005</v>
      </c>
      <c r="G152">
        <f>IFERROR(VLOOKUP(A152,EXAMS!A:CS,11,FALSE)*VLOOKUP(EXAMS!$K$1,[1]Cargo!$A:$D,4,FALSE),"")</f>
        <v>0.625</v>
      </c>
      <c r="H152">
        <f>IFERROR(VLOOKUP(A152,EXAMS!A:CS,13,FALSE)*VLOOKUP(EXAMS!$M$1,[1]Cargo!$A:$D,4,FALSE),"")</f>
        <v>0.56603999999999999</v>
      </c>
      <c r="I152">
        <f>IFERROR(VLOOKUP(A152,EXAMS!A:CS,15,FALSE)*VLOOKUP(EXAMS!$O$1,[1]Cargo!$A:$D,4,FALSE),"")</f>
        <v>0.36454999999999999</v>
      </c>
      <c r="J152">
        <f>IFERROR(VLOOKUP(A152,EXAMS!A:CS,17,FALSE)*VLOOKUP(EXAMS!$Q$1,[1]Cargo!$A:$D,4,FALSE),"")</f>
        <v>0</v>
      </c>
      <c r="K152">
        <f>IFERROR(VLOOKUP(A152,EXAMS!A:CS,19,FALSE)*VLOOKUP(EXAMS!$S$1,[1]Cargo!$A:$D,4,FALSE),"")</f>
        <v>0.27555999999999997</v>
      </c>
      <c r="L152">
        <f>IFERROR(VLOOKUP(A152,EXAMS!A:CS,21,FALSE)*VLOOKUP(EXAMS!$U$1,[1]Cargo!$A:$D,4,FALSE),"")</f>
        <v>0</v>
      </c>
      <c r="M152">
        <f>IFERROR(VLOOKUP(A152,EXAMS!A:CS,23,FALSE)*VLOOKUP(EXAMS!$W$1,[1]Cargo!$A:$D,4,FALSE),"")</f>
        <v>0.18518999999999999</v>
      </c>
      <c r="N152">
        <f>IFERROR(VLOOKUP(A152,EXAMS!A:CS,25,FALSE)*VLOOKUP(EXAMS!$Y$1,[1]Cargo!$A:$D,4,FALSE),"")</f>
        <v>0.47220000000000001</v>
      </c>
      <c r="O152">
        <f>IFERROR(VLOOKUP(A152,EXAMS!A:CS,27,FALSE)*VLOOKUP(EXAMS!$AA$1,[1]Cargo!$A:$D,4,FALSE),"")</f>
        <v>0.35715000000000002</v>
      </c>
      <c r="P152">
        <f>IFERROR(VLOOKUP(A152,EXAMS!A:CS,29,FALSE)*VLOOKUP(EXAMS!$AC$1,[1]Cargo!$A:$D,4,FALSE),"")</f>
        <v>0</v>
      </c>
      <c r="Q152">
        <f>IFERROR(VLOOKUP(A152,EXAMS!A:CS,31,FALSE)*VLOOKUP(EXAMS!$AE$1,[1]Cargo!$A:$D,4,FALSE),"")</f>
        <v>0</v>
      </c>
      <c r="R152">
        <f>IFERROR(VLOOKUP(A152,EXAMS!A:CS,33,FALSE)*VLOOKUP(EXAMS!$AG$1,[1]Cargo!$A:$D,4,FALSE),"")</f>
        <v>0</v>
      </c>
      <c r="S152">
        <f>IFERROR(VLOOKUP(A152,EXAMS!A:CS,37,FALSE)*VLOOKUP(EXAMS!$AK$1,[1]Cargo!$A:$D,4,FALSE),"")</f>
        <v>0</v>
      </c>
      <c r="T152">
        <f>IFERROR(VLOOKUP(A152,EXAMS!A:CS,39,FALSE)*VLOOKUP(EXAMS!$AM$1,[1]Cargo!$A:$D,4,FALSE),"")</f>
        <v>0</v>
      </c>
      <c r="U152">
        <f>IFERROR(VLOOKUP(A152,EXAMS!A:CS,41,FALSE)*VLOOKUP(EXAMS!$AO$1,[1]Cargo!$A:$D,4,FALSE),"")</f>
        <v>0</v>
      </c>
      <c r="V152">
        <f>IFERROR(VLOOKUP(A152,EXAMS!A:CS,43,FALSE)*VLOOKUP(EXAMS!$AQ$1,[1]Cargo!$A:$D,4,FALSE),"")</f>
        <v>0</v>
      </c>
      <c r="W152">
        <f>IFERROR(VLOOKUP(A152,EXAMS!A:CS,45,FALSE)*VLOOKUP(EXAMS!$AS$1,[1]Cargo!$A:$D,4,FALSE),"")</f>
        <v>0</v>
      </c>
      <c r="X152">
        <f>IFERROR(VLOOKUP(A152,EXAMS!A:CS,47,FALSE)*VLOOKUP(EXAMS!$AU$1,[1]Cargo!$A:$D,4,FALSE),"")</f>
        <v>0</v>
      </c>
      <c r="Y152">
        <f>IFERROR(VLOOKUP(A152,EXAMS!A:CS,49,FALSE)*VLOOKUP(EXAMS!$AW$1,[1]Cargo!$A:$D,4,FALSE),"")</f>
        <v>0</v>
      </c>
      <c r="Z152">
        <f>IFERROR(VLOOKUP(A152,EXAMS!A:CS,51,FALSE)*VLOOKUP(EXAMS!$AY$1,[1]Cargo!$A:$D,4,FALSE),"")</f>
        <v>0</v>
      </c>
      <c r="AA152">
        <f>IFERROR(VLOOKUP(A152,EXAMS!A:CS,53,FALSE)*VLOOKUP(EXAMS!$BA$1,[1]Cargo!$A:$D,4,FALSE),"")</f>
        <v>0</v>
      </c>
      <c r="AB152">
        <f>IFERROR(VLOOKUP(A152,EXAMS!A:CS,55,FALSE)*VLOOKUP(EXAMS!$BC$1,[1]Cargo!$A:$D,4,FALSE),"")</f>
        <v>0</v>
      </c>
      <c r="AC152">
        <f>IFERROR(VLOOKUP(A152,EXAMS!A:CS,57,FALSE)*VLOOKUP(EXAMS!$BE$1,[1]Cargo!$A:$D,4,FALSE),"")</f>
        <v>0</v>
      </c>
      <c r="AD152">
        <f>IFERROR(VLOOKUP(A152,EXAMS!A:CS,59,FALSE)*VLOOKUP(EXAMS!$BG$1,[1]Cargo!$A:$D,4,FALSE),"")</f>
        <v>0</v>
      </c>
      <c r="AE152">
        <f>IFERROR(VLOOKUP(A152,EXAMS!A:CS,61,FALSE)*VLOOKUP(EXAMS!$BI$1,[1]Cargo!$A:$D,4,FALSE),"")</f>
        <v>0</v>
      </c>
      <c r="AF152">
        <f>IFERROR(VLOOKUP(A152,EXAMS!A:CS,63,FALSE)*VLOOKUP(EXAMS!$BK$1,[1]Cargo!$A:$D,4,FALSE),"")</f>
        <v>0</v>
      </c>
      <c r="AG152">
        <f>IFERROR(VLOOKUP(A152,EXAMS!A:CS,65,FALSE)*VLOOKUP(EXAMS!$BM$1,[1]Cargo!$A:$D,4,FALSE),"")</f>
        <v>0</v>
      </c>
      <c r="AH152">
        <f>IFERROR(VLOOKUP(A152,EXAMS!A:CS,67,FALSE)*VLOOKUP(EXAMS!$BO$1,[1]Cargo!$A:$D,4,FALSE),"")</f>
        <v>0</v>
      </c>
      <c r="AI152">
        <f>IFERROR(VLOOKUP(A152,EXAMS!A:CS,69,FALSE)*VLOOKUP(EXAMS!$BQ$1,[1]Cargo!$A:$D,4,FALSE),"")</f>
        <v>0</v>
      </c>
      <c r="AJ152">
        <f>IFERROR(VLOOKUP(A152,EXAMS!A:CS,71,FALSE)*VLOOKUP(EXAMS!$BS$1,[1]Cargo!$A:$D,4,FALSE),"")</f>
        <v>0</v>
      </c>
      <c r="AK152">
        <f>IFERROR(VLOOKUP(A152,EXAMS!A:CS,73,FALSE)*VLOOKUP(EXAMS!$BU$1,[1]Cargo!$A:$D,4,FALSE),"")</f>
        <v>0</v>
      </c>
      <c r="AL152">
        <f>IFERROR(VLOOKUP(A152,EXAMS!A:CS,75,FALSE)*VLOOKUP(EXAMS!$BW$1,[1]Cargo!$A:$D,4,FALSE),"")</f>
        <v>0</v>
      </c>
      <c r="AM152">
        <f>IFERROR(VLOOKUP(A152,EXAMS!A:CS,77,FALSE)*VLOOKUP(EXAMS!$BY$1,[1]Cargo!$A:$D,4,FALSE),"")</f>
        <v>0</v>
      </c>
      <c r="AN152">
        <f>IFERROR(VLOOKUP(A152,EXAMS!A:CS,79,FALSE)*VLOOKUP(EXAMS!$CA$1,[1]Cargo!$A:$D,4,FALSE),"")</f>
        <v>0</v>
      </c>
      <c r="AO152">
        <f>IFERROR(VLOOKUP(A152,EXAMS!A:CS,81,FALSE)*VLOOKUP(EXAMS!$CC$1,[1]Cargo!$A:$D,4,FALSE),"")</f>
        <v>0</v>
      </c>
      <c r="AP152">
        <f>IFERROR(VLOOKUP(A152,EXAMS!A:CS,83,FALSE)*VLOOKUP(EXAMS!$CE$1,[1]Cargo!$A:$D,4,FALSE),"")</f>
        <v>0</v>
      </c>
      <c r="AQ152">
        <f>IFERROR(VLOOKUP(A152,EXAMS!A:CS,85,FALSE)*VLOOKUP(EXAMS!$CG$1,[1]Cargo!$A:$D,4,FALSE),"")</f>
        <v>0</v>
      </c>
      <c r="AR152">
        <f>IFERROR(VLOOKUP(A152,EXAMS!A:CS,87,FALSE)*VLOOKUP(EXAMS!$CI$1,[1]Cargo!$A:$D,4,FALSE),"")</f>
        <v>0</v>
      </c>
      <c r="AS152">
        <f>IFERROR(VLOOKUP(A152,EXAMS!A:CS,89,FALSE)*VLOOKUP(EXAMS!$CK$1,[1]Cargo!$A:$D,4,FALSE),"")</f>
        <v>0</v>
      </c>
      <c r="AT152">
        <f>IFERROR(VLOOKUP(A152,EXAMS!A:CS,91,FALSE)*VLOOKUP(EXAMS!$CM$1,[1]Cargo!$A:$D,4,FALSE),"")</f>
        <v>0</v>
      </c>
      <c r="AU152">
        <f>IFERROR(VLOOKUP(A152,EXAMS!A:CS,93,FALSE)*VLOOKUP(EXAMS!$CO$1,[1]Cargo!$A:$D,4,FALSE),"")</f>
        <v>0</v>
      </c>
      <c r="AV152">
        <f>IFERROR(VLOOKUP(A152,EXAMS!A:CS,95,FALSE)*VLOOKUP(EXAMS!$CQ$1,[1]Cargo!$A:$D,4,FALSE),"")</f>
        <v>0</v>
      </c>
      <c r="AW152">
        <f>IFERROR(VLOOKUP(A152,EXAMS!A:CS,97,FALSE)*VLOOKUP(EXAMS!$CS$1,[1]Cargo!$A:$D,4,FALSE),"")</f>
        <v>0</v>
      </c>
    </row>
    <row r="153" spans="1:49" x14ac:dyDescent="0.3">
      <c r="A153" s="4" t="str">
        <f>METADATA!A152</f>
        <v>Q0562</v>
      </c>
      <c r="B153" s="11" t="s">
        <v>473</v>
      </c>
      <c r="C153" s="11">
        <f t="shared" si="6"/>
        <v>2.9523600000000001</v>
      </c>
      <c r="D153" s="92">
        <f t="shared" si="5"/>
        <v>8</v>
      </c>
      <c r="E153">
        <f>IFERROR(VLOOKUP(A153,EXAMS!A:CS,7,FALSE)*VLOOKUP(EXAMS!$G$1,[1]Cargo!$A:$D,4,FALSE),"")</f>
        <v>0.54191999999999996</v>
      </c>
      <c r="F153">
        <f>IFERROR(VLOOKUP(A153,EXAMS!A:CS,9,FALSE)*VLOOKUP(EXAMS!$I$1,[1]Cargo!$A:$D,4,FALSE),"")</f>
        <v>0</v>
      </c>
      <c r="G153">
        <f>IFERROR(VLOOKUP(A153,EXAMS!A:CS,11,FALSE)*VLOOKUP(EXAMS!$K$1,[1]Cargo!$A:$D,4,FALSE),"")</f>
        <v>0.51390000000000002</v>
      </c>
      <c r="H153">
        <f>IFERROR(VLOOKUP(A153,EXAMS!A:CS,13,FALSE)*VLOOKUP(EXAMS!$M$1,[1]Cargo!$A:$D,4,FALSE),"")</f>
        <v>0.42449999999999999</v>
      </c>
      <c r="I153">
        <f>IFERROR(VLOOKUP(A153,EXAMS!A:CS,15,FALSE)*VLOOKUP(EXAMS!$O$1,[1]Cargo!$A:$D,4,FALSE),"")</f>
        <v>0.375</v>
      </c>
      <c r="J153">
        <f>IFERROR(VLOOKUP(A153,EXAMS!A:CS,17,FALSE)*VLOOKUP(EXAMS!$Q$1,[1]Cargo!$A:$D,4,FALSE),"")</f>
        <v>0</v>
      </c>
      <c r="K153">
        <f>IFERROR(VLOOKUP(A153,EXAMS!A:CS,19,FALSE)*VLOOKUP(EXAMS!$S$1,[1]Cargo!$A:$D,4,FALSE),"")</f>
        <v>0.27555999999999997</v>
      </c>
      <c r="L153">
        <f>IFERROR(VLOOKUP(A153,EXAMS!A:CS,21,FALSE)*VLOOKUP(EXAMS!$U$1,[1]Cargo!$A:$D,4,FALSE),"")</f>
        <v>0</v>
      </c>
      <c r="M153">
        <f>IFERROR(VLOOKUP(A153,EXAMS!A:CS,23,FALSE)*VLOOKUP(EXAMS!$W$1,[1]Cargo!$A:$D,4,FALSE),"")</f>
        <v>0.22592999999999999</v>
      </c>
      <c r="N153">
        <f>IFERROR(VLOOKUP(A153,EXAMS!A:CS,25,FALSE)*VLOOKUP(EXAMS!$Y$1,[1]Cargo!$A:$D,4,FALSE),"")</f>
        <v>0.26655000000000001</v>
      </c>
      <c r="O153">
        <f>IFERROR(VLOOKUP(A153,EXAMS!A:CS,27,FALSE)*VLOOKUP(EXAMS!$AA$1,[1]Cargo!$A:$D,4,FALSE),"")</f>
        <v>0.32900000000000001</v>
      </c>
      <c r="P153">
        <f>IFERROR(VLOOKUP(A153,EXAMS!A:CS,29,FALSE)*VLOOKUP(EXAMS!$AC$1,[1]Cargo!$A:$D,4,FALSE),"")</f>
        <v>0</v>
      </c>
      <c r="Q153">
        <f>IFERROR(VLOOKUP(A153,EXAMS!A:CS,31,FALSE)*VLOOKUP(EXAMS!$AE$1,[1]Cargo!$A:$D,4,FALSE),"")</f>
        <v>0</v>
      </c>
      <c r="R153">
        <f>IFERROR(VLOOKUP(A153,EXAMS!A:CS,33,FALSE)*VLOOKUP(EXAMS!$AG$1,[1]Cargo!$A:$D,4,FALSE),"")</f>
        <v>0</v>
      </c>
      <c r="S153">
        <f>IFERROR(VLOOKUP(A153,EXAMS!A:CS,37,FALSE)*VLOOKUP(EXAMS!$AK$1,[1]Cargo!$A:$D,4,FALSE),"")</f>
        <v>0</v>
      </c>
      <c r="T153">
        <f>IFERROR(VLOOKUP(A153,EXAMS!A:CS,39,FALSE)*VLOOKUP(EXAMS!$AM$1,[1]Cargo!$A:$D,4,FALSE),"")</f>
        <v>0</v>
      </c>
      <c r="U153">
        <f>IFERROR(VLOOKUP(A153,EXAMS!A:CS,41,FALSE)*VLOOKUP(EXAMS!$AO$1,[1]Cargo!$A:$D,4,FALSE),"")</f>
        <v>0</v>
      </c>
      <c r="V153">
        <f>IFERROR(VLOOKUP(A153,EXAMS!A:CS,43,FALSE)*VLOOKUP(EXAMS!$AQ$1,[1]Cargo!$A:$D,4,FALSE),"")</f>
        <v>0</v>
      </c>
      <c r="W153">
        <f>IFERROR(VLOOKUP(A153,EXAMS!A:CS,45,FALSE)*VLOOKUP(EXAMS!$AS$1,[1]Cargo!$A:$D,4,FALSE),"")</f>
        <v>0</v>
      </c>
      <c r="X153">
        <f>IFERROR(VLOOKUP(A153,EXAMS!A:CS,47,FALSE)*VLOOKUP(EXAMS!$AU$1,[1]Cargo!$A:$D,4,FALSE),"")</f>
        <v>0</v>
      </c>
      <c r="Y153">
        <f>IFERROR(VLOOKUP(A153,EXAMS!A:CS,49,FALSE)*VLOOKUP(EXAMS!$AW$1,[1]Cargo!$A:$D,4,FALSE),"")</f>
        <v>0</v>
      </c>
      <c r="Z153">
        <f>IFERROR(VLOOKUP(A153,EXAMS!A:CS,51,FALSE)*VLOOKUP(EXAMS!$AY$1,[1]Cargo!$A:$D,4,FALSE),"")</f>
        <v>0</v>
      </c>
      <c r="AA153">
        <f>IFERROR(VLOOKUP(A153,EXAMS!A:CS,53,FALSE)*VLOOKUP(EXAMS!$BA$1,[1]Cargo!$A:$D,4,FALSE),"")</f>
        <v>0</v>
      </c>
      <c r="AB153">
        <f>IFERROR(VLOOKUP(A153,EXAMS!A:CS,55,FALSE)*VLOOKUP(EXAMS!$BC$1,[1]Cargo!$A:$D,4,FALSE),"")</f>
        <v>0</v>
      </c>
      <c r="AC153">
        <f>IFERROR(VLOOKUP(A153,EXAMS!A:CS,57,FALSE)*VLOOKUP(EXAMS!$BE$1,[1]Cargo!$A:$D,4,FALSE),"")</f>
        <v>0</v>
      </c>
      <c r="AD153">
        <f>IFERROR(VLOOKUP(A153,EXAMS!A:CS,59,FALSE)*VLOOKUP(EXAMS!$BG$1,[1]Cargo!$A:$D,4,FALSE),"")</f>
        <v>0</v>
      </c>
      <c r="AE153">
        <f>IFERROR(VLOOKUP(A153,EXAMS!A:CS,61,FALSE)*VLOOKUP(EXAMS!$BI$1,[1]Cargo!$A:$D,4,FALSE),"")</f>
        <v>0</v>
      </c>
      <c r="AF153">
        <f>IFERROR(VLOOKUP(A153,EXAMS!A:CS,63,FALSE)*VLOOKUP(EXAMS!$BK$1,[1]Cargo!$A:$D,4,FALSE),"")</f>
        <v>0</v>
      </c>
      <c r="AG153">
        <f>IFERROR(VLOOKUP(A153,EXAMS!A:CS,65,FALSE)*VLOOKUP(EXAMS!$BM$1,[1]Cargo!$A:$D,4,FALSE),"")</f>
        <v>0</v>
      </c>
      <c r="AH153">
        <f>IFERROR(VLOOKUP(A153,EXAMS!A:CS,67,FALSE)*VLOOKUP(EXAMS!$BO$1,[1]Cargo!$A:$D,4,FALSE),"")</f>
        <v>0</v>
      </c>
      <c r="AI153">
        <f>IFERROR(VLOOKUP(A153,EXAMS!A:CS,69,FALSE)*VLOOKUP(EXAMS!$BQ$1,[1]Cargo!$A:$D,4,FALSE),"")</f>
        <v>0</v>
      </c>
      <c r="AJ153">
        <f>IFERROR(VLOOKUP(A153,EXAMS!A:CS,71,FALSE)*VLOOKUP(EXAMS!$BS$1,[1]Cargo!$A:$D,4,FALSE),"")</f>
        <v>0</v>
      </c>
      <c r="AK153">
        <f>IFERROR(VLOOKUP(A153,EXAMS!A:CS,73,FALSE)*VLOOKUP(EXAMS!$BU$1,[1]Cargo!$A:$D,4,FALSE),"")</f>
        <v>0</v>
      </c>
      <c r="AL153">
        <f>IFERROR(VLOOKUP(A153,EXAMS!A:CS,75,FALSE)*VLOOKUP(EXAMS!$BW$1,[1]Cargo!$A:$D,4,FALSE),"")</f>
        <v>0</v>
      </c>
      <c r="AM153">
        <f>IFERROR(VLOOKUP(A153,EXAMS!A:CS,77,FALSE)*VLOOKUP(EXAMS!$BY$1,[1]Cargo!$A:$D,4,FALSE),"")</f>
        <v>0</v>
      </c>
      <c r="AN153">
        <f>IFERROR(VLOOKUP(A153,EXAMS!A:CS,79,FALSE)*VLOOKUP(EXAMS!$CA$1,[1]Cargo!$A:$D,4,FALSE),"")</f>
        <v>0</v>
      </c>
      <c r="AO153">
        <f>IFERROR(VLOOKUP(A153,EXAMS!A:CS,81,FALSE)*VLOOKUP(EXAMS!$CC$1,[1]Cargo!$A:$D,4,FALSE),"")</f>
        <v>0</v>
      </c>
      <c r="AP153">
        <f>IFERROR(VLOOKUP(A153,EXAMS!A:CS,83,FALSE)*VLOOKUP(EXAMS!$CE$1,[1]Cargo!$A:$D,4,FALSE),"")</f>
        <v>0</v>
      </c>
      <c r="AQ153">
        <f>IFERROR(VLOOKUP(A153,EXAMS!A:CS,85,FALSE)*VLOOKUP(EXAMS!$CG$1,[1]Cargo!$A:$D,4,FALSE),"")</f>
        <v>0</v>
      </c>
      <c r="AR153">
        <f>IFERROR(VLOOKUP(A153,EXAMS!A:CS,87,FALSE)*VLOOKUP(EXAMS!$CI$1,[1]Cargo!$A:$D,4,FALSE),"")</f>
        <v>0</v>
      </c>
      <c r="AS153">
        <f>IFERROR(VLOOKUP(A153,EXAMS!A:CS,89,FALSE)*VLOOKUP(EXAMS!$CK$1,[1]Cargo!$A:$D,4,FALSE),"")</f>
        <v>0</v>
      </c>
      <c r="AT153">
        <f>IFERROR(VLOOKUP(A153,EXAMS!A:CS,91,FALSE)*VLOOKUP(EXAMS!$CM$1,[1]Cargo!$A:$D,4,FALSE),"")</f>
        <v>0</v>
      </c>
      <c r="AU153">
        <f>IFERROR(VLOOKUP(A153,EXAMS!A:CS,93,FALSE)*VLOOKUP(EXAMS!$CO$1,[1]Cargo!$A:$D,4,FALSE),"")</f>
        <v>0</v>
      </c>
      <c r="AV153">
        <f>IFERROR(VLOOKUP(A153,EXAMS!A:CS,95,FALSE)*VLOOKUP(EXAMS!$CQ$1,[1]Cargo!$A:$D,4,FALSE),"")</f>
        <v>0</v>
      </c>
      <c r="AW153">
        <f>IFERROR(VLOOKUP(A153,EXAMS!A:CS,97,FALSE)*VLOOKUP(EXAMS!$CS$1,[1]Cargo!$A:$D,4,FALSE),"")</f>
        <v>0</v>
      </c>
    </row>
    <row r="154" spans="1:49" hidden="1" x14ac:dyDescent="0.3">
      <c r="A154" s="4" t="str">
        <f>METADATA!A153</f>
        <v>Q0566</v>
      </c>
      <c r="B154" s="11" t="s">
        <v>476</v>
      </c>
      <c r="C154" s="11">
        <f t="shared" si="6"/>
        <v>0</v>
      </c>
      <c r="D154" s="92">
        <f t="shared" si="5"/>
        <v>0</v>
      </c>
      <c r="E154">
        <f>IFERROR(VLOOKUP(A154,EXAMS!A:CS,7,FALSE)*VLOOKUP(EXAMS!$G$1,[1]Cargo!$A:$D,4,FALSE),"")</f>
        <v>0</v>
      </c>
      <c r="F154">
        <f>IFERROR(VLOOKUP(A154,EXAMS!A:CS,9,FALSE)*VLOOKUP(EXAMS!$I$1,[1]Cargo!$A:$D,4,FALSE),"")</f>
        <v>0</v>
      </c>
      <c r="G154">
        <f>IFERROR(VLOOKUP(A154,EXAMS!A:CS,11,FALSE)*VLOOKUP(EXAMS!$K$1,[1]Cargo!$A:$D,4,FALSE),"")</f>
        <v>0</v>
      </c>
      <c r="H154">
        <f>IFERROR(VLOOKUP(A154,EXAMS!A:CS,13,FALSE)*VLOOKUP(EXAMS!$M$1,[1]Cargo!$A:$D,4,FALSE),"")</f>
        <v>0</v>
      </c>
      <c r="I154">
        <f>IFERROR(VLOOKUP(A154,EXAMS!A:CS,15,FALSE)*VLOOKUP(EXAMS!$O$1,[1]Cargo!$A:$D,4,FALSE),"")</f>
        <v>0</v>
      </c>
      <c r="J154">
        <f>IFERROR(VLOOKUP(A154,EXAMS!A:CS,17,FALSE)*VLOOKUP(EXAMS!$Q$1,[1]Cargo!$A:$D,4,FALSE),"")</f>
        <v>0</v>
      </c>
      <c r="K154">
        <f>IFERROR(VLOOKUP(A154,EXAMS!A:CS,19,FALSE)*VLOOKUP(EXAMS!$S$1,[1]Cargo!$A:$D,4,FALSE),"")</f>
        <v>0</v>
      </c>
      <c r="L154">
        <f>IFERROR(VLOOKUP(A154,EXAMS!A:CS,21,FALSE)*VLOOKUP(EXAMS!$U$1,[1]Cargo!$A:$D,4,FALSE),"")</f>
        <v>0</v>
      </c>
      <c r="M154">
        <f>IFERROR(VLOOKUP(A154,EXAMS!A:CS,23,FALSE)*VLOOKUP(EXAMS!$W$1,[1]Cargo!$A:$D,4,FALSE),"")</f>
        <v>0</v>
      </c>
      <c r="N154">
        <f>IFERROR(VLOOKUP(A154,EXAMS!A:CS,25,FALSE)*VLOOKUP(EXAMS!$Y$1,[1]Cargo!$A:$D,4,FALSE),"")</f>
        <v>0</v>
      </c>
      <c r="O154">
        <f>IFERROR(VLOOKUP(A154,EXAMS!A:CS,27,FALSE)*VLOOKUP(EXAMS!$AA$1,[1]Cargo!$A:$D,4,FALSE),"")</f>
        <v>0</v>
      </c>
      <c r="P154">
        <f>IFERROR(VLOOKUP(A154,EXAMS!A:CS,29,FALSE)*VLOOKUP(EXAMS!$AC$1,[1]Cargo!$A:$D,4,FALSE),"")</f>
        <v>0</v>
      </c>
      <c r="Q154">
        <f>IFERROR(VLOOKUP(A154,EXAMS!A:CS,31,FALSE)*VLOOKUP(EXAMS!$AE$1,[1]Cargo!$A:$D,4,FALSE),"")</f>
        <v>0</v>
      </c>
      <c r="R154">
        <f>IFERROR(VLOOKUP(A154,EXAMS!A:CS,33,FALSE)*VLOOKUP(EXAMS!$AG$1,[1]Cargo!$A:$D,4,FALSE),"")</f>
        <v>0</v>
      </c>
      <c r="S154">
        <f>IFERROR(VLOOKUP(A154,EXAMS!A:CS,37,FALSE)*VLOOKUP(EXAMS!$AK$1,[1]Cargo!$A:$D,4,FALSE),"")</f>
        <v>0</v>
      </c>
      <c r="T154">
        <f>IFERROR(VLOOKUP(A154,EXAMS!A:CS,39,FALSE)*VLOOKUP(EXAMS!$AM$1,[1]Cargo!$A:$D,4,FALSE),"")</f>
        <v>0</v>
      </c>
      <c r="U154">
        <f>IFERROR(VLOOKUP(A154,EXAMS!A:CS,41,FALSE)*VLOOKUP(EXAMS!$AO$1,[1]Cargo!$A:$D,4,FALSE),"")</f>
        <v>0</v>
      </c>
      <c r="V154">
        <f>IFERROR(VLOOKUP(A154,EXAMS!A:CS,43,FALSE)*VLOOKUP(EXAMS!$AQ$1,[1]Cargo!$A:$D,4,FALSE),"")</f>
        <v>0</v>
      </c>
      <c r="W154">
        <f>IFERROR(VLOOKUP(A154,EXAMS!A:CS,45,FALSE)*VLOOKUP(EXAMS!$AS$1,[1]Cargo!$A:$D,4,FALSE),"")</f>
        <v>0</v>
      </c>
      <c r="X154">
        <f>IFERROR(VLOOKUP(A154,EXAMS!A:CS,47,FALSE)*VLOOKUP(EXAMS!$AU$1,[1]Cargo!$A:$D,4,FALSE),"")</f>
        <v>0</v>
      </c>
      <c r="Y154">
        <f>IFERROR(VLOOKUP(A154,EXAMS!A:CS,49,FALSE)*VLOOKUP(EXAMS!$AW$1,[1]Cargo!$A:$D,4,FALSE),"")</f>
        <v>0</v>
      </c>
      <c r="Z154">
        <f>IFERROR(VLOOKUP(A154,EXAMS!A:CS,51,FALSE)*VLOOKUP(EXAMS!$AY$1,[1]Cargo!$A:$D,4,FALSE),"")</f>
        <v>0</v>
      </c>
      <c r="AA154">
        <f>IFERROR(VLOOKUP(A154,EXAMS!A:CS,53,FALSE)*VLOOKUP(EXAMS!$BA$1,[1]Cargo!$A:$D,4,FALSE),"")</f>
        <v>0</v>
      </c>
      <c r="AB154">
        <f>IFERROR(VLOOKUP(A154,EXAMS!A:CS,55,FALSE)*VLOOKUP(EXAMS!$BC$1,[1]Cargo!$A:$D,4,FALSE),"")</f>
        <v>0</v>
      </c>
      <c r="AC154">
        <f>IFERROR(VLOOKUP(A154,EXAMS!A:CS,57,FALSE)*VLOOKUP(EXAMS!$BE$1,[1]Cargo!$A:$D,4,FALSE),"")</f>
        <v>0</v>
      </c>
      <c r="AD154">
        <f>IFERROR(VLOOKUP(A154,EXAMS!A:CS,59,FALSE)*VLOOKUP(EXAMS!$BG$1,[1]Cargo!$A:$D,4,FALSE),"")</f>
        <v>0</v>
      </c>
      <c r="AE154">
        <f>IFERROR(VLOOKUP(A154,EXAMS!A:CS,61,FALSE)*VLOOKUP(EXAMS!$BI$1,[1]Cargo!$A:$D,4,FALSE),"")</f>
        <v>0</v>
      </c>
      <c r="AF154">
        <f>IFERROR(VLOOKUP(A154,EXAMS!A:CS,63,FALSE)*VLOOKUP(EXAMS!$BK$1,[1]Cargo!$A:$D,4,FALSE),"")</f>
        <v>0</v>
      </c>
      <c r="AG154">
        <f>IFERROR(VLOOKUP(A154,EXAMS!A:CS,65,FALSE)*VLOOKUP(EXAMS!$BM$1,[1]Cargo!$A:$D,4,FALSE),"")</f>
        <v>0</v>
      </c>
      <c r="AH154">
        <f>IFERROR(VLOOKUP(A154,EXAMS!A:CS,67,FALSE)*VLOOKUP(EXAMS!$BO$1,[1]Cargo!$A:$D,4,FALSE),"")</f>
        <v>0</v>
      </c>
      <c r="AI154">
        <f>IFERROR(VLOOKUP(A154,EXAMS!A:CS,69,FALSE)*VLOOKUP(EXAMS!$BQ$1,[1]Cargo!$A:$D,4,FALSE),"")</f>
        <v>0</v>
      </c>
      <c r="AJ154">
        <f>IFERROR(VLOOKUP(A154,EXAMS!A:CS,71,FALSE)*VLOOKUP(EXAMS!$BS$1,[1]Cargo!$A:$D,4,FALSE),"")</f>
        <v>0</v>
      </c>
      <c r="AK154">
        <f>IFERROR(VLOOKUP(A154,EXAMS!A:CS,73,FALSE)*VLOOKUP(EXAMS!$BU$1,[1]Cargo!$A:$D,4,FALSE),"")</f>
        <v>0</v>
      </c>
      <c r="AL154">
        <f>IFERROR(VLOOKUP(A154,EXAMS!A:CS,75,FALSE)*VLOOKUP(EXAMS!$BW$1,[1]Cargo!$A:$D,4,FALSE),"")</f>
        <v>0</v>
      </c>
      <c r="AM154">
        <f>IFERROR(VLOOKUP(A154,EXAMS!A:CS,77,FALSE)*VLOOKUP(EXAMS!$BY$1,[1]Cargo!$A:$D,4,FALSE),"")</f>
        <v>0</v>
      </c>
      <c r="AN154">
        <f>IFERROR(VLOOKUP(A154,EXAMS!A:CS,79,FALSE)*VLOOKUP(EXAMS!$CA$1,[1]Cargo!$A:$D,4,FALSE),"")</f>
        <v>0</v>
      </c>
      <c r="AO154">
        <f>IFERROR(VLOOKUP(A154,EXAMS!A:CS,81,FALSE)*VLOOKUP(EXAMS!$CC$1,[1]Cargo!$A:$D,4,FALSE),"")</f>
        <v>0</v>
      </c>
      <c r="AP154">
        <f>IFERROR(VLOOKUP(A154,EXAMS!A:CS,83,FALSE)*VLOOKUP(EXAMS!$CE$1,[1]Cargo!$A:$D,4,FALSE),"")</f>
        <v>0</v>
      </c>
      <c r="AQ154">
        <f>IFERROR(VLOOKUP(A154,EXAMS!A:CS,85,FALSE)*VLOOKUP(EXAMS!$CG$1,[1]Cargo!$A:$D,4,FALSE),"")</f>
        <v>0</v>
      </c>
      <c r="AR154">
        <f>IFERROR(VLOOKUP(A154,EXAMS!A:CS,87,FALSE)*VLOOKUP(EXAMS!$CI$1,[1]Cargo!$A:$D,4,FALSE),"")</f>
        <v>0</v>
      </c>
      <c r="AS154">
        <f>IFERROR(VLOOKUP(A154,EXAMS!A:CS,89,FALSE)*VLOOKUP(EXAMS!$CK$1,[1]Cargo!$A:$D,4,FALSE),"")</f>
        <v>0</v>
      </c>
      <c r="AT154">
        <f>IFERROR(VLOOKUP(A154,EXAMS!A:CS,91,FALSE)*VLOOKUP(EXAMS!$CM$1,[1]Cargo!$A:$D,4,FALSE),"")</f>
        <v>0</v>
      </c>
      <c r="AU154">
        <f>IFERROR(VLOOKUP(A154,EXAMS!A:CS,93,FALSE)*VLOOKUP(EXAMS!$CO$1,[1]Cargo!$A:$D,4,FALSE),"")</f>
        <v>0</v>
      </c>
      <c r="AV154">
        <f>IFERROR(VLOOKUP(A154,EXAMS!A:CS,95,FALSE)*VLOOKUP(EXAMS!$CQ$1,[1]Cargo!$A:$D,4,FALSE),"")</f>
        <v>0</v>
      </c>
      <c r="AW154">
        <f>IFERROR(VLOOKUP(A154,EXAMS!A:CS,97,FALSE)*VLOOKUP(EXAMS!$CS$1,[1]Cargo!$A:$D,4,FALSE),"")</f>
        <v>0</v>
      </c>
    </row>
    <row r="155" spans="1:49" hidden="1" x14ac:dyDescent="0.3">
      <c r="A155" s="4" t="str">
        <f>METADATA!A154</f>
        <v>Q0567</v>
      </c>
      <c r="B155" s="11" t="s">
        <v>479</v>
      </c>
      <c r="C155" s="11">
        <f t="shared" si="6"/>
        <v>0</v>
      </c>
      <c r="D155" s="92">
        <f t="shared" si="5"/>
        <v>0</v>
      </c>
      <c r="E155">
        <f>IFERROR(VLOOKUP(A155,EXAMS!A:CS,7,FALSE)*VLOOKUP(EXAMS!$G$1,[1]Cargo!$A:$D,4,FALSE),"")</f>
        <v>0</v>
      </c>
      <c r="F155">
        <f>IFERROR(VLOOKUP(A155,EXAMS!A:CS,9,FALSE)*VLOOKUP(EXAMS!$I$1,[1]Cargo!$A:$D,4,FALSE),"")</f>
        <v>0</v>
      </c>
      <c r="G155">
        <f>IFERROR(VLOOKUP(A155,EXAMS!A:CS,11,FALSE)*VLOOKUP(EXAMS!$K$1,[1]Cargo!$A:$D,4,FALSE),"")</f>
        <v>0</v>
      </c>
      <c r="H155">
        <f>IFERROR(VLOOKUP(A155,EXAMS!A:CS,13,FALSE)*VLOOKUP(EXAMS!$M$1,[1]Cargo!$A:$D,4,FALSE),"")</f>
        <v>0</v>
      </c>
      <c r="I155">
        <f>IFERROR(VLOOKUP(A155,EXAMS!A:CS,15,FALSE)*VLOOKUP(EXAMS!$O$1,[1]Cargo!$A:$D,4,FALSE),"")</f>
        <v>0</v>
      </c>
      <c r="J155">
        <f>IFERROR(VLOOKUP(A155,EXAMS!A:CS,17,FALSE)*VLOOKUP(EXAMS!$Q$1,[1]Cargo!$A:$D,4,FALSE),"")</f>
        <v>0</v>
      </c>
      <c r="K155">
        <f>IFERROR(VLOOKUP(A155,EXAMS!A:CS,19,FALSE)*VLOOKUP(EXAMS!$S$1,[1]Cargo!$A:$D,4,FALSE),"")</f>
        <v>0</v>
      </c>
      <c r="L155">
        <f>IFERROR(VLOOKUP(A155,EXAMS!A:CS,21,FALSE)*VLOOKUP(EXAMS!$U$1,[1]Cargo!$A:$D,4,FALSE),"")</f>
        <v>0</v>
      </c>
      <c r="M155">
        <f>IFERROR(VLOOKUP(A155,EXAMS!A:CS,23,FALSE)*VLOOKUP(EXAMS!$W$1,[1]Cargo!$A:$D,4,FALSE),"")</f>
        <v>0</v>
      </c>
      <c r="N155">
        <f>IFERROR(VLOOKUP(A155,EXAMS!A:CS,25,FALSE)*VLOOKUP(EXAMS!$Y$1,[1]Cargo!$A:$D,4,FALSE),"")</f>
        <v>0</v>
      </c>
      <c r="O155">
        <f>IFERROR(VLOOKUP(A155,EXAMS!A:CS,27,FALSE)*VLOOKUP(EXAMS!$AA$1,[1]Cargo!$A:$D,4,FALSE),"")</f>
        <v>0</v>
      </c>
      <c r="P155">
        <f>IFERROR(VLOOKUP(A155,EXAMS!A:CS,29,FALSE)*VLOOKUP(EXAMS!$AC$1,[1]Cargo!$A:$D,4,FALSE),"")</f>
        <v>0</v>
      </c>
      <c r="Q155">
        <f>IFERROR(VLOOKUP(A155,EXAMS!A:CS,31,FALSE)*VLOOKUP(EXAMS!$AE$1,[1]Cargo!$A:$D,4,FALSE),"")</f>
        <v>0</v>
      </c>
      <c r="R155">
        <f>IFERROR(VLOOKUP(A155,EXAMS!A:CS,33,FALSE)*VLOOKUP(EXAMS!$AG$1,[1]Cargo!$A:$D,4,FALSE),"")</f>
        <v>0</v>
      </c>
      <c r="S155">
        <f>IFERROR(VLOOKUP(A155,EXAMS!A:CS,37,FALSE)*VLOOKUP(EXAMS!$AK$1,[1]Cargo!$A:$D,4,FALSE),"")</f>
        <v>0</v>
      </c>
      <c r="T155">
        <f>IFERROR(VLOOKUP(A155,EXAMS!A:CS,39,FALSE)*VLOOKUP(EXAMS!$AM$1,[1]Cargo!$A:$D,4,FALSE),"")</f>
        <v>0</v>
      </c>
      <c r="U155">
        <f>IFERROR(VLOOKUP(A155,EXAMS!A:CS,41,FALSE)*VLOOKUP(EXAMS!$AO$1,[1]Cargo!$A:$D,4,FALSE),"")</f>
        <v>0</v>
      </c>
      <c r="V155">
        <f>IFERROR(VLOOKUP(A155,EXAMS!A:CS,43,FALSE)*VLOOKUP(EXAMS!$AQ$1,[1]Cargo!$A:$D,4,FALSE),"")</f>
        <v>0</v>
      </c>
      <c r="W155">
        <f>IFERROR(VLOOKUP(A155,EXAMS!A:CS,45,FALSE)*VLOOKUP(EXAMS!$AS$1,[1]Cargo!$A:$D,4,FALSE),"")</f>
        <v>0</v>
      </c>
      <c r="X155">
        <f>IFERROR(VLOOKUP(A155,EXAMS!A:CS,47,FALSE)*VLOOKUP(EXAMS!$AU$1,[1]Cargo!$A:$D,4,FALSE),"")</f>
        <v>0</v>
      </c>
      <c r="Y155">
        <f>IFERROR(VLOOKUP(A155,EXAMS!A:CS,49,FALSE)*VLOOKUP(EXAMS!$AW$1,[1]Cargo!$A:$D,4,FALSE),"")</f>
        <v>0</v>
      </c>
      <c r="Z155">
        <f>IFERROR(VLOOKUP(A155,EXAMS!A:CS,51,FALSE)*VLOOKUP(EXAMS!$AY$1,[1]Cargo!$A:$D,4,FALSE),"")</f>
        <v>0</v>
      </c>
      <c r="AA155">
        <f>IFERROR(VLOOKUP(A155,EXAMS!A:CS,53,FALSE)*VLOOKUP(EXAMS!$BA$1,[1]Cargo!$A:$D,4,FALSE),"")</f>
        <v>0</v>
      </c>
      <c r="AB155">
        <f>IFERROR(VLOOKUP(A155,EXAMS!A:CS,55,FALSE)*VLOOKUP(EXAMS!$BC$1,[1]Cargo!$A:$D,4,FALSE),"")</f>
        <v>0</v>
      </c>
      <c r="AC155">
        <f>IFERROR(VLOOKUP(A155,EXAMS!A:CS,57,FALSE)*VLOOKUP(EXAMS!$BE$1,[1]Cargo!$A:$D,4,FALSE),"")</f>
        <v>0</v>
      </c>
      <c r="AD155">
        <f>IFERROR(VLOOKUP(A155,EXAMS!A:CS,59,FALSE)*VLOOKUP(EXAMS!$BG$1,[1]Cargo!$A:$D,4,FALSE),"")</f>
        <v>0</v>
      </c>
      <c r="AE155">
        <f>IFERROR(VLOOKUP(A155,EXAMS!A:CS,61,FALSE)*VLOOKUP(EXAMS!$BI$1,[1]Cargo!$A:$D,4,FALSE),"")</f>
        <v>0</v>
      </c>
      <c r="AF155">
        <f>IFERROR(VLOOKUP(A155,EXAMS!A:CS,63,FALSE)*VLOOKUP(EXAMS!$BK$1,[1]Cargo!$A:$D,4,FALSE),"")</f>
        <v>0</v>
      </c>
      <c r="AG155">
        <f>IFERROR(VLOOKUP(A155,EXAMS!A:CS,65,FALSE)*VLOOKUP(EXAMS!$BM$1,[1]Cargo!$A:$D,4,FALSE),"")</f>
        <v>0</v>
      </c>
      <c r="AH155">
        <f>IFERROR(VLOOKUP(A155,EXAMS!A:CS,67,FALSE)*VLOOKUP(EXAMS!$BO$1,[1]Cargo!$A:$D,4,FALSE),"")</f>
        <v>0</v>
      </c>
      <c r="AI155">
        <f>IFERROR(VLOOKUP(A155,EXAMS!A:CS,69,FALSE)*VLOOKUP(EXAMS!$BQ$1,[1]Cargo!$A:$D,4,FALSE),"")</f>
        <v>0</v>
      </c>
      <c r="AJ155">
        <f>IFERROR(VLOOKUP(A155,EXAMS!A:CS,71,FALSE)*VLOOKUP(EXAMS!$BS$1,[1]Cargo!$A:$D,4,FALSE),"")</f>
        <v>0</v>
      </c>
      <c r="AK155">
        <f>IFERROR(VLOOKUP(A155,EXAMS!A:CS,73,FALSE)*VLOOKUP(EXAMS!$BU$1,[1]Cargo!$A:$D,4,FALSE),"")</f>
        <v>0</v>
      </c>
      <c r="AL155">
        <f>IFERROR(VLOOKUP(A155,EXAMS!A:CS,75,FALSE)*VLOOKUP(EXAMS!$BW$1,[1]Cargo!$A:$D,4,FALSE),"")</f>
        <v>0</v>
      </c>
      <c r="AM155">
        <f>IFERROR(VLOOKUP(A155,EXAMS!A:CS,77,FALSE)*VLOOKUP(EXAMS!$BY$1,[1]Cargo!$A:$D,4,FALSE),"")</f>
        <v>0</v>
      </c>
      <c r="AN155">
        <f>IFERROR(VLOOKUP(A155,EXAMS!A:CS,79,FALSE)*VLOOKUP(EXAMS!$CA$1,[1]Cargo!$A:$D,4,FALSE),"")</f>
        <v>0</v>
      </c>
      <c r="AO155">
        <f>IFERROR(VLOOKUP(A155,EXAMS!A:CS,81,FALSE)*VLOOKUP(EXAMS!$CC$1,[1]Cargo!$A:$D,4,FALSE),"")</f>
        <v>0</v>
      </c>
      <c r="AP155">
        <f>IFERROR(VLOOKUP(A155,EXAMS!A:CS,83,FALSE)*VLOOKUP(EXAMS!$CE$1,[1]Cargo!$A:$D,4,FALSE),"")</f>
        <v>0</v>
      </c>
      <c r="AQ155">
        <f>IFERROR(VLOOKUP(A155,EXAMS!A:CS,85,FALSE)*VLOOKUP(EXAMS!$CG$1,[1]Cargo!$A:$D,4,FALSE),"")</f>
        <v>0</v>
      </c>
      <c r="AR155">
        <f>IFERROR(VLOOKUP(A155,EXAMS!A:CS,87,FALSE)*VLOOKUP(EXAMS!$CI$1,[1]Cargo!$A:$D,4,FALSE),"")</f>
        <v>0</v>
      </c>
      <c r="AS155">
        <f>IFERROR(VLOOKUP(A155,EXAMS!A:CS,89,FALSE)*VLOOKUP(EXAMS!$CK$1,[1]Cargo!$A:$D,4,FALSE),"")</f>
        <v>0</v>
      </c>
      <c r="AT155">
        <f>IFERROR(VLOOKUP(A155,EXAMS!A:CS,91,FALSE)*VLOOKUP(EXAMS!$CM$1,[1]Cargo!$A:$D,4,FALSE),"")</f>
        <v>0</v>
      </c>
      <c r="AU155">
        <f>IFERROR(VLOOKUP(A155,EXAMS!A:CS,93,FALSE)*VLOOKUP(EXAMS!$CO$1,[1]Cargo!$A:$D,4,FALSE),"")</f>
        <v>0</v>
      </c>
      <c r="AV155">
        <f>IFERROR(VLOOKUP(A155,EXAMS!A:CS,95,FALSE)*VLOOKUP(EXAMS!$CQ$1,[1]Cargo!$A:$D,4,FALSE),"")</f>
        <v>0</v>
      </c>
      <c r="AW155">
        <f>IFERROR(VLOOKUP(A155,EXAMS!A:CS,97,FALSE)*VLOOKUP(EXAMS!$CS$1,[1]Cargo!$A:$D,4,FALSE),"")</f>
        <v>0</v>
      </c>
    </row>
    <row r="156" spans="1:49" x14ac:dyDescent="0.3">
      <c r="A156" s="4" t="str">
        <f>METADATA!A155</f>
        <v>Q0568</v>
      </c>
      <c r="B156" s="11" t="s">
        <v>482</v>
      </c>
      <c r="C156" s="11">
        <f t="shared" si="6"/>
        <v>4.7858200000000002</v>
      </c>
      <c r="D156" s="92">
        <f t="shared" si="5"/>
        <v>10</v>
      </c>
      <c r="E156">
        <f>IFERROR(VLOOKUP(A156,EXAMS!A:CS,7,FALSE)*VLOOKUP(EXAMS!$G$1,[1]Cargo!$A:$D,4,FALSE),"")</f>
        <v>0.56921999999999995</v>
      </c>
      <c r="F156">
        <f>IFERROR(VLOOKUP(A156,EXAMS!A:CS,9,FALSE)*VLOOKUP(EXAMS!$I$1,[1]Cargo!$A:$D,4,FALSE),"")</f>
        <v>0.85499999999999998</v>
      </c>
      <c r="G156">
        <f>IFERROR(VLOOKUP(A156,EXAMS!A:CS,11,FALSE)*VLOOKUP(EXAMS!$K$1,[1]Cargo!$A:$D,4,FALSE),"")</f>
        <v>0.66669999999999996</v>
      </c>
      <c r="H156">
        <f>IFERROR(VLOOKUP(A156,EXAMS!A:CS,13,FALSE)*VLOOKUP(EXAMS!$M$1,[1]Cargo!$A:$D,4,FALSE),"")</f>
        <v>0.48677999999999999</v>
      </c>
      <c r="I156">
        <f>IFERROR(VLOOKUP(A156,EXAMS!A:CS,15,FALSE)*VLOOKUP(EXAMS!$O$1,[1]Cargo!$A:$D,4,FALSE),"")</f>
        <v>0.41665000000000002</v>
      </c>
      <c r="J156">
        <f>IFERROR(VLOOKUP(A156,EXAMS!A:CS,17,FALSE)*VLOOKUP(EXAMS!$Q$1,[1]Cargo!$A:$D,4,FALSE),"")</f>
        <v>0</v>
      </c>
      <c r="K156">
        <f>IFERROR(VLOOKUP(A156,EXAMS!A:CS,19,FALSE)*VLOOKUP(EXAMS!$S$1,[1]Cargo!$A:$D,4,FALSE),"")</f>
        <v>0.36444000000000004</v>
      </c>
      <c r="L156">
        <f>IFERROR(VLOOKUP(A156,EXAMS!A:CS,21,FALSE)*VLOOKUP(EXAMS!$U$1,[1]Cargo!$A:$D,4,FALSE),"")</f>
        <v>0.44080000000000003</v>
      </c>
      <c r="M156">
        <f>IFERROR(VLOOKUP(A156,EXAMS!A:CS,23,FALSE)*VLOOKUP(EXAMS!$W$1,[1]Cargo!$A:$D,4,FALSE),"")</f>
        <v>0.29258999999999996</v>
      </c>
      <c r="N156">
        <f>IFERROR(VLOOKUP(A156,EXAMS!A:CS,25,FALSE)*VLOOKUP(EXAMS!$Y$1,[1]Cargo!$A:$D,4,FALSE),"")</f>
        <v>0</v>
      </c>
      <c r="O156">
        <f>IFERROR(VLOOKUP(A156,EXAMS!A:CS,27,FALSE)*VLOOKUP(EXAMS!$AA$1,[1]Cargo!$A:$D,4,FALSE),"")</f>
        <v>0.47620000000000001</v>
      </c>
      <c r="P156">
        <f>IFERROR(VLOOKUP(A156,EXAMS!A:CS,29,FALSE)*VLOOKUP(EXAMS!$AC$1,[1]Cargo!$A:$D,4,FALSE),"")</f>
        <v>0</v>
      </c>
      <c r="Q156">
        <f>IFERROR(VLOOKUP(A156,EXAMS!A:CS,31,FALSE)*VLOOKUP(EXAMS!$AE$1,[1]Cargo!$A:$D,4,FALSE),"")</f>
        <v>0</v>
      </c>
      <c r="R156">
        <f>IFERROR(VLOOKUP(A156,EXAMS!A:CS,33,FALSE)*VLOOKUP(EXAMS!$AG$1,[1]Cargo!$A:$D,4,FALSE),"")</f>
        <v>0.21743999999999999</v>
      </c>
      <c r="S156">
        <f>IFERROR(VLOOKUP(A156,EXAMS!A:CS,37,FALSE)*VLOOKUP(EXAMS!$AK$1,[1]Cargo!$A:$D,4,FALSE),"")</f>
        <v>0</v>
      </c>
      <c r="T156">
        <f>IFERROR(VLOOKUP(A156,EXAMS!A:CS,39,FALSE)*VLOOKUP(EXAMS!$AM$1,[1]Cargo!$A:$D,4,FALSE),"")</f>
        <v>0</v>
      </c>
      <c r="U156">
        <f>IFERROR(VLOOKUP(A156,EXAMS!A:CS,41,FALSE)*VLOOKUP(EXAMS!$AO$1,[1]Cargo!$A:$D,4,FALSE),"")</f>
        <v>0</v>
      </c>
      <c r="V156">
        <f>IFERROR(VLOOKUP(A156,EXAMS!A:CS,43,FALSE)*VLOOKUP(EXAMS!$AQ$1,[1]Cargo!$A:$D,4,FALSE),"")</f>
        <v>0</v>
      </c>
      <c r="W156">
        <f>IFERROR(VLOOKUP(A156,EXAMS!A:CS,45,FALSE)*VLOOKUP(EXAMS!$AS$1,[1]Cargo!$A:$D,4,FALSE),"")</f>
        <v>0</v>
      </c>
      <c r="X156">
        <f>IFERROR(VLOOKUP(A156,EXAMS!A:CS,47,FALSE)*VLOOKUP(EXAMS!$AU$1,[1]Cargo!$A:$D,4,FALSE),"")</f>
        <v>0</v>
      </c>
      <c r="Y156">
        <f>IFERROR(VLOOKUP(A156,EXAMS!A:CS,49,FALSE)*VLOOKUP(EXAMS!$AW$1,[1]Cargo!$A:$D,4,FALSE),"")</f>
        <v>0</v>
      </c>
      <c r="Z156">
        <f>IFERROR(VLOOKUP(A156,EXAMS!A:CS,51,FALSE)*VLOOKUP(EXAMS!$AY$1,[1]Cargo!$A:$D,4,FALSE),"")</f>
        <v>0</v>
      </c>
      <c r="AA156">
        <f>IFERROR(VLOOKUP(A156,EXAMS!A:CS,53,FALSE)*VLOOKUP(EXAMS!$BA$1,[1]Cargo!$A:$D,4,FALSE),"")</f>
        <v>0</v>
      </c>
      <c r="AB156">
        <f>IFERROR(VLOOKUP(A156,EXAMS!A:CS,55,FALSE)*VLOOKUP(EXAMS!$BC$1,[1]Cargo!$A:$D,4,FALSE),"")</f>
        <v>0</v>
      </c>
      <c r="AC156">
        <f>IFERROR(VLOOKUP(A156,EXAMS!A:CS,57,FALSE)*VLOOKUP(EXAMS!$BE$1,[1]Cargo!$A:$D,4,FALSE),"")</f>
        <v>0</v>
      </c>
      <c r="AD156">
        <f>IFERROR(VLOOKUP(A156,EXAMS!A:CS,59,FALSE)*VLOOKUP(EXAMS!$BG$1,[1]Cargo!$A:$D,4,FALSE),"")</f>
        <v>0</v>
      </c>
      <c r="AE156">
        <f>IFERROR(VLOOKUP(A156,EXAMS!A:CS,61,FALSE)*VLOOKUP(EXAMS!$BI$1,[1]Cargo!$A:$D,4,FALSE),"")</f>
        <v>0</v>
      </c>
      <c r="AF156">
        <f>IFERROR(VLOOKUP(A156,EXAMS!A:CS,63,FALSE)*VLOOKUP(EXAMS!$BK$1,[1]Cargo!$A:$D,4,FALSE),"")</f>
        <v>0</v>
      </c>
      <c r="AG156">
        <f>IFERROR(VLOOKUP(A156,EXAMS!A:CS,65,FALSE)*VLOOKUP(EXAMS!$BM$1,[1]Cargo!$A:$D,4,FALSE),"")</f>
        <v>0</v>
      </c>
      <c r="AH156">
        <f>IFERROR(VLOOKUP(A156,EXAMS!A:CS,67,FALSE)*VLOOKUP(EXAMS!$BO$1,[1]Cargo!$A:$D,4,FALSE),"")</f>
        <v>0</v>
      </c>
      <c r="AI156">
        <f>IFERROR(VLOOKUP(A156,EXAMS!A:CS,69,FALSE)*VLOOKUP(EXAMS!$BQ$1,[1]Cargo!$A:$D,4,FALSE),"")</f>
        <v>0</v>
      </c>
      <c r="AJ156">
        <f>IFERROR(VLOOKUP(A156,EXAMS!A:CS,71,FALSE)*VLOOKUP(EXAMS!$BS$1,[1]Cargo!$A:$D,4,FALSE),"")</f>
        <v>0</v>
      </c>
      <c r="AK156">
        <f>IFERROR(VLOOKUP(A156,EXAMS!A:CS,73,FALSE)*VLOOKUP(EXAMS!$BU$1,[1]Cargo!$A:$D,4,FALSE),"")</f>
        <v>0</v>
      </c>
      <c r="AL156">
        <f>IFERROR(VLOOKUP(A156,EXAMS!A:CS,75,FALSE)*VLOOKUP(EXAMS!$BW$1,[1]Cargo!$A:$D,4,FALSE),"")</f>
        <v>0</v>
      </c>
      <c r="AM156">
        <f>IFERROR(VLOOKUP(A156,EXAMS!A:CS,77,FALSE)*VLOOKUP(EXAMS!$BY$1,[1]Cargo!$A:$D,4,FALSE),"")</f>
        <v>0</v>
      </c>
      <c r="AN156">
        <f>IFERROR(VLOOKUP(A156,EXAMS!A:CS,79,FALSE)*VLOOKUP(EXAMS!$CA$1,[1]Cargo!$A:$D,4,FALSE),"")</f>
        <v>0</v>
      </c>
      <c r="AO156">
        <f>IFERROR(VLOOKUP(A156,EXAMS!A:CS,81,FALSE)*VLOOKUP(EXAMS!$CC$1,[1]Cargo!$A:$D,4,FALSE),"")</f>
        <v>0</v>
      </c>
      <c r="AP156">
        <f>IFERROR(VLOOKUP(A156,EXAMS!A:CS,83,FALSE)*VLOOKUP(EXAMS!$CE$1,[1]Cargo!$A:$D,4,FALSE),"")</f>
        <v>0</v>
      </c>
      <c r="AQ156">
        <f>IFERROR(VLOOKUP(A156,EXAMS!A:CS,85,FALSE)*VLOOKUP(EXAMS!$CG$1,[1]Cargo!$A:$D,4,FALSE),"")</f>
        <v>0</v>
      </c>
      <c r="AR156">
        <f>IFERROR(VLOOKUP(A156,EXAMS!A:CS,87,FALSE)*VLOOKUP(EXAMS!$CI$1,[1]Cargo!$A:$D,4,FALSE),"")</f>
        <v>0</v>
      </c>
      <c r="AS156">
        <f>IFERROR(VLOOKUP(A156,EXAMS!A:CS,89,FALSE)*VLOOKUP(EXAMS!$CK$1,[1]Cargo!$A:$D,4,FALSE),"")</f>
        <v>0</v>
      </c>
      <c r="AT156">
        <f>IFERROR(VLOOKUP(A156,EXAMS!A:CS,91,FALSE)*VLOOKUP(EXAMS!$CM$1,[1]Cargo!$A:$D,4,FALSE),"")</f>
        <v>0</v>
      </c>
      <c r="AU156">
        <f>IFERROR(VLOOKUP(A156,EXAMS!A:CS,93,FALSE)*VLOOKUP(EXAMS!$CO$1,[1]Cargo!$A:$D,4,FALSE),"")</f>
        <v>0</v>
      </c>
      <c r="AV156">
        <f>IFERROR(VLOOKUP(A156,EXAMS!A:CS,95,FALSE)*VLOOKUP(EXAMS!$CQ$1,[1]Cargo!$A:$D,4,FALSE),"")</f>
        <v>0</v>
      </c>
      <c r="AW156">
        <f>IFERROR(VLOOKUP(A156,EXAMS!A:CS,97,FALSE)*VLOOKUP(EXAMS!$CS$1,[1]Cargo!$A:$D,4,FALSE),"")</f>
        <v>0</v>
      </c>
    </row>
    <row r="157" spans="1:49" x14ac:dyDescent="0.3">
      <c r="A157" s="4" t="str">
        <f>METADATA!A156</f>
        <v>Q0569</v>
      </c>
      <c r="B157" s="11" t="s">
        <v>485</v>
      </c>
      <c r="C157" s="11">
        <f t="shared" si="6"/>
        <v>4.24559</v>
      </c>
      <c r="D157" s="92">
        <f t="shared" si="5"/>
        <v>9</v>
      </c>
      <c r="E157">
        <f>IFERROR(VLOOKUP(A157,EXAMS!A:CS,7,FALSE)*VLOOKUP(EXAMS!$G$1,[1]Cargo!$A:$D,4,FALSE),"")</f>
        <v>0.38735999999999998</v>
      </c>
      <c r="F157">
        <f>IFERROR(VLOOKUP(A157,EXAMS!A:CS,9,FALSE)*VLOOKUP(EXAMS!$I$1,[1]Cargo!$A:$D,4,FALSE),"")</f>
        <v>0.76500000000000001</v>
      </c>
      <c r="G157">
        <f>IFERROR(VLOOKUP(A157,EXAMS!A:CS,11,FALSE)*VLOOKUP(EXAMS!$K$1,[1]Cargo!$A:$D,4,FALSE),"")</f>
        <v>0.55549999999999999</v>
      </c>
      <c r="H157">
        <f>IFERROR(VLOOKUP(A157,EXAMS!A:CS,13,FALSE)*VLOOKUP(EXAMS!$M$1,[1]Cargo!$A:$D,4,FALSE),"")</f>
        <v>0.54335999999999995</v>
      </c>
      <c r="I157">
        <f>IFERROR(VLOOKUP(A157,EXAMS!A:CS,15,FALSE)*VLOOKUP(EXAMS!$O$1,[1]Cargo!$A:$D,4,FALSE),"")</f>
        <v>0.45834999999999998</v>
      </c>
      <c r="J157">
        <f>IFERROR(VLOOKUP(A157,EXAMS!A:CS,17,FALSE)*VLOOKUP(EXAMS!$Q$1,[1]Cargo!$A:$D,4,FALSE),"")</f>
        <v>0</v>
      </c>
      <c r="K157">
        <f>IFERROR(VLOOKUP(A157,EXAMS!A:CS,19,FALSE)*VLOOKUP(EXAMS!$S$1,[1]Cargo!$A:$D,4,FALSE),"")</f>
        <v>0.36444000000000004</v>
      </c>
      <c r="L157">
        <f>IFERROR(VLOOKUP(A157,EXAMS!A:CS,21,FALSE)*VLOOKUP(EXAMS!$U$1,[1]Cargo!$A:$D,4,FALSE),"")</f>
        <v>0</v>
      </c>
      <c r="M157">
        <f>IFERROR(VLOOKUP(A157,EXAMS!A:CS,23,FALSE)*VLOOKUP(EXAMS!$W$1,[1]Cargo!$A:$D,4,FALSE),"")</f>
        <v>0.27407999999999999</v>
      </c>
      <c r="N157">
        <f>IFERROR(VLOOKUP(A157,EXAMS!A:CS,25,FALSE)*VLOOKUP(EXAMS!$Y$1,[1]Cargo!$A:$D,4,FALSE),"")</f>
        <v>0.47915000000000002</v>
      </c>
      <c r="O157">
        <f>IFERROR(VLOOKUP(A157,EXAMS!A:CS,27,FALSE)*VLOOKUP(EXAMS!$AA$1,[1]Cargo!$A:$D,4,FALSE),"")</f>
        <v>0.41835</v>
      </c>
      <c r="P157">
        <f>IFERROR(VLOOKUP(A157,EXAMS!A:CS,29,FALSE)*VLOOKUP(EXAMS!$AC$1,[1]Cargo!$A:$D,4,FALSE),"")</f>
        <v>0</v>
      </c>
      <c r="Q157">
        <f>IFERROR(VLOOKUP(A157,EXAMS!A:CS,31,FALSE)*VLOOKUP(EXAMS!$AE$1,[1]Cargo!$A:$D,4,FALSE),"")</f>
        <v>0</v>
      </c>
      <c r="R157">
        <f>IFERROR(VLOOKUP(A157,EXAMS!A:CS,33,FALSE)*VLOOKUP(EXAMS!$AG$1,[1]Cargo!$A:$D,4,FALSE),"")</f>
        <v>0</v>
      </c>
      <c r="S157">
        <f>IFERROR(VLOOKUP(A157,EXAMS!A:CS,37,FALSE)*VLOOKUP(EXAMS!$AK$1,[1]Cargo!$A:$D,4,FALSE),"")</f>
        <v>0</v>
      </c>
      <c r="T157">
        <f>IFERROR(VLOOKUP(A157,EXAMS!A:CS,39,FALSE)*VLOOKUP(EXAMS!$AM$1,[1]Cargo!$A:$D,4,FALSE),"")</f>
        <v>0</v>
      </c>
      <c r="U157">
        <f>IFERROR(VLOOKUP(A157,EXAMS!A:CS,41,FALSE)*VLOOKUP(EXAMS!$AO$1,[1]Cargo!$A:$D,4,FALSE),"")</f>
        <v>0</v>
      </c>
      <c r="V157">
        <f>IFERROR(VLOOKUP(A157,EXAMS!A:CS,43,FALSE)*VLOOKUP(EXAMS!$AQ$1,[1]Cargo!$A:$D,4,FALSE),"")</f>
        <v>0</v>
      </c>
      <c r="W157">
        <f>IFERROR(VLOOKUP(A157,EXAMS!A:CS,45,FALSE)*VLOOKUP(EXAMS!$AS$1,[1]Cargo!$A:$D,4,FALSE),"")</f>
        <v>0</v>
      </c>
      <c r="X157">
        <f>IFERROR(VLOOKUP(A157,EXAMS!A:CS,47,FALSE)*VLOOKUP(EXAMS!$AU$1,[1]Cargo!$A:$D,4,FALSE),"")</f>
        <v>0</v>
      </c>
      <c r="Y157">
        <f>IFERROR(VLOOKUP(A157,EXAMS!A:CS,49,FALSE)*VLOOKUP(EXAMS!$AW$1,[1]Cargo!$A:$D,4,FALSE),"")</f>
        <v>0</v>
      </c>
      <c r="Z157">
        <f>IFERROR(VLOOKUP(A157,EXAMS!A:CS,51,FALSE)*VLOOKUP(EXAMS!$AY$1,[1]Cargo!$A:$D,4,FALSE),"")</f>
        <v>0</v>
      </c>
      <c r="AA157">
        <f>IFERROR(VLOOKUP(A157,EXAMS!A:CS,53,FALSE)*VLOOKUP(EXAMS!$BA$1,[1]Cargo!$A:$D,4,FALSE),"")</f>
        <v>0</v>
      </c>
      <c r="AB157">
        <f>IFERROR(VLOOKUP(A157,EXAMS!A:CS,55,FALSE)*VLOOKUP(EXAMS!$BC$1,[1]Cargo!$A:$D,4,FALSE),"")</f>
        <v>0</v>
      </c>
      <c r="AC157">
        <f>IFERROR(VLOOKUP(A157,EXAMS!A:CS,57,FALSE)*VLOOKUP(EXAMS!$BE$1,[1]Cargo!$A:$D,4,FALSE),"")</f>
        <v>0</v>
      </c>
      <c r="AD157">
        <f>IFERROR(VLOOKUP(A157,EXAMS!A:CS,59,FALSE)*VLOOKUP(EXAMS!$BG$1,[1]Cargo!$A:$D,4,FALSE),"")</f>
        <v>0</v>
      </c>
      <c r="AE157">
        <f>IFERROR(VLOOKUP(A157,EXAMS!A:CS,61,FALSE)*VLOOKUP(EXAMS!$BI$1,[1]Cargo!$A:$D,4,FALSE),"")</f>
        <v>0</v>
      </c>
      <c r="AF157">
        <f>IFERROR(VLOOKUP(A157,EXAMS!A:CS,63,FALSE)*VLOOKUP(EXAMS!$BK$1,[1]Cargo!$A:$D,4,FALSE),"")</f>
        <v>0</v>
      </c>
      <c r="AG157">
        <f>IFERROR(VLOOKUP(A157,EXAMS!A:CS,65,FALSE)*VLOOKUP(EXAMS!$BM$1,[1]Cargo!$A:$D,4,FALSE),"")</f>
        <v>0</v>
      </c>
      <c r="AH157">
        <f>IFERROR(VLOOKUP(A157,EXAMS!A:CS,67,FALSE)*VLOOKUP(EXAMS!$BO$1,[1]Cargo!$A:$D,4,FALSE),"")</f>
        <v>0</v>
      </c>
      <c r="AI157">
        <f>IFERROR(VLOOKUP(A157,EXAMS!A:CS,69,FALSE)*VLOOKUP(EXAMS!$BQ$1,[1]Cargo!$A:$D,4,FALSE),"")</f>
        <v>0</v>
      </c>
      <c r="AJ157">
        <f>IFERROR(VLOOKUP(A157,EXAMS!A:CS,71,FALSE)*VLOOKUP(EXAMS!$BS$1,[1]Cargo!$A:$D,4,FALSE),"")</f>
        <v>0</v>
      </c>
      <c r="AK157">
        <f>IFERROR(VLOOKUP(A157,EXAMS!A:CS,73,FALSE)*VLOOKUP(EXAMS!$BU$1,[1]Cargo!$A:$D,4,FALSE),"")</f>
        <v>0</v>
      </c>
      <c r="AL157">
        <f>IFERROR(VLOOKUP(A157,EXAMS!A:CS,75,FALSE)*VLOOKUP(EXAMS!$BW$1,[1]Cargo!$A:$D,4,FALSE),"")</f>
        <v>0</v>
      </c>
      <c r="AM157">
        <f>IFERROR(VLOOKUP(A157,EXAMS!A:CS,77,FALSE)*VLOOKUP(EXAMS!$BY$1,[1]Cargo!$A:$D,4,FALSE),"")</f>
        <v>0</v>
      </c>
      <c r="AN157">
        <f>IFERROR(VLOOKUP(A157,EXAMS!A:CS,79,FALSE)*VLOOKUP(EXAMS!$CA$1,[1]Cargo!$A:$D,4,FALSE),"")</f>
        <v>0</v>
      </c>
      <c r="AO157">
        <f>IFERROR(VLOOKUP(A157,EXAMS!A:CS,81,FALSE)*VLOOKUP(EXAMS!$CC$1,[1]Cargo!$A:$D,4,FALSE),"")</f>
        <v>0</v>
      </c>
      <c r="AP157">
        <f>IFERROR(VLOOKUP(A157,EXAMS!A:CS,83,FALSE)*VLOOKUP(EXAMS!$CE$1,[1]Cargo!$A:$D,4,FALSE),"")</f>
        <v>0</v>
      </c>
      <c r="AQ157">
        <f>IFERROR(VLOOKUP(A157,EXAMS!A:CS,85,FALSE)*VLOOKUP(EXAMS!$CG$1,[1]Cargo!$A:$D,4,FALSE),"")</f>
        <v>0</v>
      </c>
      <c r="AR157">
        <f>IFERROR(VLOOKUP(A157,EXAMS!A:CS,87,FALSE)*VLOOKUP(EXAMS!$CI$1,[1]Cargo!$A:$D,4,FALSE),"")</f>
        <v>0</v>
      </c>
      <c r="AS157">
        <f>IFERROR(VLOOKUP(A157,EXAMS!A:CS,89,FALSE)*VLOOKUP(EXAMS!$CK$1,[1]Cargo!$A:$D,4,FALSE),"")</f>
        <v>0</v>
      </c>
      <c r="AT157">
        <f>IFERROR(VLOOKUP(A157,EXAMS!A:CS,91,FALSE)*VLOOKUP(EXAMS!$CM$1,[1]Cargo!$A:$D,4,FALSE),"")</f>
        <v>0</v>
      </c>
      <c r="AU157">
        <f>IFERROR(VLOOKUP(A157,EXAMS!A:CS,93,FALSE)*VLOOKUP(EXAMS!$CO$1,[1]Cargo!$A:$D,4,FALSE),"")</f>
        <v>0</v>
      </c>
      <c r="AV157">
        <f>IFERROR(VLOOKUP(A157,EXAMS!A:CS,95,FALSE)*VLOOKUP(EXAMS!$CQ$1,[1]Cargo!$A:$D,4,FALSE),"")</f>
        <v>0</v>
      </c>
      <c r="AW157">
        <f>IFERROR(VLOOKUP(A157,EXAMS!A:CS,97,FALSE)*VLOOKUP(EXAMS!$CS$1,[1]Cargo!$A:$D,4,FALSE),"")</f>
        <v>0</v>
      </c>
    </row>
    <row r="158" spans="1:49" hidden="1" x14ac:dyDescent="0.3">
      <c r="A158" s="4" t="str">
        <f>METADATA!A157</f>
        <v>Q0570</v>
      </c>
      <c r="B158" s="11" t="s">
        <v>488</v>
      </c>
      <c r="C158" s="11">
        <f t="shared" si="6"/>
        <v>0.37755</v>
      </c>
      <c r="D158" s="92">
        <f t="shared" si="5"/>
        <v>1</v>
      </c>
      <c r="E158">
        <f>IFERROR(VLOOKUP(A158,EXAMS!A:CS,7,FALSE)*VLOOKUP(EXAMS!$G$1,[1]Cargo!$A:$D,4,FALSE),"")</f>
        <v>0</v>
      </c>
      <c r="F158">
        <f>IFERROR(VLOOKUP(A158,EXAMS!A:CS,9,FALSE)*VLOOKUP(EXAMS!$I$1,[1]Cargo!$A:$D,4,FALSE),"")</f>
        <v>0</v>
      </c>
      <c r="G158">
        <f>IFERROR(VLOOKUP(A158,EXAMS!A:CS,11,FALSE)*VLOOKUP(EXAMS!$K$1,[1]Cargo!$A:$D,4,FALSE),"")</f>
        <v>0</v>
      </c>
      <c r="H158">
        <f>IFERROR(VLOOKUP(A158,EXAMS!A:CS,13,FALSE)*VLOOKUP(EXAMS!$M$1,[1]Cargo!$A:$D,4,FALSE),"")</f>
        <v>0</v>
      </c>
      <c r="I158">
        <f>IFERROR(VLOOKUP(A158,EXAMS!A:CS,15,FALSE)*VLOOKUP(EXAMS!$O$1,[1]Cargo!$A:$D,4,FALSE),"")</f>
        <v>0</v>
      </c>
      <c r="J158">
        <f>IFERROR(VLOOKUP(A158,EXAMS!A:CS,17,FALSE)*VLOOKUP(EXAMS!$Q$1,[1]Cargo!$A:$D,4,FALSE),"")</f>
        <v>0</v>
      </c>
      <c r="K158">
        <f>IFERROR(VLOOKUP(A158,EXAMS!A:CS,19,FALSE)*VLOOKUP(EXAMS!$S$1,[1]Cargo!$A:$D,4,FALSE),"")</f>
        <v>0</v>
      </c>
      <c r="L158">
        <f>IFERROR(VLOOKUP(A158,EXAMS!A:CS,21,FALSE)*VLOOKUP(EXAMS!$U$1,[1]Cargo!$A:$D,4,FALSE),"")</f>
        <v>0</v>
      </c>
      <c r="M158">
        <f>IFERROR(VLOOKUP(A158,EXAMS!A:CS,23,FALSE)*VLOOKUP(EXAMS!$W$1,[1]Cargo!$A:$D,4,FALSE),"")</f>
        <v>0</v>
      </c>
      <c r="N158">
        <f>IFERROR(VLOOKUP(A158,EXAMS!A:CS,25,FALSE)*VLOOKUP(EXAMS!$Y$1,[1]Cargo!$A:$D,4,FALSE),"")</f>
        <v>0</v>
      </c>
      <c r="O158">
        <f>IFERROR(VLOOKUP(A158,EXAMS!A:CS,27,FALSE)*VLOOKUP(EXAMS!$AA$1,[1]Cargo!$A:$D,4,FALSE),"")</f>
        <v>0.37755</v>
      </c>
      <c r="P158">
        <f>IFERROR(VLOOKUP(A158,EXAMS!A:CS,29,FALSE)*VLOOKUP(EXAMS!$AC$1,[1]Cargo!$A:$D,4,FALSE),"")</f>
        <v>0</v>
      </c>
      <c r="Q158">
        <f>IFERROR(VLOOKUP(A158,EXAMS!A:CS,31,FALSE)*VLOOKUP(EXAMS!$AE$1,[1]Cargo!$A:$D,4,FALSE),"")</f>
        <v>0</v>
      </c>
      <c r="R158">
        <f>IFERROR(VLOOKUP(A158,EXAMS!A:CS,33,FALSE)*VLOOKUP(EXAMS!$AG$1,[1]Cargo!$A:$D,4,FALSE),"")</f>
        <v>0</v>
      </c>
      <c r="S158">
        <f>IFERROR(VLOOKUP(A158,EXAMS!A:CS,37,FALSE)*VLOOKUP(EXAMS!$AK$1,[1]Cargo!$A:$D,4,FALSE),"")</f>
        <v>0</v>
      </c>
      <c r="T158">
        <f>IFERROR(VLOOKUP(A158,EXAMS!A:CS,39,FALSE)*VLOOKUP(EXAMS!$AM$1,[1]Cargo!$A:$D,4,FALSE),"")</f>
        <v>0</v>
      </c>
      <c r="U158">
        <f>IFERROR(VLOOKUP(A158,EXAMS!A:CS,41,FALSE)*VLOOKUP(EXAMS!$AO$1,[1]Cargo!$A:$D,4,FALSE),"")</f>
        <v>0</v>
      </c>
      <c r="V158">
        <f>IFERROR(VLOOKUP(A158,EXAMS!A:CS,43,FALSE)*VLOOKUP(EXAMS!$AQ$1,[1]Cargo!$A:$D,4,FALSE),"")</f>
        <v>0</v>
      </c>
      <c r="W158">
        <f>IFERROR(VLOOKUP(A158,EXAMS!A:CS,45,FALSE)*VLOOKUP(EXAMS!$AS$1,[1]Cargo!$A:$D,4,FALSE),"")</f>
        <v>0</v>
      </c>
      <c r="X158">
        <f>IFERROR(VLOOKUP(A158,EXAMS!A:CS,47,FALSE)*VLOOKUP(EXAMS!$AU$1,[1]Cargo!$A:$D,4,FALSE),"")</f>
        <v>0</v>
      </c>
      <c r="Y158">
        <f>IFERROR(VLOOKUP(A158,EXAMS!A:CS,49,FALSE)*VLOOKUP(EXAMS!$AW$1,[1]Cargo!$A:$D,4,FALSE),"")</f>
        <v>0</v>
      </c>
      <c r="Z158">
        <f>IFERROR(VLOOKUP(A158,EXAMS!A:CS,51,FALSE)*VLOOKUP(EXAMS!$AY$1,[1]Cargo!$A:$D,4,FALSE),"")</f>
        <v>0</v>
      </c>
      <c r="AA158">
        <f>IFERROR(VLOOKUP(A158,EXAMS!A:CS,53,FALSE)*VLOOKUP(EXAMS!$BA$1,[1]Cargo!$A:$D,4,FALSE),"")</f>
        <v>0</v>
      </c>
      <c r="AB158">
        <f>IFERROR(VLOOKUP(A158,EXAMS!A:CS,55,FALSE)*VLOOKUP(EXAMS!$BC$1,[1]Cargo!$A:$D,4,FALSE),"")</f>
        <v>0</v>
      </c>
      <c r="AC158">
        <f>IFERROR(VLOOKUP(A158,EXAMS!A:CS,57,FALSE)*VLOOKUP(EXAMS!$BE$1,[1]Cargo!$A:$D,4,FALSE),"")</f>
        <v>0</v>
      </c>
      <c r="AD158">
        <f>IFERROR(VLOOKUP(A158,EXAMS!A:CS,59,FALSE)*VLOOKUP(EXAMS!$BG$1,[1]Cargo!$A:$D,4,FALSE),"")</f>
        <v>0</v>
      </c>
      <c r="AE158">
        <f>IFERROR(VLOOKUP(A158,EXAMS!A:CS,61,FALSE)*VLOOKUP(EXAMS!$BI$1,[1]Cargo!$A:$D,4,FALSE),"")</f>
        <v>0</v>
      </c>
      <c r="AF158">
        <f>IFERROR(VLOOKUP(A158,EXAMS!A:CS,63,FALSE)*VLOOKUP(EXAMS!$BK$1,[1]Cargo!$A:$D,4,FALSE),"")</f>
        <v>0</v>
      </c>
      <c r="AG158">
        <f>IFERROR(VLOOKUP(A158,EXAMS!A:CS,65,FALSE)*VLOOKUP(EXAMS!$BM$1,[1]Cargo!$A:$D,4,FALSE),"")</f>
        <v>0</v>
      </c>
      <c r="AH158">
        <f>IFERROR(VLOOKUP(A158,EXAMS!A:CS,67,FALSE)*VLOOKUP(EXAMS!$BO$1,[1]Cargo!$A:$D,4,FALSE),"")</f>
        <v>0</v>
      </c>
      <c r="AI158">
        <f>IFERROR(VLOOKUP(A158,EXAMS!A:CS,69,FALSE)*VLOOKUP(EXAMS!$BQ$1,[1]Cargo!$A:$D,4,FALSE),"")</f>
        <v>0</v>
      </c>
      <c r="AJ158">
        <f>IFERROR(VLOOKUP(A158,EXAMS!A:CS,71,FALSE)*VLOOKUP(EXAMS!$BS$1,[1]Cargo!$A:$D,4,FALSE),"")</f>
        <v>0</v>
      </c>
      <c r="AK158">
        <f>IFERROR(VLOOKUP(A158,EXAMS!A:CS,73,FALSE)*VLOOKUP(EXAMS!$BU$1,[1]Cargo!$A:$D,4,FALSE),"")</f>
        <v>0</v>
      </c>
      <c r="AL158">
        <f>IFERROR(VLOOKUP(A158,EXAMS!A:CS,75,FALSE)*VLOOKUP(EXAMS!$BW$1,[1]Cargo!$A:$D,4,FALSE),"")</f>
        <v>0</v>
      </c>
      <c r="AM158">
        <f>IFERROR(VLOOKUP(A158,EXAMS!A:CS,77,FALSE)*VLOOKUP(EXAMS!$BY$1,[1]Cargo!$A:$D,4,FALSE),"")</f>
        <v>0</v>
      </c>
      <c r="AN158">
        <f>IFERROR(VLOOKUP(A158,EXAMS!A:CS,79,FALSE)*VLOOKUP(EXAMS!$CA$1,[1]Cargo!$A:$D,4,FALSE),"")</f>
        <v>0</v>
      </c>
      <c r="AO158">
        <f>IFERROR(VLOOKUP(A158,EXAMS!A:CS,81,FALSE)*VLOOKUP(EXAMS!$CC$1,[1]Cargo!$A:$D,4,FALSE),"")</f>
        <v>0</v>
      </c>
      <c r="AP158">
        <f>IFERROR(VLOOKUP(A158,EXAMS!A:CS,83,FALSE)*VLOOKUP(EXAMS!$CE$1,[1]Cargo!$A:$D,4,FALSE),"")</f>
        <v>0</v>
      </c>
      <c r="AQ158">
        <f>IFERROR(VLOOKUP(A158,EXAMS!A:CS,85,FALSE)*VLOOKUP(EXAMS!$CG$1,[1]Cargo!$A:$D,4,FALSE),"")</f>
        <v>0</v>
      </c>
      <c r="AR158">
        <f>IFERROR(VLOOKUP(A158,EXAMS!A:CS,87,FALSE)*VLOOKUP(EXAMS!$CI$1,[1]Cargo!$A:$D,4,FALSE),"")</f>
        <v>0</v>
      </c>
      <c r="AS158">
        <f>IFERROR(VLOOKUP(A158,EXAMS!A:CS,89,FALSE)*VLOOKUP(EXAMS!$CK$1,[1]Cargo!$A:$D,4,FALSE),"")</f>
        <v>0</v>
      </c>
      <c r="AT158">
        <f>IFERROR(VLOOKUP(A158,EXAMS!A:CS,91,FALSE)*VLOOKUP(EXAMS!$CM$1,[1]Cargo!$A:$D,4,FALSE),"")</f>
        <v>0</v>
      </c>
      <c r="AU158">
        <f>IFERROR(VLOOKUP(A158,EXAMS!A:CS,93,FALSE)*VLOOKUP(EXAMS!$CO$1,[1]Cargo!$A:$D,4,FALSE),"")</f>
        <v>0</v>
      </c>
      <c r="AV158">
        <f>IFERROR(VLOOKUP(A158,EXAMS!A:CS,95,FALSE)*VLOOKUP(EXAMS!$CQ$1,[1]Cargo!$A:$D,4,FALSE),"")</f>
        <v>0</v>
      </c>
      <c r="AW158">
        <f>IFERROR(VLOOKUP(A158,EXAMS!A:CS,97,FALSE)*VLOOKUP(EXAMS!$CS$1,[1]Cargo!$A:$D,4,FALSE),"")</f>
        <v>0</v>
      </c>
    </row>
    <row r="159" spans="1:49" x14ac:dyDescent="0.3">
      <c r="A159" s="4" t="str">
        <f>METADATA!A158</f>
        <v>Q0571</v>
      </c>
      <c r="B159" s="11" t="s">
        <v>491</v>
      </c>
      <c r="C159" s="11">
        <f t="shared" si="6"/>
        <v>4.8963999999999999</v>
      </c>
      <c r="D159" s="92">
        <f t="shared" si="5"/>
        <v>9</v>
      </c>
      <c r="E159">
        <f>IFERROR(VLOOKUP(A159,EXAMS!A:CS,7,FALSE)*VLOOKUP(EXAMS!$G$1,[1]Cargo!$A:$D,4,FALSE),"")</f>
        <v>0.54</v>
      </c>
      <c r="F159">
        <f>IFERROR(VLOOKUP(A159,EXAMS!A:CS,9,FALSE)*VLOOKUP(EXAMS!$I$1,[1]Cargo!$A:$D,4,FALSE),"")</f>
        <v>0.68625000000000003</v>
      </c>
      <c r="G159">
        <f>IFERROR(VLOOKUP(A159,EXAMS!A:CS,11,FALSE)*VLOOKUP(EXAMS!$K$1,[1]Cargo!$A:$D,4,FALSE),"")</f>
        <v>0.86109999999999998</v>
      </c>
      <c r="H159">
        <f>IFERROR(VLOOKUP(A159,EXAMS!A:CS,13,FALSE)*VLOOKUP(EXAMS!$M$1,[1]Cargo!$A:$D,4,FALSE),"")</f>
        <v>0.49241999999999997</v>
      </c>
      <c r="I159">
        <f>IFERROR(VLOOKUP(A159,EXAMS!A:CS,15,FALSE)*VLOOKUP(EXAMS!$O$1,[1]Cargo!$A:$D,4,FALSE),"")</f>
        <v>0.35554999999999998</v>
      </c>
      <c r="J159">
        <f>IFERROR(VLOOKUP(A159,EXAMS!A:CS,17,FALSE)*VLOOKUP(EXAMS!$Q$1,[1]Cargo!$A:$D,4,FALSE),"")</f>
        <v>0</v>
      </c>
      <c r="K159">
        <f>IFERROR(VLOOKUP(A159,EXAMS!A:CS,19,FALSE)*VLOOKUP(EXAMS!$S$1,[1]Cargo!$A:$D,4,FALSE),"")</f>
        <v>0</v>
      </c>
      <c r="L159">
        <f>IFERROR(VLOOKUP(A159,EXAMS!A:CS,21,FALSE)*VLOOKUP(EXAMS!$U$1,[1]Cargo!$A:$D,4,FALSE),"")</f>
        <v>0.47365000000000002</v>
      </c>
      <c r="M159">
        <f>IFERROR(VLOOKUP(A159,EXAMS!A:CS,23,FALSE)*VLOOKUP(EXAMS!$W$1,[1]Cargo!$A:$D,4,FALSE),"")</f>
        <v>0</v>
      </c>
      <c r="N159">
        <f>IFERROR(VLOOKUP(A159,EXAMS!A:CS,25,FALSE)*VLOOKUP(EXAMS!$Y$1,[1]Cargo!$A:$D,4,FALSE),"")</f>
        <v>0</v>
      </c>
      <c r="O159">
        <f>IFERROR(VLOOKUP(A159,EXAMS!A:CS,27,FALSE)*VLOOKUP(EXAMS!$AA$1,[1]Cargo!$A:$D,4,FALSE),"")</f>
        <v>0.45234999999999997</v>
      </c>
      <c r="P159">
        <f>IFERROR(VLOOKUP(A159,EXAMS!A:CS,29,FALSE)*VLOOKUP(EXAMS!$AC$1,[1]Cargo!$A:$D,4,FALSE),"")</f>
        <v>0</v>
      </c>
      <c r="Q159">
        <f>IFERROR(VLOOKUP(A159,EXAMS!A:CS,31,FALSE)*VLOOKUP(EXAMS!$AE$1,[1]Cargo!$A:$D,4,FALSE),"")</f>
        <v>0</v>
      </c>
      <c r="R159">
        <f>IFERROR(VLOOKUP(A159,EXAMS!A:CS,33,FALSE)*VLOOKUP(EXAMS!$AG$1,[1]Cargo!$A:$D,4,FALSE),"")</f>
        <v>0</v>
      </c>
      <c r="S159">
        <f>IFERROR(VLOOKUP(A159,EXAMS!A:CS,37,FALSE)*VLOOKUP(EXAMS!$AK$1,[1]Cargo!$A:$D,4,FALSE),"")</f>
        <v>0.5</v>
      </c>
      <c r="T159">
        <f>IFERROR(VLOOKUP(A159,EXAMS!A:CS,39,FALSE)*VLOOKUP(EXAMS!$AM$1,[1]Cargo!$A:$D,4,FALSE),"")</f>
        <v>0.53508</v>
      </c>
      <c r="U159">
        <f>IFERROR(VLOOKUP(A159,EXAMS!A:CS,41,FALSE)*VLOOKUP(EXAMS!$AO$1,[1]Cargo!$A:$D,4,FALSE),"")</f>
        <v>0</v>
      </c>
      <c r="V159">
        <f>IFERROR(VLOOKUP(A159,EXAMS!A:CS,43,FALSE)*VLOOKUP(EXAMS!$AQ$1,[1]Cargo!$A:$D,4,FALSE),"")</f>
        <v>0</v>
      </c>
      <c r="W159">
        <f>IFERROR(VLOOKUP(A159,EXAMS!A:CS,45,FALSE)*VLOOKUP(EXAMS!$AS$1,[1]Cargo!$A:$D,4,FALSE),"")</f>
        <v>0</v>
      </c>
      <c r="X159">
        <f>IFERROR(VLOOKUP(A159,EXAMS!A:CS,47,FALSE)*VLOOKUP(EXAMS!$AU$1,[1]Cargo!$A:$D,4,FALSE),"")</f>
        <v>0</v>
      </c>
      <c r="Y159">
        <f>IFERROR(VLOOKUP(A159,EXAMS!A:CS,49,FALSE)*VLOOKUP(EXAMS!$AW$1,[1]Cargo!$A:$D,4,FALSE),"")</f>
        <v>0</v>
      </c>
      <c r="Z159">
        <f>IFERROR(VLOOKUP(A159,EXAMS!A:CS,51,FALSE)*VLOOKUP(EXAMS!$AY$1,[1]Cargo!$A:$D,4,FALSE),"")</f>
        <v>0</v>
      </c>
      <c r="AA159">
        <f>IFERROR(VLOOKUP(A159,EXAMS!A:CS,53,FALSE)*VLOOKUP(EXAMS!$BA$1,[1]Cargo!$A:$D,4,FALSE),"")</f>
        <v>0</v>
      </c>
      <c r="AB159">
        <f>IFERROR(VLOOKUP(A159,EXAMS!A:CS,55,FALSE)*VLOOKUP(EXAMS!$BC$1,[1]Cargo!$A:$D,4,FALSE),"")</f>
        <v>0</v>
      </c>
      <c r="AC159">
        <f>IFERROR(VLOOKUP(A159,EXAMS!A:CS,57,FALSE)*VLOOKUP(EXAMS!$BE$1,[1]Cargo!$A:$D,4,FALSE),"")</f>
        <v>0</v>
      </c>
      <c r="AD159">
        <f>IFERROR(VLOOKUP(A159,EXAMS!A:CS,59,FALSE)*VLOOKUP(EXAMS!$BG$1,[1]Cargo!$A:$D,4,FALSE),"")</f>
        <v>0</v>
      </c>
      <c r="AE159">
        <f>IFERROR(VLOOKUP(A159,EXAMS!A:CS,61,FALSE)*VLOOKUP(EXAMS!$BI$1,[1]Cargo!$A:$D,4,FALSE),"")</f>
        <v>0</v>
      </c>
      <c r="AF159">
        <f>IFERROR(VLOOKUP(A159,EXAMS!A:CS,63,FALSE)*VLOOKUP(EXAMS!$BK$1,[1]Cargo!$A:$D,4,FALSE),"")</f>
        <v>0</v>
      </c>
      <c r="AG159">
        <f>IFERROR(VLOOKUP(A159,EXAMS!A:CS,65,FALSE)*VLOOKUP(EXAMS!$BM$1,[1]Cargo!$A:$D,4,FALSE),"")</f>
        <v>0</v>
      </c>
      <c r="AH159">
        <f>IFERROR(VLOOKUP(A159,EXAMS!A:CS,67,FALSE)*VLOOKUP(EXAMS!$BO$1,[1]Cargo!$A:$D,4,FALSE),"")</f>
        <v>0</v>
      </c>
      <c r="AI159">
        <f>IFERROR(VLOOKUP(A159,EXAMS!A:CS,69,FALSE)*VLOOKUP(EXAMS!$BQ$1,[1]Cargo!$A:$D,4,FALSE),"")</f>
        <v>0</v>
      </c>
      <c r="AJ159">
        <f>IFERROR(VLOOKUP(A159,EXAMS!A:CS,71,FALSE)*VLOOKUP(EXAMS!$BS$1,[1]Cargo!$A:$D,4,FALSE),"")</f>
        <v>0</v>
      </c>
      <c r="AK159">
        <f>IFERROR(VLOOKUP(A159,EXAMS!A:CS,73,FALSE)*VLOOKUP(EXAMS!$BU$1,[1]Cargo!$A:$D,4,FALSE),"")</f>
        <v>0</v>
      </c>
      <c r="AL159">
        <f>IFERROR(VLOOKUP(A159,EXAMS!A:CS,75,FALSE)*VLOOKUP(EXAMS!$BW$1,[1]Cargo!$A:$D,4,FALSE),"")</f>
        <v>0</v>
      </c>
      <c r="AM159">
        <f>IFERROR(VLOOKUP(A159,EXAMS!A:CS,77,FALSE)*VLOOKUP(EXAMS!$BY$1,[1]Cargo!$A:$D,4,FALSE),"")</f>
        <v>0</v>
      </c>
      <c r="AN159">
        <f>IFERROR(VLOOKUP(A159,EXAMS!A:CS,79,FALSE)*VLOOKUP(EXAMS!$CA$1,[1]Cargo!$A:$D,4,FALSE),"")</f>
        <v>0</v>
      </c>
      <c r="AO159">
        <f>IFERROR(VLOOKUP(A159,EXAMS!A:CS,81,FALSE)*VLOOKUP(EXAMS!$CC$1,[1]Cargo!$A:$D,4,FALSE),"")</f>
        <v>0</v>
      </c>
      <c r="AP159">
        <f>IFERROR(VLOOKUP(A159,EXAMS!A:CS,83,FALSE)*VLOOKUP(EXAMS!$CE$1,[1]Cargo!$A:$D,4,FALSE),"")</f>
        <v>0</v>
      </c>
      <c r="AQ159">
        <f>IFERROR(VLOOKUP(A159,EXAMS!A:CS,85,FALSE)*VLOOKUP(EXAMS!$CG$1,[1]Cargo!$A:$D,4,FALSE),"")</f>
        <v>0</v>
      </c>
      <c r="AR159">
        <f>IFERROR(VLOOKUP(A159,EXAMS!A:CS,87,FALSE)*VLOOKUP(EXAMS!$CI$1,[1]Cargo!$A:$D,4,FALSE),"")</f>
        <v>0</v>
      </c>
      <c r="AS159">
        <f>IFERROR(VLOOKUP(A159,EXAMS!A:CS,89,FALSE)*VLOOKUP(EXAMS!$CK$1,[1]Cargo!$A:$D,4,FALSE),"")</f>
        <v>0</v>
      </c>
      <c r="AT159">
        <f>IFERROR(VLOOKUP(A159,EXAMS!A:CS,91,FALSE)*VLOOKUP(EXAMS!$CM$1,[1]Cargo!$A:$D,4,FALSE),"")</f>
        <v>0</v>
      </c>
      <c r="AU159">
        <f>IFERROR(VLOOKUP(A159,EXAMS!A:CS,93,FALSE)*VLOOKUP(EXAMS!$CO$1,[1]Cargo!$A:$D,4,FALSE),"")</f>
        <v>0</v>
      </c>
      <c r="AV159">
        <f>IFERROR(VLOOKUP(A159,EXAMS!A:CS,95,FALSE)*VLOOKUP(EXAMS!$CQ$1,[1]Cargo!$A:$D,4,FALSE),"")</f>
        <v>0</v>
      </c>
      <c r="AW159">
        <f>IFERROR(VLOOKUP(A159,EXAMS!A:CS,97,FALSE)*VLOOKUP(EXAMS!$CS$1,[1]Cargo!$A:$D,4,FALSE),"")</f>
        <v>0</v>
      </c>
    </row>
    <row r="160" spans="1:49" x14ac:dyDescent="0.3">
      <c r="A160" s="4" t="str">
        <f>METADATA!A159</f>
        <v>Q0572</v>
      </c>
      <c r="B160" s="11" t="s">
        <v>494</v>
      </c>
      <c r="C160" s="11">
        <f t="shared" si="6"/>
        <v>2.3964500000000002</v>
      </c>
      <c r="D160" s="92">
        <f t="shared" si="5"/>
        <v>6</v>
      </c>
      <c r="E160">
        <f>IFERROR(VLOOKUP(A160,EXAMS!A:CS,7,FALSE)*VLOOKUP(EXAMS!$G$1,[1]Cargo!$A:$D,4,FALSE),"")</f>
        <v>0.41772000000000004</v>
      </c>
      <c r="F160">
        <f>IFERROR(VLOOKUP(A160,EXAMS!A:CS,9,FALSE)*VLOOKUP(EXAMS!$I$1,[1]Cargo!$A:$D,4,FALSE),"")</f>
        <v>0</v>
      </c>
      <c r="G160">
        <f>IFERROR(VLOOKUP(A160,EXAMS!A:CS,11,FALSE)*VLOOKUP(EXAMS!$K$1,[1]Cargo!$A:$D,4,FALSE),"")</f>
        <v>0.51380000000000003</v>
      </c>
      <c r="H160">
        <f>IFERROR(VLOOKUP(A160,EXAMS!A:CS,13,FALSE)*VLOOKUP(EXAMS!$M$1,[1]Cargo!$A:$D,4,FALSE),"")</f>
        <v>0</v>
      </c>
      <c r="I160">
        <f>IFERROR(VLOOKUP(A160,EXAMS!A:CS,15,FALSE)*VLOOKUP(EXAMS!$O$1,[1]Cargo!$A:$D,4,FALSE),"")</f>
        <v>0.41665000000000002</v>
      </c>
      <c r="J160">
        <f>IFERROR(VLOOKUP(A160,EXAMS!A:CS,17,FALSE)*VLOOKUP(EXAMS!$Q$1,[1]Cargo!$A:$D,4,FALSE),"")</f>
        <v>0</v>
      </c>
      <c r="K160">
        <f>IFERROR(VLOOKUP(A160,EXAMS!A:CS,19,FALSE)*VLOOKUP(EXAMS!$S$1,[1]Cargo!$A:$D,4,FALSE),"")</f>
        <v>0</v>
      </c>
      <c r="L160">
        <f>IFERROR(VLOOKUP(A160,EXAMS!A:CS,21,FALSE)*VLOOKUP(EXAMS!$U$1,[1]Cargo!$A:$D,4,FALSE),"")</f>
        <v>0.36185</v>
      </c>
      <c r="M160">
        <f>IFERROR(VLOOKUP(A160,EXAMS!A:CS,23,FALSE)*VLOOKUP(EXAMS!$W$1,[1]Cargo!$A:$D,4,FALSE),"")</f>
        <v>0.22592999999999999</v>
      </c>
      <c r="N160">
        <f>IFERROR(VLOOKUP(A160,EXAMS!A:CS,25,FALSE)*VLOOKUP(EXAMS!$Y$1,[1]Cargo!$A:$D,4,FALSE),"")</f>
        <v>0</v>
      </c>
      <c r="O160">
        <f>IFERROR(VLOOKUP(A160,EXAMS!A:CS,27,FALSE)*VLOOKUP(EXAMS!$AA$1,[1]Cargo!$A:$D,4,FALSE),"")</f>
        <v>0.46050000000000002</v>
      </c>
      <c r="P160">
        <f>IFERROR(VLOOKUP(A160,EXAMS!A:CS,29,FALSE)*VLOOKUP(EXAMS!$AC$1,[1]Cargo!$A:$D,4,FALSE),"")</f>
        <v>0</v>
      </c>
      <c r="Q160">
        <f>IFERROR(VLOOKUP(A160,EXAMS!A:CS,31,FALSE)*VLOOKUP(EXAMS!$AE$1,[1]Cargo!$A:$D,4,FALSE),"")</f>
        <v>0</v>
      </c>
      <c r="R160">
        <f>IFERROR(VLOOKUP(A160,EXAMS!A:CS,33,FALSE)*VLOOKUP(EXAMS!$AG$1,[1]Cargo!$A:$D,4,FALSE),"")</f>
        <v>0</v>
      </c>
      <c r="S160">
        <f>IFERROR(VLOOKUP(A160,EXAMS!A:CS,37,FALSE)*VLOOKUP(EXAMS!$AK$1,[1]Cargo!$A:$D,4,FALSE),"")</f>
        <v>0</v>
      </c>
      <c r="T160">
        <f>IFERROR(VLOOKUP(A160,EXAMS!A:CS,39,FALSE)*VLOOKUP(EXAMS!$AM$1,[1]Cargo!$A:$D,4,FALSE),"")</f>
        <v>0</v>
      </c>
      <c r="U160">
        <f>IFERROR(VLOOKUP(A160,EXAMS!A:CS,41,FALSE)*VLOOKUP(EXAMS!$AO$1,[1]Cargo!$A:$D,4,FALSE),"")</f>
        <v>0</v>
      </c>
      <c r="V160">
        <f>IFERROR(VLOOKUP(A160,EXAMS!A:CS,43,FALSE)*VLOOKUP(EXAMS!$AQ$1,[1]Cargo!$A:$D,4,FALSE),"")</f>
        <v>0</v>
      </c>
      <c r="W160">
        <f>IFERROR(VLOOKUP(A160,EXAMS!A:CS,45,FALSE)*VLOOKUP(EXAMS!$AS$1,[1]Cargo!$A:$D,4,FALSE),"")</f>
        <v>0</v>
      </c>
      <c r="X160">
        <f>IFERROR(VLOOKUP(A160,EXAMS!A:CS,47,FALSE)*VLOOKUP(EXAMS!$AU$1,[1]Cargo!$A:$D,4,FALSE),"")</f>
        <v>0</v>
      </c>
      <c r="Y160">
        <f>IFERROR(VLOOKUP(A160,EXAMS!A:CS,49,FALSE)*VLOOKUP(EXAMS!$AW$1,[1]Cargo!$A:$D,4,FALSE),"")</f>
        <v>0</v>
      </c>
      <c r="Z160">
        <f>IFERROR(VLOOKUP(A160,EXAMS!A:CS,51,FALSE)*VLOOKUP(EXAMS!$AY$1,[1]Cargo!$A:$D,4,FALSE),"")</f>
        <v>0</v>
      </c>
      <c r="AA160">
        <f>IFERROR(VLOOKUP(A160,EXAMS!A:CS,53,FALSE)*VLOOKUP(EXAMS!$BA$1,[1]Cargo!$A:$D,4,FALSE),"")</f>
        <v>0</v>
      </c>
      <c r="AB160">
        <f>IFERROR(VLOOKUP(A160,EXAMS!A:CS,55,FALSE)*VLOOKUP(EXAMS!$BC$1,[1]Cargo!$A:$D,4,FALSE),"")</f>
        <v>0</v>
      </c>
      <c r="AC160">
        <f>IFERROR(VLOOKUP(A160,EXAMS!A:CS,57,FALSE)*VLOOKUP(EXAMS!$BE$1,[1]Cargo!$A:$D,4,FALSE),"")</f>
        <v>0</v>
      </c>
      <c r="AD160">
        <f>IFERROR(VLOOKUP(A160,EXAMS!A:CS,59,FALSE)*VLOOKUP(EXAMS!$BG$1,[1]Cargo!$A:$D,4,FALSE),"")</f>
        <v>0</v>
      </c>
      <c r="AE160">
        <f>IFERROR(VLOOKUP(A160,EXAMS!A:CS,61,FALSE)*VLOOKUP(EXAMS!$BI$1,[1]Cargo!$A:$D,4,FALSE),"")</f>
        <v>0</v>
      </c>
      <c r="AF160">
        <f>IFERROR(VLOOKUP(A160,EXAMS!A:CS,63,FALSE)*VLOOKUP(EXAMS!$BK$1,[1]Cargo!$A:$D,4,FALSE),"")</f>
        <v>0</v>
      </c>
      <c r="AG160">
        <f>IFERROR(VLOOKUP(A160,EXAMS!A:CS,65,FALSE)*VLOOKUP(EXAMS!$BM$1,[1]Cargo!$A:$D,4,FALSE),"")</f>
        <v>0</v>
      </c>
      <c r="AH160">
        <f>IFERROR(VLOOKUP(A160,EXAMS!A:CS,67,FALSE)*VLOOKUP(EXAMS!$BO$1,[1]Cargo!$A:$D,4,FALSE),"")</f>
        <v>0</v>
      </c>
      <c r="AI160">
        <f>IFERROR(VLOOKUP(A160,EXAMS!A:CS,69,FALSE)*VLOOKUP(EXAMS!$BQ$1,[1]Cargo!$A:$D,4,FALSE),"")</f>
        <v>0</v>
      </c>
      <c r="AJ160">
        <f>IFERROR(VLOOKUP(A160,EXAMS!A:CS,71,FALSE)*VLOOKUP(EXAMS!$BS$1,[1]Cargo!$A:$D,4,FALSE),"")</f>
        <v>0</v>
      </c>
      <c r="AK160">
        <f>IFERROR(VLOOKUP(A160,EXAMS!A:CS,73,FALSE)*VLOOKUP(EXAMS!$BU$1,[1]Cargo!$A:$D,4,FALSE),"")</f>
        <v>0</v>
      </c>
      <c r="AL160">
        <f>IFERROR(VLOOKUP(A160,EXAMS!A:CS,75,FALSE)*VLOOKUP(EXAMS!$BW$1,[1]Cargo!$A:$D,4,FALSE),"")</f>
        <v>0</v>
      </c>
      <c r="AM160">
        <f>IFERROR(VLOOKUP(A160,EXAMS!A:CS,77,FALSE)*VLOOKUP(EXAMS!$BY$1,[1]Cargo!$A:$D,4,FALSE),"")</f>
        <v>0</v>
      </c>
      <c r="AN160">
        <f>IFERROR(VLOOKUP(A160,EXAMS!A:CS,79,FALSE)*VLOOKUP(EXAMS!$CA$1,[1]Cargo!$A:$D,4,FALSE),"")</f>
        <v>0</v>
      </c>
      <c r="AO160">
        <f>IFERROR(VLOOKUP(A160,EXAMS!A:CS,81,FALSE)*VLOOKUP(EXAMS!$CC$1,[1]Cargo!$A:$D,4,FALSE),"")</f>
        <v>0</v>
      </c>
      <c r="AP160">
        <f>IFERROR(VLOOKUP(A160,EXAMS!A:CS,83,FALSE)*VLOOKUP(EXAMS!$CE$1,[1]Cargo!$A:$D,4,FALSE),"")</f>
        <v>0</v>
      </c>
      <c r="AQ160">
        <f>IFERROR(VLOOKUP(A160,EXAMS!A:CS,85,FALSE)*VLOOKUP(EXAMS!$CG$1,[1]Cargo!$A:$D,4,FALSE),"")</f>
        <v>0</v>
      </c>
      <c r="AR160">
        <f>IFERROR(VLOOKUP(A160,EXAMS!A:CS,87,FALSE)*VLOOKUP(EXAMS!$CI$1,[1]Cargo!$A:$D,4,FALSE),"")</f>
        <v>0</v>
      </c>
      <c r="AS160">
        <f>IFERROR(VLOOKUP(A160,EXAMS!A:CS,89,FALSE)*VLOOKUP(EXAMS!$CK$1,[1]Cargo!$A:$D,4,FALSE),"")</f>
        <v>0</v>
      </c>
      <c r="AT160">
        <f>IFERROR(VLOOKUP(A160,EXAMS!A:CS,91,FALSE)*VLOOKUP(EXAMS!$CM$1,[1]Cargo!$A:$D,4,FALSE),"")</f>
        <v>0</v>
      </c>
      <c r="AU160">
        <f>IFERROR(VLOOKUP(A160,EXAMS!A:CS,93,FALSE)*VLOOKUP(EXAMS!$CO$1,[1]Cargo!$A:$D,4,FALSE),"")</f>
        <v>0</v>
      </c>
      <c r="AV160">
        <f>IFERROR(VLOOKUP(A160,EXAMS!A:CS,95,FALSE)*VLOOKUP(EXAMS!$CQ$1,[1]Cargo!$A:$D,4,FALSE),"")</f>
        <v>0</v>
      </c>
      <c r="AW160">
        <f>IFERROR(VLOOKUP(A160,EXAMS!A:CS,97,FALSE)*VLOOKUP(EXAMS!$CS$1,[1]Cargo!$A:$D,4,FALSE),"")</f>
        <v>0</v>
      </c>
    </row>
    <row r="161" spans="1:49" hidden="1" x14ac:dyDescent="0.3">
      <c r="A161" s="4" t="str">
        <f>METADATA!A160</f>
        <v>Q0573</v>
      </c>
      <c r="B161" s="11" t="s">
        <v>497</v>
      </c>
      <c r="C161" s="11">
        <f t="shared" si="6"/>
        <v>0.85499999999999998</v>
      </c>
      <c r="D161" s="92">
        <f t="shared" si="5"/>
        <v>1</v>
      </c>
      <c r="E161">
        <f>IFERROR(VLOOKUP(A161,EXAMS!A:CS,7,FALSE)*VLOOKUP(EXAMS!$G$1,[1]Cargo!$A:$D,4,FALSE),"")</f>
        <v>0</v>
      </c>
      <c r="F161">
        <f>IFERROR(VLOOKUP(A161,EXAMS!A:CS,9,FALSE)*VLOOKUP(EXAMS!$I$1,[1]Cargo!$A:$D,4,FALSE),"")</f>
        <v>0.85499999999999998</v>
      </c>
      <c r="G161">
        <f>IFERROR(VLOOKUP(A161,EXAMS!A:CS,11,FALSE)*VLOOKUP(EXAMS!$K$1,[1]Cargo!$A:$D,4,FALSE),"")</f>
        <v>0</v>
      </c>
      <c r="H161">
        <f>IFERROR(VLOOKUP(A161,EXAMS!A:CS,13,FALSE)*VLOOKUP(EXAMS!$M$1,[1]Cargo!$A:$D,4,FALSE),"")</f>
        <v>0</v>
      </c>
      <c r="I161">
        <f>IFERROR(VLOOKUP(A161,EXAMS!A:CS,15,FALSE)*VLOOKUP(EXAMS!$O$1,[1]Cargo!$A:$D,4,FALSE),"")</f>
        <v>0</v>
      </c>
      <c r="J161">
        <f>IFERROR(VLOOKUP(A161,EXAMS!A:CS,17,FALSE)*VLOOKUP(EXAMS!$Q$1,[1]Cargo!$A:$D,4,FALSE),"")</f>
        <v>0</v>
      </c>
      <c r="K161">
        <f>IFERROR(VLOOKUP(A161,EXAMS!A:CS,19,FALSE)*VLOOKUP(EXAMS!$S$1,[1]Cargo!$A:$D,4,FALSE),"")</f>
        <v>0</v>
      </c>
      <c r="L161">
        <f>IFERROR(VLOOKUP(A161,EXAMS!A:CS,21,FALSE)*VLOOKUP(EXAMS!$U$1,[1]Cargo!$A:$D,4,FALSE),"")</f>
        <v>0</v>
      </c>
      <c r="M161">
        <f>IFERROR(VLOOKUP(A161,EXAMS!A:CS,23,FALSE)*VLOOKUP(EXAMS!$W$1,[1]Cargo!$A:$D,4,FALSE),"")</f>
        <v>0</v>
      </c>
      <c r="N161">
        <f>IFERROR(VLOOKUP(A161,EXAMS!A:CS,25,FALSE)*VLOOKUP(EXAMS!$Y$1,[1]Cargo!$A:$D,4,FALSE),"")</f>
        <v>0</v>
      </c>
      <c r="O161">
        <f>IFERROR(VLOOKUP(A161,EXAMS!A:CS,27,FALSE)*VLOOKUP(EXAMS!$AA$1,[1]Cargo!$A:$D,4,FALSE),"")</f>
        <v>0</v>
      </c>
      <c r="P161">
        <f>IFERROR(VLOOKUP(A161,EXAMS!A:CS,29,FALSE)*VLOOKUP(EXAMS!$AC$1,[1]Cargo!$A:$D,4,FALSE),"")</f>
        <v>0</v>
      </c>
      <c r="Q161">
        <f>IFERROR(VLOOKUP(A161,EXAMS!A:CS,31,FALSE)*VLOOKUP(EXAMS!$AE$1,[1]Cargo!$A:$D,4,FALSE),"")</f>
        <v>0</v>
      </c>
      <c r="R161">
        <f>IFERROR(VLOOKUP(A161,EXAMS!A:CS,33,FALSE)*VLOOKUP(EXAMS!$AG$1,[1]Cargo!$A:$D,4,FALSE),"")</f>
        <v>0</v>
      </c>
      <c r="S161">
        <f>IFERROR(VLOOKUP(A161,EXAMS!A:CS,37,FALSE)*VLOOKUP(EXAMS!$AK$1,[1]Cargo!$A:$D,4,FALSE),"")</f>
        <v>0</v>
      </c>
      <c r="T161">
        <f>IFERROR(VLOOKUP(A161,EXAMS!A:CS,39,FALSE)*VLOOKUP(EXAMS!$AM$1,[1]Cargo!$A:$D,4,FALSE),"")</f>
        <v>0</v>
      </c>
      <c r="U161">
        <f>IFERROR(VLOOKUP(A161,EXAMS!A:CS,41,FALSE)*VLOOKUP(EXAMS!$AO$1,[1]Cargo!$A:$D,4,FALSE),"")</f>
        <v>0</v>
      </c>
      <c r="V161">
        <f>IFERROR(VLOOKUP(A161,EXAMS!A:CS,43,FALSE)*VLOOKUP(EXAMS!$AQ$1,[1]Cargo!$A:$D,4,FALSE),"")</f>
        <v>0</v>
      </c>
      <c r="W161">
        <f>IFERROR(VLOOKUP(A161,EXAMS!A:CS,45,FALSE)*VLOOKUP(EXAMS!$AS$1,[1]Cargo!$A:$D,4,FALSE),"")</f>
        <v>0</v>
      </c>
      <c r="X161">
        <f>IFERROR(VLOOKUP(A161,EXAMS!A:CS,47,FALSE)*VLOOKUP(EXAMS!$AU$1,[1]Cargo!$A:$D,4,FALSE),"")</f>
        <v>0</v>
      </c>
      <c r="Y161">
        <f>IFERROR(VLOOKUP(A161,EXAMS!A:CS,49,FALSE)*VLOOKUP(EXAMS!$AW$1,[1]Cargo!$A:$D,4,FALSE),"")</f>
        <v>0</v>
      </c>
      <c r="Z161">
        <f>IFERROR(VLOOKUP(A161,EXAMS!A:CS,51,FALSE)*VLOOKUP(EXAMS!$AY$1,[1]Cargo!$A:$D,4,FALSE),"")</f>
        <v>0</v>
      </c>
      <c r="AA161">
        <f>IFERROR(VLOOKUP(A161,EXAMS!A:CS,53,FALSE)*VLOOKUP(EXAMS!$BA$1,[1]Cargo!$A:$D,4,FALSE),"")</f>
        <v>0</v>
      </c>
      <c r="AB161">
        <f>IFERROR(VLOOKUP(A161,EXAMS!A:CS,55,FALSE)*VLOOKUP(EXAMS!$BC$1,[1]Cargo!$A:$D,4,FALSE),"")</f>
        <v>0</v>
      </c>
      <c r="AC161">
        <f>IFERROR(VLOOKUP(A161,EXAMS!A:CS,57,FALSE)*VLOOKUP(EXAMS!$BE$1,[1]Cargo!$A:$D,4,FALSE),"")</f>
        <v>0</v>
      </c>
      <c r="AD161">
        <f>IFERROR(VLOOKUP(A161,EXAMS!A:CS,59,FALSE)*VLOOKUP(EXAMS!$BG$1,[1]Cargo!$A:$D,4,FALSE),"")</f>
        <v>0</v>
      </c>
      <c r="AE161">
        <f>IFERROR(VLOOKUP(A161,EXAMS!A:CS,61,FALSE)*VLOOKUP(EXAMS!$BI$1,[1]Cargo!$A:$D,4,FALSE),"")</f>
        <v>0</v>
      </c>
      <c r="AF161">
        <f>IFERROR(VLOOKUP(A161,EXAMS!A:CS,63,FALSE)*VLOOKUP(EXAMS!$BK$1,[1]Cargo!$A:$D,4,FALSE),"")</f>
        <v>0</v>
      </c>
      <c r="AG161">
        <f>IFERROR(VLOOKUP(A161,EXAMS!A:CS,65,FALSE)*VLOOKUP(EXAMS!$BM$1,[1]Cargo!$A:$D,4,FALSE),"")</f>
        <v>0</v>
      </c>
      <c r="AH161">
        <f>IFERROR(VLOOKUP(A161,EXAMS!A:CS,67,FALSE)*VLOOKUP(EXAMS!$BO$1,[1]Cargo!$A:$D,4,FALSE),"")</f>
        <v>0</v>
      </c>
      <c r="AI161">
        <f>IFERROR(VLOOKUP(A161,EXAMS!A:CS,69,FALSE)*VLOOKUP(EXAMS!$BQ$1,[1]Cargo!$A:$D,4,FALSE),"")</f>
        <v>0</v>
      </c>
      <c r="AJ161">
        <f>IFERROR(VLOOKUP(A161,EXAMS!A:CS,71,FALSE)*VLOOKUP(EXAMS!$BS$1,[1]Cargo!$A:$D,4,FALSE),"")</f>
        <v>0</v>
      </c>
      <c r="AK161">
        <f>IFERROR(VLOOKUP(A161,EXAMS!A:CS,73,FALSE)*VLOOKUP(EXAMS!$BU$1,[1]Cargo!$A:$D,4,FALSE),"")</f>
        <v>0</v>
      </c>
      <c r="AL161">
        <f>IFERROR(VLOOKUP(A161,EXAMS!A:CS,75,FALSE)*VLOOKUP(EXAMS!$BW$1,[1]Cargo!$A:$D,4,FALSE),"")</f>
        <v>0</v>
      </c>
      <c r="AM161">
        <f>IFERROR(VLOOKUP(A161,EXAMS!A:CS,77,FALSE)*VLOOKUP(EXAMS!$BY$1,[1]Cargo!$A:$D,4,FALSE),"")</f>
        <v>0</v>
      </c>
      <c r="AN161">
        <f>IFERROR(VLOOKUP(A161,EXAMS!A:CS,79,FALSE)*VLOOKUP(EXAMS!$CA$1,[1]Cargo!$A:$D,4,FALSE),"")</f>
        <v>0</v>
      </c>
      <c r="AO161">
        <f>IFERROR(VLOOKUP(A161,EXAMS!A:CS,81,FALSE)*VLOOKUP(EXAMS!$CC$1,[1]Cargo!$A:$D,4,FALSE),"")</f>
        <v>0</v>
      </c>
      <c r="AP161">
        <f>IFERROR(VLOOKUP(A161,EXAMS!A:CS,83,FALSE)*VLOOKUP(EXAMS!$CE$1,[1]Cargo!$A:$D,4,FALSE),"")</f>
        <v>0</v>
      </c>
      <c r="AQ161">
        <f>IFERROR(VLOOKUP(A161,EXAMS!A:CS,85,FALSE)*VLOOKUP(EXAMS!$CG$1,[1]Cargo!$A:$D,4,FALSE),"")</f>
        <v>0</v>
      </c>
      <c r="AR161">
        <f>IFERROR(VLOOKUP(A161,EXAMS!A:CS,87,FALSE)*VLOOKUP(EXAMS!$CI$1,[1]Cargo!$A:$D,4,FALSE),"")</f>
        <v>0</v>
      </c>
      <c r="AS161">
        <f>IFERROR(VLOOKUP(A161,EXAMS!A:CS,89,FALSE)*VLOOKUP(EXAMS!$CK$1,[1]Cargo!$A:$D,4,FALSE),"")</f>
        <v>0</v>
      </c>
      <c r="AT161">
        <f>IFERROR(VLOOKUP(A161,EXAMS!A:CS,91,FALSE)*VLOOKUP(EXAMS!$CM$1,[1]Cargo!$A:$D,4,FALSE),"")</f>
        <v>0</v>
      </c>
      <c r="AU161">
        <f>IFERROR(VLOOKUP(A161,EXAMS!A:CS,93,FALSE)*VLOOKUP(EXAMS!$CO$1,[1]Cargo!$A:$D,4,FALSE),"")</f>
        <v>0</v>
      </c>
      <c r="AV161">
        <f>IFERROR(VLOOKUP(A161,EXAMS!A:CS,95,FALSE)*VLOOKUP(EXAMS!$CQ$1,[1]Cargo!$A:$D,4,FALSE),"")</f>
        <v>0</v>
      </c>
      <c r="AW161">
        <f>IFERROR(VLOOKUP(A161,EXAMS!A:CS,97,FALSE)*VLOOKUP(EXAMS!$CS$1,[1]Cargo!$A:$D,4,FALSE),"")</f>
        <v>0</v>
      </c>
    </row>
    <row r="162" spans="1:49" x14ac:dyDescent="0.3">
      <c r="A162" s="4" t="str">
        <f>METADATA!A161</f>
        <v>Q0574</v>
      </c>
      <c r="B162" s="11" t="s">
        <v>500</v>
      </c>
      <c r="C162" s="11">
        <f t="shared" si="6"/>
        <v>4.37439</v>
      </c>
      <c r="D162" s="92">
        <f t="shared" si="5"/>
        <v>9</v>
      </c>
      <c r="E162">
        <f>IFERROR(VLOOKUP(A162,EXAMS!A:CS,7,FALSE)*VLOOKUP(EXAMS!$G$1,[1]Cargo!$A:$D,4,FALSE),"")</f>
        <v>0.56135999999999997</v>
      </c>
      <c r="F162">
        <f>IFERROR(VLOOKUP(A162,EXAMS!A:CS,9,FALSE)*VLOOKUP(EXAMS!$I$1,[1]Cargo!$A:$D,4,FALSE),"")</f>
        <v>0.67500000000000004</v>
      </c>
      <c r="G162">
        <f>IFERROR(VLOOKUP(A162,EXAMS!A:CS,11,FALSE)*VLOOKUP(EXAMS!$K$1,[1]Cargo!$A:$D,4,FALSE),"")</f>
        <v>0.625</v>
      </c>
      <c r="H162">
        <f>IFERROR(VLOOKUP(A162,EXAMS!A:CS,13,FALSE)*VLOOKUP(EXAMS!$M$1,[1]Cargo!$A:$D,4,FALSE),"")</f>
        <v>0.56040000000000001</v>
      </c>
      <c r="I162">
        <f>IFERROR(VLOOKUP(A162,EXAMS!A:CS,15,FALSE)*VLOOKUP(EXAMS!$O$1,[1]Cargo!$A:$D,4,FALSE),"")</f>
        <v>0.39579999999999999</v>
      </c>
      <c r="J162">
        <f>IFERROR(VLOOKUP(A162,EXAMS!A:CS,17,FALSE)*VLOOKUP(EXAMS!$Q$1,[1]Cargo!$A:$D,4,FALSE),"")</f>
        <v>0</v>
      </c>
      <c r="K162">
        <f>IFERROR(VLOOKUP(A162,EXAMS!A:CS,19,FALSE)*VLOOKUP(EXAMS!$S$1,[1]Cargo!$A:$D,4,FALSE),"")</f>
        <v>0.34668000000000004</v>
      </c>
      <c r="L162">
        <f>IFERROR(VLOOKUP(A162,EXAMS!A:CS,21,FALSE)*VLOOKUP(EXAMS!$U$1,[1]Cargo!$A:$D,4,FALSE),"")</f>
        <v>0</v>
      </c>
      <c r="M162">
        <f>IFERROR(VLOOKUP(A162,EXAMS!A:CS,23,FALSE)*VLOOKUP(EXAMS!$W$1,[1]Cargo!$A:$D,4,FALSE),"")</f>
        <v>0.3</v>
      </c>
      <c r="N162">
        <f>IFERROR(VLOOKUP(A162,EXAMS!A:CS,25,FALSE)*VLOOKUP(EXAMS!$Y$1,[1]Cargo!$A:$D,4,FALSE),"")</f>
        <v>0.43054999999999999</v>
      </c>
      <c r="O162">
        <f>IFERROR(VLOOKUP(A162,EXAMS!A:CS,27,FALSE)*VLOOKUP(EXAMS!$AA$1,[1]Cargo!$A:$D,4,FALSE),"")</f>
        <v>0.47960000000000003</v>
      </c>
      <c r="P162">
        <f>IFERROR(VLOOKUP(A162,EXAMS!A:CS,29,FALSE)*VLOOKUP(EXAMS!$AC$1,[1]Cargo!$A:$D,4,FALSE),"")</f>
        <v>0</v>
      </c>
      <c r="Q162">
        <f>IFERROR(VLOOKUP(A162,EXAMS!A:CS,31,FALSE)*VLOOKUP(EXAMS!$AE$1,[1]Cargo!$A:$D,4,FALSE),"")</f>
        <v>0</v>
      </c>
      <c r="R162">
        <f>IFERROR(VLOOKUP(A162,EXAMS!A:CS,33,FALSE)*VLOOKUP(EXAMS!$AG$1,[1]Cargo!$A:$D,4,FALSE),"")</f>
        <v>0</v>
      </c>
      <c r="S162">
        <f>IFERROR(VLOOKUP(A162,EXAMS!A:CS,37,FALSE)*VLOOKUP(EXAMS!$AK$1,[1]Cargo!$A:$D,4,FALSE),"")</f>
        <v>0</v>
      </c>
      <c r="T162">
        <f>IFERROR(VLOOKUP(A162,EXAMS!A:CS,39,FALSE)*VLOOKUP(EXAMS!$AM$1,[1]Cargo!$A:$D,4,FALSE),"")</f>
        <v>0</v>
      </c>
      <c r="U162">
        <f>IFERROR(VLOOKUP(A162,EXAMS!A:CS,41,FALSE)*VLOOKUP(EXAMS!$AO$1,[1]Cargo!$A:$D,4,FALSE),"")</f>
        <v>0</v>
      </c>
      <c r="V162">
        <f>IFERROR(VLOOKUP(A162,EXAMS!A:CS,43,FALSE)*VLOOKUP(EXAMS!$AQ$1,[1]Cargo!$A:$D,4,FALSE),"")</f>
        <v>0</v>
      </c>
      <c r="W162">
        <f>IFERROR(VLOOKUP(A162,EXAMS!A:CS,45,FALSE)*VLOOKUP(EXAMS!$AS$1,[1]Cargo!$A:$D,4,FALSE),"")</f>
        <v>0</v>
      </c>
      <c r="X162">
        <f>IFERROR(VLOOKUP(A162,EXAMS!A:CS,47,FALSE)*VLOOKUP(EXAMS!$AU$1,[1]Cargo!$A:$D,4,FALSE),"")</f>
        <v>0</v>
      </c>
      <c r="Y162">
        <f>IFERROR(VLOOKUP(A162,EXAMS!A:CS,49,FALSE)*VLOOKUP(EXAMS!$AW$1,[1]Cargo!$A:$D,4,FALSE),"")</f>
        <v>0</v>
      </c>
      <c r="Z162">
        <f>IFERROR(VLOOKUP(A162,EXAMS!A:CS,51,FALSE)*VLOOKUP(EXAMS!$AY$1,[1]Cargo!$A:$D,4,FALSE),"")</f>
        <v>0</v>
      </c>
      <c r="AA162">
        <f>IFERROR(VLOOKUP(A162,EXAMS!A:CS,53,FALSE)*VLOOKUP(EXAMS!$BA$1,[1]Cargo!$A:$D,4,FALSE),"")</f>
        <v>0</v>
      </c>
      <c r="AB162">
        <f>IFERROR(VLOOKUP(A162,EXAMS!A:CS,55,FALSE)*VLOOKUP(EXAMS!$BC$1,[1]Cargo!$A:$D,4,FALSE),"")</f>
        <v>0</v>
      </c>
      <c r="AC162">
        <f>IFERROR(VLOOKUP(A162,EXAMS!A:CS,57,FALSE)*VLOOKUP(EXAMS!$BE$1,[1]Cargo!$A:$D,4,FALSE),"")</f>
        <v>0</v>
      </c>
      <c r="AD162">
        <f>IFERROR(VLOOKUP(A162,EXAMS!A:CS,59,FALSE)*VLOOKUP(EXAMS!$BG$1,[1]Cargo!$A:$D,4,FALSE),"")</f>
        <v>0</v>
      </c>
      <c r="AE162">
        <f>IFERROR(VLOOKUP(A162,EXAMS!A:CS,61,FALSE)*VLOOKUP(EXAMS!$BI$1,[1]Cargo!$A:$D,4,FALSE),"")</f>
        <v>0</v>
      </c>
      <c r="AF162">
        <f>IFERROR(VLOOKUP(A162,EXAMS!A:CS,63,FALSE)*VLOOKUP(EXAMS!$BK$1,[1]Cargo!$A:$D,4,FALSE),"")</f>
        <v>0</v>
      </c>
      <c r="AG162">
        <f>IFERROR(VLOOKUP(A162,EXAMS!A:CS,65,FALSE)*VLOOKUP(EXAMS!$BM$1,[1]Cargo!$A:$D,4,FALSE),"")</f>
        <v>0</v>
      </c>
      <c r="AH162">
        <f>IFERROR(VLOOKUP(A162,EXAMS!A:CS,67,FALSE)*VLOOKUP(EXAMS!$BO$1,[1]Cargo!$A:$D,4,FALSE),"")</f>
        <v>0</v>
      </c>
      <c r="AI162">
        <f>IFERROR(VLOOKUP(A162,EXAMS!A:CS,69,FALSE)*VLOOKUP(EXAMS!$BQ$1,[1]Cargo!$A:$D,4,FALSE),"")</f>
        <v>0</v>
      </c>
      <c r="AJ162">
        <f>IFERROR(VLOOKUP(A162,EXAMS!A:CS,71,FALSE)*VLOOKUP(EXAMS!$BS$1,[1]Cargo!$A:$D,4,FALSE),"")</f>
        <v>0</v>
      </c>
      <c r="AK162">
        <f>IFERROR(VLOOKUP(A162,EXAMS!A:CS,73,FALSE)*VLOOKUP(EXAMS!$BU$1,[1]Cargo!$A:$D,4,FALSE),"")</f>
        <v>0</v>
      </c>
      <c r="AL162">
        <f>IFERROR(VLOOKUP(A162,EXAMS!A:CS,75,FALSE)*VLOOKUP(EXAMS!$BW$1,[1]Cargo!$A:$D,4,FALSE),"")</f>
        <v>0</v>
      </c>
      <c r="AM162">
        <f>IFERROR(VLOOKUP(A162,EXAMS!A:CS,77,FALSE)*VLOOKUP(EXAMS!$BY$1,[1]Cargo!$A:$D,4,FALSE),"")</f>
        <v>0</v>
      </c>
      <c r="AN162">
        <f>IFERROR(VLOOKUP(A162,EXAMS!A:CS,79,FALSE)*VLOOKUP(EXAMS!$CA$1,[1]Cargo!$A:$D,4,FALSE),"")</f>
        <v>0</v>
      </c>
      <c r="AO162">
        <f>IFERROR(VLOOKUP(A162,EXAMS!A:CS,81,FALSE)*VLOOKUP(EXAMS!$CC$1,[1]Cargo!$A:$D,4,FALSE),"")</f>
        <v>0</v>
      </c>
      <c r="AP162">
        <f>IFERROR(VLOOKUP(A162,EXAMS!A:CS,83,FALSE)*VLOOKUP(EXAMS!$CE$1,[1]Cargo!$A:$D,4,FALSE),"")</f>
        <v>0</v>
      </c>
      <c r="AQ162">
        <f>IFERROR(VLOOKUP(A162,EXAMS!A:CS,85,FALSE)*VLOOKUP(EXAMS!$CG$1,[1]Cargo!$A:$D,4,FALSE),"")</f>
        <v>0</v>
      </c>
      <c r="AR162">
        <f>IFERROR(VLOOKUP(A162,EXAMS!A:CS,87,FALSE)*VLOOKUP(EXAMS!$CI$1,[1]Cargo!$A:$D,4,FALSE),"")</f>
        <v>0</v>
      </c>
      <c r="AS162">
        <f>IFERROR(VLOOKUP(A162,EXAMS!A:CS,89,FALSE)*VLOOKUP(EXAMS!$CK$1,[1]Cargo!$A:$D,4,FALSE),"")</f>
        <v>0</v>
      </c>
      <c r="AT162">
        <f>IFERROR(VLOOKUP(A162,EXAMS!A:CS,91,FALSE)*VLOOKUP(EXAMS!$CM$1,[1]Cargo!$A:$D,4,FALSE),"")</f>
        <v>0</v>
      </c>
      <c r="AU162">
        <f>IFERROR(VLOOKUP(A162,EXAMS!A:CS,93,FALSE)*VLOOKUP(EXAMS!$CO$1,[1]Cargo!$A:$D,4,FALSE),"")</f>
        <v>0</v>
      </c>
      <c r="AV162">
        <f>IFERROR(VLOOKUP(A162,EXAMS!A:CS,95,FALSE)*VLOOKUP(EXAMS!$CQ$1,[1]Cargo!$A:$D,4,FALSE),"")</f>
        <v>0</v>
      </c>
      <c r="AW162">
        <f>IFERROR(VLOOKUP(A162,EXAMS!A:CS,97,FALSE)*VLOOKUP(EXAMS!$CS$1,[1]Cargo!$A:$D,4,FALSE),"")</f>
        <v>0</v>
      </c>
    </row>
    <row r="163" spans="1:49" x14ac:dyDescent="0.3">
      <c r="A163" s="4" t="str">
        <f>METADATA!A162</f>
        <v>Q0575</v>
      </c>
      <c r="B163" s="11" t="s">
        <v>503</v>
      </c>
      <c r="C163" s="11">
        <f t="shared" si="6"/>
        <v>0.37273000000000001</v>
      </c>
      <c r="D163" s="92">
        <f t="shared" si="5"/>
        <v>7</v>
      </c>
      <c r="E163">
        <f>IFERROR(VLOOKUP(A163,EXAMS!A:CS,7,FALSE)*VLOOKUP(EXAMS!$G$1,[1]Cargo!$A:$D,4,FALSE),"")</f>
        <v>0</v>
      </c>
      <c r="F163">
        <f>IFERROR(VLOOKUP(A163,EXAMS!A:CS,9,FALSE)*VLOOKUP(EXAMS!$I$1,[1]Cargo!$A:$D,4,FALSE),"")</f>
        <v>0</v>
      </c>
      <c r="G163">
        <f>IFERROR(VLOOKUP(A163,EXAMS!A:CS,11,FALSE)*VLOOKUP(EXAMS!$K$1,[1]Cargo!$A:$D,4,FALSE),"")</f>
        <v>0</v>
      </c>
      <c r="H163">
        <f>IFERROR(VLOOKUP(A163,EXAMS!A:CS,13,FALSE)*VLOOKUP(EXAMS!$M$1,[1]Cargo!$A:$D,4,FALSE),"")</f>
        <v>0</v>
      </c>
      <c r="I163">
        <f>IFERROR(VLOOKUP(A163,EXAMS!A:CS,15,FALSE)*VLOOKUP(EXAMS!$O$1,[1]Cargo!$A:$D,4,FALSE),"")</f>
        <v>0</v>
      </c>
      <c r="J163">
        <f>IFERROR(VLOOKUP(A163,EXAMS!A:CS,17,FALSE)*VLOOKUP(EXAMS!$Q$1,[1]Cargo!$A:$D,4,FALSE),"")</f>
        <v>0</v>
      </c>
      <c r="K163">
        <f>IFERROR(VLOOKUP(A163,EXAMS!A:CS,19,FALSE)*VLOOKUP(EXAMS!$S$1,[1]Cargo!$A:$D,4,FALSE),"")</f>
        <v>0</v>
      </c>
      <c r="L163">
        <f>IFERROR(VLOOKUP(A163,EXAMS!A:CS,21,FALSE)*VLOOKUP(EXAMS!$U$1,[1]Cargo!$A:$D,4,FALSE),"")</f>
        <v>0</v>
      </c>
      <c r="M163">
        <f>IFERROR(VLOOKUP(A163,EXAMS!A:CS,23,FALSE)*VLOOKUP(EXAMS!$W$1,[1]Cargo!$A:$D,4,FALSE),"")</f>
        <v>0</v>
      </c>
      <c r="N163">
        <f>IFERROR(VLOOKUP(A163,EXAMS!A:CS,25,FALSE)*VLOOKUP(EXAMS!$Y$1,[1]Cargo!$A:$D,4,FALSE),"")</f>
        <v>0</v>
      </c>
      <c r="O163">
        <f>IFERROR(VLOOKUP(A163,EXAMS!A:CS,27,FALSE)*VLOOKUP(EXAMS!$AA$1,[1]Cargo!$A:$D,4,FALSE),"")</f>
        <v>0</v>
      </c>
      <c r="P163">
        <f>IFERROR(VLOOKUP(A163,EXAMS!A:CS,29,FALSE)*VLOOKUP(EXAMS!$AC$1,[1]Cargo!$A:$D,4,FALSE),"")</f>
        <v>0</v>
      </c>
      <c r="Q163">
        <f>IFERROR(VLOOKUP(A163,EXAMS!A:CS,31,FALSE)*VLOOKUP(EXAMS!$AE$1,[1]Cargo!$A:$D,4,FALSE),"")</f>
        <v>0</v>
      </c>
      <c r="R163">
        <f>IFERROR(VLOOKUP(A163,EXAMS!A:CS,33,FALSE)*VLOOKUP(EXAMS!$AG$1,[1]Cargo!$A:$D,4,FALSE),"")</f>
        <v>0</v>
      </c>
      <c r="S163">
        <f>IFERROR(VLOOKUP(A163,EXAMS!A:CS,37,FALSE)*VLOOKUP(EXAMS!$AK$1,[1]Cargo!$A:$D,4,FALSE),"")</f>
        <v>0</v>
      </c>
      <c r="T163">
        <f>IFERROR(VLOOKUP(A163,EXAMS!A:CS,39,FALSE)*VLOOKUP(EXAMS!$AM$1,[1]Cargo!$A:$D,4,FALSE),"")</f>
        <v>0</v>
      </c>
      <c r="U163">
        <f>IFERROR(VLOOKUP(A163,EXAMS!A:CS,41,FALSE)*VLOOKUP(EXAMS!$AO$1,[1]Cargo!$A:$D,4,FALSE),"")</f>
        <v>0.27272999999999997</v>
      </c>
      <c r="V163">
        <f>IFERROR(VLOOKUP(A163,EXAMS!A:CS,43,FALSE)*VLOOKUP(EXAMS!$AQ$1,[1]Cargo!$A:$D,4,FALSE),"")</f>
        <v>0.1</v>
      </c>
      <c r="W163">
        <f>IFERROR(VLOOKUP(A163,EXAMS!A:CS,45,FALSE)*VLOOKUP(EXAMS!$AS$1,[1]Cargo!$A:$D,4,FALSE),"")</f>
        <v>0.51897999999999989</v>
      </c>
      <c r="X163">
        <f>IFERROR(VLOOKUP(A163,EXAMS!A:CS,47,FALSE)*VLOOKUP(EXAMS!$AU$1,[1]Cargo!$A:$D,4,FALSE),"")</f>
        <v>0.29082000000000002</v>
      </c>
      <c r="Y163">
        <f>IFERROR(VLOOKUP(A163,EXAMS!A:CS,49,FALSE)*VLOOKUP(EXAMS!$AW$1,[1]Cargo!$A:$D,4,FALSE),"")</f>
        <v>0</v>
      </c>
      <c r="Z163">
        <f>IFERROR(VLOOKUP(A163,EXAMS!A:CS,51,FALSE)*VLOOKUP(EXAMS!$AY$1,[1]Cargo!$A:$D,4,FALSE),"")</f>
        <v>0.55999999999999994</v>
      </c>
      <c r="AA163">
        <f>IFERROR(VLOOKUP(A163,EXAMS!A:CS,53,FALSE)*VLOOKUP(EXAMS!$BA$1,[1]Cargo!$A:$D,4,FALSE),"")</f>
        <v>9.6150000000000013E-2</v>
      </c>
      <c r="AB163">
        <f>IFERROR(VLOOKUP(A163,EXAMS!A:CS,55,FALSE)*VLOOKUP(EXAMS!$BC$1,[1]Cargo!$A:$D,4,FALSE),"")</f>
        <v>0</v>
      </c>
      <c r="AC163">
        <f>IFERROR(VLOOKUP(A163,EXAMS!A:CS,57,FALSE)*VLOOKUP(EXAMS!$BE$1,[1]Cargo!$A:$D,4,FALSE),"")</f>
        <v>0</v>
      </c>
      <c r="AD163">
        <f>IFERROR(VLOOKUP(A163,EXAMS!A:CS,59,FALSE)*VLOOKUP(EXAMS!$BG$1,[1]Cargo!$A:$D,4,FALSE),"")</f>
        <v>0</v>
      </c>
      <c r="AE163">
        <f>IFERROR(VLOOKUP(A163,EXAMS!A:CS,61,FALSE)*VLOOKUP(EXAMS!$BI$1,[1]Cargo!$A:$D,4,FALSE),"")</f>
        <v>0</v>
      </c>
      <c r="AF163">
        <f>IFERROR(VLOOKUP(A163,EXAMS!A:CS,63,FALSE)*VLOOKUP(EXAMS!$BK$1,[1]Cargo!$A:$D,4,FALSE),"")</f>
        <v>0.29872000000000004</v>
      </c>
      <c r="AG163">
        <f>IFERROR(VLOOKUP(A163,EXAMS!A:CS,65,FALSE)*VLOOKUP(EXAMS!$BM$1,[1]Cargo!$A:$D,4,FALSE),"")</f>
        <v>0</v>
      </c>
      <c r="AH163">
        <f>IFERROR(VLOOKUP(A163,EXAMS!A:CS,67,FALSE)*VLOOKUP(EXAMS!$BO$1,[1]Cargo!$A:$D,4,FALSE),"")</f>
        <v>0</v>
      </c>
      <c r="AI163">
        <f>IFERROR(VLOOKUP(A163,EXAMS!A:CS,69,FALSE)*VLOOKUP(EXAMS!$BQ$1,[1]Cargo!$A:$D,4,FALSE),"")</f>
        <v>0</v>
      </c>
      <c r="AJ163">
        <f>IFERROR(VLOOKUP(A163,EXAMS!A:CS,71,FALSE)*VLOOKUP(EXAMS!$BS$1,[1]Cargo!$A:$D,4,FALSE),"")</f>
        <v>0</v>
      </c>
      <c r="AK163">
        <f>IFERROR(VLOOKUP(A163,EXAMS!A:CS,73,FALSE)*VLOOKUP(EXAMS!$BU$1,[1]Cargo!$A:$D,4,FALSE),"")</f>
        <v>0</v>
      </c>
      <c r="AL163">
        <f>IFERROR(VLOOKUP(A163,EXAMS!A:CS,75,FALSE)*VLOOKUP(EXAMS!$BW$1,[1]Cargo!$A:$D,4,FALSE),"")</f>
        <v>0</v>
      </c>
      <c r="AM163">
        <f>IFERROR(VLOOKUP(A163,EXAMS!A:CS,77,FALSE)*VLOOKUP(EXAMS!$BY$1,[1]Cargo!$A:$D,4,FALSE),"")</f>
        <v>0</v>
      </c>
      <c r="AN163">
        <f>IFERROR(VLOOKUP(A163,EXAMS!A:CS,79,FALSE)*VLOOKUP(EXAMS!$CA$1,[1]Cargo!$A:$D,4,FALSE),"")</f>
        <v>0</v>
      </c>
      <c r="AO163">
        <f>IFERROR(VLOOKUP(A163,EXAMS!A:CS,81,FALSE)*VLOOKUP(EXAMS!$CC$1,[1]Cargo!$A:$D,4,FALSE),"")</f>
        <v>0</v>
      </c>
      <c r="AP163">
        <f>IFERROR(VLOOKUP(A163,EXAMS!A:CS,83,FALSE)*VLOOKUP(EXAMS!$CE$1,[1]Cargo!$A:$D,4,FALSE),"")</f>
        <v>0</v>
      </c>
      <c r="AQ163">
        <f>IFERROR(VLOOKUP(A163,EXAMS!A:CS,85,FALSE)*VLOOKUP(EXAMS!$CG$1,[1]Cargo!$A:$D,4,FALSE),"")</f>
        <v>0</v>
      </c>
      <c r="AR163">
        <f>IFERROR(VLOOKUP(A163,EXAMS!A:CS,87,FALSE)*VLOOKUP(EXAMS!$CI$1,[1]Cargo!$A:$D,4,FALSE),"")</f>
        <v>0</v>
      </c>
      <c r="AS163">
        <f>IFERROR(VLOOKUP(A163,EXAMS!A:CS,89,FALSE)*VLOOKUP(EXAMS!$CK$1,[1]Cargo!$A:$D,4,FALSE),"")</f>
        <v>0</v>
      </c>
      <c r="AT163">
        <f>IFERROR(VLOOKUP(A163,EXAMS!A:CS,91,FALSE)*VLOOKUP(EXAMS!$CM$1,[1]Cargo!$A:$D,4,FALSE),"")</f>
        <v>0</v>
      </c>
      <c r="AU163">
        <f>IFERROR(VLOOKUP(A163,EXAMS!A:CS,93,FALSE)*VLOOKUP(EXAMS!$CO$1,[1]Cargo!$A:$D,4,FALSE),"")</f>
        <v>0</v>
      </c>
      <c r="AV163">
        <f>IFERROR(VLOOKUP(A163,EXAMS!A:CS,95,FALSE)*VLOOKUP(EXAMS!$CQ$1,[1]Cargo!$A:$D,4,FALSE),"")</f>
        <v>0</v>
      </c>
      <c r="AW163">
        <f>IFERROR(VLOOKUP(A163,EXAMS!A:CS,97,FALSE)*VLOOKUP(EXAMS!$CS$1,[1]Cargo!$A:$D,4,FALSE),"")</f>
        <v>0</v>
      </c>
    </row>
    <row r="164" spans="1:49" hidden="1" x14ac:dyDescent="0.3">
      <c r="A164" s="4" t="str">
        <f>METADATA!A163</f>
        <v>Q0576</v>
      </c>
      <c r="B164" s="11" t="s">
        <v>506</v>
      </c>
      <c r="C164" s="11">
        <f t="shared" si="6"/>
        <v>2.71102</v>
      </c>
      <c r="D164" s="92">
        <f t="shared" si="5"/>
        <v>5</v>
      </c>
      <c r="E164">
        <f>IFERROR(VLOOKUP(A164,EXAMS!A:CS,7,FALSE)*VLOOKUP(EXAMS!$G$1,[1]Cargo!$A:$D,4,FALSE),"")</f>
        <v>0.54</v>
      </c>
      <c r="F164">
        <f>IFERROR(VLOOKUP(A164,EXAMS!A:CS,9,FALSE)*VLOOKUP(EXAMS!$I$1,[1]Cargo!$A:$D,4,FALSE),"")</f>
        <v>0.70874999999999999</v>
      </c>
      <c r="G164">
        <f>IFERROR(VLOOKUP(A164,EXAMS!A:CS,11,FALSE)*VLOOKUP(EXAMS!$K$1,[1]Cargo!$A:$D,4,FALSE),"")</f>
        <v>0.70830000000000004</v>
      </c>
      <c r="H164">
        <f>IFERROR(VLOOKUP(A164,EXAMS!A:CS,13,FALSE)*VLOOKUP(EXAMS!$M$1,[1]Cargo!$A:$D,4,FALSE),"")</f>
        <v>0</v>
      </c>
      <c r="I164">
        <f>IFERROR(VLOOKUP(A164,EXAMS!A:CS,15,FALSE)*VLOOKUP(EXAMS!$O$1,[1]Cargo!$A:$D,4,FALSE),"")</f>
        <v>0</v>
      </c>
      <c r="J164">
        <f>IFERROR(VLOOKUP(A164,EXAMS!A:CS,17,FALSE)*VLOOKUP(EXAMS!$Q$1,[1]Cargo!$A:$D,4,FALSE),"")</f>
        <v>0</v>
      </c>
      <c r="K164">
        <f>IFERROR(VLOOKUP(A164,EXAMS!A:CS,19,FALSE)*VLOOKUP(EXAMS!$S$1,[1]Cargo!$A:$D,4,FALSE),"")</f>
        <v>0</v>
      </c>
      <c r="L164">
        <f>IFERROR(VLOOKUP(A164,EXAMS!A:CS,21,FALSE)*VLOOKUP(EXAMS!$U$1,[1]Cargo!$A:$D,4,FALSE),"")</f>
        <v>0</v>
      </c>
      <c r="M164">
        <f>IFERROR(VLOOKUP(A164,EXAMS!A:CS,23,FALSE)*VLOOKUP(EXAMS!$W$1,[1]Cargo!$A:$D,4,FALSE),"")</f>
        <v>0.27776999999999996</v>
      </c>
      <c r="N164">
        <f>IFERROR(VLOOKUP(A164,EXAMS!A:CS,25,FALSE)*VLOOKUP(EXAMS!$Y$1,[1]Cargo!$A:$D,4,FALSE),"")</f>
        <v>0</v>
      </c>
      <c r="O164">
        <f>IFERROR(VLOOKUP(A164,EXAMS!A:CS,27,FALSE)*VLOOKUP(EXAMS!$AA$1,[1]Cargo!$A:$D,4,FALSE),"")</f>
        <v>0.47620000000000001</v>
      </c>
      <c r="P164">
        <f>IFERROR(VLOOKUP(A164,EXAMS!A:CS,29,FALSE)*VLOOKUP(EXAMS!$AC$1,[1]Cargo!$A:$D,4,FALSE),"")</f>
        <v>0</v>
      </c>
      <c r="Q164">
        <f>IFERROR(VLOOKUP(A164,EXAMS!A:CS,31,FALSE)*VLOOKUP(EXAMS!$AE$1,[1]Cargo!$A:$D,4,FALSE),"")</f>
        <v>0</v>
      </c>
      <c r="R164">
        <f>IFERROR(VLOOKUP(A164,EXAMS!A:CS,33,FALSE)*VLOOKUP(EXAMS!$AG$1,[1]Cargo!$A:$D,4,FALSE),"")</f>
        <v>0</v>
      </c>
      <c r="S164">
        <f>IFERROR(VLOOKUP(A164,EXAMS!A:CS,37,FALSE)*VLOOKUP(EXAMS!$AK$1,[1]Cargo!$A:$D,4,FALSE),"")</f>
        <v>0</v>
      </c>
      <c r="T164">
        <f>IFERROR(VLOOKUP(A164,EXAMS!A:CS,39,FALSE)*VLOOKUP(EXAMS!$AM$1,[1]Cargo!$A:$D,4,FALSE),"")</f>
        <v>0</v>
      </c>
      <c r="U164">
        <f>IFERROR(VLOOKUP(A164,EXAMS!A:CS,41,FALSE)*VLOOKUP(EXAMS!$AO$1,[1]Cargo!$A:$D,4,FALSE),"")</f>
        <v>0</v>
      </c>
      <c r="V164">
        <f>IFERROR(VLOOKUP(A164,EXAMS!A:CS,43,FALSE)*VLOOKUP(EXAMS!$AQ$1,[1]Cargo!$A:$D,4,FALSE),"")</f>
        <v>0</v>
      </c>
      <c r="W164">
        <f>IFERROR(VLOOKUP(A164,EXAMS!A:CS,45,FALSE)*VLOOKUP(EXAMS!$AS$1,[1]Cargo!$A:$D,4,FALSE),"")</f>
        <v>0</v>
      </c>
      <c r="X164">
        <f>IFERROR(VLOOKUP(A164,EXAMS!A:CS,47,FALSE)*VLOOKUP(EXAMS!$AU$1,[1]Cargo!$A:$D,4,FALSE),"")</f>
        <v>0</v>
      </c>
      <c r="Y164">
        <f>IFERROR(VLOOKUP(A164,EXAMS!A:CS,49,FALSE)*VLOOKUP(EXAMS!$AW$1,[1]Cargo!$A:$D,4,FALSE),"")</f>
        <v>0</v>
      </c>
      <c r="Z164">
        <f>IFERROR(VLOOKUP(A164,EXAMS!A:CS,51,FALSE)*VLOOKUP(EXAMS!$AY$1,[1]Cargo!$A:$D,4,FALSE),"")</f>
        <v>0</v>
      </c>
      <c r="AA164">
        <f>IFERROR(VLOOKUP(A164,EXAMS!A:CS,53,FALSE)*VLOOKUP(EXAMS!$BA$1,[1]Cargo!$A:$D,4,FALSE),"")</f>
        <v>0</v>
      </c>
      <c r="AB164">
        <f>IFERROR(VLOOKUP(A164,EXAMS!A:CS,55,FALSE)*VLOOKUP(EXAMS!$BC$1,[1]Cargo!$A:$D,4,FALSE),"")</f>
        <v>0</v>
      </c>
      <c r="AC164">
        <f>IFERROR(VLOOKUP(A164,EXAMS!A:CS,57,FALSE)*VLOOKUP(EXAMS!$BE$1,[1]Cargo!$A:$D,4,FALSE),"")</f>
        <v>0</v>
      </c>
      <c r="AD164">
        <f>IFERROR(VLOOKUP(A164,EXAMS!A:CS,59,FALSE)*VLOOKUP(EXAMS!$BG$1,[1]Cargo!$A:$D,4,FALSE),"")</f>
        <v>0</v>
      </c>
      <c r="AE164">
        <f>IFERROR(VLOOKUP(A164,EXAMS!A:CS,61,FALSE)*VLOOKUP(EXAMS!$BI$1,[1]Cargo!$A:$D,4,FALSE),"")</f>
        <v>0</v>
      </c>
      <c r="AF164">
        <f>IFERROR(VLOOKUP(A164,EXAMS!A:CS,63,FALSE)*VLOOKUP(EXAMS!$BK$1,[1]Cargo!$A:$D,4,FALSE),"")</f>
        <v>0</v>
      </c>
      <c r="AG164">
        <f>IFERROR(VLOOKUP(A164,EXAMS!A:CS,65,FALSE)*VLOOKUP(EXAMS!$BM$1,[1]Cargo!$A:$D,4,FALSE),"")</f>
        <v>0</v>
      </c>
      <c r="AH164">
        <f>IFERROR(VLOOKUP(A164,EXAMS!A:CS,67,FALSE)*VLOOKUP(EXAMS!$BO$1,[1]Cargo!$A:$D,4,FALSE),"")</f>
        <v>0</v>
      </c>
      <c r="AI164">
        <f>IFERROR(VLOOKUP(A164,EXAMS!A:CS,69,FALSE)*VLOOKUP(EXAMS!$BQ$1,[1]Cargo!$A:$D,4,FALSE),"")</f>
        <v>0</v>
      </c>
      <c r="AJ164">
        <f>IFERROR(VLOOKUP(A164,EXAMS!A:CS,71,FALSE)*VLOOKUP(EXAMS!$BS$1,[1]Cargo!$A:$D,4,FALSE),"")</f>
        <v>0</v>
      </c>
      <c r="AK164">
        <f>IFERROR(VLOOKUP(A164,EXAMS!A:CS,73,FALSE)*VLOOKUP(EXAMS!$BU$1,[1]Cargo!$A:$D,4,FALSE),"")</f>
        <v>0</v>
      </c>
      <c r="AL164">
        <f>IFERROR(VLOOKUP(A164,EXAMS!A:CS,75,FALSE)*VLOOKUP(EXAMS!$BW$1,[1]Cargo!$A:$D,4,FALSE),"")</f>
        <v>0</v>
      </c>
      <c r="AM164">
        <f>IFERROR(VLOOKUP(A164,EXAMS!A:CS,77,FALSE)*VLOOKUP(EXAMS!$BY$1,[1]Cargo!$A:$D,4,FALSE),"")</f>
        <v>0</v>
      </c>
      <c r="AN164">
        <f>IFERROR(VLOOKUP(A164,EXAMS!A:CS,79,FALSE)*VLOOKUP(EXAMS!$CA$1,[1]Cargo!$A:$D,4,FALSE),"")</f>
        <v>0</v>
      </c>
      <c r="AO164">
        <f>IFERROR(VLOOKUP(A164,EXAMS!A:CS,81,FALSE)*VLOOKUP(EXAMS!$CC$1,[1]Cargo!$A:$D,4,FALSE),"")</f>
        <v>0</v>
      </c>
      <c r="AP164">
        <f>IFERROR(VLOOKUP(A164,EXAMS!A:CS,83,FALSE)*VLOOKUP(EXAMS!$CE$1,[1]Cargo!$A:$D,4,FALSE),"")</f>
        <v>0</v>
      </c>
      <c r="AQ164">
        <f>IFERROR(VLOOKUP(A164,EXAMS!A:CS,85,FALSE)*VLOOKUP(EXAMS!$CG$1,[1]Cargo!$A:$D,4,FALSE),"")</f>
        <v>0</v>
      </c>
      <c r="AR164">
        <f>IFERROR(VLOOKUP(A164,EXAMS!A:CS,87,FALSE)*VLOOKUP(EXAMS!$CI$1,[1]Cargo!$A:$D,4,FALSE),"")</f>
        <v>0</v>
      </c>
      <c r="AS164">
        <f>IFERROR(VLOOKUP(A164,EXAMS!A:CS,89,FALSE)*VLOOKUP(EXAMS!$CK$1,[1]Cargo!$A:$D,4,FALSE),"")</f>
        <v>0</v>
      </c>
      <c r="AT164">
        <f>IFERROR(VLOOKUP(A164,EXAMS!A:CS,91,FALSE)*VLOOKUP(EXAMS!$CM$1,[1]Cargo!$A:$D,4,FALSE),"")</f>
        <v>0</v>
      </c>
      <c r="AU164">
        <f>IFERROR(VLOOKUP(A164,EXAMS!A:CS,93,FALSE)*VLOOKUP(EXAMS!$CO$1,[1]Cargo!$A:$D,4,FALSE),"")</f>
        <v>0</v>
      </c>
      <c r="AV164">
        <f>IFERROR(VLOOKUP(A164,EXAMS!A:CS,95,FALSE)*VLOOKUP(EXAMS!$CQ$1,[1]Cargo!$A:$D,4,FALSE),"")</f>
        <v>0</v>
      </c>
      <c r="AW164">
        <f>IFERROR(VLOOKUP(A164,EXAMS!A:CS,97,FALSE)*VLOOKUP(EXAMS!$CS$1,[1]Cargo!$A:$D,4,FALSE),"")</f>
        <v>0</v>
      </c>
    </row>
    <row r="165" spans="1:49" x14ac:dyDescent="0.3">
      <c r="A165" s="4" t="str">
        <f>METADATA!A164</f>
        <v>Q0577</v>
      </c>
      <c r="B165" s="11" t="s">
        <v>509</v>
      </c>
      <c r="C165" s="11">
        <f t="shared" si="6"/>
        <v>5.0641600000000002</v>
      </c>
      <c r="D165" s="92">
        <f t="shared" si="5"/>
        <v>11</v>
      </c>
      <c r="E165">
        <f>IFERROR(VLOOKUP(A165,EXAMS!A:CS,7,FALSE)*VLOOKUP(EXAMS!$G$1,[1]Cargo!$A:$D,4,FALSE),"")</f>
        <v>0.6</v>
      </c>
      <c r="F165">
        <f>IFERROR(VLOOKUP(A165,EXAMS!A:CS,9,FALSE)*VLOOKUP(EXAMS!$I$1,[1]Cargo!$A:$D,4,FALSE),"")</f>
        <v>0.76500000000000001</v>
      </c>
      <c r="G165">
        <f>IFERROR(VLOOKUP(A165,EXAMS!A:CS,11,FALSE)*VLOOKUP(EXAMS!$K$1,[1]Cargo!$A:$D,4,FALSE),"")</f>
        <v>0.69440000000000002</v>
      </c>
      <c r="H165">
        <f>IFERROR(VLOOKUP(A165,EXAMS!A:CS,13,FALSE)*VLOOKUP(EXAMS!$M$1,[1]Cargo!$A:$D,4,FALSE),"")</f>
        <v>0.53771999999999998</v>
      </c>
      <c r="I165">
        <f>IFERROR(VLOOKUP(A165,EXAMS!A:CS,15,FALSE)*VLOOKUP(EXAMS!$O$1,[1]Cargo!$A:$D,4,FALSE),"")</f>
        <v>0.45834999999999998</v>
      </c>
      <c r="J165">
        <f>IFERROR(VLOOKUP(A165,EXAMS!A:CS,17,FALSE)*VLOOKUP(EXAMS!$Q$1,[1]Cargo!$A:$D,4,FALSE),"")</f>
        <v>0</v>
      </c>
      <c r="K165">
        <f>IFERROR(VLOOKUP(A165,EXAMS!A:CS,19,FALSE)*VLOOKUP(EXAMS!$S$1,[1]Cargo!$A:$D,4,FALSE),"")</f>
        <v>0.32888000000000006</v>
      </c>
      <c r="L165">
        <f>IFERROR(VLOOKUP(A165,EXAMS!A:CS,21,FALSE)*VLOOKUP(EXAMS!$U$1,[1]Cargo!$A:$D,4,FALSE),"")</f>
        <v>0.40129999999999999</v>
      </c>
      <c r="M165">
        <f>IFERROR(VLOOKUP(A165,EXAMS!A:CS,23,FALSE)*VLOOKUP(EXAMS!$W$1,[1]Cargo!$A:$D,4,FALSE),"")</f>
        <v>0.27407999999999999</v>
      </c>
      <c r="N165">
        <f>IFERROR(VLOOKUP(A165,EXAMS!A:CS,25,FALSE)*VLOOKUP(EXAMS!$Y$1,[1]Cargo!$A:$D,4,FALSE),"")</f>
        <v>0.40275</v>
      </c>
      <c r="O165">
        <f>IFERROR(VLOOKUP(A165,EXAMS!A:CS,27,FALSE)*VLOOKUP(EXAMS!$AA$1,[1]Cargo!$A:$D,4,FALSE),"")</f>
        <v>0.41835</v>
      </c>
      <c r="P165">
        <f>IFERROR(VLOOKUP(A165,EXAMS!A:CS,29,FALSE)*VLOOKUP(EXAMS!$AC$1,[1]Cargo!$A:$D,4,FALSE),"")</f>
        <v>0</v>
      </c>
      <c r="Q165">
        <f>IFERROR(VLOOKUP(A165,EXAMS!A:CS,31,FALSE)*VLOOKUP(EXAMS!$AE$1,[1]Cargo!$A:$D,4,FALSE),"")</f>
        <v>0</v>
      </c>
      <c r="R165">
        <f>IFERROR(VLOOKUP(A165,EXAMS!A:CS,33,FALSE)*VLOOKUP(EXAMS!$AG$1,[1]Cargo!$A:$D,4,FALSE),"")</f>
        <v>0.18332999999999999</v>
      </c>
      <c r="S165">
        <f>IFERROR(VLOOKUP(A165,EXAMS!A:CS,37,FALSE)*VLOOKUP(EXAMS!$AK$1,[1]Cargo!$A:$D,4,FALSE),"")</f>
        <v>0</v>
      </c>
      <c r="T165">
        <f>IFERROR(VLOOKUP(A165,EXAMS!A:CS,39,FALSE)*VLOOKUP(EXAMS!$AM$1,[1]Cargo!$A:$D,4,FALSE),"")</f>
        <v>0</v>
      </c>
      <c r="U165">
        <f>IFERROR(VLOOKUP(A165,EXAMS!A:CS,41,FALSE)*VLOOKUP(EXAMS!$AO$1,[1]Cargo!$A:$D,4,FALSE),"")</f>
        <v>0</v>
      </c>
      <c r="V165">
        <f>IFERROR(VLOOKUP(A165,EXAMS!A:CS,43,FALSE)*VLOOKUP(EXAMS!$AQ$1,[1]Cargo!$A:$D,4,FALSE),"")</f>
        <v>0</v>
      </c>
      <c r="W165">
        <f>IFERROR(VLOOKUP(A165,EXAMS!A:CS,45,FALSE)*VLOOKUP(EXAMS!$AS$1,[1]Cargo!$A:$D,4,FALSE),"")</f>
        <v>0</v>
      </c>
      <c r="X165">
        <f>IFERROR(VLOOKUP(A165,EXAMS!A:CS,47,FALSE)*VLOOKUP(EXAMS!$AU$1,[1]Cargo!$A:$D,4,FALSE),"")</f>
        <v>0</v>
      </c>
      <c r="Y165">
        <f>IFERROR(VLOOKUP(A165,EXAMS!A:CS,49,FALSE)*VLOOKUP(EXAMS!$AW$1,[1]Cargo!$A:$D,4,FALSE),"")</f>
        <v>0</v>
      </c>
      <c r="Z165">
        <f>IFERROR(VLOOKUP(A165,EXAMS!A:CS,51,FALSE)*VLOOKUP(EXAMS!$AY$1,[1]Cargo!$A:$D,4,FALSE),"")</f>
        <v>0</v>
      </c>
      <c r="AA165">
        <f>IFERROR(VLOOKUP(A165,EXAMS!A:CS,53,FALSE)*VLOOKUP(EXAMS!$BA$1,[1]Cargo!$A:$D,4,FALSE),"")</f>
        <v>0</v>
      </c>
      <c r="AB165">
        <f>IFERROR(VLOOKUP(A165,EXAMS!A:CS,55,FALSE)*VLOOKUP(EXAMS!$BC$1,[1]Cargo!$A:$D,4,FALSE),"")</f>
        <v>0</v>
      </c>
      <c r="AC165">
        <f>IFERROR(VLOOKUP(A165,EXAMS!A:CS,57,FALSE)*VLOOKUP(EXAMS!$BE$1,[1]Cargo!$A:$D,4,FALSE),"")</f>
        <v>0</v>
      </c>
      <c r="AD165">
        <f>IFERROR(VLOOKUP(A165,EXAMS!A:CS,59,FALSE)*VLOOKUP(EXAMS!$BG$1,[1]Cargo!$A:$D,4,FALSE),"")</f>
        <v>0</v>
      </c>
      <c r="AE165">
        <f>IFERROR(VLOOKUP(A165,EXAMS!A:CS,61,FALSE)*VLOOKUP(EXAMS!$BI$1,[1]Cargo!$A:$D,4,FALSE),"")</f>
        <v>0</v>
      </c>
      <c r="AF165">
        <f>IFERROR(VLOOKUP(A165,EXAMS!A:CS,63,FALSE)*VLOOKUP(EXAMS!$BK$1,[1]Cargo!$A:$D,4,FALSE),"")</f>
        <v>0</v>
      </c>
      <c r="AG165">
        <f>IFERROR(VLOOKUP(A165,EXAMS!A:CS,65,FALSE)*VLOOKUP(EXAMS!$BM$1,[1]Cargo!$A:$D,4,FALSE),"")</f>
        <v>0</v>
      </c>
      <c r="AH165">
        <f>IFERROR(VLOOKUP(A165,EXAMS!A:CS,67,FALSE)*VLOOKUP(EXAMS!$BO$1,[1]Cargo!$A:$D,4,FALSE),"")</f>
        <v>0</v>
      </c>
      <c r="AI165">
        <f>IFERROR(VLOOKUP(A165,EXAMS!A:CS,69,FALSE)*VLOOKUP(EXAMS!$BQ$1,[1]Cargo!$A:$D,4,FALSE),"")</f>
        <v>0</v>
      </c>
      <c r="AJ165">
        <f>IFERROR(VLOOKUP(A165,EXAMS!A:CS,71,FALSE)*VLOOKUP(EXAMS!$BS$1,[1]Cargo!$A:$D,4,FALSE),"")</f>
        <v>0</v>
      </c>
      <c r="AK165">
        <f>IFERROR(VLOOKUP(A165,EXAMS!A:CS,73,FALSE)*VLOOKUP(EXAMS!$BU$1,[1]Cargo!$A:$D,4,FALSE),"")</f>
        <v>0</v>
      </c>
      <c r="AL165">
        <f>IFERROR(VLOOKUP(A165,EXAMS!A:CS,75,FALSE)*VLOOKUP(EXAMS!$BW$1,[1]Cargo!$A:$D,4,FALSE),"")</f>
        <v>0</v>
      </c>
      <c r="AM165">
        <f>IFERROR(VLOOKUP(A165,EXAMS!A:CS,77,FALSE)*VLOOKUP(EXAMS!$BY$1,[1]Cargo!$A:$D,4,FALSE),"")</f>
        <v>0</v>
      </c>
      <c r="AN165">
        <f>IFERROR(VLOOKUP(A165,EXAMS!A:CS,79,FALSE)*VLOOKUP(EXAMS!$CA$1,[1]Cargo!$A:$D,4,FALSE),"")</f>
        <v>0</v>
      </c>
      <c r="AO165">
        <f>IFERROR(VLOOKUP(A165,EXAMS!A:CS,81,FALSE)*VLOOKUP(EXAMS!$CC$1,[1]Cargo!$A:$D,4,FALSE),"")</f>
        <v>0</v>
      </c>
      <c r="AP165">
        <f>IFERROR(VLOOKUP(A165,EXAMS!A:CS,83,FALSE)*VLOOKUP(EXAMS!$CE$1,[1]Cargo!$A:$D,4,FALSE),"")</f>
        <v>0</v>
      </c>
      <c r="AQ165">
        <f>IFERROR(VLOOKUP(A165,EXAMS!A:CS,85,FALSE)*VLOOKUP(EXAMS!$CG$1,[1]Cargo!$A:$D,4,FALSE),"")</f>
        <v>0</v>
      </c>
      <c r="AR165">
        <f>IFERROR(VLOOKUP(A165,EXAMS!A:CS,87,FALSE)*VLOOKUP(EXAMS!$CI$1,[1]Cargo!$A:$D,4,FALSE),"")</f>
        <v>0</v>
      </c>
      <c r="AS165">
        <f>IFERROR(VLOOKUP(A165,EXAMS!A:CS,89,FALSE)*VLOOKUP(EXAMS!$CK$1,[1]Cargo!$A:$D,4,FALSE),"")</f>
        <v>0</v>
      </c>
      <c r="AT165">
        <f>IFERROR(VLOOKUP(A165,EXAMS!A:CS,91,FALSE)*VLOOKUP(EXAMS!$CM$1,[1]Cargo!$A:$D,4,FALSE),"")</f>
        <v>0</v>
      </c>
      <c r="AU165">
        <f>IFERROR(VLOOKUP(A165,EXAMS!A:CS,93,FALSE)*VLOOKUP(EXAMS!$CO$1,[1]Cargo!$A:$D,4,FALSE),"")</f>
        <v>0</v>
      </c>
      <c r="AV165">
        <f>IFERROR(VLOOKUP(A165,EXAMS!A:CS,95,FALSE)*VLOOKUP(EXAMS!$CQ$1,[1]Cargo!$A:$D,4,FALSE),"")</f>
        <v>0</v>
      </c>
      <c r="AW165">
        <f>IFERROR(VLOOKUP(A165,EXAMS!A:CS,97,FALSE)*VLOOKUP(EXAMS!$CS$1,[1]Cargo!$A:$D,4,FALSE),"")</f>
        <v>0</v>
      </c>
    </row>
    <row r="166" spans="1:49" hidden="1" x14ac:dyDescent="0.3">
      <c r="A166" s="4" t="str">
        <f>METADATA!A165</f>
        <v>Q0578</v>
      </c>
      <c r="B166" s="11" t="s">
        <v>512</v>
      </c>
      <c r="C166" s="11">
        <f t="shared" si="6"/>
        <v>1.5192600000000001</v>
      </c>
      <c r="D166" s="92">
        <f t="shared" si="5"/>
        <v>3</v>
      </c>
      <c r="E166">
        <f>IFERROR(VLOOKUP(A166,EXAMS!A:CS,7,FALSE)*VLOOKUP(EXAMS!$G$1,[1]Cargo!$A:$D,4,FALSE),"")</f>
        <v>0.54</v>
      </c>
      <c r="F166">
        <f>IFERROR(VLOOKUP(A166,EXAMS!A:CS,9,FALSE)*VLOOKUP(EXAMS!$I$1,[1]Cargo!$A:$D,4,FALSE),"")</f>
        <v>0</v>
      </c>
      <c r="G166">
        <f>IFERROR(VLOOKUP(A166,EXAMS!A:CS,11,FALSE)*VLOOKUP(EXAMS!$K$1,[1]Cargo!$A:$D,4,FALSE),"")</f>
        <v>0.6</v>
      </c>
      <c r="H166">
        <f>IFERROR(VLOOKUP(A166,EXAMS!A:CS,13,FALSE)*VLOOKUP(EXAMS!$M$1,[1]Cargo!$A:$D,4,FALSE),"")</f>
        <v>0.37925999999999999</v>
      </c>
      <c r="I166">
        <f>IFERROR(VLOOKUP(A166,EXAMS!A:CS,15,FALSE)*VLOOKUP(EXAMS!$O$1,[1]Cargo!$A:$D,4,FALSE),"")</f>
        <v>0</v>
      </c>
      <c r="J166">
        <f>IFERROR(VLOOKUP(A166,EXAMS!A:CS,17,FALSE)*VLOOKUP(EXAMS!$Q$1,[1]Cargo!$A:$D,4,FALSE),"")</f>
        <v>0</v>
      </c>
      <c r="K166">
        <f>IFERROR(VLOOKUP(A166,EXAMS!A:CS,19,FALSE)*VLOOKUP(EXAMS!$S$1,[1]Cargo!$A:$D,4,FALSE),"")</f>
        <v>0</v>
      </c>
      <c r="L166">
        <f>IFERROR(VLOOKUP(A166,EXAMS!A:CS,21,FALSE)*VLOOKUP(EXAMS!$U$1,[1]Cargo!$A:$D,4,FALSE),"")</f>
        <v>0</v>
      </c>
      <c r="M166">
        <f>IFERROR(VLOOKUP(A166,EXAMS!A:CS,23,FALSE)*VLOOKUP(EXAMS!$W$1,[1]Cargo!$A:$D,4,FALSE),"")</f>
        <v>0</v>
      </c>
      <c r="N166">
        <f>IFERROR(VLOOKUP(A166,EXAMS!A:CS,25,FALSE)*VLOOKUP(EXAMS!$Y$1,[1]Cargo!$A:$D,4,FALSE),"")</f>
        <v>0</v>
      </c>
      <c r="O166">
        <f>IFERROR(VLOOKUP(A166,EXAMS!A:CS,27,FALSE)*VLOOKUP(EXAMS!$AA$1,[1]Cargo!$A:$D,4,FALSE),"")</f>
        <v>0</v>
      </c>
      <c r="P166">
        <f>IFERROR(VLOOKUP(A166,EXAMS!A:CS,29,FALSE)*VLOOKUP(EXAMS!$AC$1,[1]Cargo!$A:$D,4,FALSE),"")</f>
        <v>0</v>
      </c>
      <c r="Q166">
        <f>IFERROR(VLOOKUP(A166,EXAMS!A:CS,31,FALSE)*VLOOKUP(EXAMS!$AE$1,[1]Cargo!$A:$D,4,FALSE),"")</f>
        <v>0</v>
      </c>
      <c r="R166">
        <f>IFERROR(VLOOKUP(A166,EXAMS!A:CS,33,FALSE)*VLOOKUP(EXAMS!$AG$1,[1]Cargo!$A:$D,4,FALSE),"")</f>
        <v>0</v>
      </c>
      <c r="S166">
        <f>IFERROR(VLOOKUP(A166,EXAMS!A:CS,37,FALSE)*VLOOKUP(EXAMS!$AK$1,[1]Cargo!$A:$D,4,FALSE),"")</f>
        <v>0</v>
      </c>
      <c r="T166">
        <f>IFERROR(VLOOKUP(A166,EXAMS!A:CS,39,FALSE)*VLOOKUP(EXAMS!$AM$1,[1]Cargo!$A:$D,4,FALSE),"")</f>
        <v>0</v>
      </c>
      <c r="U166">
        <f>IFERROR(VLOOKUP(A166,EXAMS!A:CS,41,FALSE)*VLOOKUP(EXAMS!$AO$1,[1]Cargo!$A:$D,4,FALSE),"")</f>
        <v>0</v>
      </c>
      <c r="V166">
        <f>IFERROR(VLOOKUP(A166,EXAMS!A:CS,43,FALSE)*VLOOKUP(EXAMS!$AQ$1,[1]Cargo!$A:$D,4,FALSE),"")</f>
        <v>0</v>
      </c>
      <c r="W166">
        <f>IFERROR(VLOOKUP(A166,EXAMS!A:CS,45,FALSE)*VLOOKUP(EXAMS!$AS$1,[1]Cargo!$A:$D,4,FALSE),"")</f>
        <v>0</v>
      </c>
      <c r="X166">
        <f>IFERROR(VLOOKUP(A166,EXAMS!A:CS,47,FALSE)*VLOOKUP(EXAMS!$AU$1,[1]Cargo!$A:$D,4,FALSE),"")</f>
        <v>0</v>
      </c>
      <c r="Y166">
        <f>IFERROR(VLOOKUP(A166,EXAMS!A:CS,49,FALSE)*VLOOKUP(EXAMS!$AW$1,[1]Cargo!$A:$D,4,FALSE),"")</f>
        <v>0</v>
      </c>
      <c r="Z166">
        <f>IFERROR(VLOOKUP(A166,EXAMS!A:CS,51,FALSE)*VLOOKUP(EXAMS!$AY$1,[1]Cargo!$A:$D,4,FALSE),"")</f>
        <v>0</v>
      </c>
      <c r="AA166">
        <f>IFERROR(VLOOKUP(A166,EXAMS!A:CS,53,FALSE)*VLOOKUP(EXAMS!$BA$1,[1]Cargo!$A:$D,4,FALSE),"")</f>
        <v>0</v>
      </c>
      <c r="AB166">
        <f>IFERROR(VLOOKUP(A166,EXAMS!A:CS,55,FALSE)*VLOOKUP(EXAMS!$BC$1,[1]Cargo!$A:$D,4,FALSE),"")</f>
        <v>0</v>
      </c>
      <c r="AC166">
        <f>IFERROR(VLOOKUP(A166,EXAMS!A:CS,57,FALSE)*VLOOKUP(EXAMS!$BE$1,[1]Cargo!$A:$D,4,FALSE),"")</f>
        <v>0</v>
      </c>
      <c r="AD166">
        <f>IFERROR(VLOOKUP(A166,EXAMS!A:CS,59,FALSE)*VLOOKUP(EXAMS!$BG$1,[1]Cargo!$A:$D,4,FALSE),"")</f>
        <v>0</v>
      </c>
      <c r="AE166">
        <f>IFERROR(VLOOKUP(A166,EXAMS!A:CS,61,FALSE)*VLOOKUP(EXAMS!$BI$1,[1]Cargo!$A:$D,4,FALSE),"")</f>
        <v>0</v>
      </c>
      <c r="AF166">
        <f>IFERROR(VLOOKUP(A166,EXAMS!A:CS,63,FALSE)*VLOOKUP(EXAMS!$BK$1,[1]Cargo!$A:$D,4,FALSE),"")</f>
        <v>0</v>
      </c>
      <c r="AG166">
        <f>IFERROR(VLOOKUP(A166,EXAMS!A:CS,65,FALSE)*VLOOKUP(EXAMS!$BM$1,[1]Cargo!$A:$D,4,FALSE),"")</f>
        <v>0</v>
      </c>
      <c r="AH166">
        <f>IFERROR(VLOOKUP(A166,EXAMS!A:CS,67,FALSE)*VLOOKUP(EXAMS!$BO$1,[1]Cargo!$A:$D,4,FALSE),"")</f>
        <v>0</v>
      </c>
      <c r="AI166">
        <f>IFERROR(VLOOKUP(A166,EXAMS!A:CS,69,FALSE)*VLOOKUP(EXAMS!$BQ$1,[1]Cargo!$A:$D,4,FALSE),"")</f>
        <v>0</v>
      </c>
      <c r="AJ166">
        <f>IFERROR(VLOOKUP(A166,EXAMS!A:CS,71,FALSE)*VLOOKUP(EXAMS!$BS$1,[1]Cargo!$A:$D,4,FALSE),"")</f>
        <v>0</v>
      </c>
      <c r="AK166">
        <f>IFERROR(VLOOKUP(A166,EXAMS!A:CS,73,FALSE)*VLOOKUP(EXAMS!$BU$1,[1]Cargo!$A:$D,4,FALSE),"")</f>
        <v>0</v>
      </c>
      <c r="AL166">
        <f>IFERROR(VLOOKUP(A166,EXAMS!A:CS,75,FALSE)*VLOOKUP(EXAMS!$BW$1,[1]Cargo!$A:$D,4,FALSE),"")</f>
        <v>0</v>
      </c>
      <c r="AM166">
        <f>IFERROR(VLOOKUP(A166,EXAMS!A:CS,77,FALSE)*VLOOKUP(EXAMS!$BY$1,[1]Cargo!$A:$D,4,FALSE),"")</f>
        <v>0</v>
      </c>
      <c r="AN166">
        <f>IFERROR(VLOOKUP(A166,EXAMS!A:CS,79,FALSE)*VLOOKUP(EXAMS!$CA$1,[1]Cargo!$A:$D,4,FALSE),"")</f>
        <v>0</v>
      </c>
      <c r="AO166">
        <f>IFERROR(VLOOKUP(A166,EXAMS!A:CS,81,FALSE)*VLOOKUP(EXAMS!$CC$1,[1]Cargo!$A:$D,4,FALSE),"")</f>
        <v>0</v>
      </c>
      <c r="AP166">
        <f>IFERROR(VLOOKUP(A166,EXAMS!A:CS,83,FALSE)*VLOOKUP(EXAMS!$CE$1,[1]Cargo!$A:$D,4,FALSE),"")</f>
        <v>0</v>
      </c>
      <c r="AQ166">
        <f>IFERROR(VLOOKUP(A166,EXAMS!A:CS,85,FALSE)*VLOOKUP(EXAMS!$CG$1,[1]Cargo!$A:$D,4,FALSE),"")</f>
        <v>0</v>
      </c>
      <c r="AR166">
        <f>IFERROR(VLOOKUP(A166,EXAMS!A:CS,87,FALSE)*VLOOKUP(EXAMS!$CI$1,[1]Cargo!$A:$D,4,FALSE),"")</f>
        <v>0</v>
      </c>
      <c r="AS166">
        <f>IFERROR(VLOOKUP(A166,EXAMS!A:CS,89,FALSE)*VLOOKUP(EXAMS!$CK$1,[1]Cargo!$A:$D,4,FALSE),"")</f>
        <v>0</v>
      </c>
      <c r="AT166">
        <f>IFERROR(VLOOKUP(A166,EXAMS!A:CS,91,FALSE)*VLOOKUP(EXAMS!$CM$1,[1]Cargo!$A:$D,4,FALSE),"")</f>
        <v>0</v>
      </c>
      <c r="AU166">
        <f>IFERROR(VLOOKUP(A166,EXAMS!A:CS,93,FALSE)*VLOOKUP(EXAMS!$CO$1,[1]Cargo!$A:$D,4,FALSE),"")</f>
        <v>0</v>
      </c>
      <c r="AV166">
        <f>IFERROR(VLOOKUP(A166,EXAMS!A:CS,95,FALSE)*VLOOKUP(EXAMS!$CQ$1,[1]Cargo!$A:$D,4,FALSE),"")</f>
        <v>0</v>
      </c>
      <c r="AW166">
        <f>IFERROR(VLOOKUP(A166,EXAMS!A:CS,97,FALSE)*VLOOKUP(EXAMS!$CS$1,[1]Cargo!$A:$D,4,FALSE),"")</f>
        <v>0</v>
      </c>
    </row>
    <row r="167" spans="1:49" hidden="1" x14ac:dyDescent="0.3">
      <c r="A167" s="4" t="str">
        <f>METADATA!A166</f>
        <v>Q0579</v>
      </c>
      <c r="B167" s="11" t="s">
        <v>515</v>
      </c>
      <c r="C167" s="11">
        <f t="shared" si="6"/>
        <v>1.8843099999999997</v>
      </c>
      <c r="D167" s="92">
        <f t="shared" si="5"/>
        <v>5</v>
      </c>
      <c r="E167">
        <f>IFERROR(VLOOKUP(A167,EXAMS!A:CS,7,FALSE)*VLOOKUP(EXAMS!$G$1,[1]Cargo!$A:$D,4,FALSE),"")</f>
        <v>0.50885999999999998</v>
      </c>
      <c r="F167">
        <f>IFERROR(VLOOKUP(A167,EXAMS!A:CS,9,FALSE)*VLOOKUP(EXAMS!$I$1,[1]Cargo!$A:$D,4,FALSE),"")</f>
        <v>0.55125000000000002</v>
      </c>
      <c r="G167">
        <f>IFERROR(VLOOKUP(A167,EXAMS!A:CS,11,FALSE)*VLOOKUP(EXAMS!$K$1,[1]Cargo!$A:$D,4,FALSE),"")</f>
        <v>0.58330000000000004</v>
      </c>
      <c r="H167">
        <f>IFERROR(VLOOKUP(A167,EXAMS!A:CS,13,FALSE)*VLOOKUP(EXAMS!$M$1,[1]Cargo!$A:$D,4,FALSE),"")</f>
        <v>0</v>
      </c>
      <c r="I167">
        <f>IFERROR(VLOOKUP(A167,EXAMS!A:CS,15,FALSE)*VLOOKUP(EXAMS!$O$1,[1]Cargo!$A:$D,4,FALSE),"")</f>
        <v>0</v>
      </c>
      <c r="J167">
        <f>IFERROR(VLOOKUP(A167,EXAMS!A:CS,17,FALSE)*VLOOKUP(EXAMS!$Q$1,[1]Cargo!$A:$D,4,FALSE),"")</f>
        <v>0</v>
      </c>
      <c r="K167">
        <f>IFERROR(VLOOKUP(A167,EXAMS!A:CS,19,FALSE)*VLOOKUP(EXAMS!$S$1,[1]Cargo!$A:$D,4,FALSE),"")</f>
        <v>0</v>
      </c>
      <c r="L167">
        <f>IFERROR(VLOOKUP(A167,EXAMS!A:CS,21,FALSE)*VLOOKUP(EXAMS!$U$1,[1]Cargo!$A:$D,4,FALSE),"")</f>
        <v>0</v>
      </c>
      <c r="M167">
        <f>IFERROR(VLOOKUP(A167,EXAMS!A:CS,23,FALSE)*VLOOKUP(EXAMS!$W$1,[1]Cargo!$A:$D,4,FALSE),"")</f>
        <v>0.2409</v>
      </c>
      <c r="N167">
        <f>IFERROR(VLOOKUP(A167,EXAMS!A:CS,25,FALSE)*VLOOKUP(EXAMS!$Y$1,[1]Cargo!$A:$D,4,FALSE),"")</f>
        <v>0</v>
      </c>
      <c r="O167">
        <f>IFERROR(VLOOKUP(A167,EXAMS!A:CS,27,FALSE)*VLOOKUP(EXAMS!$AA$1,[1]Cargo!$A:$D,4,FALSE),"")</f>
        <v>0</v>
      </c>
      <c r="P167">
        <f>IFERROR(VLOOKUP(A167,EXAMS!A:CS,29,FALSE)*VLOOKUP(EXAMS!$AC$1,[1]Cargo!$A:$D,4,FALSE),"")</f>
        <v>0</v>
      </c>
      <c r="Q167">
        <f>IFERROR(VLOOKUP(A167,EXAMS!A:CS,31,FALSE)*VLOOKUP(EXAMS!$AE$1,[1]Cargo!$A:$D,4,FALSE),"")</f>
        <v>0</v>
      </c>
      <c r="R167">
        <f>IFERROR(VLOOKUP(A167,EXAMS!A:CS,33,FALSE)*VLOOKUP(EXAMS!$AG$1,[1]Cargo!$A:$D,4,FALSE),"")</f>
        <v>0</v>
      </c>
      <c r="S167">
        <f>IFERROR(VLOOKUP(A167,EXAMS!A:CS,37,FALSE)*VLOOKUP(EXAMS!$AK$1,[1]Cargo!$A:$D,4,FALSE),"")</f>
        <v>0</v>
      </c>
      <c r="T167">
        <f>IFERROR(VLOOKUP(A167,EXAMS!A:CS,39,FALSE)*VLOOKUP(EXAMS!$AM$1,[1]Cargo!$A:$D,4,FALSE),"")</f>
        <v>0</v>
      </c>
      <c r="U167">
        <f>IFERROR(VLOOKUP(A167,EXAMS!A:CS,41,FALSE)*VLOOKUP(EXAMS!$AO$1,[1]Cargo!$A:$D,4,FALSE),"")</f>
        <v>0</v>
      </c>
      <c r="V167">
        <f>IFERROR(VLOOKUP(A167,EXAMS!A:CS,43,FALSE)*VLOOKUP(EXAMS!$AQ$1,[1]Cargo!$A:$D,4,FALSE),"")</f>
        <v>0</v>
      </c>
      <c r="W167">
        <f>IFERROR(VLOOKUP(A167,EXAMS!A:CS,45,FALSE)*VLOOKUP(EXAMS!$AS$1,[1]Cargo!$A:$D,4,FALSE),"")</f>
        <v>0</v>
      </c>
      <c r="X167">
        <f>IFERROR(VLOOKUP(A167,EXAMS!A:CS,47,FALSE)*VLOOKUP(EXAMS!$AU$1,[1]Cargo!$A:$D,4,FALSE),"")</f>
        <v>0</v>
      </c>
      <c r="Y167">
        <f>IFERROR(VLOOKUP(A167,EXAMS!A:CS,49,FALSE)*VLOOKUP(EXAMS!$AW$1,[1]Cargo!$A:$D,4,FALSE),"")</f>
        <v>0</v>
      </c>
      <c r="Z167">
        <f>IFERROR(VLOOKUP(A167,EXAMS!A:CS,51,FALSE)*VLOOKUP(EXAMS!$AY$1,[1]Cargo!$A:$D,4,FALSE),"")</f>
        <v>0</v>
      </c>
      <c r="AA167">
        <f>IFERROR(VLOOKUP(A167,EXAMS!A:CS,53,FALSE)*VLOOKUP(EXAMS!$BA$1,[1]Cargo!$A:$D,4,FALSE),"")</f>
        <v>0</v>
      </c>
      <c r="AB167">
        <f>IFERROR(VLOOKUP(A167,EXAMS!A:CS,55,FALSE)*VLOOKUP(EXAMS!$BC$1,[1]Cargo!$A:$D,4,FALSE),"")</f>
        <v>0</v>
      </c>
      <c r="AC167">
        <f>IFERROR(VLOOKUP(A167,EXAMS!A:CS,57,FALSE)*VLOOKUP(EXAMS!$BE$1,[1]Cargo!$A:$D,4,FALSE),"")</f>
        <v>0</v>
      </c>
      <c r="AD167">
        <f>IFERROR(VLOOKUP(A167,EXAMS!A:CS,59,FALSE)*VLOOKUP(EXAMS!$BG$1,[1]Cargo!$A:$D,4,FALSE),"")</f>
        <v>0</v>
      </c>
      <c r="AE167">
        <f>IFERROR(VLOOKUP(A167,EXAMS!A:CS,61,FALSE)*VLOOKUP(EXAMS!$BI$1,[1]Cargo!$A:$D,4,FALSE),"")</f>
        <v>0</v>
      </c>
      <c r="AF167">
        <f>IFERROR(VLOOKUP(A167,EXAMS!A:CS,63,FALSE)*VLOOKUP(EXAMS!$BK$1,[1]Cargo!$A:$D,4,FALSE),"")</f>
        <v>0</v>
      </c>
      <c r="AG167">
        <f>IFERROR(VLOOKUP(A167,EXAMS!A:CS,65,FALSE)*VLOOKUP(EXAMS!$BM$1,[1]Cargo!$A:$D,4,FALSE),"")</f>
        <v>0</v>
      </c>
      <c r="AH167">
        <f>IFERROR(VLOOKUP(A167,EXAMS!A:CS,67,FALSE)*VLOOKUP(EXAMS!$BO$1,[1]Cargo!$A:$D,4,FALSE),"")</f>
        <v>0</v>
      </c>
      <c r="AI167">
        <f>IFERROR(VLOOKUP(A167,EXAMS!A:CS,69,FALSE)*VLOOKUP(EXAMS!$BQ$1,[1]Cargo!$A:$D,4,FALSE),"")</f>
        <v>0</v>
      </c>
      <c r="AJ167">
        <f>IFERROR(VLOOKUP(A167,EXAMS!A:CS,71,FALSE)*VLOOKUP(EXAMS!$BS$1,[1]Cargo!$A:$D,4,FALSE),"")</f>
        <v>0</v>
      </c>
      <c r="AK167">
        <f>IFERROR(VLOOKUP(A167,EXAMS!A:CS,73,FALSE)*VLOOKUP(EXAMS!$BU$1,[1]Cargo!$A:$D,4,FALSE),"")</f>
        <v>0</v>
      </c>
      <c r="AL167">
        <f>IFERROR(VLOOKUP(A167,EXAMS!A:CS,75,FALSE)*VLOOKUP(EXAMS!$BW$1,[1]Cargo!$A:$D,4,FALSE),"")</f>
        <v>0</v>
      </c>
      <c r="AM167">
        <f>IFERROR(VLOOKUP(A167,EXAMS!A:CS,77,FALSE)*VLOOKUP(EXAMS!$BY$1,[1]Cargo!$A:$D,4,FALSE),"")</f>
        <v>0.66880000000000006</v>
      </c>
      <c r="AN167">
        <f>IFERROR(VLOOKUP(A167,EXAMS!A:CS,79,FALSE)*VLOOKUP(EXAMS!$CA$1,[1]Cargo!$A:$D,4,FALSE),"")</f>
        <v>0</v>
      </c>
      <c r="AO167">
        <f>IFERROR(VLOOKUP(A167,EXAMS!A:CS,81,FALSE)*VLOOKUP(EXAMS!$CC$1,[1]Cargo!$A:$D,4,FALSE),"")</f>
        <v>0</v>
      </c>
      <c r="AP167">
        <f>IFERROR(VLOOKUP(A167,EXAMS!A:CS,83,FALSE)*VLOOKUP(EXAMS!$CE$1,[1]Cargo!$A:$D,4,FALSE),"")</f>
        <v>0</v>
      </c>
      <c r="AQ167">
        <f>IFERROR(VLOOKUP(A167,EXAMS!A:CS,85,FALSE)*VLOOKUP(EXAMS!$CG$1,[1]Cargo!$A:$D,4,FALSE),"")</f>
        <v>0</v>
      </c>
      <c r="AR167">
        <f>IFERROR(VLOOKUP(A167,EXAMS!A:CS,87,FALSE)*VLOOKUP(EXAMS!$CI$1,[1]Cargo!$A:$D,4,FALSE),"")</f>
        <v>0</v>
      </c>
      <c r="AS167">
        <f>IFERROR(VLOOKUP(A167,EXAMS!A:CS,89,FALSE)*VLOOKUP(EXAMS!$CK$1,[1]Cargo!$A:$D,4,FALSE),"")</f>
        <v>0</v>
      </c>
      <c r="AT167">
        <f>IFERROR(VLOOKUP(A167,EXAMS!A:CS,91,FALSE)*VLOOKUP(EXAMS!$CM$1,[1]Cargo!$A:$D,4,FALSE),"")</f>
        <v>0</v>
      </c>
      <c r="AU167">
        <f>IFERROR(VLOOKUP(A167,EXAMS!A:CS,93,FALSE)*VLOOKUP(EXAMS!$CO$1,[1]Cargo!$A:$D,4,FALSE),"")</f>
        <v>0</v>
      </c>
      <c r="AV167">
        <f>IFERROR(VLOOKUP(A167,EXAMS!A:CS,95,FALSE)*VLOOKUP(EXAMS!$CQ$1,[1]Cargo!$A:$D,4,FALSE),"")</f>
        <v>0</v>
      </c>
      <c r="AW167">
        <f>IFERROR(VLOOKUP(A167,EXAMS!A:CS,97,FALSE)*VLOOKUP(EXAMS!$CS$1,[1]Cargo!$A:$D,4,FALSE),"")</f>
        <v>0</v>
      </c>
    </row>
    <row r="168" spans="1:49" hidden="1" x14ac:dyDescent="0.3">
      <c r="A168" s="4" t="str">
        <f>METADATA!A167</f>
        <v>Q0580</v>
      </c>
      <c r="B168" s="11" t="s">
        <v>518</v>
      </c>
      <c r="C168" s="11">
        <f t="shared" si="6"/>
        <v>2.07464</v>
      </c>
      <c r="D168" s="92">
        <f t="shared" si="5"/>
        <v>5</v>
      </c>
      <c r="E168">
        <f>IFERROR(VLOOKUP(A168,EXAMS!A:CS,7,FALSE)*VLOOKUP(EXAMS!$G$1,[1]Cargo!$A:$D,4,FALSE),"")</f>
        <v>0.56040000000000001</v>
      </c>
      <c r="F168">
        <f>IFERROR(VLOOKUP(A168,EXAMS!A:CS,9,FALSE)*VLOOKUP(EXAMS!$I$1,[1]Cargo!$A:$D,4,FALSE),"")</f>
        <v>0</v>
      </c>
      <c r="G168">
        <f>IFERROR(VLOOKUP(A168,EXAMS!A:CS,11,FALSE)*VLOOKUP(EXAMS!$K$1,[1]Cargo!$A:$D,4,FALSE),"")</f>
        <v>0.63600000000000001</v>
      </c>
      <c r="H168">
        <f>IFERROR(VLOOKUP(A168,EXAMS!A:CS,13,FALSE)*VLOOKUP(EXAMS!$M$1,[1]Cargo!$A:$D,4,FALSE),"")</f>
        <v>0</v>
      </c>
      <c r="I168">
        <f>IFERROR(VLOOKUP(A168,EXAMS!A:CS,15,FALSE)*VLOOKUP(EXAMS!$O$1,[1]Cargo!$A:$D,4,FALSE),"")</f>
        <v>0.45829999999999999</v>
      </c>
      <c r="J168">
        <f>IFERROR(VLOOKUP(A168,EXAMS!A:CS,17,FALSE)*VLOOKUP(EXAMS!$Q$1,[1]Cargo!$A:$D,4,FALSE),"")</f>
        <v>0</v>
      </c>
      <c r="K168">
        <f>IFERROR(VLOOKUP(A168,EXAMS!A:CS,19,FALSE)*VLOOKUP(EXAMS!$S$1,[1]Cargo!$A:$D,4,FALSE),"")</f>
        <v>0</v>
      </c>
      <c r="L168">
        <f>IFERROR(VLOOKUP(A168,EXAMS!A:CS,21,FALSE)*VLOOKUP(EXAMS!$U$1,[1]Cargo!$A:$D,4,FALSE),"")</f>
        <v>0</v>
      </c>
      <c r="M168">
        <f>IFERROR(VLOOKUP(A168,EXAMS!A:CS,23,FALSE)*VLOOKUP(EXAMS!$W$1,[1]Cargo!$A:$D,4,FALSE),"")</f>
        <v>0.24074999999999999</v>
      </c>
      <c r="N168">
        <f>IFERROR(VLOOKUP(A168,EXAMS!A:CS,25,FALSE)*VLOOKUP(EXAMS!$Y$1,[1]Cargo!$A:$D,4,FALSE),"")</f>
        <v>0</v>
      </c>
      <c r="O168">
        <f>IFERROR(VLOOKUP(A168,EXAMS!A:CS,27,FALSE)*VLOOKUP(EXAMS!$AA$1,[1]Cargo!$A:$D,4,FALSE),"")</f>
        <v>0</v>
      </c>
      <c r="P168">
        <f>IFERROR(VLOOKUP(A168,EXAMS!A:CS,29,FALSE)*VLOOKUP(EXAMS!$AC$1,[1]Cargo!$A:$D,4,FALSE),"")</f>
        <v>0</v>
      </c>
      <c r="Q168">
        <f>IFERROR(VLOOKUP(A168,EXAMS!A:CS,31,FALSE)*VLOOKUP(EXAMS!$AE$1,[1]Cargo!$A:$D,4,FALSE),"")</f>
        <v>0</v>
      </c>
      <c r="R168">
        <f>IFERROR(VLOOKUP(A168,EXAMS!A:CS,33,FALSE)*VLOOKUP(EXAMS!$AG$1,[1]Cargo!$A:$D,4,FALSE),"")</f>
        <v>0.17919000000000002</v>
      </c>
      <c r="S168">
        <f>IFERROR(VLOOKUP(A168,EXAMS!A:CS,37,FALSE)*VLOOKUP(EXAMS!$AK$1,[1]Cargo!$A:$D,4,FALSE),"")</f>
        <v>0</v>
      </c>
      <c r="T168">
        <f>IFERROR(VLOOKUP(A168,EXAMS!A:CS,39,FALSE)*VLOOKUP(EXAMS!$AM$1,[1]Cargo!$A:$D,4,FALSE),"")</f>
        <v>0</v>
      </c>
      <c r="U168">
        <f>IFERROR(VLOOKUP(A168,EXAMS!A:CS,41,FALSE)*VLOOKUP(EXAMS!$AO$1,[1]Cargo!$A:$D,4,FALSE),"")</f>
        <v>0</v>
      </c>
      <c r="V168">
        <f>IFERROR(VLOOKUP(A168,EXAMS!A:CS,43,FALSE)*VLOOKUP(EXAMS!$AQ$1,[1]Cargo!$A:$D,4,FALSE),"")</f>
        <v>0</v>
      </c>
      <c r="W168">
        <f>IFERROR(VLOOKUP(A168,EXAMS!A:CS,45,FALSE)*VLOOKUP(EXAMS!$AS$1,[1]Cargo!$A:$D,4,FALSE),"")</f>
        <v>0</v>
      </c>
      <c r="X168">
        <f>IFERROR(VLOOKUP(A168,EXAMS!A:CS,47,FALSE)*VLOOKUP(EXAMS!$AU$1,[1]Cargo!$A:$D,4,FALSE),"")</f>
        <v>0</v>
      </c>
      <c r="Y168">
        <f>IFERROR(VLOOKUP(A168,EXAMS!A:CS,49,FALSE)*VLOOKUP(EXAMS!$AW$1,[1]Cargo!$A:$D,4,FALSE),"")</f>
        <v>0</v>
      </c>
      <c r="Z168">
        <f>IFERROR(VLOOKUP(A168,EXAMS!A:CS,51,FALSE)*VLOOKUP(EXAMS!$AY$1,[1]Cargo!$A:$D,4,FALSE),"")</f>
        <v>0</v>
      </c>
      <c r="AA168">
        <f>IFERROR(VLOOKUP(A168,EXAMS!A:CS,53,FALSE)*VLOOKUP(EXAMS!$BA$1,[1]Cargo!$A:$D,4,FALSE),"")</f>
        <v>0</v>
      </c>
      <c r="AB168">
        <f>IFERROR(VLOOKUP(A168,EXAMS!A:CS,55,FALSE)*VLOOKUP(EXAMS!$BC$1,[1]Cargo!$A:$D,4,FALSE),"")</f>
        <v>0</v>
      </c>
      <c r="AC168">
        <f>IFERROR(VLOOKUP(A168,EXAMS!A:CS,57,FALSE)*VLOOKUP(EXAMS!$BE$1,[1]Cargo!$A:$D,4,FALSE),"")</f>
        <v>0</v>
      </c>
      <c r="AD168">
        <f>IFERROR(VLOOKUP(A168,EXAMS!A:CS,59,FALSE)*VLOOKUP(EXAMS!$BG$1,[1]Cargo!$A:$D,4,FALSE),"")</f>
        <v>0</v>
      </c>
      <c r="AE168">
        <f>IFERROR(VLOOKUP(A168,EXAMS!A:CS,61,FALSE)*VLOOKUP(EXAMS!$BI$1,[1]Cargo!$A:$D,4,FALSE),"")</f>
        <v>0</v>
      </c>
      <c r="AF168">
        <f>IFERROR(VLOOKUP(A168,EXAMS!A:CS,63,FALSE)*VLOOKUP(EXAMS!$BK$1,[1]Cargo!$A:$D,4,FALSE),"")</f>
        <v>0</v>
      </c>
      <c r="AG168">
        <f>IFERROR(VLOOKUP(A168,EXAMS!A:CS,65,FALSE)*VLOOKUP(EXAMS!$BM$1,[1]Cargo!$A:$D,4,FALSE),"")</f>
        <v>0</v>
      </c>
      <c r="AH168">
        <f>IFERROR(VLOOKUP(A168,EXAMS!A:CS,67,FALSE)*VLOOKUP(EXAMS!$BO$1,[1]Cargo!$A:$D,4,FALSE),"")</f>
        <v>0</v>
      </c>
      <c r="AI168">
        <f>IFERROR(VLOOKUP(A168,EXAMS!A:CS,69,FALSE)*VLOOKUP(EXAMS!$BQ$1,[1]Cargo!$A:$D,4,FALSE),"")</f>
        <v>0</v>
      </c>
      <c r="AJ168">
        <f>IFERROR(VLOOKUP(A168,EXAMS!A:CS,71,FALSE)*VLOOKUP(EXAMS!$BS$1,[1]Cargo!$A:$D,4,FALSE),"")</f>
        <v>0</v>
      </c>
      <c r="AK168">
        <f>IFERROR(VLOOKUP(A168,EXAMS!A:CS,73,FALSE)*VLOOKUP(EXAMS!$BU$1,[1]Cargo!$A:$D,4,FALSE),"")</f>
        <v>0</v>
      </c>
      <c r="AL168">
        <f>IFERROR(VLOOKUP(A168,EXAMS!A:CS,75,FALSE)*VLOOKUP(EXAMS!$BW$1,[1]Cargo!$A:$D,4,FALSE),"")</f>
        <v>0</v>
      </c>
      <c r="AM168">
        <f>IFERROR(VLOOKUP(A168,EXAMS!A:CS,77,FALSE)*VLOOKUP(EXAMS!$BY$1,[1]Cargo!$A:$D,4,FALSE),"")</f>
        <v>0</v>
      </c>
      <c r="AN168">
        <f>IFERROR(VLOOKUP(A168,EXAMS!A:CS,79,FALSE)*VLOOKUP(EXAMS!$CA$1,[1]Cargo!$A:$D,4,FALSE),"")</f>
        <v>0</v>
      </c>
      <c r="AO168">
        <f>IFERROR(VLOOKUP(A168,EXAMS!A:CS,81,FALSE)*VLOOKUP(EXAMS!$CC$1,[1]Cargo!$A:$D,4,FALSE),"")</f>
        <v>0</v>
      </c>
      <c r="AP168">
        <f>IFERROR(VLOOKUP(A168,EXAMS!A:CS,83,FALSE)*VLOOKUP(EXAMS!$CE$1,[1]Cargo!$A:$D,4,FALSE),"")</f>
        <v>0</v>
      </c>
      <c r="AQ168">
        <f>IFERROR(VLOOKUP(A168,EXAMS!A:CS,85,FALSE)*VLOOKUP(EXAMS!$CG$1,[1]Cargo!$A:$D,4,FALSE),"")</f>
        <v>0</v>
      </c>
      <c r="AR168">
        <f>IFERROR(VLOOKUP(A168,EXAMS!A:CS,87,FALSE)*VLOOKUP(EXAMS!$CI$1,[1]Cargo!$A:$D,4,FALSE),"")</f>
        <v>0</v>
      </c>
      <c r="AS168">
        <f>IFERROR(VLOOKUP(A168,EXAMS!A:CS,89,FALSE)*VLOOKUP(EXAMS!$CK$1,[1]Cargo!$A:$D,4,FALSE),"")</f>
        <v>0</v>
      </c>
      <c r="AT168">
        <f>IFERROR(VLOOKUP(A168,EXAMS!A:CS,91,FALSE)*VLOOKUP(EXAMS!$CM$1,[1]Cargo!$A:$D,4,FALSE),"")</f>
        <v>0</v>
      </c>
      <c r="AU168">
        <f>IFERROR(VLOOKUP(A168,EXAMS!A:CS,93,FALSE)*VLOOKUP(EXAMS!$CO$1,[1]Cargo!$A:$D,4,FALSE),"")</f>
        <v>0</v>
      </c>
      <c r="AV168">
        <f>IFERROR(VLOOKUP(A168,EXAMS!A:CS,95,FALSE)*VLOOKUP(EXAMS!$CQ$1,[1]Cargo!$A:$D,4,FALSE),"")</f>
        <v>0</v>
      </c>
      <c r="AW168">
        <f>IFERROR(VLOOKUP(A168,EXAMS!A:CS,97,FALSE)*VLOOKUP(EXAMS!$CS$1,[1]Cargo!$A:$D,4,FALSE),"")</f>
        <v>0</v>
      </c>
    </row>
    <row r="169" spans="1:49" x14ac:dyDescent="0.3">
      <c r="A169" s="4" t="str">
        <f>METADATA!A168</f>
        <v>Q0581</v>
      </c>
      <c r="B169" s="11" t="s">
        <v>521</v>
      </c>
      <c r="C169" s="11">
        <f t="shared" si="6"/>
        <v>3.9739400000000002</v>
      </c>
      <c r="D169" s="92">
        <f t="shared" si="5"/>
        <v>8</v>
      </c>
      <c r="E169">
        <f>IFERROR(VLOOKUP(A169,EXAMS!A:CS,7,FALSE)*VLOOKUP(EXAMS!$G$1,[1]Cargo!$A:$D,4,FALSE),"")</f>
        <v>0.54</v>
      </c>
      <c r="F169">
        <f>IFERROR(VLOOKUP(A169,EXAMS!A:CS,9,FALSE)*VLOOKUP(EXAMS!$I$1,[1]Cargo!$A:$D,4,FALSE),"")</f>
        <v>0.75375000000000003</v>
      </c>
      <c r="G169">
        <f>IFERROR(VLOOKUP(A169,EXAMS!A:CS,11,FALSE)*VLOOKUP(EXAMS!$K$1,[1]Cargo!$A:$D,4,FALSE),"")</f>
        <v>0.82</v>
      </c>
      <c r="H169">
        <f>IFERROR(VLOOKUP(A169,EXAMS!A:CS,13,FALSE)*VLOOKUP(EXAMS!$M$1,[1]Cargo!$A:$D,4,FALSE),"")</f>
        <v>0.48107999999999995</v>
      </c>
      <c r="I169">
        <f>IFERROR(VLOOKUP(A169,EXAMS!A:CS,15,FALSE)*VLOOKUP(EXAMS!$O$1,[1]Cargo!$A:$D,4,FALSE),"")</f>
        <v>0.39579999999999999</v>
      </c>
      <c r="J169">
        <f>IFERROR(VLOOKUP(A169,EXAMS!A:CS,17,FALSE)*VLOOKUP(EXAMS!$Q$1,[1]Cargo!$A:$D,4,FALSE),"")</f>
        <v>0</v>
      </c>
      <c r="K169">
        <f>IFERROR(VLOOKUP(A169,EXAMS!A:CS,19,FALSE)*VLOOKUP(EXAMS!$S$1,[1]Cargo!$A:$D,4,FALSE),"")</f>
        <v>0.26663999999999999</v>
      </c>
      <c r="L169">
        <f>IFERROR(VLOOKUP(A169,EXAMS!A:CS,21,FALSE)*VLOOKUP(EXAMS!$U$1,[1]Cargo!$A:$D,4,FALSE),"")</f>
        <v>0</v>
      </c>
      <c r="M169">
        <f>IFERROR(VLOOKUP(A169,EXAMS!A:CS,23,FALSE)*VLOOKUP(EXAMS!$W$1,[1]Cargo!$A:$D,4,FALSE),"")</f>
        <v>0.26667000000000002</v>
      </c>
      <c r="N169">
        <f>IFERROR(VLOOKUP(A169,EXAMS!A:CS,25,FALSE)*VLOOKUP(EXAMS!$Y$1,[1]Cargo!$A:$D,4,FALSE),"")</f>
        <v>0</v>
      </c>
      <c r="O169">
        <f>IFERROR(VLOOKUP(A169,EXAMS!A:CS,27,FALSE)*VLOOKUP(EXAMS!$AA$1,[1]Cargo!$A:$D,4,FALSE),"")</f>
        <v>0.45</v>
      </c>
      <c r="P169">
        <f>IFERROR(VLOOKUP(A169,EXAMS!A:CS,29,FALSE)*VLOOKUP(EXAMS!$AC$1,[1]Cargo!$A:$D,4,FALSE),"")</f>
        <v>0</v>
      </c>
      <c r="Q169">
        <f>IFERROR(VLOOKUP(A169,EXAMS!A:CS,31,FALSE)*VLOOKUP(EXAMS!$AE$1,[1]Cargo!$A:$D,4,FALSE),"")</f>
        <v>0</v>
      </c>
      <c r="R169">
        <f>IFERROR(VLOOKUP(A169,EXAMS!A:CS,33,FALSE)*VLOOKUP(EXAMS!$AG$1,[1]Cargo!$A:$D,4,FALSE),"")</f>
        <v>0</v>
      </c>
      <c r="S169">
        <f>IFERROR(VLOOKUP(A169,EXAMS!A:CS,37,FALSE)*VLOOKUP(EXAMS!$AK$1,[1]Cargo!$A:$D,4,FALSE),"")</f>
        <v>0</v>
      </c>
      <c r="T169">
        <f>IFERROR(VLOOKUP(A169,EXAMS!A:CS,39,FALSE)*VLOOKUP(EXAMS!$AM$1,[1]Cargo!$A:$D,4,FALSE),"")</f>
        <v>0</v>
      </c>
      <c r="U169">
        <f>IFERROR(VLOOKUP(A169,EXAMS!A:CS,41,FALSE)*VLOOKUP(EXAMS!$AO$1,[1]Cargo!$A:$D,4,FALSE),"")</f>
        <v>0</v>
      </c>
      <c r="V169">
        <f>IFERROR(VLOOKUP(A169,EXAMS!A:CS,43,FALSE)*VLOOKUP(EXAMS!$AQ$1,[1]Cargo!$A:$D,4,FALSE),"")</f>
        <v>0</v>
      </c>
      <c r="W169">
        <f>IFERROR(VLOOKUP(A169,EXAMS!A:CS,45,FALSE)*VLOOKUP(EXAMS!$AS$1,[1]Cargo!$A:$D,4,FALSE),"")</f>
        <v>0</v>
      </c>
      <c r="X169">
        <f>IFERROR(VLOOKUP(A169,EXAMS!A:CS,47,FALSE)*VLOOKUP(EXAMS!$AU$1,[1]Cargo!$A:$D,4,FALSE),"")</f>
        <v>0</v>
      </c>
      <c r="Y169">
        <f>IFERROR(VLOOKUP(A169,EXAMS!A:CS,49,FALSE)*VLOOKUP(EXAMS!$AW$1,[1]Cargo!$A:$D,4,FALSE),"")</f>
        <v>0</v>
      </c>
      <c r="Z169">
        <f>IFERROR(VLOOKUP(A169,EXAMS!A:CS,51,FALSE)*VLOOKUP(EXAMS!$AY$1,[1]Cargo!$A:$D,4,FALSE),"")</f>
        <v>0</v>
      </c>
      <c r="AA169">
        <f>IFERROR(VLOOKUP(A169,EXAMS!A:CS,53,FALSE)*VLOOKUP(EXAMS!$BA$1,[1]Cargo!$A:$D,4,FALSE),"")</f>
        <v>0</v>
      </c>
      <c r="AB169">
        <f>IFERROR(VLOOKUP(A169,EXAMS!A:CS,55,FALSE)*VLOOKUP(EXAMS!$BC$1,[1]Cargo!$A:$D,4,FALSE),"")</f>
        <v>0</v>
      </c>
      <c r="AC169">
        <f>IFERROR(VLOOKUP(A169,EXAMS!A:CS,57,FALSE)*VLOOKUP(EXAMS!$BE$1,[1]Cargo!$A:$D,4,FALSE),"")</f>
        <v>0</v>
      </c>
      <c r="AD169">
        <f>IFERROR(VLOOKUP(A169,EXAMS!A:CS,59,FALSE)*VLOOKUP(EXAMS!$BG$1,[1]Cargo!$A:$D,4,FALSE),"")</f>
        <v>0</v>
      </c>
      <c r="AE169">
        <f>IFERROR(VLOOKUP(A169,EXAMS!A:CS,61,FALSE)*VLOOKUP(EXAMS!$BI$1,[1]Cargo!$A:$D,4,FALSE),"")</f>
        <v>0</v>
      </c>
      <c r="AF169">
        <f>IFERROR(VLOOKUP(A169,EXAMS!A:CS,63,FALSE)*VLOOKUP(EXAMS!$BK$1,[1]Cargo!$A:$D,4,FALSE),"")</f>
        <v>0</v>
      </c>
      <c r="AG169">
        <f>IFERROR(VLOOKUP(A169,EXAMS!A:CS,65,FALSE)*VLOOKUP(EXAMS!$BM$1,[1]Cargo!$A:$D,4,FALSE),"")</f>
        <v>0</v>
      </c>
      <c r="AH169">
        <f>IFERROR(VLOOKUP(A169,EXAMS!A:CS,67,FALSE)*VLOOKUP(EXAMS!$BO$1,[1]Cargo!$A:$D,4,FALSE),"")</f>
        <v>0</v>
      </c>
      <c r="AI169">
        <f>IFERROR(VLOOKUP(A169,EXAMS!A:CS,69,FALSE)*VLOOKUP(EXAMS!$BQ$1,[1]Cargo!$A:$D,4,FALSE),"")</f>
        <v>0</v>
      </c>
      <c r="AJ169">
        <f>IFERROR(VLOOKUP(A169,EXAMS!A:CS,71,FALSE)*VLOOKUP(EXAMS!$BS$1,[1]Cargo!$A:$D,4,FALSE),"")</f>
        <v>0</v>
      </c>
      <c r="AK169">
        <f>IFERROR(VLOOKUP(A169,EXAMS!A:CS,73,FALSE)*VLOOKUP(EXAMS!$BU$1,[1]Cargo!$A:$D,4,FALSE),"")</f>
        <v>0</v>
      </c>
      <c r="AL169">
        <f>IFERROR(VLOOKUP(A169,EXAMS!A:CS,75,FALSE)*VLOOKUP(EXAMS!$BW$1,[1]Cargo!$A:$D,4,FALSE),"")</f>
        <v>0</v>
      </c>
      <c r="AM169">
        <f>IFERROR(VLOOKUP(A169,EXAMS!A:CS,77,FALSE)*VLOOKUP(EXAMS!$BY$1,[1]Cargo!$A:$D,4,FALSE),"")</f>
        <v>0</v>
      </c>
      <c r="AN169">
        <f>IFERROR(VLOOKUP(A169,EXAMS!A:CS,79,FALSE)*VLOOKUP(EXAMS!$CA$1,[1]Cargo!$A:$D,4,FALSE),"")</f>
        <v>0</v>
      </c>
      <c r="AO169">
        <f>IFERROR(VLOOKUP(A169,EXAMS!A:CS,81,FALSE)*VLOOKUP(EXAMS!$CC$1,[1]Cargo!$A:$D,4,FALSE),"")</f>
        <v>0</v>
      </c>
      <c r="AP169">
        <f>IFERROR(VLOOKUP(A169,EXAMS!A:CS,83,FALSE)*VLOOKUP(EXAMS!$CE$1,[1]Cargo!$A:$D,4,FALSE),"")</f>
        <v>0</v>
      </c>
      <c r="AQ169">
        <f>IFERROR(VLOOKUP(A169,EXAMS!A:CS,85,FALSE)*VLOOKUP(EXAMS!$CG$1,[1]Cargo!$A:$D,4,FALSE),"")</f>
        <v>0</v>
      </c>
      <c r="AR169">
        <f>IFERROR(VLOOKUP(A169,EXAMS!A:CS,87,FALSE)*VLOOKUP(EXAMS!$CI$1,[1]Cargo!$A:$D,4,FALSE),"")</f>
        <v>0</v>
      </c>
      <c r="AS169">
        <f>IFERROR(VLOOKUP(A169,EXAMS!A:CS,89,FALSE)*VLOOKUP(EXAMS!$CK$1,[1]Cargo!$A:$D,4,FALSE),"")</f>
        <v>0</v>
      </c>
      <c r="AT169">
        <f>IFERROR(VLOOKUP(A169,EXAMS!A:CS,91,FALSE)*VLOOKUP(EXAMS!$CM$1,[1]Cargo!$A:$D,4,FALSE),"")</f>
        <v>0</v>
      </c>
      <c r="AU169">
        <f>IFERROR(VLOOKUP(A169,EXAMS!A:CS,93,FALSE)*VLOOKUP(EXAMS!$CO$1,[1]Cargo!$A:$D,4,FALSE),"")</f>
        <v>0</v>
      </c>
      <c r="AV169">
        <f>IFERROR(VLOOKUP(A169,EXAMS!A:CS,95,FALSE)*VLOOKUP(EXAMS!$CQ$1,[1]Cargo!$A:$D,4,FALSE),"")</f>
        <v>0</v>
      </c>
      <c r="AW169">
        <f>IFERROR(VLOOKUP(A169,EXAMS!A:CS,97,FALSE)*VLOOKUP(EXAMS!$CS$1,[1]Cargo!$A:$D,4,FALSE),"")</f>
        <v>0</v>
      </c>
    </row>
    <row r="170" spans="1:49" hidden="1" x14ac:dyDescent="0.3">
      <c r="A170" s="4" t="str">
        <f>METADATA!A169</f>
        <v>Q0582</v>
      </c>
      <c r="B170" s="11" t="s">
        <v>524</v>
      </c>
      <c r="C170" s="11">
        <f t="shared" si="6"/>
        <v>0</v>
      </c>
      <c r="D170" s="92">
        <f t="shared" si="5"/>
        <v>0</v>
      </c>
      <c r="E170">
        <f>IFERROR(VLOOKUP(A170,EXAMS!A:CS,7,FALSE)*VLOOKUP(EXAMS!$G$1,[1]Cargo!$A:$D,4,FALSE),"")</f>
        <v>0</v>
      </c>
      <c r="F170">
        <f>IFERROR(VLOOKUP(A170,EXAMS!A:CS,9,FALSE)*VLOOKUP(EXAMS!$I$1,[1]Cargo!$A:$D,4,FALSE),"")</f>
        <v>0</v>
      </c>
      <c r="G170">
        <f>IFERROR(VLOOKUP(A170,EXAMS!A:CS,11,FALSE)*VLOOKUP(EXAMS!$K$1,[1]Cargo!$A:$D,4,FALSE),"")</f>
        <v>0</v>
      </c>
      <c r="H170">
        <f>IFERROR(VLOOKUP(A170,EXAMS!A:CS,13,FALSE)*VLOOKUP(EXAMS!$M$1,[1]Cargo!$A:$D,4,FALSE),"")</f>
        <v>0</v>
      </c>
      <c r="I170">
        <f>IFERROR(VLOOKUP(A170,EXAMS!A:CS,15,FALSE)*VLOOKUP(EXAMS!$O$1,[1]Cargo!$A:$D,4,FALSE),"")</f>
        <v>0</v>
      </c>
      <c r="J170">
        <f>IFERROR(VLOOKUP(A170,EXAMS!A:CS,17,FALSE)*VLOOKUP(EXAMS!$Q$1,[1]Cargo!$A:$D,4,FALSE),"")</f>
        <v>0</v>
      </c>
      <c r="K170">
        <f>IFERROR(VLOOKUP(A170,EXAMS!A:CS,19,FALSE)*VLOOKUP(EXAMS!$S$1,[1]Cargo!$A:$D,4,FALSE),"")</f>
        <v>0</v>
      </c>
      <c r="L170">
        <f>IFERROR(VLOOKUP(A170,EXAMS!A:CS,21,FALSE)*VLOOKUP(EXAMS!$U$1,[1]Cargo!$A:$D,4,FALSE),"")</f>
        <v>0</v>
      </c>
      <c r="M170">
        <f>IFERROR(VLOOKUP(A170,EXAMS!A:CS,23,FALSE)*VLOOKUP(EXAMS!$W$1,[1]Cargo!$A:$D,4,FALSE),"")</f>
        <v>0</v>
      </c>
      <c r="N170">
        <f>IFERROR(VLOOKUP(A170,EXAMS!A:CS,25,FALSE)*VLOOKUP(EXAMS!$Y$1,[1]Cargo!$A:$D,4,FALSE),"")</f>
        <v>0</v>
      </c>
      <c r="O170">
        <f>IFERROR(VLOOKUP(A170,EXAMS!A:CS,27,FALSE)*VLOOKUP(EXAMS!$AA$1,[1]Cargo!$A:$D,4,FALSE),"")</f>
        <v>0</v>
      </c>
      <c r="P170">
        <f>IFERROR(VLOOKUP(A170,EXAMS!A:CS,29,FALSE)*VLOOKUP(EXAMS!$AC$1,[1]Cargo!$A:$D,4,FALSE),"")</f>
        <v>0</v>
      </c>
      <c r="Q170">
        <f>IFERROR(VLOOKUP(A170,EXAMS!A:CS,31,FALSE)*VLOOKUP(EXAMS!$AE$1,[1]Cargo!$A:$D,4,FALSE),"")</f>
        <v>0</v>
      </c>
      <c r="R170">
        <f>IFERROR(VLOOKUP(A170,EXAMS!A:CS,33,FALSE)*VLOOKUP(EXAMS!$AG$1,[1]Cargo!$A:$D,4,FALSE),"")</f>
        <v>0</v>
      </c>
      <c r="S170">
        <f>IFERROR(VLOOKUP(A170,EXAMS!A:CS,37,FALSE)*VLOOKUP(EXAMS!$AK$1,[1]Cargo!$A:$D,4,FALSE),"")</f>
        <v>0</v>
      </c>
      <c r="T170">
        <f>IFERROR(VLOOKUP(A170,EXAMS!A:CS,39,FALSE)*VLOOKUP(EXAMS!$AM$1,[1]Cargo!$A:$D,4,FALSE),"")</f>
        <v>0</v>
      </c>
      <c r="U170">
        <f>IFERROR(VLOOKUP(A170,EXAMS!A:CS,41,FALSE)*VLOOKUP(EXAMS!$AO$1,[1]Cargo!$A:$D,4,FALSE),"")</f>
        <v>0</v>
      </c>
      <c r="V170">
        <f>IFERROR(VLOOKUP(A170,EXAMS!A:CS,43,FALSE)*VLOOKUP(EXAMS!$AQ$1,[1]Cargo!$A:$D,4,FALSE),"")</f>
        <v>0</v>
      </c>
      <c r="W170">
        <f>IFERROR(VLOOKUP(A170,EXAMS!A:CS,45,FALSE)*VLOOKUP(EXAMS!$AS$1,[1]Cargo!$A:$D,4,FALSE),"")</f>
        <v>0</v>
      </c>
      <c r="X170">
        <f>IFERROR(VLOOKUP(A170,EXAMS!A:CS,47,FALSE)*VLOOKUP(EXAMS!$AU$1,[1]Cargo!$A:$D,4,FALSE),"")</f>
        <v>0</v>
      </c>
      <c r="Y170">
        <f>IFERROR(VLOOKUP(A170,EXAMS!A:CS,49,FALSE)*VLOOKUP(EXAMS!$AW$1,[1]Cargo!$A:$D,4,FALSE),"")</f>
        <v>0</v>
      </c>
      <c r="Z170">
        <f>IFERROR(VLOOKUP(A170,EXAMS!A:CS,51,FALSE)*VLOOKUP(EXAMS!$AY$1,[1]Cargo!$A:$D,4,FALSE),"")</f>
        <v>0</v>
      </c>
      <c r="AA170">
        <f>IFERROR(VLOOKUP(A170,EXAMS!A:CS,53,FALSE)*VLOOKUP(EXAMS!$BA$1,[1]Cargo!$A:$D,4,FALSE),"")</f>
        <v>0</v>
      </c>
      <c r="AB170">
        <f>IFERROR(VLOOKUP(A170,EXAMS!A:CS,55,FALSE)*VLOOKUP(EXAMS!$BC$1,[1]Cargo!$A:$D,4,FALSE),"")</f>
        <v>0</v>
      </c>
      <c r="AC170">
        <f>IFERROR(VLOOKUP(A170,EXAMS!A:CS,57,FALSE)*VLOOKUP(EXAMS!$BE$1,[1]Cargo!$A:$D,4,FALSE),"")</f>
        <v>0</v>
      </c>
      <c r="AD170">
        <f>IFERROR(VLOOKUP(A170,EXAMS!A:CS,59,FALSE)*VLOOKUP(EXAMS!$BG$1,[1]Cargo!$A:$D,4,FALSE),"")</f>
        <v>0</v>
      </c>
      <c r="AE170">
        <f>IFERROR(VLOOKUP(A170,EXAMS!A:CS,61,FALSE)*VLOOKUP(EXAMS!$BI$1,[1]Cargo!$A:$D,4,FALSE),"")</f>
        <v>0</v>
      </c>
      <c r="AF170">
        <f>IFERROR(VLOOKUP(A170,EXAMS!A:CS,63,FALSE)*VLOOKUP(EXAMS!$BK$1,[1]Cargo!$A:$D,4,FALSE),"")</f>
        <v>0</v>
      </c>
      <c r="AG170">
        <f>IFERROR(VLOOKUP(A170,EXAMS!A:CS,65,FALSE)*VLOOKUP(EXAMS!$BM$1,[1]Cargo!$A:$D,4,FALSE),"")</f>
        <v>0</v>
      </c>
      <c r="AH170">
        <f>IFERROR(VLOOKUP(A170,EXAMS!A:CS,67,FALSE)*VLOOKUP(EXAMS!$BO$1,[1]Cargo!$A:$D,4,FALSE),"")</f>
        <v>0</v>
      </c>
      <c r="AI170">
        <f>IFERROR(VLOOKUP(A170,EXAMS!A:CS,69,FALSE)*VLOOKUP(EXAMS!$BQ$1,[1]Cargo!$A:$D,4,FALSE),"")</f>
        <v>0</v>
      </c>
      <c r="AJ170">
        <f>IFERROR(VLOOKUP(A170,EXAMS!A:CS,71,FALSE)*VLOOKUP(EXAMS!$BS$1,[1]Cargo!$A:$D,4,FALSE),"")</f>
        <v>0</v>
      </c>
      <c r="AK170">
        <f>IFERROR(VLOOKUP(A170,EXAMS!A:CS,73,FALSE)*VLOOKUP(EXAMS!$BU$1,[1]Cargo!$A:$D,4,FALSE),"")</f>
        <v>0</v>
      </c>
      <c r="AL170">
        <f>IFERROR(VLOOKUP(A170,EXAMS!A:CS,75,FALSE)*VLOOKUP(EXAMS!$BW$1,[1]Cargo!$A:$D,4,FALSE),"")</f>
        <v>0</v>
      </c>
      <c r="AM170">
        <f>IFERROR(VLOOKUP(A170,EXAMS!A:CS,77,FALSE)*VLOOKUP(EXAMS!$BY$1,[1]Cargo!$A:$D,4,FALSE),"")</f>
        <v>0</v>
      </c>
      <c r="AN170">
        <f>IFERROR(VLOOKUP(A170,EXAMS!A:CS,79,FALSE)*VLOOKUP(EXAMS!$CA$1,[1]Cargo!$A:$D,4,FALSE),"")</f>
        <v>0</v>
      </c>
      <c r="AO170">
        <f>IFERROR(VLOOKUP(A170,EXAMS!A:CS,81,FALSE)*VLOOKUP(EXAMS!$CC$1,[1]Cargo!$A:$D,4,FALSE),"")</f>
        <v>0</v>
      </c>
      <c r="AP170">
        <f>IFERROR(VLOOKUP(A170,EXAMS!A:CS,83,FALSE)*VLOOKUP(EXAMS!$CE$1,[1]Cargo!$A:$D,4,FALSE),"")</f>
        <v>0</v>
      </c>
      <c r="AQ170">
        <f>IFERROR(VLOOKUP(A170,EXAMS!A:CS,85,FALSE)*VLOOKUP(EXAMS!$CG$1,[1]Cargo!$A:$D,4,FALSE),"")</f>
        <v>0</v>
      </c>
      <c r="AR170">
        <f>IFERROR(VLOOKUP(A170,EXAMS!A:CS,87,FALSE)*VLOOKUP(EXAMS!$CI$1,[1]Cargo!$A:$D,4,FALSE),"")</f>
        <v>0</v>
      </c>
      <c r="AS170">
        <f>IFERROR(VLOOKUP(A170,EXAMS!A:CS,89,FALSE)*VLOOKUP(EXAMS!$CK$1,[1]Cargo!$A:$D,4,FALSE),"")</f>
        <v>0</v>
      </c>
      <c r="AT170">
        <f>IFERROR(VLOOKUP(A170,EXAMS!A:CS,91,FALSE)*VLOOKUP(EXAMS!$CM$1,[1]Cargo!$A:$D,4,FALSE),"")</f>
        <v>0</v>
      </c>
      <c r="AU170">
        <f>IFERROR(VLOOKUP(A170,EXAMS!A:CS,93,FALSE)*VLOOKUP(EXAMS!$CO$1,[1]Cargo!$A:$D,4,FALSE),"")</f>
        <v>0</v>
      </c>
      <c r="AV170">
        <f>IFERROR(VLOOKUP(A170,EXAMS!A:CS,95,FALSE)*VLOOKUP(EXAMS!$CQ$1,[1]Cargo!$A:$D,4,FALSE),"")</f>
        <v>0</v>
      </c>
      <c r="AW170">
        <f>IFERROR(VLOOKUP(A170,EXAMS!A:CS,97,FALSE)*VLOOKUP(EXAMS!$CS$1,[1]Cargo!$A:$D,4,FALSE),"")</f>
        <v>0</v>
      </c>
    </row>
    <row r="171" spans="1:49" hidden="1" x14ac:dyDescent="0.3">
      <c r="A171" s="4" t="str">
        <f>METADATA!A170</f>
        <v>Q0583</v>
      </c>
      <c r="B171" s="11" t="s">
        <v>527</v>
      </c>
      <c r="C171" s="11">
        <f t="shared" si="6"/>
        <v>0</v>
      </c>
      <c r="D171" s="92">
        <f t="shared" si="5"/>
        <v>0</v>
      </c>
      <c r="E171">
        <f>IFERROR(VLOOKUP(A171,EXAMS!A:CS,7,FALSE)*VLOOKUP(EXAMS!$G$1,[1]Cargo!$A:$D,4,FALSE),"")</f>
        <v>0</v>
      </c>
      <c r="F171">
        <f>IFERROR(VLOOKUP(A171,EXAMS!A:CS,9,FALSE)*VLOOKUP(EXAMS!$I$1,[1]Cargo!$A:$D,4,FALSE),"")</f>
        <v>0</v>
      </c>
      <c r="G171">
        <f>IFERROR(VLOOKUP(A171,EXAMS!A:CS,11,FALSE)*VLOOKUP(EXAMS!$K$1,[1]Cargo!$A:$D,4,FALSE),"")</f>
        <v>0</v>
      </c>
      <c r="H171">
        <f>IFERROR(VLOOKUP(A171,EXAMS!A:CS,13,FALSE)*VLOOKUP(EXAMS!$M$1,[1]Cargo!$A:$D,4,FALSE),"")</f>
        <v>0</v>
      </c>
      <c r="I171">
        <f>IFERROR(VLOOKUP(A171,EXAMS!A:CS,15,FALSE)*VLOOKUP(EXAMS!$O$1,[1]Cargo!$A:$D,4,FALSE),"")</f>
        <v>0</v>
      </c>
      <c r="J171">
        <f>IFERROR(VLOOKUP(A171,EXAMS!A:CS,17,FALSE)*VLOOKUP(EXAMS!$Q$1,[1]Cargo!$A:$D,4,FALSE),"")</f>
        <v>0</v>
      </c>
      <c r="K171">
        <f>IFERROR(VLOOKUP(A171,EXAMS!A:CS,19,FALSE)*VLOOKUP(EXAMS!$S$1,[1]Cargo!$A:$D,4,FALSE),"")</f>
        <v>0</v>
      </c>
      <c r="L171">
        <f>IFERROR(VLOOKUP(A171,EXAMS!A:CS,21,FALSE)*VLOOKUP(EXAMS!$U$1,[1]Cargo!$A:$D,4,FALSE),"")</f>
        <v>0</v>
      </c>
      <c r="M171">
        <f>IFERROR(VLOOKUP(A171,EXAMS!A:CS,23,FALSE)*VLOOKUP(EXAMS!$W$1,[1]Cargo!$A:$D,4,FALSE),"")</f>
        <v>0</v>
      </c>
      <c r="N171">
        <f>IFERROR(VLOOKUP(A171,EXAMS!A:CS,25,FALSE)*VLOOKUP(EXAMS!$Y$1,[1]Cargo!$A:$D,4,FALSE),"")</f>
        <v>0</v>
      </c>
      <c r="O171">
        <f>IFERROR(VLOOKUP(A171,EXAMS!A:CS,27,FALSE)*VLOOKUP(EXAMS!$AA$1,[1]Cargo!$A:$D,4,FALSE),"")</f>
        <v>0</v>
      </c>
      <c r="P171">
        <f>IFERROR(VLOOKUP(A171,EXAMS!A:CS,29,FALSE)*VLOOKUP(EXAMS!$AC$1,[1]Cargo!$A:$D,4,FALSE),"")</f>
        <v>0</v>
      </c>
      <c r="Q171">
        <f>IFERROR(VLOOKUP(A171,EXAMS!A:CS,31,FALSE)*VLOOKUP(EXAMS!$AE$1,[1]Cargo!$A:$D,4,FALSE),"")</f>
        <v>0</v>
      </c>
      <c r="R171">
        <f>IFERROR(VLOOKUP(A171,EXAMS!A:CS,33,FALSE)*VLOOKUP(EXAMS!$AG$1,[1]Cargo!$A:$D,4,FALSE),"")</f>
        <v>0</v>
      </c>
      <c r="S171">
        <f>IFERROR(VLOOKUP(A171,EXAMS!A:CS,37,FALSE)*VLOOKUP(EXAMS!$AK$1,[1]Cargo!$A:$D,4,FALSE),"")</f>
        <v>0</v>
      </c>
      <c r="T171">
        <f>IFERROR(VLOOKUP(A171,EXAMS!A:CS,39,FALSE)*VLOOKUP(EXAMS!$AM$1,[1]Cargo!$A:$D,4,FALSE),"")</f>
        <v>0</v>
      </c>
      <c r="U171">
        <f>IFERROR(VLOOKUP(A171,EXAMS!A:CS,41,FALSE)*VLOOKUP(EXAMS!$AO$1,[1]Cargo!$A:$D,4,FALSE),"")</f>
        <v>0</v>
      </c>
      <c r="V171">
        <f>IFERROR(VLOOKUP(A171,EXAMS!A:CS,43,FALSE)*VLOOKUP(EXAMS!$AQ$1,[1]Cargo!$A:$D,4,FALSE),"")</f>
        <v>0</v>
      </c>
      <c r="W171">
        <f>IFERROR(VLOOKUP(A171,EXAMS!A:CS,45,FALSE)*VLOOKUP(EXAMS!$AS$1,[1]Cargo!$A:$D,4,FALSE),"")</f>
        <v>0</v>
      </c>
      <c r="X171">
        <f>IFERROR(VLOOKUP(A171,EXAMS!A:CS,47,FALSE)*VLOOKUP(EXAMS!$AU$1,[1]Cargo!$A:$D,4,FALSE),"")</f>
        <v>0</v>
      </c>
      <c r="Y171">
        <f>IFERROR(VLOOKUP(A171,EXAMS!A:CS,49,FALSE)*VLOOKUP(EXAMS!$AW$1,[1]Cargo!$A:$D,4,FALSE),"")</f>
        <v>0</v>
      </c>
      <c r="Z171">
        <f>IFERROR(VLOOKUP(A171,EXAMS!A:CS,51,FALSE)*VLOOKUP(EXAMS!$AY$1,[1]Cargo!$A:$D,4,FALSE),"")</f>
        <v>0</v>
      </c>
      <c r="AA171">
        <f>IFERROR(VLOOKUP(A171,EXAMS!A:CS,53,FALSE)*VLOOKUP(EXAMS!$BA$1,[1]Cargo!$A:$D,4,FALSE),"")</f>
        <v>0</v>
      </c>
      <c r="AB171">
        <f>IFERROR(VLOOKUP(A171,EXAMS!A:CS,55,FALSE)*VLOOKUP(EXAMS!$BC$1,[1]Cargo!$A:$D,4,FALSE),"")</f>
        <v>0</v>
      </c>
      <c r="AC171">
        <f>IFERROR(VLOOKUP(A171,EXAMS!A:CS,57,FALSE)*VLOOKUP(EXAMS!$BE$1,[1]Cargo!$A:$D,4,FALSE),"")</f>
        <v>0</v>
      </c>
      <c r="AD171">
        <f>IFERROR(VLOOKUP(A171,EXAMS!A:CS,59,FALSE)*VLOOKUP(EXAMS!$BG$1,[1]Cargo!$A:$D,4,FALSE),"")</f>
        <v>0</v>
      </c>
      <c r="AE171">
        <f>IFERROR(VLOOKUP(A171,EXAMS!A:CS,61,FALSE)*VLOOKUP(EXAMS!$BI$1,[1]Cargo!$A:$D,4,FALSE),"")</f>
        <v>0</v>
      </c>
      <c r="AF171">
        <f>IFERROR(VLOOKUP(A171,EXAMS!A:CS,63,FALSE)*VLOOKUP(EXAMS!$BK$1,[1]Cargo!$A:$D,4,FALSE),"")</f>
        <v>0</v>
      </c>
      <c r="AG171">
        <f>IFERROR(VLOOKUP(A171,EXAMS!A:CS,65,FALSE)*VLOOKUP(EXAMS!$BM$1,[1]Cargo!$A:$D,4,FALSE),"")</f>
        <v>0</v>
      </c>
      <c r="AH171">
        <f>IFERROR(VLOOKUP(A171,EXAMS!A:CS,67,FALSE)*VLOOKUP(EXAMS!$BO$1,[1]Cargo!$A:$D,4,FALSE),"")</f>
        <v>0</v>
      </c>
      <c r="AI171">
        <f>IFERROR(VLOOKUP(A171,EXAMS!A:CS,69,FALSE)*VLOOKUP(EXAMS!$BQ$1,[1]Cargo!$A:$D,4,FALSE),"")</f>
        <v>0</v>
      </c>
      <c r="AJ171">
        <f>IFERROR(VLOOKUP(A171,EXAMS!A:CS,71,FALSE)*VLOOKUP(EXAMS!$BS$1,[1]Cargo!$A:$D,4,FALSE),"")</f>
        <v>0</v>
      </c>
      <c r="AK171">
        <f>IFERROR(VLOOKUP(A171,EXAMS!A:CS,73,FALSE)*VLOOKUP(EXAMS!$BU$1,[1]Cargo!$A:$D,4,FALSE),"")</f>
        <v>0</v>
      </c>
      <c r="AL171">
        <f>IFERROR(VLOOKUP(A171,EXAMS!A:CS,75,FALSE)*VLOOKUP(EXAMS!$BW$1,[1]Cargo!$A:$D,4,FALSE),"")</f>
        <v>0</v>
      </c>
      <c r="AM171">
        <f>IFERROR(VLOOKUP(A171,EXAMS!A:CS,77,FALSE)*VLOOKUP(EXAMS!$BY$1,[1]Cargo!$A:$D,4,FALSE),"")</f>
        <v>0</v>
      </c>
      <c r="AN171">
        <f>IFERROR(VLOOKUP(A171,EXAMS!A:CS,79,FALSE)*VLOOKUP(EXAMS!$CA$1,[1]Cargo!$A:$D,4,FALSE),"")</f>
        <v>0</v>
      </c>
      <c r="AO171">
        <f>IFERROR(VLOOKUP(A171,EXAMS!A:CS,81,FALSE)*VLOOKUP(EXAMS!$CC$1,[1]Cargo!$A:$D,4,FALSE),"")</f>
        <v>0</v>
      </c>
      <c r="AP171">
        <f>IFERROR(VLOOKUP(A171,EXAMS!A:CS,83,FALSE)*VLOOKUP(EXAMS!$CE$1,[1]Cargo!$A:$D,4,FALSE),"")</f>
        <v>0</v>
      </c>
      <c r="AQ171">
        <f>IFERROR(VLOOKUP(A171,EXAMS!A:CS,85,FALSE)*VLOOKUP(EXAMS!$CG$1,[1]Cargo!$A:$D,4,FALSE),"")</f>
        <v>0</v>
      </c>
      <c r="AR171">
        <f>IFERROR(VLOOKUP(A171,EXAMS!A:CS,87,FALSE)*VLOOKUP(EXAMS!$CI$1,[1]Cargo!$A:$D,4,FALSE),"")</f>
        <v>0</v>
      </c>
      <c r="AS171">
        <f>IFERROR(VLOOKUP(A171,EXAMS!A:CS,89,FALSE)*VLOOKUP(EXAMS!$CK$1,[1]Cargo!$A:$D,4,FALSE),"")</f>
        <v>0</v>
      </c>
      <c r="AT171">
        <f>IFERROR(VLOOKUP(A171,EXAMS!A:CS,91,FALSE)*VLOOKUP(EXAMS!$CM$1,[1]Cargo!$A:$D,4,FALSE),"")</f>
        <v>0</v>
      </c>
      <c r="AU171">
        <f>IFERROR(VLOOKUP(A171,EXAMS!A:CS,93,FALSE)*VLOOKUP(EXAMS!$CO$1,[1]Cargo!$A:$D,4,FALSE),"")</f>
        <v>0</v>
      </c>
      <c r="AV171">
        <f>IFERROR(VLOOKUP(A171,EXAMS!A:CS,95,FALSE)*VLOOKUP(EXAMS!$CQ$1,[1]Cargo!$A:$D,4,FALSE),"")</f>
        <v>0</v>
      </c>
      <c r="AW171">
        <f>IFERROR(VLOOKUP(A171,EXAMS!A:CS,97,FALSE)*VLOOKUP(EXAMS!$CS$1,[1]Cargo!$A:$D,4,FALSE),"")</f>
        <v>0</v>
      </c>
    </row>
    <row r="172" spans="1:49" hidden="1" x14ac:dyDescent="0.3">
      <c r="A172" s="4" t="str">
        <f>METADATA!A171</f>
        <v>Q0431</v>
      </c>
      <c r="B172" s="11" t="s">
        <v>529</v>
      </c>
      <c r="C172" s="11">
        <f t="shared" si="6"/>
        <v>2.0988099999999998</v>
      </c>
      <c r="D172" s="92">
        <f t="shared" si="5"/>
        <v>5</v>
      </c>
      <c r="E172">
        <f>IFERROR(VLOOKUP(A172,EXAMS!A:CS,7,FALSE)*VLOOKUP(EXAMS!$G$1,[1]Cargo!$A:$D,4,FALSE),"")</f>
        <v>0.53220000000000001</v>
      </c>
      <c r="F172">
        <f>IFERROR(VLOOKUP(A172,EXAMS!A:CS,9,FALSE)*VLOOKUP(EXAMS!$I$1,[1]Cargo!$A:$D,4,FALSE),"")</f>
        <v>0</v>
      </c>
      <c r="G172">
        <f>IFERROR(VLOOKUP(A172,EXAMS!A:CS,11,FALSE)*VLOOKUP(EXAMS!$K$1,[1]Cargo!$A:$D,4,FALSE),"")</f>
        <v>0</v>
      </c>
      <c r="H172">
        <f>IFERROR(VLOOKUP(A172,EXAMS!A:CS,13,FALSE)*VLOOKUP(EXAMS!$M$1,[1]Cargo!$A:$D,4,FALSE),"")</f>
        <v>0.45282</v>
      </c>
      <c r="I172">
        <f>IFERROR(VLOOKUP(A172,EXAMS!A:CS,15,FALSE)*VLOOKUP(EXAMS!$O$1,[1]Cargo!$A:$D,4,FALSE),"")</f>
        <v>0.4375</v>
      </c>
      <c r="J172">
        <f>IFERROR(VLOOKUP(A172,EXAMS!A:CS,17,FALSE)*VLOOKUP(EXAMS!$Q$1,[1]Cargo!$A:$D,4,FALSE),"")</f>
        <v>0</v>
      </c>
      <c r="K172">
        <f>IFERROR(VLOOKUP(A172,EXAMS!A:CS,19,FALSE)*VLOOKUP(EXAMS!$S$1,[1]Cargo!$A:$D,4,FALSE),"")</f>
        <v>0</v>
      </c>
      <c r="L172">
        <f>IFERROR(VLOOKUP(A172,EXAMS!A:CS,21,FALSE)*VLOOKUP(EXAMS!$U$1,[1]Cargo!$A:$D,4,FALSE),"")</f>
        <v>0</v>
      </c>
      <c r="M172">
        <f>IFERROR(VLOOKUP(A172,EXAMS!A:CS,23,FALSE)*VLOOKUP(EXAMS!$W$1,[1]Cargo!$A:$D,4,FALSE),"")</f>
        <v>0.22220999999999999</v>
      </c>
      <c r="N172">
        <f>IFERROR(VLOOKUP(A172,EXAMS!A:CS,25,FALSE)*VLOOKUP(EXAMS!$Y$1,[1]Cargo!$A:$D,4,FALSE),"")</f>
        <v>0</v>
      </c>
      <c r="O172">
        <f>IFERROR(VLOOKUP(A172,EXAMS!A:CS,27,FALSE)*VLOOKUP(EXAMS!$AA$1,[1]Cargo!$A:$D,4,FALSE),"")</f>
        <v>0</v>
      </c>
      <c r="P172">
        <f>IFERROR(VLOOKUP(A172,EXAMS!A:CS,29,FALSE)*VLOOKUP(EXAMS!$AC$1,[1]Cargo!$A:$D,4,FALSE),"")</f>
        <v>0</v>
      </c>
      <c r="Q172">
        <f>IFERROR(VLOOKUP(A172,EXAMS!A:CS,31,FALSE)*VLOOKUP(EXAMS!$AE$1,[1]Cargo!$A:$D,4,FALSE),"")</f>
        <v>0</v>
      </c>
      <c r="R172">
        <f>IFERROR(VLOOKUP(A172,EXAMS!A:CS,33,FALSE)*VLOOKUP(EXAMS!$AG$1,[1]Cargo!$A:$D,4,FALSE),"")</f>
        <v>0</v>
      </c>
      <c r="S172">
        <f>IFERROR(VLOOKUP(A172,EXAMS!A:CS,37,FALSE)*VLOOKUP(EXAMS!$AK$1,[1]Cargo!$A:$D,4,FALSE),"")</f>
        <v>0</v>
      </c>
      <c r="T172">
        <f>IFERROR(VLOOKUP(A172,EXAMS!A:CS,39,FALSE)*VLOOKUP(EXAMS!$AM$1,[1]Cargo!$A:$D,4,FALSE),"")</f>
        <v>0.45407999999999998</v>
      </c>
      <c r="U172">
        <f>IFERROR(VLOOKUP(A172,EXAMS!A:CS,41,FALSE)*VLOOKUP(EXAMS!$AO$1,[1]Cargo!$A:$D,4,FALSE),"")</f>
        <v>0</v>
      </c>
      <c r="V172">
        <f>IFERROR(VLOOKUP(A172,EXAMS!A:CS,43,FALSE)*VLOOKUP(EXAMS!$AQ$1,[1]Cargo!$A:$D,4,FALSE),"")</f>
        <v>0</v>
      </c>
      <c r="W172">
        <f>IFERROR(VLOOKUP(A172,EXAMS!A:CS,45,FALSE)*VLOOKUP(EXAMS!$AS$1,[1]Cargo!$A:$D,4,FALSE),"")</f>
        <v>0</v>
      </c>
      <c r="X172">
        <f>IFERROR(VLOOKUP(A172,EXAMS!A:CS,47,FALSE)*VLOOKUP(EXAMS!$AU$1,[1]Cargo!$A:$D,4,FALSE),"")</f>
        <v>0</v>
      </c>
      <c r="Y172">
        <f>IFERROR(VLOOKUP(A172,EXAMS!A:CS,49,FALSE)*VLOOKUP(EXAMS!$AW$1,[1]Cargo!$A:$D,4,FALSE),"")</f>
        <v>0</v>
      </c>
      <c r="Z172">
        <f>IFERROR(VLOOKUP(A172,EXAMS!A:CS,51,FALSE)*VLOOKUP(EXAMS!$AY$1,[1]Cargo!$A:$D,4,FALSE),"")</f>
        <v>0</v>
      </c>
      <c r="AA172">
        <f>IFERROR(VLOOKUP(A172,EXAMS!A:CS,53,FALSE)*VLOOKUP(EXAMS!$BA$1,[1]Cargo!$A:$D,4,FALSE),"")</f>
        <v>0</v>
      </c>
      <c r="AB172">
        <f>IFERROR(VLOOKUP(A172,EXAMS!A:CS,55,FALSE)*VLOOKUP(EXAMS!$BC$1,[1]Cargo!$A:$D,4,FALSE),"")</f>
        <v>0</v>
      </c>
      <c r="AC172">
        <f>IFERROR(VLOOKUP(A172,EXAMS!A:CS,57,FALSE)*VLOOKUP(EXAMS!$BE$1,[1]Cargo!$A:$D,4,FALSE),"")</f>
        <v>0</v>
      </c>
      <c r="AD172">
        <f>IFERROR(VLOOKUP(A172,EXAMS!A:CS,59,FALSE)*VLOOKUP(EXAMS!$BG$1,[1]Cargo!$A:$D,4,FALSE),"")</f>
        <v>0</v>
      </c>
      <c r="AE172">
        <f>IFERROR(VLOOKUP(A172,EXAMS!A:CS,61,FALSE)*VLOOKUP(EXAMS!$BI$1,[1]Cargo!$A:$D,4,FALSE),"")</f>
        <v>0</v>
      </c>
      <c r="AF172">
        <f>IFERROR(VLOOKUP(A172,EXAMS!A:CS,63,FALSE)*VLOOKUP(EXAMS!$BK$1,[1]Cargo!$A:$D,4,FALSE),"")</f>
        <v>0</v>
      </c>
      <c r="AG172">
        <f>IFERROR(VLOOKUP(A172,EXAMS!A:CS,65,FALSE)*VLOOKUP(EXAMS!$BM$1,[1]Cargo!$A:$D,4,FALSE),"")</f>
        <v>0</v>
      </c>
      <c r="AH172">
        <f>IFERROR(VLOOKUP(A172,EXAMS!A:CS,67,FALSE)*VLOOKUP(EXAMS!$BO$1,[1]Cargo!$A:$D,4,FALSE),"")</f>
        <v>0</v>
      </c>
      <c r="AI172">
        <f>IFERROR(VLOOKUP(A172,EXAMS!A:CS,69,FALSE)*VLOOKUP(EXAMS!$BQ$1,[1]Cargo!$A:$D,4,FALSE),"")</f>
        <v>0</v>
      </c>
      <c r="AJ172">
        <f>IFERROR(VLOOKUP(A172,EXAMS!A:CS,71,FALSE)*VLOOKUP(EXAMS!$BS$1,[1]Cargo!$A:$D,4,FALSE),"")</f>
        <v>0</v>
      </c>
      <c r="AK172">
        <f>IFERROR(VLOOKUP(A172,EXAMS!A:CS,73,FALSE)*VLOOKUP(EXAMS!$BU$1,[1]Cargo!$A:$D,4,FALSE),"")</f>
        <v>0</v>
      </c>
      <c r="AL172">
        <f>IFERROR(VLOOKUP(A172,EXAMS!A:CS,75,FALSE)*VLOOKUP(EXAMS!$BW$1,[1]Cargo!$A:$D,4,FALSE),"")</f>
        <v>0</v>
      </c>
      <c r="AM172">
        <f>IFERROR(VLOOKUP(A172,EXAMS!A:CS,77,FALSE)*VLOOKUP(EXAMS!$BY$1,[1]Cargo!$A:$D,4,FALSE),"")</f>
        <v>0</v>
      </c>
      <c r="AN172">
        <f>IFERROR(VLOOKUP(A172,EXAMS!A:CS,79,FALSE)*VLOOKUP(EXAMS!$CA$1,[1]Cargo!$A:$D,4,FALSE),"")</f>
        <v>0</v>
      </c>
      <c r="AO172">
        <f>IFERROR(VLOOKUP(A172,EXAMS!A:CS,81,FALSE)*VLOOKUP(EXAMS!$CC$1,[1]Cargo!$A:$D,4,FALSE),"")</f>
        <v>0</v>
      </c>
      <c r="AP172">
        <f>IFERROR(VLOOKUP(A172,EXAMS!A:CS,83,FALSE)*VLOOKUP(EXAMS!$CE$1,[1]Cargo!$A:$D,4,FALSE),"")</f>
        <v>0</v>
      </c>
      <c r="AQ172">
        <f>IFERROR(VLOOKUP(A172,EXAMS!A:CS,85,FALSE)*VLOOKUP(EXAMS!$CG$1,[1]Cargo!$A:$D,4,FALSE),"")</f>
        <v>0</v>
      </c>
      <c r="AR172">
        <f>IFERROR(VLOOKUP(A172,EXAMS!A:CS,87,FALSE)*VLOOKUP(EXAMS!$CI$1,[1]Cargo!$A:$D,4,FALSE),"")</f>
        <v>0</v>
      </c>
      <c r="AS172">
        <f>IFERROR(VLOOKUP(A172,EXAMS!A:CS,89,FALSE)*VLOOKUP(EXAMS!$CK$1,[1]Cargo!$A:$D,4,FALSE),"")</f>
        <v>0</v>
      </c>
      <c r="AT172">
        <f>IFERROR(VLOOKUP(A172,EXAMS!A:CS,91,FALSE)*VLOOKUP(EXAMS!$CM$1,[1]Cargo!$A:$D,4,FALSE),"")</f>
        <v>0</v>
      </c>
      <c r="AU172">
        <f>IFERROR(VLOOKUP(A172,EXAMS!A:CS,93,FALSE)*VLOOKUP(EXAMS!$CO$1,[1]Cargo!$A:$D,4,FALSE),"")</f>
        <v>0</v>
      </c>
      <c r="AV172">
        <f>IFERROR(VLOOKUP(A172,EXAMS!A:CS,95,FALSE)*VLOOKUP(EXAMS!$CQ$1,[1]Cargo!$A:$D,4,FALSE),"")</f>
        <v>0</v>
      </c>
      <c r="AW172">
        <f>IFERROR(VLOOKUP(A172,EXAMS!A:CS,97,FALSE)*VLOOKUP(EXAMS!$CS$1,[1]Cargo!$A:$D,4,FALSE),"")</f>
        <v>0</v>
      </c>
    </row>
    <row r="173" spans="1:49" hidden="1" x14ac:dyDescent="0.3">
      <c r="A173" s="4" t="str">
        <f>METADATA!A172</f>
        <v>Q0584</v>
      </c>
      <c r="B173" s="11" t="s">
        <v>599</v>
      </c>
      <c r="C173" s="11">
        <f t="shared" si="6"/>
        <v>0</v>
      </c>
      <c r="D173" s="92">
        <f t="shared" si="5"/>
        <v>0</v>
      </c>
      <c r="E173">
        <f>IFERROR(VLOOKUP(A173,EXAMS!A:CS,7,FALSE)*VLOOKUP(EXAMS!$G$1,[1]Cargo!$A:$D,4,FALSE),"")</f>
        <v>0</v>
      </c>
      <c r="F173">
        <f>IFERROR(VLOOKUP(A173,EXAMS!A:CS,9,FALSE)*VLOOKUP(EXAMS!$I$1,[1]Cargo!$A:$D,4,FALSE),"")</f>
        <v>0</v>
      </c>
      <c r="G173">
        <f>IFERROR(VLOOKUP(A173,EXAMS!A:CS,11,FALSE)*VLOOKUP(EXAMS!$K$1,[1]Cargo!$A:$D,4,FALSE),"")</f>
        <v>0</v>
      </c>
      <c r="H173">
        <f>IFERROR(VLOOKUP(A173,EXAMS!A:CS,13,FALSE)*VLOOKUP(EXAMS!$M$1,[1]Cargo!$A:$D,4,FALSE),"")</f>
        <v>0</v>
      </c>
      <c r="I173">
        <f>IFERROR(VLOOKUP(A173,EXAMS!A:CS,15,FALSE)*VLOOKUP(EXAMS!$O$1,[1]Cargo!$A:$D,4,FALSE),"")</f>
        <v>0</v>
      </c>
      <c r="J173">
        <f>IFERROR(VLOOKUP(A173,EXAMS!A:CS,17,FALSE)*VLOOKUP(EXAMS!$Q$1,[1]Cargo!$A:$D,4,FALSE),"")</f>
        <v>0</v>
      </c>
      <c r="K173">
        <f>IFERROR(VLOOKUP(A173,EXAMS!A:CS,19,FALSE)*VLOOKUP(EXAMS!$S$1,[1]Cargo!$A:$D,4,FALSE),"")</f>
        <v>0</v>
      </c>
      <c r="L173">
        <f>IFERROR(VLOOKUP(A173,EXAMS!A:CS,21,FALSE)*VLOOKUP(EXAMS!$U$1,[1]Cargo!$A:$D,4,FALSE),"")</f>
        <v>0</v>
      </c>
      <c r="M173">
        <f>IFERROR(VLOOKUP(A173,EXAMS!A:CS,23,FALSE)*VLOOKUP(EXAMS!$W$1,[1]Cargo!$A:$D,4,FALSE),"")</f>
        <v>0</v>
      </c>
      <c r="N173">
        <f>IFERROR(VLOOKUP(A173,EXAMS!A:CS,25,FALSE)*VLOOKUP(EXAMS!$Y$1,[1]Cargo!$A:$D,4,FALSE),"")</f>
        <v>0</v>
      </c>
      <c r="O173">
        <f>IFERROR(VLOOKUP(A173,EXAMS!A:CS,27,FALSE)*VLOOKUP(EXAMS!$AA$1,[1]Cargo!$A:$D,4,FALSE),"")</f>
        <v>0</v>
      </c>
      <c r="P173">
        <f>IFERROR(VLOOKUP(A173,EXAMS!A:CS,29,FALSE)*VLOOKUP(EXAMS!$AC$1,[1]Cargo!$A:$D,4,FALSE),"")</f>
        <v>0</v>
      </c>
      <c r="Q173">
        <f>IFERROR(VLOOKUP(A173,EXAMS!A:CS,31,FALSE)*VLOOKUP(EXAMS!$AE$1,[1]Cargo!$A:$D,4,FALSE),"")</f>
        <v>0</v>
      </c>
      <c r="R173">
        <f>IFERROR(VLOOKUP(A173,EXAMS!A:CS,33,FALSE)*VLOOKUP(EXAMS!$AG$1,[1]Cargo!$A:$D,4,FALSE),"")</f>
        <v>0</v>
      </c>
      <c r="S173">
        <f>IFERROR(VLOOKUP(A173,EXAMS!A:CS,37,FALSE)*VLOOKUP(EXAMS!$AK$1,[1]Cargo!$A:$D,4,FALSE),"")</f>
        <v>0</v>
      </c>
      <c r="T173">
        <f>IFERROR(VLOOKUP(A173,EXAMS!A:CS,39,FALSE)*VLOOKUP(EXAMS!$AM$1,[1]Cargo!$A:$D,4,FALSE),"")</f>
        <v>0</v>
      </c>
      <c r="U173">
        <f>IFERROR(VLOOKUP(A173,EXAMS!A:CS,41,FALSE)*VLOOKUP(EXAMS!$AO$1,[1]Cargo!$A:$D,4,FALSE),"")</f>
        <v>0</v>
      </c>
      <c r="V173">
        <f>IFERROR(VLOOKUP(A173,EXAMS!A:CS,43,FALSE)*VLOOKUP(EXAMS!$AQ$1,[1]Cargo!$A:$D,4,FALSE),"")</f>
        <v>0</v>
      </c>
      <c r="W173">
        <f>IFERROR(VLOOKUP(A173,EXAMS!A:CS,45,FALSE)*VLOOKUP(EXAMS!$AS$1,[1]Cargo!$A:$D,4,FALSE),"")</f>
        <v>0</v>
      </c>
      <c r="X173">
        <f>IFERROR(VLOOKUP(A173,EXAMS!A:CS,47,FALSE)*VLOOKUP(EXAMS!$AU$1,[1]Cargo!$A:$D,4,FALSE),"")</f>
        <v>0</v>
      </c>
      <c r="Y173">
        <f>IFERROR(VLOOKUP(A173,EXAMS!A:CS,49,FALSE)*VLOOKUP(EXAMS!$AW$1,[1]Cargo!$A:$D,4,FALSE),"")</f>
        <v>0</v>
      </c>
      <c r="Z173">
        <f>IFERROR(VLOOKUP(A173,EXAMS!A:CS,51,FALSE)*VLOOKUP(EXAMS!$AY$1,[1]Cargo!$A:$D,4,FALSE),"")</f>
        <v>0</v>
      </c>
      <c r="AA173">
        <f>IFERROR(VLOOKUP(A173,EXAMS!A:CS,53,FALSE)*VLOOKUP(EXAMS!$BA$1,[1]Cargo!$A:$D,4,FALSE),"")</f>
        <v>0</v>
      </c>
      <c r="AB173">
        <f>IFERROR(VLOOKUP(A173,EXAMS!A:CS,55,FALSE)*VLOOKUP(EXAMS!$BC$1,[1]Cargo!$A:$D,4,FALSE),"")</f>
        <v>0</v>
      </c>
      <c r="AC173">
        <f>IFERROR(VLOOKUP(A173,EXAMS!A:CS,57,FALSE)*VLOOKUP(EXAMS!$BE$1,[1]Cargo!$A:$D,4,FALSE),"")</f>
        <v>0</v>
      </c>
      <c r="AD173">
        <f>IFERROR(VLOOKUP(A173,EXAMS!A:CS,59,FALSE)*VLOOKUP(EXAMS!$BG$1,[1]Cargo!$A:$D,4,FALSE),"")</f>
        <v>0</v>
      </c>
      <c r="AE173">
        <f>IFERROR(VLOOKUP(A173,EXAMS!A:CS,61,FALSE)*VLOOKUP(EXAMS!$BI$1,[1]Cargo!$A:$D,4,FALSE),"")</f>
        <v>0</v>
      </c>
      <c r="AF173">
        <f>IFERROR(VLOOKUP(A173,EXAMS!A:CS,63,FALSE)*VLOOKUP(EXAMS!$BK$1,[1]Cargo!$A:$D,4,FALSE),"")</f>
        <v>0</v>
      </c>
      <c r="AG173">
        <f>IFERROR(VLOOKUP(A173,EXAMS!A:CS,65,FALSE)*VLOOKUP(EXAMS!$BM$1,[1]Cargo!$A:$D,4,FALSE),"")</f>
        <v>0</v>
      </c>
      <c r="AH173">
        <f>IFERROR(VLOOKUP(A173,EXAMS!A:CS,67,FALSE)*VLOOKUP(EXAMS!$BO$1,[1]Cargo!$A:$D,4,FALSE),"")</f>
        <v>0</v>
      </c>
      <c r="AI173">
        <f>IFERROR(VLOOKUP(A173,EXAMS!A:CS,69,FALSE)*VLOOKUP(EXAMS!$BQ$1,[1]Cargo!$A:$D,4,FALSE),"")</f>
        <v>0</v>
      </c>
      <c r="AJ173">
        <f>IFERROR(VLOOKUP(A173,EXAMS!A:CS,71,FALSE)*VLOOKUP(EXAMS!$BS$1,[1]Cargo!$A:$D,4,FALSE),"")</f>
        <v>0</v>
      </c>
      <c r="AK173">
        <f>IFERROR(VLOOKUP(A173,EXAMS!A:CS,73,FALSE)*VLOOKUP(EXAMS!$BU$1,[1]Cargo!$A:$D,4,FALSE),"")</f>
        <v>0</v>
      </c>
      <c r="AL173">
        <f>IFERROR(VLOOKUP(A173,EXAMS!A:CS,75,FALSE)*VLOOKUP(EXAMS!$BW$1,[1]Cargo!$A:$D,4,FALSE),"")</f>
        <v>0</v>
      </c>
      <c r="AM173">
        <f>IFERROR(VLOOKUP(A173,EXAMS!A:CS,77,FALSE)*VLOOKUP(EXAMS!$BY$1,[1]Cargo!$A:$D,4,FALSE),"")</f>
        <v>0</v>
      </c>
      <c r="AN173">
        <f>IFERROR(VLOOKUP(A173,EXAMS!A:CS,79,FALSE)*VLOOKUP(EXAMS!$CA$1,[1]Cargo!$A:$D,4,FALSE),"")</f>
        <v>0</v>
      </c>
      <c r="AO173">
        <f>IFERROR(VLOOKUP(A173,EXAMS!A:CS,81,FALSE)*VLOOKUP(EXAMS!$CC$1,[1]Cargo!$A:$D,4,FALSE),"")</f>
        <v>0</v>
      </c>
      <c r="AP173">
        <f>IFERROR(VLOOKUP(A173,EXAMS!A:CS,83,FALSE)*VLOOKUP(EXAMS!$CE$1,[1]Cargo!$A:$D,4,FALSE),"")</f>
        <v>0</v>
      </c>
      <c r="AQ173">
        <f>IFERROR(VLOOKUP(A173,EXAMS!A:CS,85,FALSE)*VLOOKUP(EXAMS!$CG$1,[1]Cargo!$A:$D,4,FALSE),"")</f>
        <v>0</v>
      </c>
      <c r="AR173">
        <f>IFERROR(VLOOKUP(A173,EXAMS!A:CS,87,FALSE)*VLOOKUP(EXAMS!$CI$1,[1]Cargo!$A:$D,4,FALSE),"")</f>
        <v>0</v>
      </c>
      <c r="AS173">
        <f>IFERROR(VLOOKUP(A173,EXAMS!A:CS,89,FALSE)*VLOOKUP(EXAMS!$CK$1,[1]Cargo!$A:$D,4,FALSE),"")</f>
        <v>0</v>
      </c>
      <c r="AT173">
        <f>IFERROR(VLOOKUP(A173,EXAMS!A:CS,91,FALSE)*VLOOKUP(EXAMS!$CM$1,[1]Cargo!$A:$D,4,FALSE),"")</f>
        <v>0</v>
      </c>
      <c r="AU173">
        <f>IFERROR(VLOOKUP(A173,EXAMS!A:CS,93,FALSE)*VLOOKUP(EXAMS!$CO$1,[1]Cargo!$A:$D,4,FALSE),"")</f>
        <v>0</v>
      </c>
      <c r="AV173">
        <f>IFERROR(VLOOKUP(A173,EXAMS!A:CS,95,FALSE)*VLOOKUP(EXAMS!$CQ$1,[1]Cargo!$A:$D,4,FALSE),"")</f>
        <v>0</v>
      </c>
      <c r="AW173">
        <f>IFERROR(VLOOKUP(A173,EXAMS!A:CS,97,FALSE)*VLOOKUP(EXAMS!$CS$1,[1]Cargo!$A:$D,4,FALSE),"")</f>
        <v>0</v>
      </c>
    </row>
    <row r="174" spans="1:49" hidden="1" x14ac:dyDescent="0.3">
      <c r="A174" s="4" t="str">
        <f>METADATA!A173</f>
        <v>Q0585</v>
      </c>
      <c r="B174" s="11" t="s">
        <v>602</v>
      </c>
      <c r="C174" s="11">
        <f t="shared" si="6"/>
        <v>0</v>
      </c>
      <c r="D174" s="92">
        <f t="shared" si="5"/>
        <v>2</v>
      </c>
      <c r="E174">
        <f>IFERROR(VLOOKUP(A174,EXAMS!A:CS,7,FALSE)*VLOOKUP(EXAMS!$G$1,[1]Cargo!$A:$D,4,FALSE),"")</f>
        <v>0</v>
      </c>
      <c r="F174">
        <f>IFERROR(VLOOKUP(A174,EXAMS!A:CS,9,FALSE)*VLOOKUP(EXAMS!$I$1,[1]Cargo!$A:$D,4,FALSE),"")</f>
        <v>0</v>
      </c>
      <c r="G174">
        <f>IFERROR(VLOOKUP(A174,EXAMS!A:CS,11,FALSE)*VLOOKUP(EXAMS!$K$1,[1]Cargo!$A:$D,4,FALSE),"")</f>
        <v>0</v>
      </c>
      <c r="H174">
        <f>IFERROR(VLOOKUP(A174,EXAMS!A:CS,13,FALSE)*VLOOKUP(EXAMS!$M$1,[1]Cargo!$A:$D,4,FALSE),"")</f>
        <v>0</v>
      </c>
      <c r="I174">
        <f>IFERROR(VLOOKUP(A174,EXAMS!A:CS,15,FALSE)*VLOOKUP(EXAMS!$O$1,[1]Cargo!$A:$D,4,FALSE),"")</f>
        <v>0</v>
      </c>
      <c r="J174">
        <f>IFERROR(VLOOKUP(A174,EXAMS!A:CS,17,FALSE)*VLOOKUP(EXAMS!$Q$1,[1]Cargo!$A:$D,4,FALSE),"")</f>
        <v>0</v>
      </c>
      <c r="K174">
        <f>IFERROR(VLOOKUP(A174,EXAMS!A:CS,19,FALSE)*VLOOKUP(EXAMS!$S$1,[1]Cargo!$A:$D,4,FALSE),"")</f>
        <v>0</v>
      </c>
      <c r="L174">
        <f>IFERROR(VLOOKUP(A174,EXAMS!A:CS,21,FALSE)*VLOOKUP(EXAMS!$U$1,[1]Cargo!$A:$D,4,FALSE),"")</f>
        <v>0</v>
      </c>
      <c r="M174">
        <f>IFERROR(VLOOKUP(A174,EXAMS!A:CS,23,FALSE)*VLOOKUP(EXAMS!$W$1,[1]Cargo!$A:$D,4,FALSE),"")</f>
        <v>0</v>
      </c>
      <c r="N174">
        <f>IFERROR(VLOOKUP(A174,EXAMS!A:CS,25,FALSE)*VLOOKUP(EXAMS!$Y$1,[1]Cargo!$A:$D,4,FALSE),"")</f>
        <v>0</v>
      </c>
      <c r="O174">
        <f>IFERROR(VLOOKUP(A174,EXAMS!A:CS,27,FALSE)*VLOOKUP(EXAMS!$AA$1,[1]Cargo!$A:$D,4,FALSE),"")</f>
        <v>0</v>
      </c>
      <c r="P174">
        <f>IFERROR(VLOOKUP(A174,EXAMS!A:CS,29,FALSE)*VLOOKUP(EXAMS!$AC$1,[1]Cargo!$A:$D,4,FALSE),"")</f>
        <v>0</v>
      </c>
      <c r="Q174">
        <f>IFERROR(VLOOKUP(A174,EXAMS!A:CS,31,FALSE)*VLOOKUP(EXAMS!$AE$1,[1]Cargo!$A:$D,4,FALSE),"")</f>
        <v>0</v>
      </c>
      <c r="R174">
        <f>IFERROR(VLOOKUP(A174,EXAMS!A:CS,33,FALSE)*VLOOKUP(EXAMS!$AG$1,[1]Cargo!$A:$D,4,FALSE),"")</f>
        <v>0</v>
      </c>
      <c r="S174">
        <f>IFERROR(VLOOKUP(A174,EXAMS!A:CS,37,FALSE)*VLOOKUP(EXAMS!$AK$1,[1]Cargo!$A:$D,4,FALSE),"")</f>
        <v>0</v>
      </c>
      <c r="T174">
        <f>IFERROR(VLOOKUP(A174,EXAMS!A:CS,39,FALSE)*VLOOKUP(EXAMS!$AM$1,[1]Cargo!$A:$D,4,FALSE),"")</f>
        <v>0</v>
      </c>
      <c r="U174">
        <f>IFERROR(VLOOKUP(A174,EXAMS!A:CS,41,FALSE)*VLOOKUP(EXAMS!$AO$1,[1]Cargo!$A:$D,4,FALSE),"")</f>
        <v>0</v>
      </c>
      <c r="V174">
        <f>IFERROR(VLOOKUP(A174,EXAMS!A:CS,43,FALSE)*VLOOKUP(EXAMS!$AQ$1,[1]Cargo!$A:$D,4,FALSE),"")</f>
        <v>0</v>
      </c>
      <c r="W174">
        <f>IFERROR(VLOOKUP(A174,EXAMS!A:CS,45,FALSE)*VLOOKUP(EXAMS!$AS$1,[1]Cargo!$A:$D,4,FALSE),"")</f>
        <v>0</v>
      </c>
      <c r="X174">
        <f>IFERROR(VLOOKUP(A174,EXAMS!A:CS,47,FALSE)*VLOOKUP(EXAMS!$AU$1,[1]Cargo!$A:$D,4,FALSE),"")</f>
        <v>0</v>
      </c>
      <c r="Y174">
        <f>IFERROR(VLOOKUP(A174,EXAMS!A:CS,49,FALSE)*VLOOKUP(EXAMS!$AW$1,[1]Cargo!$A:$D,4,FALSE),"")</f>
        <v>0</v>
      </c>
      <c r="Z174">
        <f>IFERROR(VLOOKUP(A174,EXAMS!A:CS,51,FALSE)*VLOOKUP(EXAMS!$AY$1,[1]Cargo!$A:$D,4,FALSE),"")</f>
        <v>0</v>
      </c>
      <c r="AA174">
        <f>IFERROR(VLOOKUP(A174,EXAMS!A:CS,53,FALSE)*VLOOKUP(EXAMS!$BA$1,[1]Cargo!$A:$D,4,FALSE),"")</f>
        <v>0</v>
      </c>
      <c r="AB174">
        <f>IFERROR(VLOOKUP(A174,EXAMS!A:CS,55,FALSE)*VLOOKUP(EXAMS!$BC$1,[1]Cargo!$A:$D,4,FALSE),"")</f>
        <v>0</v>
      </c>
      <c r="AC174">
        <f>IFERROR(VLOOKUP(A174,EXAMS!A:CS,57,FALSE)*VLOOKUP(EXAMS!$BE$1,[1]Cargo!$A:$D,4,FALSE),"")</f>
        <v>0</v>
      </c>
      <c r="AD174">
        <f>IFERROR(VLOOKUP(A174,EXAMS!A:CS,59,FALSE)*VLOOKUP(EXAMS!$BG$1,[1]Cargo!$A:$D,4,FALSE),"")</f>
        <v>0</v>
      </c>
      <c r="AE174">
        <f>IFERROR(VLOOKUP(A174,EXAMS!A:CS,61,FALSE)*VLOOKUP(EXAMS!$BI$1,[1]Cargo!$A:$D,4,FALSE),"")</f>
        <v>0</v>
      </c>
      <c r="AF174">
        <f>IFERROR(VLOOKUP(A174,EXAMS!A:CS,63,FALSE)*VLOOKUP(EXAMS!$BK$1,[1]Cargo!$A:$D,4,FALSE),"")</f>
        <v>0</v>
      </c>
      <c r="AG174">
        <f>IFERROR(VLOOKUP(A174,EXAMS!A:CS,65,FALSE)*VLOOKUP(EXAMS!$BM$1,[1]Cargo!$A:$D,4,FALSE),"")</f>
        <v>0</v>
      </c>
      <c r="AH174">
        <f>IFERROR(VLOOKUP(A174,EXAMS!A:CS,67,FALSE)*VLOOKUP(EXAMS!$BO$1,[1]Cargo!$A:$D,4,FALSE),"")</f>
        <v>0</v>
      </c>
      <c r="AI174">
        <f>IFERROR(VLOOKUP(A174,EXAMS!A:CS,69,FALSE)*VLOOKUP(EXAMS!$BQ$1,[1]Cargo!$A:$D,4,FALSE),"")</f>
        <v>0</v>
      </c>
      <c r="AJ174">
        <f>IFERROR(VLOOKUP(A174,EXAMS!A:CS,71,FALSE)*VLOOKUP(EXAMS!$BS$1,[1]Cargo!$A:$D,4,FALSE),"")</f>
        <v>0</v>
      </c>
      <c r="AK174">
        <f>IFERROR(VLOOKUP(A174,EXAMS!A:CS,73,FALSE)*VLOOKUP(EXAMS!$BU$1,[1]Cargo!$A:$D,4,FALSE),"")</f>
        <v>0.37180000000000002</v>
      </c>
      <c r="AL174">
        <f>IFERROR(VLOOKUP(A174,EXAMS!A:CS,75,FALSE)*VLOOKUP(EXAMS!$BW$1,[1]Cargo!$A:$D,4,FALSE),"")</f>
        <v>0</v>
      </c>
      <c r="AM174">
        <f>IFERROR(VLOOKUP(A174,EXAMS!A:CS,77,FALSE)*VLOOKUP(EXAMS!$BY$1,[1]Cargo!$A:$D,4,FALSE),"")</f>
        <v>0.66888000000000003</v>
      </c>
      <c r="AN174">
        <f>IFERROR(VLOOKUP(A174,EXAMS!A:CS,79,FALSE)*VLOOKUP(EXAMS!$CA$1,[1]Cargo!$A:$D,4,FALSE),"")</f>
        <v>0</v>
      </c>
      <c r="AO174">
        <f>IFERROR(VLOOKUP(A174,EXAMS!A:CS,81,FALSE)*VLOOKUP(EXAMS!$CC$1,[1]Cargo!$A:$D,4,FALSE),"")</f>
        <v>0</v>
      </c>
      <c r="AP174">
        <f>IFERROR(VLOOKUP(A174,EXAMS!A:CS,83,FALSE)*VLOOKUP(EXAMS!$CE$1,[1]Cargo!$A:$D,4,FALSE),"")</f>
        <v>0</v>
      </c>
      <c r="AQ174">
        <f>IFERROR(VLOOKUP(A174,EXAMS!A:CS,85,FALSE)*VLOOKUP(EXAMS!$CG$1,[1]Cargo!$A:$D,4,FALSE),"")</f>
        <v>0</v>
      </c>
      <c r="AR174">
        <f>IFERROR(VLOOKUP(A174,EXAMS!A:CS,87,FALSE)*VLOOKUP(EXAMS!$CI$1,[1]Cargo!$A:$D,4,FALSE),"")</f>
        <v>0</v>
      </c>
      <c r="AS174">
        <f>IFERROR(VLOOKUP(A174,EXAMS!A:CS,89,FALSE)*VLOOKUP(EXAMS!$CK$1,[1]Cargo!$A:$D,4,FALSE),"")</f>
        <v>0</v>
      </c>
      <c r="AT174">
        <f>IFERROR(VLOOKUP(A174,EXAMS!A:CS,91,FALSE)*VLOOKUP(EXAMS!$CM$1,[1]Cargo!$A:$D,4,FALSE),"")</f>
        <v>0</v>
      </c>
      <c r="AU174">
        <f>IFERROR(VLOOKUP(A174,EXAMS!A:CS,93,FALSE)*VLOOKUP(EXAMS!$CO$1,[1]Cargo!$A:$D,4,FALSE),"")</f>
        <v>0</v>
      </c>
      <c r="AV174">
        <f>IFERROR(VLOOKUP(A174,EXAMS!A:CS,95,FALSE)*VLOOKUP(EXAMS!$CQ$1,[1]Cargo!$A:$D,4,FALSE),"")</f>
        <v>0</v>
      </c>
      <c r="AW174">
        <f>IFERROR(VLOOKUP(A174,EXAMS!A:CS,97,FALSE)*VLOOKUP(EXAMS!$CS$1,[1]Cargo!$A:$D,4,FALSE),"")</f>
        <v>0</v>
      </c>
    </row>
  </sheetData>
  <autoFilter ref="A1:AW174" xr:uid="{AC477410-B011-437A-84D2-D2BEE4C3B40F}">
    <filterColumn colId="3">
      <filters>
        <filter val="10"/>
        <filter val="11"/>
        <filter val="12"/>
        <filter val="13"/>
        <filter val="14"/>
        <filter val="15"/>
        <filter val="16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616-2D73-415F-A780-AB955D9F26F2}">
  <dimension ref="A1:F200"/>
  <sheetViews>
    <sheetView topLeftCell="A186" workbookViewId="0">
      <selection activeCell="F198" sqref="F198"/>
    </sheetView>
  </sheetViews>
  <sheetFormatPr defaultRowHeight="14.4" x14ac:dyDescent="0.3"/>
  <cols>
    <col min="1" max="1" width="12" customWidth="1"/>
    <col min="2" max="2" width="30.33203125" customWidth="1"/>
    <col min="3" max="3" width="15" customWidth="1"/>
    <col min="5" max="5" width="13.21875" customWidth="1"/>
    <col min="6" max="6" width="10.44140625" bestFit="1" customWidth="1"/>
  </cols>
  <sheetData>
    <row r="1" spans="1:6" ht="72" x14ac:dyDescent="0.3">
      <c r="A1" s="221" t="s">
        <v>0</v>
      </c>
      <c r="B1" s="221" t="s">
        <v>2</v>
      </c>
      <c r="C1" s="221" t="s">
        <v>641</v>
      </c>
      <c r="D1" s="220" t="s">
        <v>780</v>
      </c>
      <c r="E1" s="220" t="s">
        <v>782</v>
      </c>
      <c r="F1" s="220" t="s">
        <v>824</v>
      </c>
    </row>
    <row r="2" spans="1:6" x14ac:dyDescent="0.3">
      <c r="A2" s="96" t="str">
        <f>METADATA!A2</f>
        <v>G0010</v>
      </c>
      <c r="B2" s="96" t="s">
        <v>7</v>
      </c>
      <c r="C2" s="96" t="str">
        <f>VLOOKUP(A2,METADATA!A:G,7,FALSE)</f>
        <v>MM office</v>
      </c>
      <c r="D2" s="96">
        <f>COUNTIF(E2:Z2,"&gt;.9")</f>
        <v>0</v>
      </c>
      <c r="E2" s="222"/>
      <c r="F2" s="96"/>
    </row>
    <row r="3" spans="1:6" x14ac:dyDescent="0.3">
      <c r="A3" s="96" t="str">
        <f>METADATA!A3</f>
        <v>Q0011</v>
      </c>
      <c r="B3" s="96" t="s">
        <v>11</v>
      </c>
      <c r="C3" s="96" t="str">
        <f>VLOOKUP(A3,METADATA!A:G,7,FALSE)</f>
        <v>Admin office</v>
      </c>
      <c r="D3" s="96">
        <f t="shared" ref="D3:D66" si="0">COUNTIF(E3:Z3,"&gt;.9")</f>
        <v>0</v>
      </c>
      <c r="E3" s="222"/>
      <c r="F3" s="96"/>
    </row>
    <row r="4" spans="1:6" x14ac:dyDescent="0.3">
      <c r="A4" s="96" t="str">
        <f>METADATA!A4</f>
        <v>Q0041</v>
      </c>
      <c r="B4" s="181" t="s">
        <v>15</v>
      </c>
      <c r="C4" s="96" t="str">
        <f>VLOOKUP(A4,METADATA!A:G,7,FALSE)</f>
        <v>AMH</v>
      </c>
      <c r="D4" s="96">
        <f t="shared" si="0"/>
        <v>0</v>
      </c>
      <c r="E4" s="222"/>
      <c r="F4" s="96"/>
    </row>
    <row r="5" spans="1:6" x14ac:dyDescent="0.3">
      <c r="A5" s="96" t="str">
        <f>METADATA!A5</f>
        <v>Q0042</v>
      </c>
      <c r="B5" s="181" t="s">
        <v>19</v>
      </c>
      <c r="C5" s="96" t="str">
        <f>VLOOKUP(A5,METADATA!A:G,7,FALSE)</f>
        <v>CM2</v>
      </c>
      <c r="D5" s="96">
        <f t="shared" si="0"/>
        <v>0</v>
      </c>
      <c r="E5" s="222"/>
      <c r="F5" s="96"/>
    </row>
    <row r="6" spans="1:6" x14ac:dyDescent="0.3">
      <c r="A6" s="96" t="str">
        <f>METADATA!A6</f>
        <v>Q0048</v>
      </c>
      <c r="B6" s="181" t="s">
        <v>23</v>
      </c>
      <c r="C6" s="96" t="str">
        <f>VLOOKUP(A6,METADATA!A:G,7,FALSE)</f>
        <v>CM4</v>
      </c>
      <c r="D6" s="96">
        <f t="shared" si="0"/>
        <v>0</v>
      </c>
      <c r="E6" s="222"/>
      <c r="F6" s="96"/>
    </row>
    <row r="7" spans="1:6" x14ac:dyDescent="0.3">
      <c r="A7" s="96" t="str">
        <f>METADATA!A7</f>
        <v>Q0055</v>
      </c>
      <c r="B7" s="96" t="s">
        <v>26</v>
      </c>
      <c r="C7" s="96" t="str">
        <f>VLOOKUP(A7,METADATA!A:G,7,FALSE)</f>
        <v>QDF office</v>
      </c>
      <c r="D7" s="96">
        <f t="shared" si="0"/>
        <v>0</v>
      </c>
      <c r="E7" s="222"/>
      <c r="F7" s="96"/>
    </row>
    <row r="8" spans="1:6" x14ac:dyDescent="0.3">
      <c r="A8" s="96" t="str">
        <f>METADATA!A8</f>
        <v>Q0058</v>
      </c>
      <c r="B8" s="96" t="s">
        <v>30</v>
      </c>
      <c r="C8" s="96" t="str">
        <f>VLOOKUP(A8,METADATA!A:G,7,FALSE)</f>
        <v>Technical support office</v>
      </c>
      <c r="D8" s="96">
        <f t="shared" si="0"/>
        <v>0</v>
      </c>
      <c r="E8" s="222"/>
      <c r="F8" s="96"/>
    </row>
    <row r="9" spans="1:6" x14ac:dyDescent="0.3">
      <c r="A9" s="96" t="str">
        <f>METADATA!A9</f>
        <v>Q0065</v>
      </c>
      <c r="B9" s="181" t="s">
        <v>34</v>
      </c>
      <c r="C9" s="96" t="str">
        <f>VLOOKUP(A9,METADATA!A:G,7,FALSE)</f>
        <v>CM3</v>
      </c>
      <c r="D9" s="96">
        <f t="shared" si="0"/>
        <v>0</v>
      </c>
      <c r="E9" s="222"/>
      <c r="F9" s="96"/>
    </row>
    <row r="10" spans="1:6" x14ac:dyDescent="0.3">
      <c r="A10" s="96" t="str">
        <f>METADATA!A10</f>
        <v>Q0068</v>
      </c>
      <c r="B10" s="181" t="s">
        <v>38</v>
      </c>
      <c r="C10" s="96" t="str">
        <f>VLOOKUP(A10,METADATA!A:G,7,FALSE)</f>
        <v>AMH</v>
      </c>
      <c r="D10" s="96">
        <f t="shared" si="0"/>
        <v>0</v>
      </c>
      <c r="E10" s="222"/>
      <c r="F10" s="96"/>
    </row>
    <row r="11" spans="1:6" x14ac:dyDescent="0.3">
      <c r="A11" s="96" t="str">
        <f>METADATA!A11</f>
        <v>Q0070</v>
      </c>
      <c r="B11" s="96" t="s">
        <v>41</v>
      </c>
      <c r="C11" s="96" t="str">
        <f>VLOOKUP(A11,METADATA!A:G,7,FALSE)</f>
        <v>Technical support office</v>
      </c>
      <c r="D11" s="96">
        <f t="shared" si="0"/>
        <v>0</v>
      </c>
      <c r="E11" s="222"/>
      <c r="F11" s="96"/>
    </row>
    <row r="12" spans="1:6" x14ac:dyDescent="0.3">
      <c r="A12" s="96" t="str">
        <f>METADATA!A12</f>
        <v>Q0077</v>
      </c>
      <c r="B12" s="96" t="s">
        <v>44</v>
      </c>
      <c r="C12" s="96" t="str">
        <f>VLOOKUP(A12,METADATA!A:G,7,FALSE)</f>
        <v>Technical support office</v>
      </c>
      <c r="D12" s="96">
        <f t="shared" si="0"/>
        <v>0</v>
      </c>
      <c r="E12" s="222"/>
      <c r="F12" s="96"/>
    </row>
    <row r="13" spans="1:6" x14ac:dyDescent="0.3">
      <c r="A13" s="96" t="str">
        <f>METADATA!A13</f>
        <v>Q0082</v>
      </c>
      <c r="B13" s="96" t="s">
        <v>47</v>
      </c>
      <c r="C13" s="96" t="str">
        <f>VLOOKUP(A13,METADATA!A:G,7,FALSE)</f>
        <v>Admin office</v>
      </c>
      <c r="D13" s="96">
        <f t="shared" si="0"/>
        <v>0</v>
      </c>
      <c r="E13" s="222"/>
      <c r="F13" s="96"/>
    </row>
    <row r="14" spans="1:6" x14ac:dyDescent="0.3">
      <c r="A14" s="96" t="str">
        <f>METADATA!A14</f>
        <v>Q0090</v>
      </c>
      <c r="B14" s="181" t="s">
        <v>50</v>
      </c>
      <c r="C14" s="96" t="str">
        <f>VLOOKUP(A14,METADATA!A:G,7,FALSE)</f>
        <v>CM1</v>
      </c>
      <c r="D14" s="96">
        <f t="shared" si="0"/>
        <v>0</v>
      </c>
      <c r="E14" s="96"/>
      <c r="F14" s="96"/>
    </row>
    <row r="15" spans="1:6" x14ac:dyDescent="0.3">
      <c r="A15" s="96" t="str">
        <f>METADATA!A15</f>
        <v>Q0095</v>
      </c>
      <c r="B15" s="96" t="s">
        <v>53</v>
      </c>
      <c r="C15" s="96" t="str">
        <f>VLOOKUP(A15,METADATA!A:G,7,FALSE)</f>
        <v>Technical support office</v>
      </c>
      <c r="D15" s="96">
        <f t="shared" si="0"/>
        <v>0</v>
      </c>
      <c r="E15" s="222"/>
      <c r="F15" s="96"/>
    </row>
    <row r="16" spans="1:6" x14ac:dyDescent="0.3">
      <c r="A16" s="96" t="str">
        <f>METADATA!A16</f>
        <v>Q0098</v>
      </c>
      <c r="B16" s="96" t="s">
        <v>56</v>
      </c>
      <c r="C16" s="96" t="str">
        <f>VLOOKUP(A16,METADATA!A:G,7,FALSE)</f>
        <v>Resigned</v>
      </c>
      <c r="D16" s="96">
        <f t="shared" si="0"/>
        <v>0</v>
      </c>
      <c r="E16" s="222"/>
      <c r="F16" s="96"/>
    </row>
    <row r="17" spans="1:6" x14ac:dyDescent="0.3">
      <c r="A17" s="96" t="e">
        <f>METADATA!#REF!</f>
        <v>#REF!</v>
      </c>
      <c r="B17" s="96" t="s">
        <v>58</v>
      </c>
      <c r="C17" s="96" t="e">
        <f>VLOOKUP(A17,METADATA!A:G,7,FALSE)</f>
        <v>#REF!</v>
      </c>
      <c r="D17" s="96">
        <f t="shared" si="0"/>
        <v>0</v>
      </c>
      <c r="E17" s="222"/>
      <c r="F17" s="96"/>
    </row>
    <row r="18" spans="1:6" x14ac:dyDescent="0.3">
      <c r="A18" s="96" t="str">
        <f>METADATA!A17</f>
        <v>Q0128</v>
      </c>
      <c r="B18" s="96" t="s">
        <v>61</v>
      </c>
      <c r="C18" s="96" t="str">
        <f>VLOOKUP(A18,METADATA!A:G,7,FALSE)</f>
        <v>PM2</v>
      </c>
      <c r="D18" s="96">
        <f t="shared" si="0"/>
        <v>0</v>
      </c>
      <c r="E18" s="222"/>
      <c r="F18" s="96"/>
    </row>
    <row r="19" spans="1:6" x14ac:dyDescent="0.3">
      <c r="A19" s="96" t="str">
        <f>METADATA!A18</f>
        <v>Q0130</v>
      </c>
      <c r="B19" s="96" t="s">
        <v>64</v>
      </c>
      <c r="C19" s="96" t="str">
        <f>VLOOKUP(A19,METADATA!A:G,7,FALSE)</f>
        <v>PM4</v>
      </c>
      <c r="D19" s="96">
        <f t="shared" si="0"/>
        <v>0</v>
      </c>
      <c r="E19" s="222"/>
      <c r="F19" s="96"/>
    </row>
    <row r="20" spans="1:6" x14ac:dyDescent="0.3">
      <c r="A20" s="96" t="str">
        <f>METADATA!A19</f>
        <v>Q0132</v>
      </c>
      <c r="B20" s="96" t="s">
        <v>67</v>
      </c>
      <c r="C20" s="96" t="str">
        <f>VLOOKUP(A20,METADATA!A:G,7,FALSE)</f>
        <v>CM2</v>
      </c>
      <c r="D20" s="96">
        <f t="shared" si="0"/>
        <v>0</v>
      </c>
      <c r="E20" s="222"/>
      <c r="F20" s="96"/>
    </row>
    <row r="21" spans="1:6" x14ac:dyDescent="0.3">
      <c r="A21" s="96" t="str">
        <f>METADATA!A20</f>
        <v>Q0134</v>
      </c>
      <c r="B21" s="96" t="s">
        <v>70</v>
      </c>
      <c r="C21" s="96" t="str">
        <f>VLOOKUP(A21,METADATA!A:G,7,FALSE)</f>
        <v>PM2</v>
      </c>
      <c r="D21" s="96">
        <f t="shared" si="0"/>
        <v>0</v>
      </c>
      <c r="E21" s="222"/>
      <c r="F21" s="96"/>
    </row>
    <row r="22" spans="1:6" x14ac:dyDescent="0.3">
      <c r="A22" s="96" t="str">
        <f>METADATA!A21</f>
        <v>Q0138</v>
      </c>
      <c r="B22" s="181" t="s">
        <v>73</v>
      </c>
      <c r="C22" s="96" t="str">
        <f>VLOOKUP(A22,METADATA!A:G,7,FALSE)</f>
        <v>CM2</v>
      </c>
      <c r="D22" s="96">
        <f t="shared" si="0"/>
        <v>0</v>
      </c>
      <c r="E22" s="222"/>
      <c r="F22" s="96"/>
    </row>
    <row r="23" spans="1:6" x14ac:dyDescent="0.3">
      <c r="A23" s="96" t="str">
        <f>METADATA!A22</f>
        <v>Q0139</v>
      </c>
      <c r="B23" s="96" t="s">
        <v>77</v>
      </c>
      <c r="C23" s="96" t="str">
        <f>VLOOKUP(A23,METADATA!A:G,7,FALSE)</f>
        <v>QNL</v>
      </c>
      <c r="D23" s="96">
        <f t="shared" si="0"/>
        <v>0</v>
      </c>
      <c r="E23" s="222"/>
      <c r="F23" s="96"/>
    </row>
    <row r="24" spans="1:6" x14ac:dyDescent="0.3">
      <c r="A24" s="96" t="str">
        <f>METADATA!A23</f>
        <v>Q0149</v>
      </c>
      <c r="B24" s="96" t="s">
        <v>82</v>
      </c>
      <c r="C24" s="96" t="str">
        <f>VLOOKUP(A24,METADATA!A:G,7,FALSE)</f>
        <v>DFWH</v>
      </c>
      <c r="D24" s="96">
        <f t="shared" si="0"/>
        <v>0</v>
      </c>
      <c r="E24" s="222"/>
      <c r="F24" s="96"/>
    </row>
    <row r="25" spans="1:6" x14ac:dyDescent="0.3">
      <c r="A25" s="96" t="str">
        <f>METADATA!A24</f>
        <v>Q0150</v>
      </c>
      <c r="B25" s="181" t="s">
        <v>85</v>
      </c>
      <c r="C25" s="96" t="str">
        <f>VLOOKUP(A25,METADATA!A:G,7,FALSE)</f>
        <v>CM3</v>
      </c>
      <c r="D25" s="96">
        <f t="shared" si="0"/>
        <v>0</v>
      </c>
      <c r="E25" s="222"/>
      <c r="F25" s="96"/>
    </row>
    <row r="26" spans="1:6" x14ac:dyDescent="0.3">
      <c r="A26" s="96" t="str">
        <f>METADATA!A25</f>
        <v>Q0158</v>
      </c>
      <c r="B26" s="96" t="s">
        <v>88</v>
      </c>
      <c r="C26" s="96" t="str">
        <f>VLOOKUP(A26,METADATA!A:G,7,FALSE)</f>
        <v>CM4</v>
      </c>
      <c r="D26" s="96">
        <f t="shared" si="0"/>
        <v>0</v>
      </c>
      <c r="E26" s="222"/>
      <c r="F26" s="96"/>
    </row>
    <row r="27" spans="1:6" x14ac:dyDescent="0.3">
      <c r="A27" s="96" t="str">
        <f>METADATA!A26</f>
        <v>Q0157</v>
      </c>
      <c r="B27" s="96" t="s">
        <v>203</v>
      </c>
      <c r="C27" s="96" t="str">
        <f>VLOOKUP(A27,METADATA!A:G,7,FALSE)</f>
        <v>AMH</v>
      </c>
      <c r="D27" s="96">
        <f t="shared" si="0"/>
        <v>1</v>
      </c>
      <c r="E27" s="222"/>
      <c r="F27" s="144">
        <v>45866</v>
      </c>
    </row>
    <row r="28" spans="1:6" x14ac:dyDescent="0.3">
      <c r="A28" s="96" t="str">
        <f>METADATA!A27</f>
        <v>Q0159</v>
      </c>
      <c r="B28" s="96" t="s">
        <v>91</v>
      </c>
      <c r="C28" s="96" t="str">
        <f>VLOOKUP(A28,METADATA!A:G,7,FALSE)</f>
        <v>Admin office</v>
      </c>
      <c r="D28" s="96">
        <f t="shared" si="0"/>
        <v>0</v>
      </c>
      <c r="E28" s="222"/>
      <c r="F28" s="96"/>
    </row>
    <row r="29" spans="1:6" x14ac:dyDescent="0.3">
      <c r="A29" s="96" t="str">
        <f>METADATA!A28</f>
        <v>Q0165</v>
      </c>
      <c r="B29" s="96" t="s">
        <v>94</v>
      </c>
      <c r="C29" s="96" t="str">
        <f>VLOOKUP(A29,METADATA!A:G,7,FALSE)</f>
        <v>Resigned</v>
      </c>
      <c r="D29" s="96">
        <f t="shared" si="0"/>
        <v>0</v>
      </c>
      <c r="E29" s="222"/>
      <c r="F29" s="96"/>
    </row>
    <row r="30" spans="1:6" x14ac:dyDescent="0.3">
      <c r="A30" s="96" t="str">
        <f>METADATA!A29</f>
        <v>Q0170</v>
      </c>
      <c r="B30" s="96" t="s">
        <v>97</v>
      </c>
      <c r="C30" s="96" t="str">
        <f>VLOOKUP(A30,METADATA!A:G,7,FALSE)</f>
        <v>CM2</v>
      </c>
      <c r="D30" s="96">
        <f t="shared" si="0"/>
        <v>0</v>
      </c>
      <c r="E30" s="222"/>
      <c r="F30" s="96"/>
    </row>
    <row r="31" spans="1:6" x14ac:dyDescent="0.3">
      <c r="A31" s="96" t="str">
        <f>METADATA!A30</f>
        <v>Q0185</v>
      </c>
      <c r="B31" s="96" t="s">
        <v>100</v>
      </c>
      <c r="C31" s="96" t="str">
        <f>VLOOKUP(A31,METADATA!A:G,7,FALSE)</f>
        <v>Admin office</v>
      </c>
      <c r="D31" s="96">
        <f t="shared" si="0"/>
        <v>0</v>
      </c>
      <c r="E31" s="222"/>
      <c r="F31" s="96"/>
    </row>
    <row r="32" spans="1:6" x14ac:dyDescent="0.3">
      <c r="A32" s="96" t="str">
        <f>METADATA!A31</f>
        <v>Q0187</v>
      </c>
      <c r="B32" s="181" t="s">
        <v>103</v>
      </c>
      <c r="C32" s="96" t="str">
        <f>VLOOKUP(A32,METADATA!A:G,7,FALSE)</f>
        <v>CM4</v>
      </c>
      <c r="D32" s="96">
        <f t="shared" si="0"/>
        <v>0</v>
      </c>
      <c r="E32" s="222"/>
      <c r="F32" s="96"/>
    </row>
    <row r="33" spans="1:6" x14ac:dyDescent="0.3">
      <c r="A33" s="96" t="str">
        <f>METADATA!A32</f>
        <v>Q0188</v>
      </c>
      <c r="B33" s="96" t="s">
        <v>106</v>
      </c>
      <c r="C33" s="96" t="str">
        <f>VLOOKUP(A33,METADATA!A:G,7,FALSE)</f>
        <v>Admin office</v>
      </c>
      <c r="D33" s="96">
        <f t="shared" si="0"/>
        <v>0</v>
      </c>
      <c r="E33" s="222"/>
      <c r="F33" s="96"/>
    </row>
    <row r="34" spans="1:6" x14ac:dyDescent="0.3">
      <c r="A34" s="96" t="str">
        <f>METADATA!A33</f>
        <v>Q0194</v>
      </c>
      <c r="B34" s="96" t="s">
        <v>109</v>
      </c>
      <c r="C34" s="96" t="str">
        <f>VLOOKUP(A34,METADATA!A:G,7,FALSE)</f>
        <v>Pantry</v>
      </c>
      <c r="D34" s="96">
        <f t="shared" si="0"/>
        <v>0</v>
      </c>
      <c r="E34" s="222"/>
      <c r="F34" s="96"/>
    </row>
    <row r="35" spans="1:6" x14ac:dyDescent="0.3">
      <c r="A35" s="96" t="str">
        <f>METADATA!A34</f>
        <v>Q0206</v>
      </c>
      <c r="B35" s="96" t="s">
        <v>112</v>
      </c>
      <c r="C35" s="96" t="str">
        <f>VLOOKUP(A35,METADATA!A:G,7,FALSE)</f>
        <v>Pantry</v>
      </c>
      <c r="D35" s="96">
        <f t="shared" si="0"/>
        <v>0</v>
      </c>
      <c r="E35" s="222"/>
      <c r="F35" s="96"/>
    </row>
    <row r="36" spans="1:6" x14ac:dyDescent="0.3">
      <c r="A36" s="96" t="str">
        <f>METADATA!A35</f>
        <v>Q0207</v>
      </c>
      <c r="B36" s="96" t="s">
        <v>115</v>
      </c>
      <c r="C36" s="96" t="str">
        <f>VLOOKUP(A36,METADATA!A:G,7,FALSE)</f>
        <v>PM2</v>
      </c>
      <c r="D36" s="96">
        <f t="shared" si="0"/>
        <v>0</v>
      </c>
      <c r="E36" s="222"/>
      <c r="F36" s="96"/>
    </row>
    <row r="37" spans="1:6" x14ac:dyDescent="0.3">
      <c r="A37" s="96" t="str">
        <f>METADATA!A36</f>
        <v>Q0208</v>
      </c>
      <c r="B37" s="96" t="s">
        <v>118</v>
      </c>
      <c r="C37" s="96" t="str">
        <f>VLOOKUP(A37,METADATA!A:G,7,FALSE)</f>
        <v>PM3</v>
      </c>
      <c r="D37" s="96">
        <f t="shared" si="0"/>
        <v>0</v>
      </c>
      <c r="E37" s="222"/>
      <c r="F37" s="96"/>
    </row>
    <row r="38" spans="1:6" x14ac:dyDescent="0.3">
      <c r="A38" s="96" t="str">
        <f>METADATA!A37</f>
        <v>Q0216</v>
      </c>
      <c r="B38" s="96" t="s">
        <v>121</v>
      </c>
      <c r="C38" s="96" t="str">
        <f>VLOOKUP(A38,METADATA!A:G,7,FALSE)</f>
        <v>Store room</v>
      </c>
      <c r="D38" s="96">
        <f t="shared" si="0"/>
        <v>0</v>
      </c>
      <c r="E38" s="222"/>
      <c r="F38" s="96"/>
    </row>
    <row r="39" spans="1:6" x14ac:dyDescent="0.3">
      <c r="A39" s="96" t="str">
        <f>METADATA!A38</f>
        <v>Q0219</v>
      </c>
      <c r="B39" s="96" t="s">
        <v>124</v>
      </c>
      <c r="C39" s="96" t="str">
        <f>VLOOKUP(A39,METADATA!A:G,7,FALSE)</f>
        <v>CM2</v>
      </c>
      <c r="D39" s="96">
        <f t="shared" si="0"/>
        <v>0</v>
      </c>
      <c r="E39" s="222"/>
      <c r="F39" s="96"/>
    </row>
    <row r="40" spans="1:6" x14ac:dyDescent="0.3">
      <c r="A40" s="96" t="str">
        <f>METADATA!A39</f>
        <v>Q0229</v>
      </c>
      <c r="B40" s="96" t="s">
        <v>127</v>
      </c>
      <c r="C40" s="96" t="str">
        <f>VLOOKUP(A40,METADATA!A:G,7,FALSE)</f>
        <v>Resigned</v>
      </c>
      <c r="D40" s="96">
        <f t="shared" si="0"/>
        <v>0</v>
      </c>
      <c r="E40" s="222"/>
      <c r="F40" s="96"/>
    </row>
    <row r="41" spans="1:6" x14ac:dyDescent="0.3">
      <c r="A41" s="96" t="str">
        <f>METADATA!A40</f>
        <v>Q0234</v>
      </c>
      <c r="B41" s="96" t="s">
        <v>130</v>
      </c>
      <c r="C41" s="96" t="str">
        <f>VLOOKUP(A41,METADATA!A:G,7,FALSE)</f>
        <v>CM1</v>
      </c>
      <c r="D41" s="96">
        <f>COUNTIF(E41:Z41,"&gt;.9")</f>
        <v>1</v>
      </c>
      <c r="E41" s="222">
        <v>45781</v>
      </c>
      <c r="F41" s="96"/>
    </row>
    <row r="42" spans="1:6" x14ac:dyDescent="0.3">
      <c r="A42" s="96" t="str">
        <f>METADATA!A41</f>
        <v>Q0235</v>
      </c>
      <c r="B42" s="96" t="s">
        <v>133</v>
      </c>
      <c r="C42" s="96" t="str">
        <f>VLOOKUP(A42,METADATA!A:G,7,FALSE)</f>
        <v>CM1</v>
      </c>
      <c r="D42" s="96">
        <f t="shared" si="0"/>
        <v>1</v>
      </c>
      <c r="E42" s="222">
        <v>45781</v>
      </c>
      <c r="F42" s="96"/>
    </row>
    <row r="43" spans="1:6" x14ac:dyDescent="0.3">
      <c r="A43" s="96" t="str">
        <f>METADATA!A42</f>
        <v>Q0237</v>
      </c>
      <c r="B43" s="96" t="s">
        <v>136</v>
      </c>
      <c r="C43" s="96" t="str">
        <f>VLOOKUP(A43,METADATA!A:G,7,FALSE)</f>
        <v>Admin office</v>
      </c>
      <c r="D43" s="96">
        <f t="shared" si="0"/>
        <v>0</v>
      </c>
      <c r="E43" s="222"/>
      <c r="F43" s="96"/>
    </row>
    <row r="44" spans="1:6" x14ac:dyDescent="0.3">
      <c r="A44" s="96" t="str">
        <f>METADATA!A43</f>
        <v>Q0265</v>
      </c>
      <c r="B44" s="96" t="s">
        <v>139</v>
      </c>
      <c r="C44" s="96" t="str">
        <f>VLOOKUP(A44,METADATA!A:G,7,FALSE)</f>
        <v>Resigned</v>
      </c>
      <c r="D44" s="96">
        <f t="shared" si="0"/>
        <v>0</v>
      </c>
      <c r="E44" s="222"/>
      <c r="F44" s="96"/>
    </row>
    <row r="45" spans="1:6" x14ac:dyDescent="0.3">
      <c r="A45" s="96" t="str">
        <f>METADATA!A44</f>
        <v>Q0266</v>
      </c>
      <c r="B45" s="96" t="s">
        <v>142</v>
      </c>
      <c r="C45" s="96" t="str">
        <f>VLOOKUP(A45,METADATA!A:G,7,FALSE)</f>
        <v>ULD Stands</v>
      </c>
      <c r="D45" s="96">
        <f t="shared" si="0"/>
        <v>0</v>
      </c>
      <c r="E45" s="222"/>
      <c r="F45" s="96"/>
    </row>
    <row r="46" spans="1:6" x14ac:dyDescent="0.3">
      <c r="A46" s="96" t="str">
        <f>METADATA!A45</f>
        <v>Q0270</v>
      </c>
      <c r="B46" s="96" t="s">
        <v>146</v>
      </c>
      <c r="C46" s="96" t="str">
        <f>VLOOKUP(A46,METADATA!A:G,7,FALSE)</f>
        <v>Pantry</v>
      </c>
      <c r="D46" s="96">
        <f t="shared" si="0"/>
        <v>0</v>
      </c>
      <c r="E46" s="222"/>
      <c r="F46" s="96"/>
    </row>
    <row r="47" spans="1:6" x14ac:dyDescent="0.3">
      <c r="A47" s="96" t="str">
        <f>METADATA!A46</f>
        <v>Q0274</v>
      </c>
      <c r="B47" s="96" t="s">
        <v>149</v>
      </c>
      <c r="C47" s="96" t="str">
        <f>VLOOKUP(A47,METADATA!A:G,7,FALSE)</f>
        <v>DFWH</v>
      </c>
      <c r="D47" s="96">
        <f t="shared" si="0"/>
        <v>0</v>
      </c>
      <c r="E47" s="222"/>
      <c r="F47" s="96"/>
    </row>
    <row r="48" spans="1:6" x14ac:dyDescent="0.3">
      <c r="A48" s="96" t="str">
        <f>METADATA!A47</f>
        <v>Q0275</v>
      </c>
      <c r="B48" s="96" t="s">
        <v>152</v>
      </c>
      <c r="C48" s="96" t="str">
        <f>VLOOKUP(A48,METADATA!A:G,7,FALSE)</f>
        <v>DFWH</v>
      </c>
      <c r="D48" s="96">
        <f t="shared" si="0"/>
        <v>0</v>
      </c>
      <c r="E48" s="222"/>
      <c r="F48" s="96"/>
    </row>
    <row r="49" spans="1:6" x14ac:dyDescent="0.3">
      <c r="A49" s="96" t="str">
        <f>METADATA!A48</f>
        <v>Q0279</v>
      </c>
      <c r="B49" s="96" t="s">
        <v>155</v>
      </c>
      <c r="C49" s="96" t="str">
        <f>VLOOKUP(A49,METADATA!A:G,7,FALSE)</f>
        <v>AMH</v>
      </c>
      <c r="D49" s="96">
        <f t="shared" si="0"/>
        <v>0</v>
      </c>
      <c r="E49" s="222"/>
      <c r="F49" s="96"/>
    </row>
    <row r="50" spans="1:6" x14ac:dyDescent="0.3">
      <c r="A50" s="96" t="str">
        <f>METADATA!A49</f>
        <v>Q0281</v>
      </c>
      <c r="B50" s="96" t="s">
        <v>158</v>
      </c>
      <c r="C50" s="96" t="str">
        <f>VLOOKUP(A50,METADATA!A:G,7,FALSE)</f>
        <v>DFWH</v>
      </c>
      <c r="D50" s="96">
        <f t="shared" si="0"/>
        <v>0</v>
      </c>
      <c r="E50" s="222"/>
      <c r="F50" s="96"/>
    </row>
    <row r="51" spans="1:6" x14ac:dyDescent="0.3">
      <c r="A51" s="96" t="str">
        <f>METADATA!A50</f>
        <v>Q0282</v>
      </c>
      <c r="B51" s="96" t="s">
        <v>161</v>
      </c>
      <c r="C51" s="96" t="str">
        <f>VLOOKUP(A51,METADATA!A:G,7,FALSE)</f>
        <v>AMH</v>
      </c>
      <c r="D51" s="96">
        <f t="shared" si="0"/>
        <v>0</v>
      </c>
      <c r="E51" s="222"/>
      <c r="F51" s="96"/>
    </row>
    <row r="52" spans="1:6" x14ac:dyDescent="0.3">
      <c r="A52" s="96" t="str">
        <f>METADATA!A51</f>
        <v>Q0296</v>
      </c>
      <c r="B52" s="96" t="s">
        <v>164</v>
      </c>
      <c r="C52" s="96" t="str">
        <f>VLOOKUP(A52,METADATA!A:G,7,FALSE)</f>
        <v>ULD Stands</v>
      </c>
      <c r="D52" s="96">
        <f t="shared" si="0"/>
        <v>0</v>
      </c>
      <c r="E52" s="222"/>
      <c r="F52" s="96"/>
    </row>
    <row r="53" spans="1:6" x14ac:dyDescent="0.3">
      <c r="A53" s="96" t="str">
        <f>METADATA!A52</f>
        <v>Q0301</v>
      </c>
      <c r="B53" s="96" t="s">
        <v>167</v>
      </c>
      <c r="C53" s="96" t="str">
        <f>VLOOKUP(A53,METADATA!A:G,7,FALSE)</f>
        <v>DFWH</v>
      </c>
      <c r="D53" s="96">
        <f t="shared" si="0"/>
        <v>0</v>
      </c>
      <c r="E53" s="222"/>
      <c r="F53" s="96"/>
    </row>
    <row r="54" spans="1:6" x14ac:dyDescent="0.3">
      <c r="A54" s="96" t="str">
        <f>METADATA!A53</f>
        <v>Q0312</v>
      </c>
      <c r="B54" s="96" t="s">
        <v>170</v>
      </c>
      <c r="C54" s="96" t="str">
        <f>VLOOKUP(A54,METADATA!A:G,7,FALSE)</f>
        <v>Projects</v>
      </c>
      <c r="D54" s="96">
        <f t="shared" si="0"/>
        <v>0</v>
      </c>
      <c r="E54" s="222"/>
      <c r="F54" s="96"/>
    </row>
    <row r="55" spans="1:6" x14ac:dyDescent="0.3">
      <c r="A55" s="96" t="str">
        <f>METADATA!A54</f>
        <v>Q0314</v>
      </c>
      <c r="B55" s="96" t="s">
        <v>173</v>
      </c>
      <c r="C55" s="96" t="str">
        <f>VLOOKUP(A55,METADATA!A:G,7,FALSE)</f>
        <v>Technical support office</v>
      </c>
      <c r="D55" s="96">
        <f t="shared" si="0"/>
        <v>0</v>
      </c>
      <c r="E55" s="222"/>
      <c r="F55" s="96"/>
    </row>
    <row r="56" spans="1:6" x14ac:dyDescent="0.3">
      <c r="A56" s="96" t="str">
        <f>METADATA!A55</f>
        <v>Q0328</v>
      </c>
      <c r="B56" s="96" t="s">
        <v>176</v>
      </c>
      <c r="C56" s="96" t="str">
        <f>VLOOKUP(A56,METADATA!A:G,7,FALSE)</f>
        <v>MM office</v>
      </c>
      <c r="D56" s="96">
        <f t="shared" si="0"/>
        <v>0</v>
      </c>
      <c r="E56" s="222"/>
      <c r="F56" s="96"/>
    </row>
    <row r="57" spans="1:6" x14ac:dyDescent="0.3">
      <c r="A57" s="96" t="str">
        <f>METADATA!A56</f>
        <v>Q0329</v>
      </c>
      <c r="B57" s="96" t="s">
        <v>179</v>
      </c>
      <c r="C57" s="96" t="str">
        <f>VLOOKUP(A57,METADATA!A:G,7,FALSE)</f>
        <v>QDF office</v>
      </c>
      <c r="D57" s="96">
        <f t="shared" si="0"/>
        <v>0</v>
      </c>
      <c r="E57" s="222"/>
      <c r="F57" s="96"/>
    </row>
    <row r="58" spans="1:6" x14ac:dyDescent="0.3">
      <c r="A58" s="96" t="str">
        <f>METADATA!A57</f>
        <v>Q0334</v>
      </c>
      <c r="B58" s="96" t="s">
        <v>182</v>
      </c>
      <c r="C58" s="96" t="str">
        <f>VLOOKUP(A58,METADATA!A:G,7,FALSE)</f>
        <v>PM4</v>
      </c>
      <c r="D58" s="96">
        <f t="shared" si="0"/>
        <v>0</v>
      </c>
      <c r="E58" s="222"/>
      <c r="F58" s="96"/>
    </row>
    <row r="59" spans="1:6" x14ac:dyDescent="0.3">
      <c r="A59" s="96" t="str">
        <f>METADATA!A58</f>
        <v>Q0341</v>
      </c>
      <c r="B59" s="96" t="s">
        <v>185</v>
      </c>
      <c r="C59" s="96" t="str">
        <f>VLOOKUP(A59,METADATA!A:G,7,FALSE)</f>
        <v>CM1</v>
      </c>
      <c r="D59" s="96">
        <f t="shared" si="0"/>
        <v>1</v>
      </c>
      <c r="E59" s="222">
        <v>45781</v>
      </c>
      <c r="F59" s="96"/>
    </row>
    <row r="60" spans="1:6" x14ac:dyDescent="0.3">
      <c r="A60" s="96" t="str">
        <f>METADATA!A59</f>
        <v>Q0364</v>
      </c>
      <c r="B60" s="96" t="s">
        <v>188</v>
      </c>
      <c r="C60" s="96" t="str">
        <f>VLOOKUP(A60,METADATA!A:G,7,FALSE)</f>
        <v>CM1</v>
      </c>
      <c r="D60" s="96">
        <f t="shared" si="0"/>
        <v>1</v>
      </c>
      <c r="E60" s="222">
        <v>45781</v>
      </c>
      <c r="F60" s="96"/>
    </row>
    <row r="61" spans="1:6" x14ac:dyDescent="0.3">
      <c r="A61" s="96" t="str">
        <f>METADATA!A60</f>
        <v>Q0365</v>
      </c>
      <c r="B61" s="96" t="s">
        <v>191</v>
      </c>
      <c r="C61" s="96" t="str">
        <f>VLOOKUP(A61,METADATA!A:G,7,FALSE)</f>
        <v>CM3</v>
      </c>
      <c r="D61" s="96">
        <f t="shared" si="0"/>
        <v>0</v>
      </c>
      <c r="E61" s="222"/>
      <c r="F61" s="96"/>
    </row>
    <row r="62" spans="1:6" x14ac:dyDescent="0.3">
      <c r="A62" s="96" t="str">
        <f>METADATA!A61</f>
        <v>Q0370</v>
      </c>
      <c r="B62" s="96" t="s">
        <v>194</v>
      </c>
      <c r="C62" s="96" t="str">
        <f>VLOOKUP(A62,METADATA!A:G,7,FALSE)</f>
        <v>QNL</v>
      </c>
      <c r="D62" s="96">
        <f t="shared" si="0"/>
        <v>0</v>
      </c>
      <c r="E62" s="222"/>
      <c r="F62" s="96"/>
    </row>
    <row r="63" spans="1:6" x14ac:dyDescent="0.3">
      <c r="A63" s="96" t="str">
        <f>METADATA!A62</f>
        <v>Q0372</v>
      </c>
      <c r="B63" s="96" t="s">
        <v>197</v>
      </c>
      <c r="C63" s="96" t="str">
        <f>VLOOKUP(A63,METADATA!A:G,7,FALSE)</f>
        <v>Resigned</v>
      </c>
      <c r="D63" s="96">
        <f t="shared" si="0"/>
        <v>0</v>
      </c>
      <c r="E63" s="222"/>
      <c r="F63" s="96"/>
    </row>
    <row r="64" spans="1:6" x14ac:dyDescent="0.3">
      <c r="A64" s="96" t="str">
        <f>METADATA!A63</f>
        <v>Q0376</v>
      </c>
      <c r="B64" s="96" t="s">
        <v>200</v>
      </c>
      <c r="C64" s="96" t="str">
        <f>VLOOKUP(A64,METADATA!A:G,7,FALSE)</f>
        <v>PM2</v>
      </c>
      <c r="D64" s="96">
        <f t="shared" si="0"/>
        <v>0</v>
      </c>
      <c r="E64" s="222"/>
      <c r="F64" s="96"/>
    </row>
    <row r="65" spans="1:6" x14ac:dyDescent="0.3">
      <c r="A65" s="96" t="str">
        <f>METADATA!A64</f>
        <v>Q0385</v>
      </c>
      <c r="B65" s="96" t="s">
        <v>206</v>
      </c>
      <c r="C65" s="96" t="str">
        <f>VLOOKUP(A65,METADATA!A:G,7,FALSE)</f>
        <v>CM4</v>
      </c>
      <c r="D65" s="96">
        <f t="shared" si="0"/>
        <v>0</v>
      </c>
      <c r="E65" s="222"/>
      <c r="F65" s="96"/>
    </row>
    <row r="66" spans="1:6" x14ac:dyDescent="0.3">
      <c r="A66" s="96" t="str">
        <f>METADATA!A65</f>
        <v>Q0393</v>
      </c>
      <c r="B66" s="96" t="s">
        <v>209</v>
      </c>
      <c r="C66" s="96" t="str">
        <f>VLOOKUP(A66,METADATA!A:G,7,FALSE)</f>
        <v>QNL</v>
      </c>
      <c r="D66" s="96">
        <f t="shared" si="0"/>
        <v>0</v>
      </c>
      <c r="E66" s="222"/>
      <c r="F66" s="96"/>
    </row>
    <row r="67" spans="1:6" x14ac:dyDescent="0.3">
      <c r="A67" s="96" t="str">
        <f>METADATA!A66</f>
        <v>Q0396</v>
      </c>
      <c r="B67" s="96" t="s">
        <v>212</v>
      </c>
      <c r="C67" s="96" t="str">
        <f>VLOOKUP(A67,METADATA!A:G,7,FALSE)</f>
        <v>Admin office</v>
      </c>
      <c r="D67" s="96">
        <f t="shared" ref="D67:D130" si="1">COUNTIF(E67:Z67,"&gt;.9")</f>
        <v>0</v>
      </c>
      <c r="E67" s="222"/>
      <c r="F67" s="96"/>
    </row>
    <row r="68" spans="1:6" x14ac:dyDescent="0.3">
      <c r="A68" s="96" t="str">
        <f>METADATA!A67</f>
        <v>Q0403</v>
      </c>
      <c r="B68" s="96" t="s">
        <v>215</v>
      </c>
      <c r="C68" s="96" t="str">
        <f>VLOOKUP(A68,METADATA!A:G,7,FALSE)</f>
        <v>AMH</v>
      </c>
      <c r="D68" s="96">
        <f t="shared" si="1"/>
        <v>0</v>
      </c>
      <c r="E68" s="222"/>
      <c r="F68" s="96"/>
    </row>
    <row r="69" spans="1:6" x14ac:dyDescent="0.3">
      <c r="A69" s="96" t="str">
        <f>METADATA!A68</f>
        <v>Q0418</v>
      </c>
      <c r="B69" s="96" t="s">
        <v>218</v>
      </c>
      <c r="C69" s="96" t="str">
        <f>VLOOKUP(A69,METADATA!A:G,7,FALSE)</f>
        <v>Projects</v>
      </c>
      <c r="D69" s="96">
        <f t="shared" si="1"/>
        <v>0</v>
      </c>
      <c r="E69" s="222"/>
      <c r="F69" s="96"/>
    </row>
    <row r="70" spans="1:6" x14ac:dyDescent="0.3">
      <c r="A70" s="96" t="str">
        <f>METADATA!A69</f>
        <v>Q0424</v>
      </c>
      <c r="B70" s="96" t="s">
        <v>221</v>
      </c>
      <c r="C70" s="96" t="str">
        <f>VLOOKUP(A70,METADATA!A:G,7,FALSE)</f>
        <v>QNL</v>
      </c>
      <c r="D70" s="96">
        <f t="shared" si="1"/>
        <v>0</v>
      </c>
      <c r="E70" s="222"/>
      <c r="F70" s="96"/>
    </row>
    <row r="71" spans="1:6" x14ac:dyDescent="0.3">
      <c r="A71" s="96" t="str">
        <f>METADATA!A70</f>
        <v>Q0426</v>
      </c>
      <c r="B71" s="96" t="s">
        <v>224</v>
      </c>
      <c r="C71" s="96" t="str">
        <f>VLOOKUP(A71,METADATA!A:G,7,FALSE)</f>
        <v>Projects</v>
      </c>
      <c r="D71" s="96">
        <f t="shared" si="1"/>
        <v>0</v>
      </c>
      <c r="E71" s="222"/>
      <c r="F71" s="96"/>
    </row>
    <row r="72" spans="1:6" x14ac:dyDescent="0.3">
      <c r="A72" s="96" t="str">
        <f>METADATA!A71</f>
        <v>Q0428</v>
      </c>
      <c r="B72" s="96" t="s">
        <v>227</v>
      </c>
      <c r="C72" s="96" t="str">
        <f>VLOOKUP(A72,METADATA!A:G,7,FALSE)</f>
        <v>PM3</v>
      </c>
      <c r="D72" s="96">
        <f t="shared" si="1"/>
        <v>0</v>
      </c>
      <c r="E72" s="222"/>
      <c r="F72" s="96"/>
    </row>
    <row r="73" spans="1:6" x14ac:dyDescent="0.3">
      <c r="A73" s="96" t="str">
        <f>METADATA!A72</f>
        <v>Q0429</v>
      </c>
      <c r="B73" s="96" t="s">
        <v>230</v>
      </c>
      <c r="C73" s="96" t="str">
        <f>VLOOKUP(A73,METADATA!A:G,7,FALSE)</f>
        <v>DFWH</v>
      </c>
      <c r="D73" s="96">
        <f t="shared" si="1"/>
        <v>0</v>
      </c>
      <c r="E73" s="222"/>
      <c r="F73" s="96"/>
    </row>
    <row r="74" spans="1:6" x14ac:dyDescent="0.3">
      <c r="A74" s="96" t="str">
        <f>METADATA!A73</f>
        <v>Q0430</v>
      </c>
      <c r="B74" s="96" t="s">
        <v>233</v>
      </c>
      <c r="C74" s="96" t="str">
        <f>VLOOKUP(A74,METADATA!A:G,7,FALSE)</f>
        <v>CBF-AVI</v>
      </c>
      <c r="D74" s="96">
        <f t="shared" si="1"/>
        <v>0</v>
      </c>
      <c r="E74" s="222"/>
      <c r="F74" s="96"/>
    </row>
    <row r="75" spans="1:6" x14ac:dyDescent="0.3">
      <c r="A75" s="96" t="str">
        <f>METADATA!A171</f>
        <v>Q0431</v>
      </c>
      <c r="B75" s="96" t="s">
        <v>529</v>
      </c>
      <c r="C75" s="96" t="str">
        <f>VLOOKUP(A75,METADATA!A:G,7,FALSE)</f>
        <v>CM3</v>
      </c>
      <c r="D75" s="96">
        <f t="shared" si="1"/>
        <v>0</v>
      </c>
      <c r="E75" s="222"/>
      <c r="F75" s="96"/>
    </row>
    <row r="76" spans="1:6" x14ac:dyDescent="0.3">
      <c r="A76" s="96" t="str">
        <f>METADATA!A74</f>
        <v>Q0432</v>
      </c>
      <c r="B76" s="96" t="s">
        <v>237</v>
      </c>
      <c r="C76" s="96" t="str">
        <f>VLOOKUP(A76,METADATA!A:G,7,FALSE)</f>
        <v>CM2</v>
      </c>
      <c r="D76" s="96">
        <f t="shared" si="1"/>
        <v>0</v>
      </c>
      <c r="E76" s="222"/>
      <c r="F76" s="96"/>
    </row>
    <row r="77" spans="1:6" x14ac:dyDescent="0.3">
      <c r="A77" s="96" t="str">
        <f>METADATA!A75</f>
        <v>Q0433</v>
      </c>
      <c r="B77" s="96" t="s">
        <v>240</v>
      </c>
      <c r="C77" s="96" t="str">
        <f>VLOOKUP(A77,METADATA!A:G,7,FALSE)</f>
        <v>QNL</v>
      </c>
      <c r="D77" s="96">
        <f t="shared" si="1"/>
        <v>0</v>
      </c>
      <c r="E77" s="222"/>
      <c r="F77" s="96"/>
    </row>
    <row r="78" spans="1:6" x14ac:dyDescent="0.3">
      <c r="A78" s="96" t="str">
        <f>METADATA!A76</f>
        <v>Q0434</v>
      </c>
      <c r="B78" s="96" t="s">
        <v>243</v>
      </c>
      <c r="C78" s="96" t="str">
        <f>VLOOKUP(A78,METADATA!A:G,7,FALSE)</f>
        <v>CM1</v>
      </c>
      <c r="D78" s="96">
        <f t="shared" si="1"/>
        <v>1</v>
      </c>
      <c r="E78" s="222">
        <v>45781</v>
      </c>
      <c r="F78" s="96"/>
    </row>
    <row r="79" spans="1:6" x14ac:dyDescent="0.3">
      <c r="A79" s="96" t="str">
        <f>METADATA!A77</f>
        <v>Q0436</v>
      </c>
      <c r="B79" s="96" t="s">
        <v>246</v>
      </c>
      <c r="C79" s="96" t="str">
        <f>VLOOKUP(A79,METADATA!A:G,7,FALSE)</f>
        <v>PM1</v>
      </c>
      <c r="D79" s="96">
        <f t="shared" si="1"/>
        <v>0</v>
      </c>
      <c r="E79" s="222"/>
      <c r="F79" s="96"/>
    </row>
    <row r="80" spans="1:6" x14ac:dyDescent="0.3">
      <c r="A80" s="96" t="str">
        <f>METADATA!A78</f>
        <v>Q0437</v>
      </c>
      <c r="B80" s="96" t="s">
        <v>249</v>
      </c>
      <c r="C80" s="96" t="str">
        <f>VLOOKUP(A80,METADATA!A:G,7,FALSE)</f>
        <v>Store room</v>
      </c>
      <c r="D80" s="96">
        <f t="shared" si="1"/>
        <v>0</v>
      </c>
      <c r="E80" s="222"/>
      <c r="F80" s="96"/>
    </row>
    <row r="81" spans="1:6" x14ac:dyDescent="0.3">
      <c r="A81" s="96" t="str">
        <f>METADATA!A79</f>
        <v>Q0440</v>
      </c>
      <c r="B81" s="96" t="s">
        <v>252</v>
      </c>
      <c r="C81" s="96" t="str">
        <f>VLOOKUP(A81,METADATA!A:G,7,FALSE)</f>
        <v>Admin office</v>
      </c>
      <c r="D81" s="96">
        <f t="shared" si="1"/>
        <v>0</v>
      </c>
      <c r="E81" s="222"/>
      <c r="F81" s="96"/>
    </row>
    <row r="82" spans="1:6" x14ac:dyDescent="0.3">
      <c r="A82" s="96" t="str">
        <f>METADATA!A80</f>
        <v>Q0444</v>
      </c>
      <c r="B82" s="96" t="s">
        <v>255</v>
      </c>
      <c r="C82" s="96" t="str">
        <f>VLOOKUP(A82,METADATA!A:G,7,FALSE)</f>
        <v>CM3</v>
      </c>
      <c r="D82" s="96">
        <f t="shared" si="1"/>
        <v>0</v>
      </c>
      <c r="E82" s="222"/>
      <c r="F82" s="96"/>
    </row>
    <row r="83" spans="1:6" x14ac:dyDescent="0.3">
      <c r="A83" s="96" t="str">
        <f>METADATA!A81</f>
        <v>Q0445</v>
      </c>
      <c r="B83" s="96" t="s">
        <v>258</v>
      </c>
      <c r="C83" s="96" t="str">
        <f>VLOOKUP(A83,METADATA!A:G,7,FALSE)</f>
        <v>CM3</v>
      </c>
      <c r="D83" s="96">
        <f t="shared" si="1"/>
        <v>0</v>
      </c>
      <c r="E83" s="222"/>
      <c r="F83" s="96"/>
    </row>
    <row r="84" spans="1:6" x14ac:dyDescent="0.3">
      <c r="A84" s="96" t="str">
        <f>METADATA!A82</f>
        <v>Q0446</v>
      </c>
      <c r="B84" s="96" t="s">
        <v>261</v>
      </c>
      <c r="C84" s="96" t="str">
        <f>VLOOKUP(A84,METADATA!A:G,7,FALSE)</f>
        <v>CBF-AVI</v>
      </c>
      <c r="D84" s="96">
        <f t="shared" si="1"/>
        <v>0</v>
      </c>
      <c r="E84" s="222"/>
      <c r="F84" s="96"/>
    </row>
    <row r="85" spans="1:6" x14ac:dyDescent="0.3">
      <c r="A85" s="96" t="str">
        <f>METADATA!A83</f>
        <v>Q0455</v>
      </c>
      <c r="B85" s="96" t="s">
        <v>264</v>
      </c>
      <c r="C85" s="96" t="str">
        <f>VLOOKUP(A85,METADATA!A:G,7,FALSE)</f>
        <v>Technical support office</v>
      </c>
      <c r="D85" s="96">
        <f t="shared" si="1"/>
        <v>0</v>
      </c>
      <c r="E85" s="222"/>
      <c r="F85" s="96"/>
    </row>
    <row r="86" spans="1:6" x14ac:dyDescent="0.3">
      <c r="A86" s="96" t="str">
        <f>METADATA!A84</f>
        <v>Q0459</v>
      </c>
      <c r="B86" s="96" t="s">
        <v>268</v>
      </c>
      <c r="C86" s="96" t="str">
        <f>VLOOKUP(A86,METADATA!A:G,7,FALSE)</f>
        <v>AMH</v>
      </c>
      <c r="D86" s="96">
        <f t="shared" si="1"/>
        <v>0</v>
      </c>
      <c r="E86" s="222"/>
      <c r="F86" s="96"/>
    </row>
    <row r="87" spans="1:6" x14ac:dyDescent="0.3">
      <c r="A87" s="96" t="str">
        <f>METADATA!A85</f>
        <v>Q0462</v>
      </c>
      <c r="B87" s="96" t="s">
        <v>271</v>
      </c>
      <c r="C87" s="96" t="str">
        <f>VLOOKUP(A87,METADATA!A:G,7,FALSE)</f>
        <v>Admin office</v>
      </c>
      <c r="D87" s="96">
        <f t="shared" si="1"/>
        <v>0</v>
      </c>
      <c r="E87" s="222"/>
      <c r="F87" s="96"/>
    </row>
    <row r="88" spans="1:6" x14ac:dyDescent="0.3">
      <c r="A88" s="96" t="str">
        <f>METADATA!A86</f>
        <v>Q0463</v>
      </c>
      <c r="B88" s="96" t="s">
        <v>274</v>
      </c>
      <c r="C88" s="96" t="str">
        <f>VLOOKUP(A88,METADATA!A:G,7,FALSE)</f>
        <v>Admin office</v>
      </c>
      <c r="D88" s="96">
        <f t="shared" si="1"/>
        <v>0</v>
      </c>
      <c r="E88" s="222"/>
      <c r="F88" s="96"/>
    </row>
    <row r="89" spans="1:6" x14ac:dyDescent="0.3">
      <c r="A89" s="96" t="str">
        <f>METADATA!A87</f>
        <v>Q0468</v>
      </c>
      <c r="B89" s="96" t="s">
        <v>277</v>
      </c>
      <c r="C89" s="96" t="str">
        <f>VLOOKUP(A89,METADATA!A:G,7,FALSE)</f>
        <v>Projects</v>
      </c>
      <c r="D89" s="96">
        <f t="shared" si="1"/>
        <v>0</v>
      </c>
      <c r="E89" s="222"/>
      <c r="F89" s="96"/>
    </row>
    <row r="90" spans="1:6" x14ac:dyDescent="0.3">
      <c r="A90" s="96" t="str">
        <f>METADATA!A88</f>
        <v>Q0471</v>
      </c>
      <c r="B90" s="96" t="s">
        <v>280</v>
      </c>
      <c r="C90" s="96" t="str">
        <f>VLOOKUP(A90,METADATA!A:G,7,FALSE)</f>
        <v>Resigned</v>
      </c>
      <c r="D90" s="96">
        <f t="shared" si="1"/>
        <v>0</v>
      </c>
      <c r="E90" s="222"/>
      <c r="F90" s="96"/>
    </row>
    <row r="91" spans="1:6" x14ac:dyDescent="0.3">
      <c r="A91" s="96" t="str">
        <f>METADATA!A89</f>
        <v>Q0474</v>
      </c>
      <c r="B91" s="96" t="s">
        <v>283</v>
      </c>
      <c r="C91" s="96" t="str">
        <f>VLOOKUP(A91,METADATA!A:G,7,FALSE)</f>
        <v>CM4</v>
      </c>
      <c r="D91" s="96">
        <f t="shared" si="1"/>
        <v>0</v>
      </c>
      <c r="E91" s="222"/>
      <c r="F91" s="96"/>
    </row>
    <row r="92" spans="1:6" x14ac:dyDescent="0.3">
      <c r="A92" s="96" t="str">
        <f>METADATA!A90</f>
        <v>Q0477</v>
      </c>
      <c r="B92" s="96" t="s">
        <v>286</v>
      </c>
      <c r="C92" s="96" t="str">
        <f>VLOOKUP(A92,METADATA!A:G,7,FALSE)</f>
        <v>CM2</v>
      </c>
      <c r="D92" s="96">
        <f t="shared" si="1"/>
        <v>0</v>
      </c>
      <c r="E92" s="222"/>
      <c r="F92" s="96"/>
    </row>
    <row r="93" spans="1:6" x14ac:dyDescent="0.3">
      <c r="A93" s="96" t="str">
        <f>METADATA!A91</f>
        <v>Q0478</v>
      </c>
      <c r="B93" s="96" t="s">
        <v>289</v>
      </c>
      <c r="C93" s="96" t="str">
        <f>VLOOKUP(A93,METADATA!A:G,7,FALSE)</f>
        <v>AMH</v>
      </c>
      <c r="D93" s="96">
        <f t="shared" si="1"/>
        <v>1</v>
      </c>
      <c r="E93" s="222"/>
      <c r="F93" s="144">
        <v>45866</v>
      </c>
    </row>
    <row r="94" spans="1:6" x14ac:dyDescent="0.3">
      <c r="A94" s="96" t="str">
        <f>METADATA!A92</f>
        <v>Q0480</v>
      </c>
      <c r="B94" s="96" t="s">
        <v>292</v>
      </c>
      <c r="C94" s="96" t="str">
        <f>VLOOKUP(A94,METADATA!A:G,7,FALSE)</f>
        <v>CM4</v>
      </c>
      <c r="D94" s="96">
        <f t="shared" si="1"/>
        <v>0</v>
      </c>
      <c r="E94" s="222"/>
      <c r="F94" s="96"/>
    </row>
    <row r="95" spans="1:6" x14ac:dyDescent="0.3">
      <c r="A95" s="96" t="str">
        <f>METADATA!A93</f>
        <v>Q0482</v>
      </c>
      <c r="B95" s="96" t="s">
        <v>295</v>
      </c>
      <c r="C95" s="96" t="str">
        <f>VLOOKUP(A95,METADATA!A:G,7,FALSE)</f>
        <v>AMH</v>
      </c>
      <c r="D95" s="96">
        <f t="shared" si="1"/>
        <v>0</v>
      </c>
      <c r="E95" s="222"/>
      <c r="F95" s="96"/>
    </row>
    <row r="96" spans="1:6" x14ac:dyDescent="0.3">
      <c r="A96" s="96" t="str">
        <f>METADATA!A94</f>
        <v>Q0483</v>
      </c>
      <c r="B96" s="96" t="s">
        <v>298</v>
      </c>
      <c r="C96" s="96" t="str">
        <f>VLOOKUP(A96,METADATA!A:G,7,FALSE)</f>
        <v>Admin office</v>
      </c>
      <c r="D96" s="96">
        <f t="shared" si="1"/>
        <v>0</v>
      </c>
      <c r="E96" s="222"/>
      <c r="F96" s="96"/>
    </row>
    <row r="97" spans="1:6" x14ac:dyDescent="0.3">
      <c r="A97" s="96" t="str">
        <f>METADATA!A95</f>
        <v>Q0484</v>
      </c>
      <c r="B97" s="96" t="s">
        <v>301</v>
      </c>
      <c r="C97" s="96" t="str">
        <f>VLOOKUP(A97,METADATA!A:G,7,FALSE)</f>
        <v>Camp Boss</v>
      </c>
      <c r="D97" s="96">
        <f t="shared" si="1"/>
        <v>0</v>
      </c>
      <c r="E97" s="222"/>
      <c r="F97" s="96"/>
    </row>
    <row r="98" spans="1:6" x14ac:dyDescent="0.3">
      <c r="A98" s="96" t="str">
        <f>METADATA!A96</f>
        <v>Q0487</v>
      </c>
      <c r="B98" s="96" t="s">
        <v>304</v>
      </c>
      <c r="C98" s="96" t="str">
        <f>VLOOKUP(A98,METADATA!A:G,7,FALSE)</f>
        <v>ULD Stands</v>
      </c>
      <c r="D98" s="96">
        <f t="shared" si="1"/>
        <v>0</v>
      </c>
      <c r="E98" s="222"/>
      <c r="F98" s="96"/>
    </row>
    <row r="99" spans="1:6" x14ac:dyDescent="0.3">
      <c r="A99" s="96" t="str">
        <f>METADATA!A97</f>
        <v>Q0488</v>
      </c>
      <c r="B99" s="96" t="s">
        <v>307</v>
      </c>
      <c r="C99" s="96" t="str">
        <f>VLOOKUP(A99,METADATA!A:G,7,FALSE)</f>
        <v>QNL</v>
      </c>
      <c r="D99" s="96">
        <f t="shared" si="1"/>
        <v>0</v>
      </c>
      <c r="E99" s="222"/>
      <c r="F99" s="96"/>
    </row>
    <row r="100" spans="1:6" x14ac:dyDescent="0.3">
      <c r="A100" s="96" t="str">
        <f>METADATA!A98</f>
        <v>Q0489</v>
      </c>
      <c r="B100" s="96" t="s">
        <v>310</v>
      </c>
      <c r="C100" s="96" t="str">
        <f>VLOOKUP(A100,METADATA!A:G,7,FALSE)</f>
        <v>CM1</v>
      </c>
      <c r="D100" s="96">
        <f t="shared" si="1"/>
        <v>1</v>
      </c>
      <c r="E100" s="222">
        <v>45781</v>
      </c>
      <c r="F100" s="96"/>
    </row>
    <row r="101" spans="1:6" x14ac:dyDescent="0.3">
      <c r="A101" s="96" t="str">
        <f>METADATA!A99</f>
        <v>Q0491</v>
      </c>
      <c r="B101" s="96" t="s">
        <v>313</v>
      </c>
      <c r="C101" s="96" t="str">
        <f>VLOOKUP(A101,METADATA!A:G,7,FALSE)</f>
        <v>Admin office</v>
      </c>
      <c r="D101" s="96">
        <f t="shared" si="1"/>
        <v>0</v>
      </c>
      <c r="E101" s="222"/>
      <c r="F101" s="96"/>
    </row>
    <row r="102" spans="1:6" x14ac:dyDescent="0.3">
      <c r="A102" s="96" t="str">
        <f>METADATA!A100</f>
        <v>Q0492</v>
      </c>
      <c r="B102" s="96" t="s">
        <v>316</v>
      </c>
      <c r="C102" s="96" t="str">
        <f>VLOOKUP(A102,METADATA!A:G,7,FALSE)</f>
        <v>CM3</v>
      </c>
      <c r="D102" s="96">
        <f t="shared" si="1"/>
        <v>0</v>
      </c>
      <c r="E102" s="222"/>
      <c r="F102" s="96"/>
    </row>
    <row r="103" spans="1:6" x14ac:dyDescent="0.3">
      <c r="A103" s="96" t="str">
        <f>METADATA!A101</f>
        <v>Q0493</v>
      </c>
      <c r="B103" s="96" t="s">
        <v>319</v>
      </c>
      <c r="C103" s="96" t="str">
        <f>VLOOKUP(A103,METADATA!A:G,7,FALSE)</f>
        <v>PM5</v>
      </c>
      <c r="D103" s="96">
        <f t="shared" si="1"/>
        <v>0</v>
      </c>
      <c r="E103" s="222"/>
      <c r="F103" s="96"/>
    </row>
    <row r="104" spans="1:6" x14ac:dyDescent="0.3">
      <c r="A104" s="96" t="str">
        <f>METADATA!A102</f>
        <v>Q0494</v>
      </c>
      <c r="B104" s="96" t="s">
        <v>322</v>
      </c>
      <c r="C104" s="96" t="str">
        <f>VLOOKUP(A104,METADATA!A:G,7,FALSE)</f>
        <v>CM1</v>
      </c>
      <c r="D104" s="96">
        <f t="shared" si="1"/>
        <v>0</v>
      </c>
      <c r="E104" s="222"/>
      <c r="F104" s="96"/>
    </row>
    <row r="105" spans="1:6" x14ac:dyDescent="0.3">
      <c r="A105" s="96" t="str">
        <f>METADATA!A103</f>
        <v>Q0496</v>
      </c>
      <c r="B105" s="96" t="s">
        <v>325</v>
      </c>
      <c r="C105" s="96" t="str">
        <f>VLOOKUP(A105,METADATA!A:G,7,FALSE)</f>
        <v>CM2</v>
      </c>
      <c r="D105" s="96">
        <f t="shared" si="1"/>
        <v>0</v>
      </c>
      <c r="E105" s="222"/>
      <c r="F105" s="96"/>
    </row>
    <row r="106" spans="1:6" x14ac:dyDescent="0.3">
      <c r="A106" s="96" t="str">
        <f>METADATA!A104</f>
        <v>Q0499</v>
      </c>
      <c r="B106" s="96" t="s">
        <v>328</v>
      </c>
      <c r="C106" s="96" t="str">
        <f>VLOOKUP(A106,METADATA!A:G,7,FALSE)</f>
        <v>DFWH</v>
      </c>
      <c r="D106" s="96">
        <f t="shared" si="1"/>
        <v>0</v>
      </c>
      <c r="E106" s="222"/>
      <c r="F106" s="96"/>
    </row>
    <row r="107" spans="1:6" x14ac:dyDescent="0.3">
      <c r="A107" s="96" t="str">
        <f>METADATA!A105</f>
        <v>Q0501</v>
      </c>
      <c r="B107" s="96" t="s">
        <v>331</v>
      </c>
      <c r="C107" s="96" t="str">
        <f>VLOOKUP(A107,METADATA!A:G,7,FALSE)</f>
        <v>Admin office</v>
      </c>
      <c r="D107" s="96">
        <f t="shared" si="1"/>
        <v>0</v>
      </c>
      <c r="E107" s="222"/>
      <c r="F107" s="96"/>
    </row>
    <row r="108" spans="1:6" x14ac:dyDescent="0.3">
      <c r="A108" s="96" t="str">
        <f>METADATA!A106</f>
        <v>Q0502</v>
      </c>
      <c r="B108" s="96" t="s">
        <v>334</v>
      </c>
      <c r="C108" s="96" t="str">
        <f>VLOOKUP(A108,METADATA!A:G,7,FALSE)</f>
        <v>CM2</v>
      </c>
      <c r="D108" s="96">
        <f t="shared" si="1"/>
        <v>0</v>
      </c>
      <c r="E108" s="222"/>
      <c r="F108" s="96"/>
    </row>
    <row r="109" spans="1:6" x14ac:dyDescent="0.3">
      <c r="A109" s="96" t="str">
        <f>METADATA!A107</f>
        <v>Q0503</v>
      </c>
      <c r="B109" s="96" t="s">
        <v>337</v>
      </c>
      <c r="C109" s="96" t="str">
        <f>VLOOKUP(A109,METADATA!A:G,7,FALSE)</f>
        <v>DFWH</v>
      </c>
      <c r="D109" s="96">
        <f t="shared" si="1"/>
        <v>0</v>
      </c>
      <c r="E109" s="222"/>
      <c r="F109" s="96"/>
    </row>
    <row r="110" spans="1:6" x14ac:dyDescent="0.3">
      <c r="A110" s="96" t="str">
        <f>METADATA!A108</f>
        <v>Q0505</v>
      </c>
      <c r="B110" s="96" t="s">
        <v>340</v>
      </c>
      <c r="C110" s="96" t="str">
        <f>VLOOKUP(A110,METADATA!A:G,7,FALSE)</f>
        <v>AMH</v>
      </c>
      <c r="D110" s="96">
        <f t="shared" si="1"/>
        <v>1</v>
      </c>
      <c r="E110" s="222"/>
      <c r="F110" s="144">
        <v>45866</v>
      </c>
    </row>
    <row r="111" spans="1:6" x14ac:dyDescent="0.3">
      <c r="A111" s="96" t="str">
        <f>METADATA!A109</f>
        <v>Q0506</v>
      </c>
      <c r="B111" s="96" t="s">
        <v>343</v>
      </c>
      <c r="C111" s="96" t="str">
        <f>VLOOKUP(A111,METADATA!A:G,7,FALSE)</f>
        <v>CM4</v>
      </c>
      <c r="D111" s="96">
        <f t="shared" si="1"/>
        <v>0</v>
      </c>
      <c r="E111" s="222"/>
      <c r="F111" s="96"/>
    </row>
    <row r="112" spans="1:6" x14ac:dyDescent="0.3">
      <c r="A112" s="96" t="str">
        <f>METADATA!A110</f>
        <v>Q0510</v>
      </c>
      <c r="B112" s="96" t="s">
        <v>346</v>
      </c>
      <c r="C112" s="96" t="str">
        <f>VLOOKUP(A112,METADATA!A:G,7,FALSE)</f>
        <v>AMH</v>
      </c>
      <c r="D112" s="96">
        <f t="shared" si="1"/>
        <v>0</v>
      </c>
      <c r="E112" s="222"/>
      <c r="F112" s="96"/>
    </row>
    <row r="113" spans="1:6" x14ac:dyDescent="0.3">
      <c r="A113" s="96" t="str">
        <f>METADATA!A111</f>
        <v>Q0512</v>
      </c>
      <c r="B113" s="96" t="s">
        <v>349</v>
      </c>
      <c r="C113" s="96" t="str">
        <f>VLOOKUP(A113,METADATA!A:G,7,FALSE)</f>
        <v>Admin office</v>
      </c>
      <c r="D113" s="96">
        <f t="shared" si="1"/>
        <v>0</v>
      </c>
      <c r="E113" s="222"/>
      <c r="F113" s="96"/>
    </row>
    <row r="114" spans="1:6" x14ac:dyDescent="0.3">
      <c r="A114" s="96" t="str">
        <f>METADATA!A112</f>
        <v>Q0513</v>
      </c>
      <c r="B114" s="96" t="s">
        <v>352</v>
      </c>
      <c r="C114" s="96" t="str">
        <f>VLOOKUP(A114,METADATA!A:G,7,FALSE)</f>
        <v>Technical support office</v>
      </c>
      <c r="D114" s="96">
        <f t="shared" si="1"/>
        <v>0</v>
      </c>
      <c r="E114" s="222"/>
      <c r="F114" s="96"/>
    </row>
    <row r="115" spans="1:6" x14ac:dyDescent="0.3">
      <c r="A115" s="96" t="str">
        <f>METADATA!A113</f>
        <v>Q0514</v>
      </c>
      <c r="B115" s="96" t="s">
        <v>355</v>
      </c>
      <c r="C115" s="96" t="str">
        <f>VLOOKUP(A115,METADATA!A:G,7,FALSE)</f>
        <v>Technical support office</v>
      </c>
      <c r="D115" s="96">
        <f t="shared" si="1"/>
        <v>0</v>
      </c>
      <c r="E115" s="222"/>
      <c r="F115" s="96"/>
    </row>
    <row r="116" spans="1:6" x14ac:dyDescent="0.3">
      <c r="A116" s="96" t="str">
        <f>METADATA!A114</f>
        <v>Q0515</v>
      </c>
      <c r="B116" s="96" t="s">
        <v>358</v>
      </c>
      <c r="C116" s="96" t="str">
        <f>VLOOKUP(A116,METADATA!A:G,7,FALSE)</f>
        <v>Resigned</v>
      </c>
      <c r="D116" s="96">
        <f t="shared" si="1"/>
        <v>0</v>
      </c>
      <c r="E116" s="222"/>
      <c r="F116" s="96"/>
    </row>
    <row r="117" spans="1:6" x14ac:dyDescent="0.3">
      <c r="A117" s="96" t="str">
        <f>METADATA!A115</f>
        <v>Q0517</v>
      </c>
      <c r="B117" s="96" t="s">
        <v>361</v>
      </c>
      <c r="C117" s="96" t="str">
        <f>VLOOKUP(A117,METADATA!A:G,7,FALSE)</f>
        <v>PM3</v>
      </c>
      <c r="D117" s="96">
        <f t="shared" si="1"/>
        <v>0</v>
      </c>
      <c r="E117" s="222"/>
      <c r="F117" s="96"/>
    </row>
    <row r="118" spans="1:6" x14ac:dyDescent="0.3">
      <c r="A118" s="96" t="str">
        <f>METADATA!A116</f>
        <v>Q0518</v>
      </c>
      <c r="B118" s="96" t="s">
        <v>364</v>
      </c>
      <c r="C118" s="96" t="str">
        <f>VLOOKUP(A118,METADATA!A:G,7,FALSE)</f>
        <v>KSA</v>
      </c>
      <c r="D118" s="96">
        <f t="shared" si="1"/>
        <v>0</v>
      </c>
      <c r="E118" s="222"/>
      <c r="F118" s="96"/>
    </row>
    <row r="119" spans="1:6" x14ac:dyDescent="0.3">
      <c r="A119" s="96" t="str">
        <f>METADATA!A117</f>
        <v>Q0519</v>
      </c>
      <c r="B119" s="96" t="s">
        <v>368</v>
      </c>
      <c r="C119" s="96" t="str">
        <f>VLOOKUP(A119,METADATA!A:G,7,FALSE)</f>
        <v>ULD Stands</v>
      </c>
      <c r="D119" s="96">
        <f t="shared" si="1"/>
        <v>0</v>
      </c>
      <c r="E119" s="222"/>
      <c r="F119" s="96"/>
    </row>
    <row r="120" spans="1:6" x14ac:dyDescent="0.3">
      <c r="A120" s="96" t="str">
        <f>METADATA!A118</f>
        <v>Q0521</v>
      </c>
      <c r="B120" s="96" t="s">
        <v>371</v>
      </c>
      <c r="C120" s="96" t="str">
        <f>VLOOKUP(A120,METADATA!A:G,7,FALSE)</f>
        <v>Pantry</v>
      </c>
      <c r="D120" s="96">
        <f t="shared" si="1"/>
        <v>0</v>
      </c>
      <c r="E120" s="222"/>
      <c r="F120" s="96"/>
    </row>
    <row r="121" spans="1:6" x14ac:dyDescent="0.3">
      <c r="A121" s="96" t="str">
        <f>METADATA!A119</f>
        <v>Q0522</v>
      </c>
      <c r="B121" s="96" t="s">
        <v>374</v>
      </c>
      <c r="C121" s="96" t="str">
        <f>VLOOKUP(A121,METADATA!A:G,7,FALSE)</f>
        <v>Store room</v>
      </c>
      <c r="D121" s="96">
        <f t="shared" si="1"/>
        <v>0</v>
      </c>
      <c r="E121" s="222"/>
      <c r="F121" s="96"/>
    </row>
    <row r="122" spans="1:6" x14ac:dyDescent="0.3">
      <c r="A122" s="96" t="str">
        <f>METADATA!A120</f>
        <v>Q0523</v>
      </c>
      <c r="B122" s="96" t="s">
        <v>377</v>
      </c>
      <c r="C122" s="96" t="str">
        <f>VLOOKUP(A122,METADATA!A:G,7,FALSE)</f>
        <v>KSA</v>
      </c>
      <c r="D122" s="96">
        <f t="shared" si="1"/>
        <v>0</v>
      </c>
      <c r="E122" s="222"/>
      <c r="F122" s="96"/>
    </row>
    <row r="123" spans="1:6" x14ac:dyDescent="0.3">
      <c r="A123" s="96" t="str">
        <f>METADATA!A121</f>
        <v>Q0524</v>
      </c>
      <c r="B123" s="96" t="s">
        <v>380</v>
      </c>
      <c r="C123" s="96" t="str">
        <f>VLOOKUP(A123,METADATA!A:G,7,FALSE)</f>
        <v>PM4</v>
      </c>
      <c r="D123" s="96">
        <f t="shared" si="1"/>
        <v>0</v>
      </c>
      <c r="E123" s="222"/>
      <c r="F123" s="96"/>
    </row>
    <row r="124" spans="1:6" x14ac:dyDescent="0.3">
      <c r="A124" s="96" t="str">
        <f>METADATA!A122</f>
        <v>Q0525</v>
      </c>
      <c r="B124" s="96" t="s">
        <v>383</v>
      </c>
      <c r="C124" s="96" t="str">
        <f>VLOOKUP(A124,METADATA!A:G,7,FALSE)</f>
        <v>CBF-AVI</v>
      </c>
      <c r="D124" s="96">
        <f t="shared" si="1"/>
        <v>0</v>
      </c>
      <c r="E124" s="222"/>
      <c r="F124" s="96"/>
    </row>
    <row r="125" spans="1:6" x14ac:dyDescent="0.3">
      <c r="A125" s="96" t="str">
        <f>METADATA!A123</f>
        <v>Q0527</v>
      </c>
      <c r="B125" s="96" t="s">
        <v>386</v>
      </c>
      <c r="C125" s="96" t="str">
        <f>VLOOKUP(A125,METADATA!A:G,7,FALSE)</f>
        <v>PM6</v>
      </c>
      <c r="D125" s="96">
        <f t="shared" si="1"/>
        <v>0</v>
      </c>
      <c r="E125" s="222"/>
      <c r="F125" s="96"/>
    </row>
    <row r="126" spans="1:6" x14ac:dyDescent="0.3">
      <c r="A126" s="96" t="str">
        <f>METADATA!A124</f>
        <v>Q0529</v>
      </c>
      <c r="B126" s="96" t="s">
        <v>389</v>
      </c>
      <c r="C126" s="96" t="str">
        <f>VLOOKUP(A126,METADATA!A:G,7,FALSE)</f>
        <v>Projects</v>
      </c>
      <c r="D126" s="96">
        <f t="shared" si="1"/>
        <v>0</v>
      </c>
      <c r="E126" s="222"/>
      <c r="F126" s="96"/>
    </row>
    <row r="127" spans="1:6" x14ac:dyDescent="0.3">
      <c r="A127" s="96" t="str">
        <f>METADATA!A125</f>
        <v>Q0530</v>
      </c>
      <c r="B127" s="96" t="s">
        <v>392</v>
      </c>
      <c r="C127" s="96" t="str">
        <f>VLOOKUP(A127,METADATA!A:G,7,FALSE)</f>
        <v>DFWH</v>
      </c>
      <c r="D127" s="96">
        <f t="shared" si="1"/>
        <v>0</v>
      </c>
      <c r="E127" s="222"/>
      <c r="F127" s="96"/>
    </row>
    <row r="128" spans="1:6" x14ac:dyDescent="0.3">
      <c r="A128" s="96" t="str">
        <f>METADATA!A126</f>
        <v>Q0531</v>
      </c>
      <c r="B128" s="96" t="s">
        <v>395</v>
      </c>
      <c r="C128" s="96" t="str">
        <f>VLOOKUP(A128,METADATA!A:G,7,FALSE)</f>
        <v>PM1</v>
      </c>
      <c r="D128" s="96">
        <f t="shared" si="1"/>
        <v>0</v>
      </c>
      <c r="E128" s="222"/>
      <c r="F128" s="96"/>
    </row>
    <row r="129" spans="1:6" x14ac:dyDescent="0.3">
      <c r="A129" s="96" t="str">
        <f>METADATA!A127</f>
        <v>Q0532</v>
      </c>
      <c r="B129" s="96" t="s">
        <v>398</v>
      </c>
      <c r="C129" s="96" t="str">
        <f>VLOOKUP(A129,METADATA!A:G,7,FALSE)</f>
        <v>Resigned</v>
      </c>
      <c r="D129" s="96">
        <f t="shared" si="1"/>
        <v>0</v>
      </c>
      <c r="E129" s="222"/>
      <c r="F129" s="96"/>
    </row>
    <row r="130" spans="1:6" x14ac:dyDescent="0.3">
      <c r="A130" s="96" t="str">
        <f>METADATA!A128</f>
        <v>Q0533</v>
      </c>
      <c r="B130" s="96" t="s">
        <v>401</v>
      </c>
      <c r="C130" s="96" t="str">
        <f>VLOOKUP(A130,METADATA!A:G,7,FALSE)</f>
        <v>Technical support office</v>
      </c>
      <c r="D130" s="96">
        <f t="shared" si="1"/>
        <v>0</v>
      </c>
      <c r="E130" s="222"/>
      <c r="F130" s="96"/>
    </row>
    <row r="131" spans="1:6" x14ac:dyDescent="0.3">
      <c r="A131" s="96" t="str">
        <f>METADATA!A129</f>
        <v>Q0534</v>
      </c>
      <c r="B131" s="96" t="s">
        <v>404</v>
      </c>
      <c r="C131" s="96" t="str">
        <f>VLOOKUP(A131,METADATA!A:G,7,FALSE)</f>
        <v>QDF office</v>
      </c>
      <c r="D131" s="96">
        <f t="shared" ref="D131:D194" si="2">COUNTIF(E131:Z131,"&gt;.9")</f>
        <v>0</v>
      </c>
      <c r="E131" s="222"/>
      <c r="F131" s="96"/>
    </row>
    <row r="132" spans="1:6" x14ac:dyDescent="0.3">
      <c r="A132" s="96" t="str">
        <f>METADATA!A130</f>
        <v>Q0536</v>
      </c>
      <c r="B132" s="96" t="s">
        <v>407</v>
      </c>
      <c r="C132" s="96" t="str">
        <f>VLOOKUP(A132,METADATA!A:G,7,FALSE)</f>
        <v>Oman</v>
      </c>
      <c r="D132" s="96">
        <f t="shared" si="2"/>
        <v>0</v>
      </c>
      <c r="E132" s="222"/>
      <c r="F132" s="96"/>
    </row>
    <row r="133" spans="1:6" x14ac:dyDescent="0.3">
      <c r="A133" s="96" t="str">
        <f>METADATA!A131</f>
        <v>Q0538</v>
      </c>
      <c r="B133" s="96" t="s">
        <v>410</v>
      </c>
      <c r="C133" s="96" t="str">
        <f>VLOOKUP(A133,METADATA!A:G,7,FALSE)</f>
        <v>Technical support office</v>
      </c>
      <c r="D133" s="96">
        <f t="shared" si="2"/>
        <v>0</v>
      </c>
      <c r="E133" s="222"/>
      <c r="F133" s="96"/>
    </row>
    <row r="134" spans="1:6" x14ac:dyDescent="0.3">
      <c r="A134" s="96" t="str">
        <f>METADATA!A132</f>
        <v>Q0540</v>
      </c>
      <c r="B134" s="96" t="s">
        <v>413</v>
      </c>
      <c r="C134" s="96" t="str">
        <f>VLOOKUP(A134,METADATA!A:G,7,FALSE)</f>
        <v>CM1</v>
      </c>
      <c r="D134" s="96">
        <f t="shared" si="2"/>
        <v>1</v>
      </c>
      <c r="E134" s="222">
        <v>45781</v>
      </c>
      <c r="F134" s="96"/>
    </row>
    <row r="135" spans="1:6" x14ac:dyDescent="0.3">
      <c r="A135" s="96" t="str">
        <f>METADATA!A133</f>
        <v>Q0541</v>
      </c>
      <c r="B135" s="96" t="s">
        <v>416</v>
      </c>
      <c r="C135" s="96" t="str">
        <f>VLOOKUP(A135,METADATA!A:G,7,FALSE)</f>
        <v>Resigned</v>
      </c>
      <c r="D135" s="96">
        <f t="shared" si="2"/>
        <v>0</v>
      </c>
      <c r="E135" s="222"/>
      <c r="F135" s="96"/>
    </row>
    <row r="136" spans="1:6" x14ac:dyDescent="0.3">
      <c r="A136" s="96" t="str">
        <f>METADATA!A134</f>
        <v>Q0542</v>
      </c>
      <c r="B136" s="96" t="s">
        <v>419</v>
      </c>
      <c r="C136" s="96" t="str">
        <f>VLOOKUP(A136,METADATA!A:G,7,FALSE)</f>
        <v>CBF-AVI</v>
      </c>
      <c r="D136" s="96">
        <f t="shared" si="2"/>
        <v>0</v>
      </c>
      <c r="E136" s="222"/>
      <c r="F136" s="96"/>
    </row>
    <row r="137" spans="1:6" x14ac:dyDescent="0.3">
      <c r="A137" s="96" t="str">
        <f>METADATA!A135</f>
        <v>Q0543</v>
      </c>
      <c r="B137" s="96" t="s">
        <v>422</v>
      </c>
      <c r="C137" s="96" t="str">
        <f>VLOOKUP(A137,METADATA!A:G,7,FALSE)</f>
        <v>CM3</v>
      </c>
      <c r="D137" s="96">
        <f t="shared" si="2"/>
        <v>0</v>
      </c>
      <c r="E137" s="222"/>
      <c r="F137" s="96"/>
    </row>
    <row r="138" spans="1:6" x14ac:dyDescent="0.3">
      <c r="A138" s="96" t="str">
        <f>METADATA!A136</f>
        <v>Q0544</v>
      </c>
      <c r="B138" s="96" t="s">
        <v>425</v>
      </c>
      <c r="C138" s="96" t="str">
        <f>VLOOKUP(A138,METADATA!A:G,7,FALSE)</f>
        <v>AMH</v>
      </c>
      <c r="D138" s="96">
        <f t="shared" si="2"/>
        <v>0</v>
      </c>
      <c r="E138" s="222"/>
      <c r="F138" s="96"/>
    </row>
    <row r="139" spans="1:6" x14ac:dyDescent="0.3">
      <c r="A139" s="96" t="str">
        <f>METADATA!A137</f>
        <v>Q0545</v>
      </c>
      <c r="B139" s="96" t="s">
        <v>428</v>
      </c>
      <c r="C139" s="96" t="str">
        <f>VLOOKUP(A139,METADATA!A:G,7,FALSE)</f>
        <v>PM1</v>
      </c>
      <c r="D139" s="96">
        <f t="shared" si="2"/>
        <v>0</v>
      </c>
      <c r="E139" s="222"/>
      <c r="F139" s="96"/>
    </row>
    <row r="140" spans="1:6" x14ac:dyDescent="0.3">
      <c r="A140" s="96" t="str">
        <f>METADATA!A138</f>
        <v>Q0546</v>
      </c>
      <c r="B140" s="96" t="s">
        <v>431</v>
      </c>
      <c r="C140" s="96" t="str">
        <f>VLOOKUP(A140,METADATA!A:G,7,FALSE)</f>
        <v>PM5</v>
      </c>
      <c r="D140" s="96">
        <f t="shared" si="2"/>
        <v>0</v>
      </c>
      <c r="E140" s="222"/>
      <c r="F140" s="96"/>
    </row>
    <row r="141" spans="1:6" x14ac:dyDescent="0.3">
      <c r="A141" s="96" t="str">
        <f>METADATA!A139</f>
        <v>Q0547</v>
      </c>
      <c r="B141" s="96" t="s">
        <v>434</v>
      </c>
      <c r="C141" s="96" t="str">
        <f>VLOOKUP(A141,METADATA!A:G,7,FALSE)</f>
        <v>PM5</v>
      </c>
      <c r="D141" s="96">
        <f t="shared" si="2"/>
        <v>0</v>
      </c>
      <c r="E141" s="222"/>
      <c r="F141" s="96"/>
    </row>
    <row r="142" spans="1:6" x14ac:dyDescent="0.3">
      <c r="A142" s="96" t="str">
        <f>METADATA!A140</f>
        <v>Q0548</v>
      </c>
      <c r="B142" s="96" t="s">
        <v>437</v>
      </c>
      <c r="C142" s="96" t="str">
        <f>VLOOKUP(A142,METADATA!A:G,7,FALSE)</f>
        <v>AMH</v>
      </c>
      <c r="D142" s="96">
        <f t="shared" si="2"/>
        <v>0</v>
      </c>
      <c r="E142" s="222"/>
      <c r="F142" s="96"/>
    </row>
    <row r="143" spans="1:6" x14ac:dyDescent="0.3">
      <c r="A143" s="96" t="str">
        <f>METADATA!A141</f>
        <v>Q0549</v>
      </c>
      <c r="B143" s="96" t="s">
        <v>440</v>
      </c>
      <c r="C143" s="96" t="str">
        <f>VLOOKUP(A143,METADATA!A:G,7,FALSE)</f>
        <v>ULD Stands</v>
      </c>
      <c r="D143" s="96">
        <f t="shared" si="2"/>
        <v>0</v>
      </c>
      <c r="E143" s="222"/>
      <c r="F143" s="96"/>
    </row>
    <row r="144" spans="1:6" x14ac:dyDescent="0.3">
      <c r="A144" s="96" t="str">
        <f>METADATA!A142</f>
        <v>Q0550</v>
      </c>
      <c r="B144" s="96" t="s">
        <v>443</v>
      </c>
      <c r="C144" s="96" t="str">
        <f>VLOOKUP(A144,METADATA!A:G,7,FALSE)</f>
        <v>QNL</v>
      </c>
      <c r="D144" s="96">
        <f t="shared" si="2"/>
        <v>0</v>
      </c>
      <c r="E144" s="222"/>
      <c r="F144" s="96"/>
    </row>
    <row r="145" spans="1:6" x14ac:dyDescent="0.3">
      <c r="A145" s="96" t="str">
        <f>METADATA!A143</f>
        <v>Q0551</v>
      </c>
      <c r="B145" s="96" t="s">
        <v>446</v>
      </c>
      <c r="C145" s="96" t="str">
        <f>VLOOKUP(A145,METADATA!A:G,7,FALSE)</f>
        <v>PM4</v>
      </c>
      <c r="D145" s="96">
        <f t="shared" si="2"/>
        <v>0</v>
      </c>
      <c r="E145" s="222"/>
      <c r="F145" s="96"/>
    </row>
    <row r="146" spans="1:6" x14ac:dyDescent="0.3">
      <c r="A146" s="96" t="str">
        <f>METADATA!A144</f>
        <v>Q0553</v>
      </c>
      <c r="B146" s="96" t="s">
        <v>449</v>
      </c>
      <c r="C146" s="96" t="str">
        <f>VLOOKUP(A146,METADATA!A:G,7,FALSE)</f>
        <v>CM4</v>
      </c>
      <c r="D146" s="96">
        <f t="shared" si="2"/>
        <v>0</v>
      </c>
      <c r="E146" s="222"/>
      <c r="F146" s="96"/>
    </row>
    <row r="147" spans="1:6" x14ac:dyDescent="0.3">
      <c r="A147" s="96" t="str">
        <f>METADATA!A145</f>
        <v>Q0554</v>
      </c>
      <c r="B147" s="96" t="s">
        <v>452</v>
      </c>
      <c r="C147" s="96" t="str">
        <f>VLOOKUP(A147,METADATA!A:G,7,FALSE)</f>
        <v>QNL</v>
      </c>
      <c r="D147" s="96">
        <f t="shared" si="2"/>
        <v>0</v>
      </c>
      <c r="E147" s="222"/>
      <c r="F147" s="96"/>
    </row>
    <row r="148" spans="1:6" x14ac:dyDescent="0.3">
      <c r="A148" s="96" t="str">
        <f>METADATA!A146</f>
        <v>Q0555</v>
      </c>
      <c r="B148" s="96" t="s">
        <v>455</v>
      </c>
      <c r="C148" s="96" t="str">
        <f>VLOOKUP(A148,METADATA!A:G,7,FALSE)</f>
        <v>QNL</v>
      </c>
      <c r="D148" s="96">
        <f t="shared" si="2"/>
        <v>0</v>
      </c>
      <c r="E148" s="222"/>
      <c r="F148" s="96"/>
    </row>
    <row r="149" spans="1:6" x14ac:dyDescent="0.3">
      <c r="A149" s="96" t="str">
        <f>METADATA!A147</f>
        <v>Q0556</v>
      </c>
      <c r="B149" s="96" t="s">
        <v>458</v>
      </c>
      <c r="C149" s="96" t="str">
        <f>VLOOKUP(A149,METADATA!A:G,7,FALSE)</f>
        <v>QNL</v>
      </c>
      <c r="D149" s="96">
        <f t="shared" si="2"/>
        <v>0</v>
      </c>
      <c r="E149" s="222"/>
      <c r="F149" s="96"/>
    </row>
    <row r="150" spans="1:6" x14ac:dyDescent="0.3">
      <c r="A150" s="96" t="str">
        <f>METADATA!A148</f>
        <v>Q0557</v>
      </c>
      <c r="B150" s="96" t="s">
        <v>461</v>
      </c>
      <c r="C150" s="96" t="str">
        <f>VLOOKUP(A150,METADATA!A:G,7,FALSE)</f>
        <v>PM2</v>
      </c>
      <c r="D150" s="96">
        <f t="shared" si="2"/>
        <v>0</v>
      </c>
      <c r="E150" s="222"/>
      <c r="F150" s="96"/>
    </row>
    <row r="151" spans="1:6" x14ac:dyDescent="0.3">
      <c r="A151" s="96" t="str">
        <f>METADATA!A149</f>
        <v>Q0559</v>
      </c>
      <c r="B151" s="96" t="s">
        <v>464</v>
      </c>
      <c r="C151" s="96" t="str">
        <f>VLOOKUP(A151,METADATA!A:G,7,FALSE)</f>
        <v>ULD Stands</v>
      </c>
      <c r="D151" s="96">
        <f t="shared" si="2"/>
        <v>0</v>
      </c>
      <c r="E151" s="222"/>
      <c r="F151" s="96"/>
    </row>
    <row r="152" spans="1:6" x14ac:dyDescent="0.3">
      <c r="A152" s="96" t="str">
        <f>METADATA!A150</f>
        <v>Q0560</v>
      </c>
      <c r="B152" s="96" t="s">
        <v>467</v>
      </c>
      <c r="C152" s="96" t="str">
        <f>VLOOKUP(A152,METADATA!A:G,7,FALSE)</f>
        <v>ULD Stands</v>
      </c>
      <c r="D152" s="96">
        <f t="shared" si="2"/>
        <v>0</v>
      </c>
      <c r="E152" s="222"/>
      <c r="F152" s="96"/>
    </row>
    <row r="153" spans="1:6" x14ac:dyDescent="0.3">
      <c r="A153" s="96" t="str">
        <f>METADATA!A151</f>
        <v>Q0561</v>
      </c>
      <c r="B153" s="96" t="s">
        <v>470</v>
      </c>
      <c r="C153" s="96" t="str">
        <f>VLOOKUP(A153,METADATA!A:G,7,FALSE)</f>
        <v>PM1</v>
      </c>
      <c r="D153" s="96">
        <f t="shared" si="2"/>
        <v>0</v>
      </c>
      <c r="E153" s="222"/>
      <c r="F153" s="96"/>
    </row>
    <row r="154" spans="1:6" x14ac:dyDescent="0.3">
      <c r="A154" s="96" t="str">
        <f>METADATA!A152</f>
        <v>Q0562</v>
      </c>
      <c r="B154" s="96" t="s">
        <v>473</v>
      </c>
      <c r="C154" s="96" t="str">
        <f>VLOOKUP(A154,METADATA!A:G,7,FALSE)</f>
        <v>CM1</v>
      </c>
      <c r="D154" s="96">
        <f t="shared" si="2"/>
        <v>0</v>
      </c>
      <c r="E154" s="222"/>
      <c r="F154" s="96"/>
    </row>
    <row r="155" spans="1:6" x14ac:dyDescent="0.3">
      <c r="A155" s="96" t="str">
        <f>METADATA!A153</f>
        <v>Q0566</v>
      </c>
      <c r="B155" s="96" t="s">
        <v>476</v>
      </c>
      <c r="C155" s="96" t="str">
        <f>VLOOKUP(A155,METADATA!A:G,7,FALSE)</f>
        <v>Technical support office</v>
      </c>
      <c r="D155" s="96">
        <f t="shared" si="2"/>
        <v>0</v>
      </c>
      <c r="E155" s="222"/>
      <c r="F155" s="96"/>
    </row>
    <row r="156" spans="1:6" x14ac:dyDescent="0.3">
      <c r="A156" s="96" t="str">
        <f>METADATA!A154</f>
        <v>Q0567</v>
      </c>
      <c r="B156" s="96" t="s">
        <v>479</v>
      </c>
      <c r="C156" s="96" t="str">
        <f>VLOOKUP(A156,METADATA!A:G,7,FALSE)</f>
        <v>Technical support office</v>
      </c>
      <c r="D156" s="96">
        <f t="shared" si="2"/>
        <v>0</v>
      </c>
      <c r="E156" s="222"/>
      <c r="F156" s="96"/>
    </row>
    <row r="157" spans="1:6" x14ac:dyDescent="0.3">
      <c r="A157" s="96" t="str">
        <f>METADATA!A155</f>
        <v>Q0568</v>
      </c>
      <c r="B157" s="96" t="s">
        <v>482</v>
      </c>
      <c r="C157" s="96" t="str">
        <f>VLOOKUP(A157,METADATA!A:G,7,FALSE)</f>
        <v>PM4</v>
      </c>
      <c r="D157" s="96">
        <f t="shared" si="2"/>
        <v>0</v>
      </c>
      <c r="E157" s="222"/>
      <c r="F157" s="96"/>
    </row>
    <row r="158" spans="1:6" x14ac:dyDescent="0.3">
      <c r="A158" s="96" t="str">
        <f>METADATA!A156</f>
        <v>Q0569</v>
      </c>
      <c r="B158" s="96" t="s">
        <v>485</v>
      </c>
      <c r="C158" s="96" t="str">
        <f>VLOOKUP(A158,METADATA!A:G,7,FALSE)</f>
        <v>PM1</v>
      </c>
      <c r="D158" s="96">
        <f t="shared" si="2"/>
        <v>0</v>
      </c>
      <c r="E158" s="222"/>
      <c r="F158" s="96"/>
    </row>
    <row r="159" spans="1:6" x14ac:dyDescent="0.3">
      <c r="A159" s="96" t="str">
        <f>METADATA!A157</f>
        <v>Q0570</v>
      </c>
      <c r="B159" s="96" t="s">
        <v>488</v>
      </c>
      <c r="C159" s="96" t="str">
        <f>VLOOKUP(A159,METADATA!A:G,7,FALSE)</f>
        <v>KSA</v>
      </c>
      <c r="D159" s="96">
        <f t="shared" si="2"/>
        <v>0</v>
      </c>
      <c r="E159" s="222"/>
      <c r="F159" s="96"/>
    </row>
    <row r="160" spans="1:6" x14ac:dyDescent="0.3">
      <c r="A160" s="96" t="str">
        <f>METADATA!A158</f>
        <v>Q0571</v>
      </c>
      <c r="B160" s="96" t="s">
        <v>494</v>
      </c>
      <c r="C160" s="96" t="str">
        <f>VLOOKUP(A160,METADATA!A:G,7,FALSE)</f>
        <v>CM4</v>
      </c>
      <c r="D160" s="96">
        <f t="shared" si="2"/>
        <v>0</v>
      </c>
      <c r="E160" s="222"/>
      <c r="F160" s="96"/>
    </row>
    <row r="161" spans="1:6" x14ac:dyDescent="0.3">
      <c r="A161" s="96" t="str">
        <f>METADATA!A159</f>
        <v>Q0572</v>
      </c>
      <c r="B161" s="96" t="s">
        <v>491</v>
      </c>
      <c r="C161" s="96" t="str">
        <f>VLOOKUP(A161,METADATA!A:G,7,FALSE)</f>
        <v>PM4</v>
      </c>
      <c r="D161" s="96">
        <f t="shared" si="2"/>
        <v>0</v>
      </c>
      <c r="E161" s="222"/>
      <c r="F161" s="96"/>
    </row>
    <row r="162" spans="1:6" x14ac:dyDescent="0.3">
      <c r="A162" s="96" t="str">
        <f>METADATA!A160</f>
        <v>Q0573</v>
      </c>
      <c r="B162" s="96" t="s">
        <v>497</v>
      </c>
      <c r="C162" s="96" t="str">
        <f>VLOOKUP(A162,METADATA!A:G,7,FALSE)</f>
        <v>Technical support office</v>
      </c>
      <c r="D162" s="96">
        <f t="shared" si="2"/>
        <v>0</v>
      </c>
      <c r="E162" s="222"/>
      <c r="F162" s="96"/>
    </row>
    <row r="163" spans="1:6" x14ac:dyDescent="0.3">
      <c r="A163" s="96" t="str">
        <f>METADATA!A161</f>
        <v>Q0574</v>
      </c>
      <c r="B163" s="96" t="s">
        <v>500</v>
      </c>
      <c r="C163" s="96" t="str">
        <f>VLOOKUP(A163,METADATA!A:G,7,FALSE)</f>
        <v>PM1</v>
      </c>
      <c r="D163" s="96">
        <f t="shared" si="2"/>
        <v>0</v>
      </c>
      <c r="E163" s="222"/>
      <c r="F163" s="96"/>
    </row>
    <row r="164" spans="1:6" x14ac:dyDescent="0.3">
      <c r="A164" s="96" t="str">
        <f>METADATA!A162</f>
        <v>Q0575</v>
      </c>
      <c r="B164" s="96" t="s">
        <v>503</v>
      </c>
      <c r="C164" s="96" t="str">
        <f>VLOOKUP(A164,METADATA!A:G,7,FALSE)</f>
        <v>DFWH</v>
      </c>
      <c r="D164" s="96">
        <f t="shared" si="2"/>
        <v>0</v>
      </c>
      <c r="E164" s="222"/>
      <c r="F164" s="96"/>
    </row>
    <row r="165" spans="1:6" x14ac:dyDescent="0.3">
      <c r="A165" s="96" t="str">
        <f>METADATA!A163</f>
        <v>Q0576</v>
      </c>
      <c r="B165" s="96" t="s">
        <v>506</v>
      </c>
      <c r="C165" s="96" t="str">
        <f>VLOOKUP(A165,METADATA!A:G,7,FALSE)</f>
        <v>CBF-AVI</v>
      </c>
      <c r="D165" s="96">
        <f t="shared" si="2"/>
        <v>0</v>
      </c>
      <c r="E165" s="222"/>
      <c r="F165" s="96"/>
    </row>
    <row r="166" spans="1:6" x14ac:dyDescent="0.3">
      <c r="A166" s="96" t="str">
        <f>METADATA!A164</f>
        <v>Q0577</v>
      </c>
      <c r="B166" s="96" t="s">
        <v>509</v>
      </c>
      <c r="C166" s="96" t="str">
        <f>VLOOKUP(A166,METADATA!A:G,7,FALSE)</f>
        <v>PM5</v>
      </c>
      <c r="D166" s="96">
        <f t="shared" si="2"/>
        <v>0</v>
      </c>
      <c r="E166" s="222"/>
      <c r="F166" s="96"/>
    </row>
    <row r="167" spans="1:6" x14ac:dyDescent="0.3">
      <c r="A167" s="96" t="str">
        <f>METADATA!A165</f>
        <v>Q0578</v>
      </c>
      <c r="B167" s="96" t="s">
        <v>512</v>
      </c>
      <c r="C167" s="96" t="str">
        <f>VLOOKUP(A167,METADATA!A:G,7,FALSE)</f>
        <v>Resigned</v>
      </c>
      <c r="D167" s="96">
        <f t="shared" si="2"/>
        <v>0</v>
      </c>
      <c r="E167" s="222"/>
      <c r="F167" s="96"/>
    </row>
    <row r="168" spans="1:6" x14ac:dyDescent="0.3">
      <c r="A168" s="96" t="str">
        <f>METADATA!A166</f>
        <v>Q0579</v>
      </c>
      <c r="B168" s="96" t="s">
        <v>515</v>
      </c>
      <c r="C168" s="96" t="str">
        <f>VLOOKUP(A168,METADATA!A:G,7,FALSE)</f>
        <v>AMH</v>
      </c>
      <c r="D168" s="96">
        <f t="shared" si="2"/>
        <v>0</v>
      </c>
      <c r="E168" s="222"/>
      <c r="F168" s="96"/>
    </row>
    <row r="169" spans="1:6" x14ac:dyDescent="0.3">
      <c r="A169" s="96" t="str">
        <f>METADATA!A167</f>
        <v>Q0580</v>
      </c>
      <c r="B169" s="96" t="s">
        <v>518</v>
      </c>
      <c r="C169" s="96" t="str">
        <f>VLOOKUP(A169,METADATA!A:G,7,FALSE)</f>
        <v>PM5</v>
      </c>
      <c r="D169" s="96">
        <f t="shared" si="2"/>
        <v>0</v>
      </c>
      <c r="E169" s="222"/>
      <c r="F169" s="96"/>
    </row>
    <row r="170" spans="1:6" x14ac:dyDescent="0.3">
      <c r="A170" s="96" t="str">
        <f>METADATA!A168</f>
        <v>Q0581</v>
      </c>
      <c r="B170" s="96" t="s">
        <v>521</v>
      </c>
      <c r="C170" s="96" t="str">
        <f>VLOOKUP(A170,METADATA!A:G,7,FALSE)</f>
        <v>PM5</v>
      </c>
      <c r="D170" s="96">
        <f t="shared" si="2"/>
        <v>0</v>
      </c>
      <c r="E170" s="222"/>
      <c r="F170" s="96"/>
    </row>
    <row r="171" spans="1:6" x14ac:dyDescent="0.3">
      <c r="A171" s="96" t="str">
        <f>METADATA!A169</f>
        <v>Q0582</v>
      </c>
      <c r="B171" s="96" t="s">
        <v>524</v>
      </c>
      <c r="C171" s="96" t="str">
        <f>VLOOKUP(A171,METADATA!A:G,7,FALSE)</f>
        <v>CBF-AVI</v>
      </c>
      <c r="D171" s="96">
        <f t="shared" si="2"/>
        <v>0</v>
      </c>
      <c r="E171" s="222"/>
      <c r="F171" s="96"/>
    </row>
    <row r="172" spans="1:6" x14ac:dyDescent="0.3">
      <c r="A172" s="96" t="str">
        <f>METADATA!A170</f>
        <v>Q0583</v>
      </c>
      <c r="B172" s="96" t="s">
        <v>527</v>
      </c>
      <c r="C172" s="96" t="str">
        <f>VLOOKUP(A172,METADATA!A:G,7,FALSE)</f>
        <v>AMH</v>
      </c>
      <c r="D172" s="96">
        <f t="shared" si="2"/>
        <v>0</v>
      </c>
      <c r="E172" s="222"/>
      <c r="F172" s="96"/>
    </row>
    <row r="173" spans="1:6" x14ac:dyDescent="0.3">
      <c r="A173" s="96" t="str">
        <f>METADATA!A172</f>
        <v>Q0584</v>
      </c>
      <c r="B173" s="96" t="s">
        <v>599</v>
      </c>
      <c r="C173" s="96" t="str">
        <f>VLOOKUP(A173,METADATA!A:G,7,FALSE)</f>
        <v>Technical support office</v>
      </c>
      <c r="D173" s="96">
        <f t="shared" si="2"/>
        <v>0</v>
      </c>
      <c r="E173" s="222"/>
      <c r="F173" s="96"/>
    </row>
    <row r="174" spans="1:6" x14ac:dyDescent="0.3">
      <c r="A174" s="96" t="str">
        <f>METADATA!A173</f>
        <v>Q0585</v>
      </c>
      <c r="B174" s="96" t="s">
        <v>602</v>
      </c>
      <c r="C174" s="96" t="str">
        <f>VLOOKUP(A174,METADATA!A:G,7,FALSE)</f>
        <v>AMH</v>
      </c>
      <c r="D174" s="96">
        <f t="shared" si="2"/>
        <v>0</v>
      </c>
      <c r="E174" s="222"/>
      <c r="F174" s="96"/>
    </row>
    <row r="175" spans="1:6" x14ac:dyDescent="0.3">
      <c r="A175" s="96" t="s">
        <v>719</v>
      </c>
      <c r="B175" s="96" t="s">
        <v>603</v>
      </c>
      <c r="C175" s="96" t="str">
        <f>VLOOKUP(A175,METADATA!A:G,7,FALSE)</f>
        <v>Out of Country</v>
      </c>
      <c r="D175" s="96">
        <f t="shared" si="2"/>
        <v>0</v>
      </c>
      <c r="E175" s="222"/>
      <c r="F175" s="96"/>
    </row>
    <row r="176" spans="1:6" x14ac:dyDescent="0.3">
      <c r="A176" s="96" t="s">
        <v>720</v>
      </c>
      <c r="B176" s="96" t="s">
        <v>606</v>
      </c>
      <c r="C176" s="96" t="str">
        <f>VLOOKUP(A176,METADATA!A:G,7,FALSE)</f>
        <v>QNL</v>
      </c>
      <c r="D176" s="96">
        <f t="shared" si="2"/>
        <v>0</v>
      </c>
      <c r="E176" s="222"/>
      <c r="F176" s="96"/>
    </row>
    <row r="177" spans="1:6" x14ac:dyDescent="0.3">
      <c r="A177" s="96" t="s">
        <v>721</v>
      </c>
      <c r="B177" s="96" t="s">
        <v>604</v>
      </c>
      <c r="C177" s="96" t="str">
        <f>VLOOKUP(A177,METADATA!A:G,7,FALSE)</f>
        <v>QNL</v>
      </c>
      <c r="D177" s="96">
        <f t="shared" si="2"/>
        <v>0</v>
      </c>
      <c r="E177" s="222"/>
      <c r="F177" s="96"/>
    </row>
    <row r="178" spans="1:6" x14ac:dyDescent="0.3">
      <c r="A178" s="96" t="s">
        <v>722</v>
      </c>
      <c r="B178" s="96" t="s">
        <v>723</v>
      </c>
      <c r="C178" s="96" t="str">
        <f>VLOOKUP(A178,METADATA!A:G,7,FALSE)</f>
        <v>PM2</v>
      </c>
      <c r="D178" s="96">
        <f t="shared" si="2"/>
        <v>0</v>
      </c>
      <c r="E178" s="222"/>
      <c r="F178" s="96"/>
    </row>
    <row r="179" spans="1:6" x14ac:dyDescent="0.3">
      <c r="A179" s="96" t="s">
        <v>728</v>
      </c>
      <c r="B179" s="96" t="s">
        <v>724</v>
      </c>
      <c r="C179" s="96" t="str">
        <f>VLOOKUP(A179,METADATA!A:G,7,FALSE)</f>
        <v>PM3</v>
      </c>
      <c r="D179" s="96">
        <f t="shared" si="2"/>
        <v>0</v>
      </c>
      <c r="E179" s="222"/>
      <c r="F179" s="96"/>
    </row>
    <row r="180" spans="1:6" x14ac:dyDescent="0.3">
      <c r="A180" s="96" t="s">
        <v>745</v>
      </c>
      <c r="B180" s="96" t="s">
        <v>746</v>
      </c>
      <c r="C180" s="96" t="str">
        <f>VLOOKUP(A180,METADATA!A:G,7,FALSE)</f>
        <v>PM2</v>
      </c>
      <c r="D180" s="96">
        <f t="shared" si="2"/>
        <v>0</v>
      </c>
      <c r="E180" s="222"/>
      <c r="F180" s="96"/>
    </row>
    <row r="181" spans="1:6" x14ac:dyDescent="0.3">
      <c r="A181" s="96" t="s">
        <v>732</v>
      </c>
      <c r="B181" s="96" t="s">
        <v>726</v>
      </c>
      <c r="C181" s="96" t="str">
        <f>VLOOKUP(A181,METADATA!A:G,7,FALSE)</f>
        <v>PM1</v>
      </c>
      <c r="D181" s="96">
        <f t="shared" si="2"/>
        <v>0</v>
      </c>
      <c r="E181" s="222"/>
      <c r="F181" s="96"/>
    </row>
    <row r="182" spans="1:6" x14ac:dyDescent="0.3">
      <c r="A182" s="96" t="s">
        <v>734</v>
      </c>
      <c r="B182" s="96" t="s">
        <v>725</v>
      </c>
      <c r="C182" s="96" t="str">
        <f>VLOOKUP(A182,METADATA!A:G,7,FALSE)</f>
        <v>PM5</v>
      </c>
      <c r="D182" s="96">
        <f t="shared" si="2"/>
        <v>0</v>
      </c>
      <c r="E182" s="222"/>
      <c r="F182" s="96"/>
    </row>
    <row r="183" spans="1:6" x14ac:dyDescent="0.3">
      <c r="A183" s="96" t="s">
        <v>735</v>
      </c>
      <c r="B183" s="96" t="s">
        <v>752</v>
      </c>
      <c r="C183" s="96" t="str">
        <f>VLOOKUP(A183,METADATA!A:G,7,FALSE)</f>
        <v>Technical support office</v>
      </c>
      <c r="D183" s="96">
        <f t="shared" si="2"/>
        <v>0</v>
      </c>
      <c r="E183" s="222"/>
      <c r="F183" s="96"/>
    </row>
    <row r="184" spans="1:6" x14ac:dyDescent="0.3">
      <c r="A184" s="96" t="s">
        <v>736</v>
      </c>
      <c r="B184" s="96" t="str">
        <f>VLOOKUP(A184,METADATA!A:G,4,FALSE)</f>
        <v>Muhammed Ashiq Mohamed Mumtaz</v>
      </c>
      <c r="C184" s="96">
        <f>VLOOKUP(A184,METADATA!A:G,7,FALSE)</f>
        <v>0</v>
      </c>
      <c r="D184" s="96">
        <f t="shared" si="2"/>
        <v>0</v>
      </c>
      <c r="E184" s="222"/>
      <c r="F184" s="96"/>
    </row>
    <row r="185" spans="1:6" x14ac:dyDescent="0.3">
      <c r="A185" s="96" t="s">
        <v>737</v>
      </c>
      <c r="B185" s="96" t="str">
        <f>VLOOKUP(A185,METADATA!A:G,4,FALSE)</f>
        <v>Arvin Clyde D.Crisme</v>
      </c>
      <c r="C185" s="96" t="str">
        <f>VLOOKUP(A185,METADATA!A:G,7,FALSE)</f>
        <v>PM5</v>
      </c>
      <c r="D185" s="96">
        <f t="shared" si="2"/>
        <v>0</v>
      </c>
      <c r="E185" s="222"/>
      <c r="F185" s="96"/>
    </row>
    <row r="186" spans="1:6" x14ac:dyDescent="0.3">
      <c r="A186" s="96" t="s">
        <v>738</v>
      </c>
      <c r="B186" s="96">
        <f>VLOOKUP(A186,METADATA!A:G,4,FALSE)</f>
        <v>0</v>
      </c>
      <c r="C186" s="96">
        <f>VLOOKUP(A186,METADATA!A:G,7,FALSE)</f>
        <v>0</v>
      </c>
      <c r="D186" s="96">
        <f t="shared" si="2"/>
        <v>0</v>
      </c>
      <c r="E186" s="222"/>
      <c r="F186" s="96"/>
    </row>
    <row r="187" spans="1:6" x14ac:dyDescent="0.3">
      <c r="A187" s="96" t="s">
        <v>739</v>
      </c>
      <c r="B187" s="96" t="str">
        <f>VLOOKUP(A187,METADATA!A:G,4,FALSE)</f>
        <v>Ifras Mohammed</v>
      </c>
      <c r="C187" s="96" t="str">
        <f>VLOOKUP(A187,METADATA!A:G,7,FALSE)</f>
        <v>ULD Stands</v>
      </c>
      <c r="D187" s="96">
        <f t="shared" si="2"/>
        <v>0</v>
      </c>
      <c r="E187" s="222"/>
      <c r="F187" s="96"/>
    </row>
    <row r="188" spans="1:6" x14ac:dyDescent="0.3">
      <c r="A188" s="96" t="s">
        <v>740</v>
      </c>
      <c r="B188" s="96" t="str">
        <f>VLOOKUP(A188,METADATA!A:G,4,FALSE)</f>
        <v>Alby Manchandiyil Antony</v>
      </c>
      <c r="C188" s="96" t="str">
        <f>VLOOKUP(A188,METADATA!A:G,7,FALSE)</f>
        <v>PM3</v>
      </c>
      <c r="D188" s="96">
        <f t="shared" si="2"/>
        <v>0</v>
      </c>
      <c r="E188" s="222"/>
      <c r="F188" s="96"/>
    </row>
    <row r="189" spans="1:6" x14ac:dyDescent="0.3">
      <c r="A189" s="96" t="s">
        <v>741</v>
      </c>
      <c r="B189" s="96" t="str">
        <f>VLOOKUP(A189,METADATA!A:G,4,FALSE)</f>
        <v xml:space="preserve">Ifran Ansari </v>
      </c>
      <c r="C189" s="96" t="str">
        <f>VLOOKUP(A189,METADATA!A:G,7,FALSE)</f>
        <v>PM4</v>
      </c>
      <c r="D189" s="96">
        <f t="shared" si="2"/>
        <v>0</v>
      </c>
      <c r="E189" s="222"/>
      <c r="F189" s="96"/>
    </row>
    <row r="190" spans="1:6" x14ac:dyDescent="0.3">
      <c r="A190" s="96" t="s">
        <v>742</v>
      </c>
      <c r="B190" s="96" t="str">
        <f>VLOOKUP(A190,METADATA!A:G,4,FALSE)</f>
        <v>Piratheepan Thiyagarasa</v>
      </c>
      <c r="C190" s="96" t="str">
        <f>VLOOKUP(A190,METADATA!A:G,7,FALSE)</f>
        <v>Admin</v>
      </c>
      <c r="D190" s="96">
        <f t="shared" si="2"/>
        <v>0</v>
      </c>
      <c r="E190" s="222"/>
      <c r="F190" s="96"/>
    </row>
    <row r="191" spans="1:6" x14ac:dyDescent="0.3">
      <c r="A191" s="96" t="s">
        <v>743</v>
      </c>
      <c r="B191" s="96" t="str">
        <f>VLOOKUP(A191,METADATA!A:G,4,FALSE)</f>
        <v>Moustafa Hassan Ibrahim Elsayyad</v>
      </c>
      <c r="C191" s="96" t="str">
        <f>VLOOKUP(A191,METADATA!A:G,7,FALSE)</f>
        <v>Outside Maintenance</v>
      </c>
      <c r="D191" s="96">
        <f t="shared" si="2"/>
        <v>0</v>
      </c>
      <c r="E191" s="96"/>
      <c r="F191" s="96"/>
    </row>
    <row r="192" spans="1:6" x14ac:dyDescent="0.3">
      <c r="A192" s="96" t="s">
        <v>773</v>
      </c>
      <c r="B192" s="96" t="str">
        <f>VLOOKUP(A192,METADATA!A:G,4,FALSE)</f>
        <v xml:space="preserve">Harsha Shetty </v>
      </c>
      <c r="C192" s="96" t="str">
        <f>VLOOKUP(A192,METADATA!A:G,7,FALSE)</f>
        <v>PM5</v>
      </c>
      <c r="D192" s="96">
        <f t="shared" si="2"/>
        <v>0</v>
      </c>
      <c r="E192" s="96"/>
      <c r="F192" s="96"/>
    </row>
    <row r="193" spans="1:6" x14ac:dyDescent="0.3">
      <c r="A193" s="96" t="s">
        <v>774</v>
      </c>
      <c r="B193" s="96" t="str">
        <f>VLOOKUP(A193,METADATA!A:G,4,FALSE)</f>
        <v>Kevin Carl Enriquez Serrano</v>
      </c>
      <c r="C193" s="96" t="str">
        <f>VLOOKUP(A193,METADATA!A:G,7,FALSE)</f>
        <v>PM4</v>
      </c>
      <c r="D193" s="96">
        <f t="shared" si="2"/>
        <v>0</v>
      </c>
      <c r="E193" s="96"/>
      <c r="F193" s="96"/>
    </row>
    <row r="194" spans="1:6" x14ac:dyDescent="0.3">
      <c r="A194" s="96" t="s">
        <v>781</v>
      </c>
      <c r="B194" s="96" t="str">
        <f>VLOOKUP(A194,METADATA!A:G,4,FALSE)</f>
        <v>Romie Ross Tamayo Eleosida</v>
      </c>
      <c r="C194" s="96">
        <f>VLOOKUP(A194,METADATA!A:G,7,FALSE)</f>
        <v>0</v>
      </c>
      <c r="D194" s="96">
        <f t="shared" si="2"/>
        <v>0</v>
      </c>
      <c r="E194" s="96"/>
      <c r="F194" s="96"/>
    </row>
    <row r="195" spans="1:6" x14ac:dyDescent="0.3">
      <c r="A195" s="96" t="s">
        <v>790</v>
      </c>
      <c r="B195" s="96" t="str">
        <f>VLOOKUP(A195,METADATA!A:G,4,FALSE)</f>
        <v>Quennan Carandang Cuesta</v>
      </c>
      <c r="C195" s="96"/>
      <c r="D195" s="96"/>
      <c r="E195" s="96"/>
      <c r="F195" s="96"/>
    </row>
    <row r="196" spans="1:6" x14ac:dyDescent="0.3">
      <c r="A196" s="96" t="s">
        <v>791</v>
      </c>
      <c r="B196" s="96" t="str">
        <f>VLOOKUP(A196,METADATA!A:G,4,FALSE)</f>
        <v>Lester John Fuentes Monter</v>
      </c>
      <c r="C196" s="96"/>
      <c r="D196" s="96"/>
      <c r="E196" s="96"/>
      <c r="F196" s="143">
        <v>45871</v>
      </c>
    </row>
    <row r="197" spans="1:6" x14ac:dyDescent="0.3">
      <c r="A197" s="96" t="s">
        <v>792</v>
      </c>
      <c r="B197" s="96" t="str">
        <f>VLOOKUP(A197,METADATA!A:G,4,FALSE)</f>
        <v>Neil Jhon Sabile Ramos</v>
      </c>
      <c r="C197" s="96"/>
      <c r="D197" s="96"/>
      <c r="E197" s="96"/>
      <c r="F197" s="96"/>
    </row>
    <row r="198" spans="1:6" x14ac:dyDescent="0.3">
      <c r="A198" s="96" t="s">
        <v>793</v>
      </c>
      <c r="B198" s="96" t="str">
        <f>VLOOKUP(A198,METADATA!A:G,4,FALSE)</f>
        <v>Kim Harvey Cuevas Ayag</v>
      </c>
      <c r="C198" s="96"/>
      <c r="D198" s="96"/>
      <c r="E198" s="96"/>
      <c r="F198" s="143">
        <v>45871</v>
      </c>
    </row>
    <row r="199" spans="1:6" x14ac:dyDescent="0.3">
      <c r="A199" s="96" t="s">
        <v>798</v>
      </c>
      <c r="B199" s="96" t="str">
        <f>VLOOKUP(A199,METADATA!A:G,4,FALSE)</f>
        <v>Nelson Jr Ybut Sancho</v>
      </c>
      <c r="C199" s="96"/>
      <c r="D199" s="96"/>
      <c r="E199" s="96"/>
      <c r="F199" s="96"/>
    </row>
    <row r="200" spans="1:6" x14ac:dyDescent="0.3">
      <c r="A200" s="96" t="s">
        <v>799</v>
      </c>
      <c r="B200" s="96" t="str">
        <f>VLOOKUP(A200,METADATA!A:G,4,FALSE)</f>
        <v>Rolly Miano Valdez</v>
      </c>
      <c r="C200" s="96"/>
      <c r="D200" s="96"/>
      <c r="E200" s="96"/>
      <c r="F200" s="96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5FA8-F103-42D4-BE91-21A83D565B02}">
  <sheetPr codeName="Sheet3"/>
  <dimension ref="A1:B31"/>
  <sheetViews>
    <sheetView topLeftCell="A9" workbookViewId="0">
      <selection activeCell="B32" sqref="B32"/>
    </sheetView>
  </sheetViews>
  <sheetFormatPr defaultRowHeight="14.4" x14ac:dyDescent="0.3"/>
  <cols>
    <col min="1" max="1" width="19.88671875" customWidth="1"/>
    <col min="2" max="2" width="21.44140625" customWidth="1"/>
  </cols>
  <sheetData>
    <row r="1" spans="1:2" ht="27.6" x14ac:dyDescent="0.3">
      <c r="A1" s="128" t="s">
        <v>4</v>
      </c>
      <c r="B1" s="129" t="s">
        <v>696</v>
      </c>
    </row>
    <row r="2" spans="1:2" x14ac:dyDescent="0.3">
      <c r="A2" s="13" t="s">
        <v>617</v>
      </c>
      <c r="B2" s="96">
        <v>0</v>
      </c>
    </row>
    <row r="3" spans="1:2" x14ac:dyDescent="0.3">
      <c r="A3" s="13" t="s">
        <v>16</v>
      </c>
      <c r="B3" s="96">
        <v>8</v>
      </c>
    </row>
    <row r="4" spans="1:2" x14ac:dyDescent="0.3">
      <c r="A4" s="13" t="s">
        <v>623</v>
      </c>
      <c r="B4" s="96">
        <v>18</v>
      </c>
    </row>
    <row r="5" spans="1:2" x14ac:dyDescent="0.3">
      <c r="A5" s="13" t="s">
        <v>629</v>
      </c>
      <c r="B5" s="96">
        <v>15</v>
      </c>
    </row>
    <row r="6" spans="1:2" x14ac:dyDescent="0.3">
      <c r="A6" s="13" t="s">
        <v>27</v>
      </c>
      <c r="B6" s="96">
        <v>16</v>
      </c>
    </row>
    <row r="7" spans="1:2" x14ac:dyDescent="0.3">
      <c r="A7" s="13" t="s">
        <v>626</v>
      </c>
      <c r="B7" s="96">
        <v>0</v>
      </c>
    </row>
    <row r="8" spans="1:2" x14ac:dyDescent="0.3">
      <c r="A8" s="13" t="s">
        <v>628</v>
      </c>
      <c r="B8" s="96">
        <v>0</v>
      </c>
    </row>
    <row r="9" spans="1:2" x14ac:dyDescent="0.3">
      <c r="A9" s="13" t="s">
        <v>143</v>
      </c>
      <c r="B9" s="96">
        <v>3</v>
      </c>
    </row>
    <row r="10" spans="1:2" x14ac:dyDescent="0.3">
      <c r="A10" s="13" t="s">
        <v>234</v>
      </c>
      <c r="B10" s="96">
        <v>7</v>
      </c>
    </row>
    <row r="11" spans="1:2" x14ac:dyDescent="0.3">
      <c r="A11" s="13" t="s">
        <v>79</v>
      </c>
      <c r="B11" s="96">
        <v>0</v>
      </c>
    </row>
    <row r="12" spans="1:2" x14ac:dyDescent="0.3">
      <c r="A12" s="13" t="s">
        <v>616</v>
      </c>
      <c r="B12" s="96">
        <v>0</v>
      </c>
    </row>
    <row r="13" spans="1:2" x14ac:dyDescent="0.3">
      <c r="A13" s="13" t="s">
        <v>365</v>
      </c>
      <c r="B13" s="96">
        <v>0</v>
      </c>
    </row>
    <row r="14" spans="1:2" x14ac:dyDescent="0.3">
      <c r="A14" s="96" t="s">
        <v>615</v>
      </c>
      <c r="B14" s="96">
        <v>0</v>
      </c>
    </row>
    <row r="15" spans="1:2" x14ac:dyDescent="0.3">
      <c r="A15" s="130" t="s">
        <v>622</v>
      </c>
      <c r="B15" s="96">
        <v>0</v>
      </c>
    </row>
    <row r="16" spans="1:2" x14ac:dyDescent="0.3">
      <c r="A16" s="130" t="s">
        <v>618</v>
      </c>
      <c r="B16" s="96">
        <v>0</v>
      </c>
    </row>
    <row r="17" spans="1:2" x14ac:dyDescent="0.3">
      <c r="A17" s="130" t="s">
        <v>621</v>
      </c>
      <c r="B17" s="96">
        <v>0</v>
      </c>
    </row>
    <row r="18" spans="1:2" x14ac:dyDescent="0.3">
      <c r="A18" s="13" t="s">
        <v>619</v>
      </c>
      <c r="B18" s="96">
        <v>18</v>
      </c>
    </row>
    <row r="19" spans="1:2" x14ac:dyDescent="0.3">
      <c r="A19" s="13" t="s">
        <v>35</v>
      </c>
      <c r="B19" s="96">
        <v>18</v>
      </c>
    </row>
    <row r="20" spans="1:2" x14ac:dyDescent="0.3">
      <c r="A20" s="13" t="s">
        <v>620</v>
      </c>
      <c r="B20" s="96">
        <v>18</v>
      </c>
    </row>
    <row r="21" spans="1:2" x14ac:dyDescent="0.3">
      <c r="A21" s="13" t="s">
        <v>624</v>
      </c>
      <c r="B21" s="96">
        <v>15</v>
      </c>
    </row>
    <row r="22" spans="1:2" x14ac:dyDescent="0.3">
      <c r="A22" s="13" t="s">
        <v>627</v>
      </c>
      <c r="B22" s="96">
        <v>15</v>
      </c>
    </row>
    <row r="23" spans="1:2" x14ac:dyDescent="0.3">
      <c r="A23" s="13" t="s">
        <v>625</v>
      </c>
      <c r="B23" s="96">
        <v>15</v>
      </c>
    </row>
    <row r="24" spans="1:2" x14ac:dyDescent="0.3">
      <c r="A24" s="13" t="s">
        <v>633</v>
      </c>
      <c r="B24" s="96">
        <v>15</v>
      </c>
    </row>
    <row r="25" spans="1:2" x14ac:dyDescent="0.3">
      <c r="A25" s="13" t="s">
        <v>630</v>
      </c>
      <c r="B25" s="96">
        <v>0</v>
      </c>
    </row>
    <row r="26" spans="1:2" x14ac:dyDescent="0.3">
      <c r="A26" s="13" t="s">
        <v>631</v>
      </c>
      <c r="B26" s="96">
        <v>15</v>
      </c>
    </row>
    <row r="27" spans="1:2" x14ac:dyDescent="0.3">
      <c r="A27" s="13" t="s">
        <v>697</v>
      </c>
      <c r="B27" s="96">
        <v>18</v>
      </c>
    </row>
    <row r="28" spans="1:2" x14ac:dyDescent="0.3">
      <c r="A28" s="13" t="s">
        <v>78</v>
      </c>
      <c r="B28" s="96">
        <v>0</v>
      </c>
    </row>
    <row r="29" spans="1:2" x14ac:dyDescent="0.3">
      <c r="A29" s="13" t="s">
        <v>632</v>
      </c>
      <c r="B29" s="96">
        <v>0</v>
      </c>
    </row>
    <row r="30" spans="1:2" x14ac:dyDescent="0.3">
      <c r="A30" s="13" t="s">
        <v>717</v>
      </c>
      <c r="B30" s="96">
        <v>0</v>
      </c>
    </row>
    <row r="31" spans="1:2" x14ac:dyDescent="0.3">
      <c r="A31" s="13"/>
      <c r="B31" s="96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3311-B0A9-4736-9941-D86EE3EBB060}">
  <sheetPr codeName="Sheet1"/>
  <dimension ref="A1:Q233"/>
  <sheetViews>
    <sheetView zoomScale="98" zoomScaleNormal="98" workbookViewId="0">
      <pane ySplit="1" topLeftCell="A169" activePane="bottomLeft" state="frozen"/>
      <selection activeCell="C1" sqref="C1"/>
      <selection pane="bottomLeft" activeCell="D203" sqref="D203"/>
    </sheetView>
  </sheetViews>
  <sheetFormatPr defaultRowHeight="14.4" x14ac:dyDescent="0.3"/>
  <cols>
    <col min="1" max="1" width="9.5546875" style="55" customWidth="1"/>
    <col min="2" max="2" width="8" style="55" customWidth="1"/>
    <col min="3" max="3" width="9.44140625" style="56" customWidth="1"/>
    <col min="4" max="4" width="32" style="58" customWidth="1"/>
    <col min="5" max="5" width="34.5546875" style="58" customWidth="1"/>
    <col min="6" max="6" width="17.5546875" style="41" customWidth="1"/>
    <col min="7" max="7" width="20.33203125" style="79" bestFit="1" customWidth="1"/>
    <col min="8" max="8" width="11.44140625" style="45" customWidth="1"/>
    <col min="9" max="9" width="13.44140625" customWidth="1"/>
    <col min="10" max="10" width="12.5546875" customWidth="1"/>
    <col min="11" max="11" width="13.21875" customWidth="1"/>
    <col min="12" max="12" width="13.33203125" customWidth="1"/>
    <col min="13" max="13" width="10.6640625" customWidth="1"/>
    <col min="14" max="14" width="11.6640625" customWidth="1"/>
    <col min="15" max="15" width="10.33203125" customWidth="1"/>
    <col min="16" max="16" width="11.33203125" customWidth="1"/>
    <col min="17" max="17" width="11" customWidth="1"/>
  </cols>
  <sheetData>
    <row r="1" spans="1:17" ht="55.2" x14ac:dyDescent="0.3">
      <c r="A1" s="1" t="s">
        <v>0</v>
      </c>
      <c r="B1" s="1" t="s">
        <v>1</v>
      </c>
      <c r="C1" s="49" t="s">
        <v>789</v>
      </c>
      <c r="D1" s="2" t="s">
        <v>2</v>
      </c>
      <c r="E1" s="2" t="s">
        <v>647</v>
      </c>
      <c r="F1" s="3" t="s">
        <v>3</v>
      </c>
      <c r="G1" s="2" t="s">
        <v>4</v>
      </c>
      <c r="H1" s="93" t="s">
        <v>594</v>
      </c>
      <c r="I1" s="94" t="s">
        <v>530</v>
      </c>
      <c r="J1" s="94" t="s">
        <v>531</v>
      </c>
      <c r="K1" s="37" t="s">
        <v>532</v>
      </c>
      <c r="L1" s="37" t="s">
        <v>533</v>
      </c>
      <c r="M1" s="37" t="s">
        <v>534</v>
      </c>
      <c r="N1" s="37" t="s">
        <v>535</v>
      </c>
      <c r="O1" s="37" t="s">
        <v>536</v>
      </c>
      <c r="P1" s="37" t="s">
        <v>537</v>
      </c>
      <c r="Q1" s="37" t="s">
        <v>538</v>
      </c>
    </row>
    <row r="2" spans="1:17" x14ac:dyDescent="0.3">
      <c r="A2" s="4" t="s">
        <v>5</v>
      </c>
      <c r="B2" s="4" t="s">
        <v>6</v>
      </c>
      <c r="C2" s="5">
        <v>40909</v>
      </c>
      <c r="D2" s="6" t="s">
        <v>7</v>
      </c>
      <c r="E2" s="6" t="s">
        <v>648</v>
      </c>
      <c r="F2" s="7" t="s">
        <v>8</v>
      </c>
      <c r="G2" s="8" t="s">
        <v>617</v>
      </c>
      <c r="H2" s="95" t="str">
        <f>IFERROR(VLOOKUP(A2,EXAMS!A:E,4,FALSE),0)</f>
        <v/>
      </c>
      <c r="I2" s="96">
        <f>IF('Storage '!I2="no change",'Storage '!F2,SUM('Storage '!E2,'Storage '!F2,))</f>
        <v>0</v>
      </c>
      <c r="J2" s="96">
        <v>1</v>
      </c>
      <c r="K2" s="96">
        <v>1</v>
      </c>
      <c r="L2" s="96">
        <f>IFERROR(VLOOKUP(A2, 'Cargo Trainings'!A:E, 5, FALSE),IFERROR(VLOOKUP(A2, 'DFW Trainings'!A:E, 4, FALSE),IFERROR(VLOOKUP(A2, 'AMH Trainings'!A:E, 4, FALSE),VLOOKUP(A2, 'CBF Trainings'!A:E, 4, FALSE))))</f>
        <v>0</v>
      </c>
      <c r="M2" s="96">
        <f>IFERROR(VLOOKUP(A2, SOPs!A:D, 4, FALSE),0)</f>
        <v>1</v>
      </c>
      <c r="N2" s="96">
        <f>IFERROR(VLOOKUP(A2,'Other Trainings'!A:D, 4, FALSE),0)</f>
        <v>1</v>
      </c>
      <c r="O2" s="96">
        <f>I2-L2</f>
        <v>0</v>
      </c>
      <c r="P2" s="96">
        <f>J2-M2</f>
        <v>0</v>
      </c>
      <c r="Q2" s="96">
        <f>K2-N2</f>
        <v>0</v>
      </c>
    </row>
    <row r="3" spans="1:17" x14ac:dyDescent="0.3">
      <c r="A3" s="4" t="s">
        <v>9</v>
      </c>
      <c r="B3" s="4" t="s">
        <v>10</v>
      </c>
      <c r="C3" s="5">
        <v>39854</v>
      </c>
      <c r="D3" s="6" t="s">
        <v>11</v>
      </c>
      <c r="E3" s="6" t="s">
        <v>649</v>
      </c>
      <c r="F3" s="7" t="s">
        <v>12</v>
      </c>
      <c r="G3" s="8" t="s">
        <v>618</v>
      </c>
      <c r="H3" s="95" t="str">
        <f>IFERROR(VLOOKUP(A3,EXAMS!A:E,4,FALSE),0)</f>
        <v/>
      </c>
      <c r="I3" s="96">
        <f>IF('Storage '!I3="no change",'Storage '!F3,SUM('Storage '!E3,'Storage '!F3,))</f>
        <v>0</v>
      </c>
      <c r="J3" s="96">
        <v>1</v>
      </c>
      <c r="K3" s="96">
        <v>1</v>
      </c>
      <c r="L3" s="96">
        <f>IFERROR(VLOOKUP(A3, 'Cargo Trainings'!A:E, 5, FALSE),IFERROR(VLOOKUP(A3, 'DFW Trainings'!A:E, 4, FALSE),IFERROR(VLOOKUP(A3, 'AMH Trainings'!A:E, 4, FALSE),VLOOKUP(A3, 'CBF Trainings'!A:E, 4, FALSE))))</f>
        <v>0</v>
      </c>
      <c r="M3" s="96">
        <f>IFERROR(VLOOKUP(A3, SOPs!A:D, 4, FALSE),0)</f>
        <v>1</v>
      </c>
      <c r="N3" s="96">
        <f>IFERROR(VLOOKUP(A3,'Other Trainings'!A:D, 4, FALSE),0)</f>
        <v>1</v>
      </c>
      <c r="O3" s="96">
        <f t="shared" ref="O3:O65" si="0">I3-L3</f>
        <v>0</v>
      </c>
      <c r="P3" s="96">
        <f t="shared" ref="P3:P65" si="1">J3-M3</f>
        <v>0</v>
      </c>
      <c r="Q3" s="96">
        <f t="shared" ref="Q3:Q65" si="2">K3-N3</f>
        <v>0</v>
      </c>
    </row>
    <row r="4" spans="1:17" x14ac:dyDescent="0.3">
      <c r="A4" s="4" t="s">
        <v>13</v>
      </c>
      <c r="B4" s="4" t="s">
        <v>14</v>
      </c>
      <c r="C4" s="5">
        <v>40226</v>
      </c>
      <c r="D4" s="9" t="s">
        <v>15</v>
      </c>
      <c r="E4" s="6" t="s">
        <v>650</v>
      </c>
      <c r="F4" s="10" t="s">
        <v>16</v>
      </c>
      <c r="G4" s="10" t="s">
        <v>16</v>
      </c>
      <c r="H4" s="95" t="str">
        <f>IFERROR(VLOOKUP(A4,EXAMS!A:E,4,FALSE),0)</f>
        <v/>
      </c>
      <c r="I4" s="96">
        <f>IF('Storage '!I4="no change",'Storage '!F4,SUM('Storage '!E4,'Storage '!F4,))</f>
        <v>8</v>
      </c>
      <c r="J4" s="96">
        <v>3</v>
      </c>
      <c r="K4" s="96">
        <v>1</v>
      </c>
      <c r="L4" s="96">
        <f>IFERROR(VLOOKUP(A4, 'Cargo Trainings'!A:E, 5, FALSE),IFERROR(VLOOKUP(A4, 'DFW Trainings'!A:E, 4, FALSE),IFERROR(VLOOKUP(A4, 'AMH Trainings'!A:E, 4, FALSE),VLOOKUP(A4, 'CBF Trainings'!A:E, 4, FALSE))))</f>
        <v>0</v>
      </c>
      <c r="M4" s="96">
        <f>IFERROR(VLOOKUP(A4, SOPs!A:D, 4, FALSE),0)</f>
        <v>1</v>
      </c>
      <c r="N4" s="96">
        <f>IFERROR(VLOOKUP(A4,'Other Trainings'!A:D, 4, FALSE),0)</f>
        <v>1</v>
      </c>
      <c r="O4" s="96">
        <f t="shared" si="0"/>
        <v>8</v>
      </c>
      <c r="P4" s="96">
        <f t="shared" si="1"/>
        <v>2</v>
      </c>
      <c r="Q4" s="96">
        <f t="shared" si="2"/>
        <v>0</v>
      </c>
    </row>
    <row r="5" spans="1:17" x14ac:dyDescent="0.3">
      <c r="A5" s="4" t="s">
        <v>17</v>
      </c>
      <c r="B5" s="4" t="s">
        <v>18</v>
      </c>
      <c r="C5" s="5">
        <v>40226</v>
      </c>
      <c r="D5" s="9" t="s">
        <v>19</v>
      </c>
      <c r="E5" s="6" t="s">
        <v>650</v>
      </c>
      <c r="F5" s="7" t="s">
        <v>20</v>
      </c>
      <c r="G5" s="8" t="s">
        <v>619</v>
      </c>
      <c r="H5" s="95" t="str">
        <f>IFERROR(VLOOKUP(A5,EXAMS!A:E,4,FALSE),0)</f>
        <v/>
      </c>
      <c r="I5" s="96">
        <f>IF('Storage '!I5="no change",'Storage '!F5,SUM('Storage '!E5,'Storage '!F5,))</f>
        <v>18</v>
      </c>
      <c r="J5" s="96">
        <v>4</v>
      </c>
      <c r="K5" s="96">
        <v>3</v>
      </c>
      <c r="L5" s="96">
        <f>IFERROR(VLOOKUP(A5, 'Cargo Trainings'!A:E, 5, FALSE),IFERROR(VLOOKUP(A5, 'DFW Trainings'!A:E, 4, FALSE),IFERROR(VLOOKUP(A5, 'AMH Trainings'!A:E, 4, FALSE),VLOOKUP(A5, 'CBF Trainings'!A:E, 4, FALSE))))</f>
        <v>0</v>
      </c>
      <c r="M5" s="96">
        <f>IFERROR(VLOOKUP(A5, SOPs!A:D, 4, FALSE),0)</f>
        <v>1</v>
      </c>
      <c r="N5" s="96">
        <f>IFERROR(VLOOKUP(A5,'Other Trainings'!A:D, 4, FALSE),0)</f>
        <v>1</v>
      </c>
      <c r="O5" s="96">
        <f t="shared" si="0"/>
        <v>18</v>
      </c>
      <c r="P5" s="96">
        <f t="shared" si="1"/>
        <v>3</v>
      </c>
      <c r="Q5" s="96">
        <f t="shared" si="2"/>
        <v>2</v>
      </c>
    </row>
    <row r="6" spans="1:17" x14ac:dyDescent="0.3">
      <c r="A6" s="4" t="s">
        <v>21</v>
      </c>
      <c r="B6" s="4" t="s">
        <v>22</v>
      </c>
      <c r="C6" s="5">
        <v>40243</v>
      </c>
      <c r="D6" s="9" t="s">
        <v>23</v>
      </c>
      <c r="E6" s="6" t="s">
        <v>650</v>
      </c>
      <c r="F6" s="7" t="s">
        <v>20</v>
      </c>
      <c r="G6" s="8" t="s">
        <v>620</v>
      </c>
      <c r="H6" s="95" t="str">
        <f>IFERROR(VLOOKUP(A6,EXAMS!A:E,4,FALSE),0)</f>
        <v/>
      </c>
      <c r="I6" s="96">
        <f>IF('Storage '!I6="no change",'Storage '!F6,SUM('Storage '!E6,'Storage '!F6,))</f>
        <v>18</v>
      </c>
      <c r="J6" s="96">
        <v>4</v>
      </c>
      <c r="K6" s="96">
        <v>3</v>
      </c>
      <c r="L6" s="96">
        <f>IFERROR(VLOOKUP(A6, 'Cargo Trainings'!A:E, 5, FALSE),IFERROR(VLOOKUP(A6, 'DFW Trainings'!A:E, 4, FALSE),IFERROR(VLOOKUP(A6, 'AMH Trainings'!A:E, 4, FALSE),VLOOKUP(A6, 'CBF Trainings'!A:E, 4, FALSE))))</f>
        <v>0</v>
      </c>
      <c r="M6" s="96">
        <f>IFERROR(VLOOKUP(A6, SOPs!A:D, 4, FALSE),0)</f>
        <v>2</v>
      </c>
      <c r="N6" s="96">
        <f>IFERROR(VLOOKUP(A6,'Other Trainings'!A:D, 4, FALSE),0)</f>
        <v>1</v>
      </c>
      <c r="O6" s="96">
        <f t="shared" si="0"/>
        <v>18</v>
      </c>
      <c r="P6" s="96">
        <f t="shared" si="1"/>
        <v>2</v>
      </c>
      <c r="Q6" s="96">
        <f t="shared" si="2"/>
        <v>2</v>
      </c>
    </row>
    <row r="7" spans="1:17" x14ac:dyDescent="0.3">
      <c r="A7" s="4" t="s">
        <v>24</v>
      </c>
      <c r="B7" s="4" t="s">
        <v>25</v>
      </c>
      <c r="C7" s="5">
        <v>40307</v>
      </c>
      <c r="D7" s="6" t="s">
        <v>26</v>
      </c>
      <c r="E7" s="6" t="s">
        <v>650</v>
      </c>
      <c r="F7" s="7" t="s">
        <v>27</v>
      </c>
      <c r="G7" s="8" t="s">
        <v>621</v>
      </c>
      <c r="H7" s="95" t="str">
        <f>IFERROR(VLOOKUP(A7,EXAMS!A:E,4,FALSE),0)</f>
        <v/>
      </c>
      <c r="I7" s="96">
        <f>IF('Storage '!I7="no change",'Storage '!F7,SUM('Storage '!E7,'Storage '!F7,))</f>
        <v>0</v>
      </c>
      <c r="J7" s="96">
        <v>3</v>
      </c>
      <c r="K7" s="96">
        <v>1</v>
      </c>
      <c r="L7" s="96">
        <f>IFERROR(VLOOKUP(A7, 'Cargo Trainings'!A:E, 5, FALSE),IFERROR(VLOOKUP(A7, 'DFW Trainings'!A:E, 4, FALSE),IFERROR(VLOOKUP(A7, 'AMH Trainings'!A:E, 4, FALSE),VLOOKUP(A7, 'CBF Trainings'!A:E, 4, FALSE))))</f>
        <v>0</v>
      </c>
      <c r="M7" s="96">
        <f>IFERROR(VLOOKUP(A7, SOPs!A:D, 4, FALSE),0)</f>
        <v>2</v>
      </c>
      <c r="N7" s="96">
        <f>IFERROR(VLOOKUP(A7,'Other Trainings'!A:D, 4, FALSE),0)</f>
        <v>1</v>
      </c>
      <c r="O7" s="96">
        <f t="shared" si="0"/>
        <v>0</v>
      </c>
      <c r="P7" s="96">
        <f t="shared" si="1"/>
        <v>1</v>
      </c>
      <c r="Q7" s="96">
        <f t="shared" si="2"/>
        <v>0</v>
      </c>
    </row>
    <row r="8" spans="1:17" x14ac:dyDescent="0.3">
      <c r="A8" s="4" t="s">
        <v>28</v>
      </c>
      <c r="B8" s="4" t="s">
        <v>29</v>
      </c>
      <c r="C8" s="5">
        <v>40319</v>
      </c>
      <c r="D8" s="6" t="s">
        <v>30</v>
      </c>
      <c r="E8" s="6" t="s">
        <v>651</v>
      </c>
      <c r="F8" s="7" t="s">
        <v>31</v>
      </c>
      <c r="G8" s="8" t="s">
        <v>622</v>
      </c>
      <c r="H8" s="95" t="str">
        <f>IFERROR(VLOOKUP(A8,EXAMS!A:E,4,FALSE),0)</f>
        <v/>
      </c>
      <c r="I8" s="96">
        <f>IF('Storage '!I8="no change",'Storage '!F8,SUM('Storage '!E8,'Storage '!F8,))</f>
        <v>0</v>
      </c>
      <c r="J8" s="96">
        <v>3</v>
      </c>
      <c r="K8" s="96">
        <v>1</v>
      </c>
      <c r="L8" s="96">
        <f>IFERROR(VLOOKUP(A8, 'Cargo Trainings'!A:E, 5, FALSE),IFERROR(VLOOKUP(A8, 'DFW Trainings'!A:E, 4, FALSE),IFERROR(VLOOKUP(A8, 'AMH Trainings'!A:E, 4, FALSE),VLOOKUP(A8, 'CBF Trainings'!A:E, 4, FALSE))))</f>
        <v>0</v>
      </c>
      <c r="M8" s="96">
        <f>IFERROR(VLOOKUP(A8, SOPs!A:D, 4, FALSE),0)</f>
        <v>1</v>
      </c>
      <c r="N8" s="96">
        <f>IFERROR(VLOOKUP(A8,'Other Trainings'!A:D, 4, FALSE),0)</f>
        <v>1</v>
      </c>
      <c r="O8" s="96">
        <f t="shared" si="0"/>
        <v>0</v>
      </c>
      <c r="P8" s="96">
        <f t="shared" si="1"/>
        <v>2</v>
      </c>
      <c r="Q8" s="96">
        <f t="shared" si="2"/>
        <v>0</v>
      </c>
    </row>
    <row r="9" spans="1:17" x14ac:dyDescent="0.3">
      <c r="A9" s="7" t="s">
        <v>32</v>
      </c>
      <c r="B9" s="4" t="s">
        <v>33</v>
      </c>
      <c r="C9" s="5">
        <v>40362</v>
      </c>
      <c r="D9" s="9" t="s">
        <v>34</v>
      </c>
      <c r="E9" s="6" t="s">
        <v>650</v>
      </c>
      <c r="F9" s="7" t="s">
        <v>20</v>
      </c>
      <c r="G9" s="8" t="s">
        <v>35</v>
      </c>
      <c r="H9" s="95" t="str">
        <f>IFERROR(VLOOKUP(A9,EXAMS!A:E,4,FALSE),0)</f>
        <v/>
      </c>
      <c r="I9" s="96">
        <f>IF('Storage '!I9="no change",'Storage '!F9,SUM('Storage '!E9,'Storage '!F9,))</f>
        <v>18</v>
      </c>
      <c r="J9" s="96">
        <v>4</v>
      </c>
      <c r="K9" s="96">
        <v>3</v>
      </c>
      <c r="L9" s="96">
        <f>IFERROR(VLOOKUP(A9, 'Cargo Trainings'!A:E, 5, FALSE),IFERROR(VLOOKUP(A9, 'DFW Trainings'!A:E, 4, FALSE),IFERROR(VLOOKUP(A9, 'AMH Trainings'!A:E, 4, FALSE),VLOOKUP(A9, 'CBF Trainings'!A:E, 4, FALSE))))</f>
        <v>0</v>
      </c>
      <c r="M9" s="96">
        <f>IFERROR(VLOOKUP(A9, SOPs!A:D, 4, FALSE),0)</f>
        <v>0</v>
      </c>
      <c r="N9" s="96">
        <f>IFERROR(VLOOKUP(A9,'Other Trainings'!A:D, 4, FALSE),0)</f>
        <v>0</v>
      </c>
      <c r="O9" s="96">
        <f t="shared" si="0"/>
        <v>18</v>
      </c>
      <c r="P9" s="96">
        <f t="shared" si="1"/>
        <v>4</v>
      </c>
      <c r="Q9" s="96">
        <f t="shared" si="2"/>
        <v>3</v>
      </c>
    </row>
    <row r="10" spans="1:17" x14ac:dyDescent="0.3">
      <c r="A10" s="7" t="s">
        <v>36</v>
      </c>
      <c r="B10" s="4" t="s">
        <v>37</v>
      </c>
      <c r="C10" s="5">
        <v>40440</v>
      </c>
      <c r="D10" s="9" t="s">
        <v>38</v>
      </c>
      <c r="E10" s="6" t="s">
        <v>650</v>
      </c>
      <c r="F10" s="7" t="s">
        <v>16</v>
      </c>
      <c r="G10" s="8" t="s">
        <v>16</v>
      </c>
      <c r="H10" s="95" t="str">
        <f>IFERROR(VLOOKUP(A10,EXAMS!A:E,4,FALSE),0)</f>
        <v/>
      </c>
      <c r="I10" s="96">
        <f>IF('Storage '!I10="no change",'Storage '!F10,SUM('Storage '!E10,'Storage '!F10,))</f>
        <v>26</v>
      </c>
      <c r="J10" s="96">
        <v>4</v>
      </c>
      <c r="K10" s="96">
        <v>3</v>
      </c>
      <c r="L10" s="96">
        <f>IFERROR(VLOOKUP(A10, 'Cargo Trainings'!A:E, 5, FALSE),IFERROR(VLOOKUP(A10, 'DFW Trainings'!A:E, 4, FALSE),IFERROR(VLOOKUP(A10, 'AMH Trainings'!A:E, 4, FALSE),VLOOKUP(A10, 'CBF Trainings'!A:E, 4, FALSE))))</f>
        <v>0</v>
      </c>
      <c r="M10" s="96">
        <f>IFERROR(VLOOKUP(A10, SOPs!A:D, 4, FALSE),0)</f>
        <v>2</v>
      </c>
      <c r="N10" s="96">
        <f>IFERROR(VLOOKUP(A10,'Other Trainings'!A:D, 4, FALSE),0)</f>
        <v>2</v>
      </c>
      <c r="O10" s="96">
        <f t="shared" si="0"/>
        <v>26</v>
      </c>
      <c r="P10" s="96">
        <f t="shared" si="1"/>
        <v>2</v>
      </c>
      <c r="Q10" s="96">
        <f t="shared" si="2"/>
        <v>1</v>
      </c>
    </row>
    <row r="11" spans="1:17" x14ac:dyDescent="0.3">
      <c r="A11" s="7" t="s">
        <v>39</v>
      </c>
      <c r="B11" s="4" t="s">
        <v>40</v>
      </c>
      <c r="C11" s="5">
        <v>40454</v>
      </c>
      <c r="D11" s="6" t="s">
        <v>41</v>
      </c>
      <c r="E11" s="6" t="s">
        <v>652</v>
      </c>
      <c r="F11" s="7" t="s">
        <v>31</v>
      </c>
      <c r="G11" s="8" t="s">
        <v>622</v>
      </c>
      <c r="H11" s="95" t="str">
        <f>IFERROR(VLOOKUP(A11,EXAMS!A:E,4,FALSE),0)</f>
        <v/>
      </c>
      <c r="I11" s="96">
        <f>IF('Storage '!I11="no change",'Storage '!F11,SUM('Storage '!E11,'Storage '!F11,))</f>
        <v>0</v>
      </c>
      <c r="J11" s="96">
        <v>3</v>
      </c>
      <c r="K11" s="96">
        <v>1</v>
      </c>
      <c r="L11" s="96">
        <f>IFERROR(VLOOKUP(A11, 'Cargo Trainings'!A:E, 5, FALSE),IFERROR(VLOOKUP(A11, 'DFW Trainings'!A:E, 4, FALSE),IFERROR(VLOOKUP(A11, 'AMH Trainings'!A:E, 4, FALSE),VLOOKUP(A11, 'CBF Trainings'!A:E, 4, FALSE))))</f>
        <v>0</v>
      </c>
      <c r="M11" s="96">
        <f>IFERROR(VLOOKUP(A11, SOPs!A:D, 4, FALSE),0)</f>
        <v>0</v>
      </c>
      <c r="N11" s="96">
        <f>IFERROR(VLOOKUP(A11,'Other Trainings'!A:D, 4, FALSE),0)</f>
        <v>0</v>
      </c>
      <c r="O11" s="96">
        <f t="shared" si="0"/>
        <v>0</v>
      </c>
      <c r="P11" s="96">
        <f t="shared" si="1"/>
        <v>3</v>
      </c>
      <c r="Q11" s="96">
        <f t="shared" si="2"/>
        <v>1</v>
      </c>
    </row>
    <row r="12" spans="1:17" x14ac:dyDescent="0.3">
      <c r="A12" s="7" t="s">
        <v>42</v>
      </c>
      <c r="B12" s="4" t="s">
        <v>43</v>
      </c>
      <c r="C12" s="5">
        <v>40575</v>
      </c>
      <c r="D12" s="6" t="s">
        <v>44</v>
      </c>
      <c r="E12" s="6" t="s">
        <v>653</v>
      </c>
      <c r="F12" s="7" t="s">
        <v>8</v>
      </c>
      <c r="G12" s="8" t="s">
        <v>622</v>
      </c>
      <c r="H12" s="95" t="str">
        <f>IFERROR(VLOOKUP(A12,EXAMS!A:E,4,FALSE),0)</f>
        <v/>
      </c>
      <c r="I12" s="96">
        <f>IF('Storage '!I12="no change",'Storage '!F12,SUM('Storage '!E12,'Storage '!F12,))</f>
        <v>0</v>
      </c>
      <c r="J12" s="96">
        <v>1</v>
      </c>
      <c r="K12" s="96">
        <v>1</v>
      </c>
      <c r="L12" s="96">
        <f>IFERROR(VLOOKUP(A12, 'Cargo Trainings'!A:E, 5, FALSE),IFERROR(VLOOKUP(A12, 'DFW Trainings'!A:E, 4, FALSE),IFERROR(VLOOKUP(A12, 'AMH Trainings'!A:E, 4, FALSE),VLOOKUP(A12, 'CBF Trainings'!A:E, 4, FALSE))))</f>
        <v>0</v>
      </c>
      <c r="M12" s="96">
        <f>IFERROR(VLOOKUP(A12, SOPs!A:D, 4, FALSE),0)</f>
        <v>0</v>
      </c>
      <c r="N12" s="96">
        <f>IFERROR(VLOOKUP(A12,'Other Trainings'!A:D, 4, FALSE),0)</f>
        <v>1</v>
      </c>
      <c r="O12" s="96">
        <f t="shared" si="0"/>
        <v>0</v>
      </c>
      <c r="P12" s="96">
        <f t="shared" si="1"/>
        <v>1</v>
      </c>
      <c r="Q12" s="96">
        <f t="shared" si="2"/>
        <v>0</v>
      </c>
    </row>
    <row r="13" spans="1:17" x14ac:dyDescent="0.3">
      <c r="A13" s="7" t="s">
        <v>45</v>
      </c>
      <c r="B13" s="4" t="s">
        <v>46</v>
      </c>
      <c r="C13" s="5">
        <v>40625</v>
      </c>
      <c r="D13" s="6" t="s">
        <v>47</v>
      </c>
      <c r="E13" s="6" t="s">
        <v>654</v>
      </c>
      <c r="F13" s="7" t="s">
        <v>12</v>
      </c>
      <c r="G13" s="8" t="s">
        <v>618</v>
      </c>
      <c r="H13" s="95" t="str">
        <f>IFERROR(VLOOKUP(A13,EXAMS!A:E,4,FALSE),0)</f>
        <v/>
      </c>
      <c r="I13" s="96">
        <f>IF('Storage '!I13="no change",'Storage '!F13,SUM('Storage '!E13,'Storage '!F13,))</f>
        <v>0</v>
      </c>
      <c r="J13" s="96">
        <v>1</v>
      </c>
      <c r="K13" s="96">
        <v>1</v>
      </c>
      <c r="L13" s="96">
        <f>IFERROR(VLOOKUP(A13, 'Cargo Trainings'!A:E, 5, FALSE),IFERROR(VLOOKUP(A13, 'DFW Trainings'!A:E, 4, FALSE),IFERROR(VLOOKUP(A13, 'AMH Trainings'!A:E, 4, FALSE),VLOOKUP(A13, 'CBF Trainings'!A:E, 4, FALSE))))</f>
        <v>0</v>
      </c>
      <c r="M13" s="96">
        <f>IFERROR(VLOOKUP(A13, SOPs!A:D, 4, FALSE),0)</f>
        <v>1</v>
      </c>
      <c r="N13" s="96">
        <f>IFERROR(VLOOKUP(A13,'Other Trainings'!A:D, 4, FALSE),0)</f>
        <v>1</v>
      </c>
      <c r="O13" s="96">
        <f t="shared" si="0"/>
        <v>0</v>
      </c>
      <c r="P13" s="96">
        <f t="shared" si="1"/>
        <v>0</v>
      </c>
      <c r="Q13" s="96">
        <f t="shared" si="2"/>
        <v>0</v>
      </c>
    </row>
    <row r="14" spans="1:17" x14ac:dyDescent="0.3">
      <c r="A14" s="7" t="s">
        <v>48</v>
      </c>
      <c r="B14" s="4" t="s">
        <v>49</v>
      </c>
      <c r="C14" s="5">
        <v>40789</v>
      </c>
      <c r="D14" s="12" t="s">
        <v>50</v>
      </c>
      <c r="E14" s="6" t="s">
        <v>654</v>
      </c>
      <c r="F14" s="7" t="s">
        <v>20</v>
      </c>
      <c r="G14" s="8" t="s">
        <v>623</v>
      </c>
      <c r="H14" s="95" t="str">
        <f>IFERROR(VLOOKUP(A14,EXAMS!A:E,4,FALSE),0)</f>
        <v/>
      </c>
      <c r="I14" s="96">
        <f>IF('Storage '!I14="no change",'Storage '!F14,SUM('Storage '!E14,'Storage '!F14,))</f>
        <v>18</v>
      </c>
      <c r="J14" s="96">
        <v>4</v>
      </c>
      <c r="K14" s="96">
        <v>3</v>
      </c>
      <c r="L14" s="96">
        <f>IFERROR(VLOOKUP(A14, 'Cargo Trainings'!A:E, 5, FALSE),IFERROR(VLOOKUP(A14, 'DFW Trainings'!A:E, 4, FALSE),IFERROR(VLOOKUP(A14, 'AMH Trainings'!A:E, 4, FALSE),VLOOKUP(A14, 'CBF Trainings'!A:E, 4, FALSE))))</f>
        <v>0</v>
      </c>
      <c r="M14" s="96">
        <f>IFERROR(VLOOKUP(A14, SOPs!A:D, 4, FALSE),0)</f>
        <v>3</v>
      </c>
      <c r="N14" s="96">
        <f>IFERROR(VLOOKUP(A14,'Other Trainings'!A:D, 4, FALSE),0)</f>
        <v>1</v>
      </c>
      <c r="O14" s="96">
        <f t="shared" si="0"/>
        <v>18</v>
      </c>
      <c r="P14" s="96">
        <f t="shared" si="1"/>
        <v>1</v>
      </c>
      <c r="Q14" s="96">
        <f t="shared" si="2"/>
        <v>2</v>
      </c>
    </row>
    <row r="15" spans="1:17" x14ac:dyDescent="0.3">
      <c r="A15" s="7" t="s">
        <v>51</v>
      </c>
      <c r="B15" s="4" t="s">
        <v>52</v>
      </c>
      <c r="C15" s="5">
        <v>40797</v>
      </c>
      <c r="D15" s="6" t="s">
        <v>53</v>
      </c>
      <c r="E15" s="6" t="s">
        <v>655</v>
      </c>
      <c r="F15" s="7" t="s">
        <v>31</v>
      </c>
      <c r="G15" s="8" t="s">
        <v>622</v>
      </c>
      <c r="H15" s="95" t="str">
        <f>IFERROR(VLOOKUP(A15,EXAMS!A:E,4,FALSE),0)</f>
        <v/>
      </c>
      <c r="I15" s="96">
        <f>IF('Storage '!I15="no change",'Storage '!F15,SUM('Storage '!E15,'Storage '!F15,))</f>
        <v>0</v>
      </c>
      <c r="J15" s="96">
        <v>3</v>
      </c>
      <c r="K15" s="96">
        <v>1</v>
      </c>
      <c r="L15" s="96">
        <f>IFERROR(VLOOKUP(A15, 'Cargo Trainings'!A:E, 5, FALSE),IFERROR(VLOOKUP(A15, 'DFW Trainings'!A:E, 4, FALSE),IFERROR(VLOOKUP(A15, 'AMH Trainings'!A:E, 4, FALSE),VLOOKUP(A15, 'CBF Trainings'!A:E, 4, FALSE))))</f>
        <v>0</v>
      </c>
      <c r="M15" s="96">
        <f>IFERROR(VLOOKUP(A15, SOPs!A:D, 4, FALSE),0)</f>
        <v>1</v>
      </c>
      <c r="N15" s="96">
        <f>IFERROR(VLOOKUP(A15,'Other Trainings'!A:D, 4, FALSE),0)</f>
        <v>1</v>
      </c>
      <c r="O15" s="96">
        <f t="shared" si="0"/>
        <v>0</v>
      </c>
      <c r="P15" s="96">
        <f t="shared" si="1"/>
        <v>2</v>
      </c>
      <c r="Q15" s="96">
        <f t="shared" si="2"/>
        <v>0</v>
      </c>
    </row>
    <row r="16" spans="1:17" x14ac:dyDescent="0.3">
      <c r="A16" s="7" t="s">
        <v>54</v>
      </c>
      <c r="B16" s="4" t="s">
        <v>55</v>
      </c>
      <c r="C16" s="5">
        <v>40822</v>
      </c>
      <c r="D16" s="9" t="s">
        <v>56</v>
      </c>
      <c r="E16" s="6" t="s">
        <v>656</v>
      </c>
      <c r="F16" s="7" t="s">
        <v>717</v>
      </c>
      <c r="G16" s="8" t="s">
        <v>717</v>
      </c>
      <c r="H16" s="95">
        <f>IFERROR(VLOOKUP(A16,EXAMS!A:E,4,FALSE),0)</f>
        <v>0.7122857142857143</v>
      </c>
      <c r="I16" s="96">
        <f>IF('Storage '!I16="no change",'Storage '!F16,SUM('Storage '!E16,'Storage '!F16,))</f>
        <v>18</v>
      </c>
      <c r="J16" s="96">
        <v>4</v>
      </c>
      <c r="K16" s="96">
        <v>3</v>
      </c>
      <c r="L16" s="96">
        <f>IFERROR(VLOOKUP(A16, 'Cargo Trainings'!A:E, 5, FALSE),IFERROR(VLOOKUP(A16, 'DFW Trainings'!A:E, 4, FALSE),IFERROR(VLOOKUP(A16, 'AMH Trainings'!A:E, 4, FALSE),VLOOKUP(A16, 'CBF Trainings'!A:E, 4, FALSE))))</f>
        <v>16</v>
      </c>
      <c r="M16" s="96">
        <f>IFERROR(VLOOKUP(A16, SOPs!A:D, 4, FALSE),0)</f>
        <v>2</v>
      </c>
      <c r="N16" s="96">
        <f>IFERROR(VLOOKUP(A16,'Other Trainings'!A:D, 4, FALSE),0)</f>
        <v>0</v>
      </c>
      <c r="O16" s="96">
        <f t="shared" si="0"/>
        <v>2</v>
      </c>
      <c r="P16" s="96">
        <f t="shared" si="1"/>
        <v>2</v>
      </c>
      <c r="Q16" s="96">
        <f t="shared" si="2"/>
        <v>3</v>
      </c>
    </row>
    <row r="17" spans="1:17" x14ac:dyDescent="0.3">
      <c r="A17" s="7" t="s">
        <v>59</v>
      </c>
      <c r="B17" s="4" t="s">
        <v>60</v>
      </c>
      <c r="C17" s="5">
        <v>41039</v>
      </c>
      <c r="D17" s="6" t="s">
        <v>61</v>
      </c>
      <c r="E17" s="6" t="s">
        <v>656</v>
      </c>
      <c r="F17" s="7" t="s">
        <v>31</v>
      </c>
      <c r="G17" s="71" t="s">
        <v>624</v>
      </c>
      <c r="H17" s="95">
        <f>IFERROR(VLOOKUP(A17,EXAMS!A:E,4,FALSE),0)</f>
        <v>0.53880000000000006</v>
      </c>
      <c r="I17" s="96">
        <f>IF('Storage '!I18="no change",'Storage '!F18,SUM('Storage '!E18,'Storage '!F18,))</f>
        <v>15</v>
      </c>
      <c r="J17" s="96">
        <v>4</v>
      </c>
      <c r="K17" s="96">
        <v>3</v>
      </c>
      <c r="L17" s="96">
        <f>IFERROR(VLOOKUP(A17, 'Cargo Trainings'!A:E, 5, FALSE),IFERROR(VLOOKUP(A17, 'DFW Trainings'!A:E, 4, FALSE),IFERROR(VLOOKUP(A17, 'AMH Trainings'!A:E, 4, FALSE),VLOOKUP(A17, 'CBF Trainings'!A:E, 4, FALSE))))</f>
        <v>14</v>
      </c>
      <c r="M17" s="96">
        <f>IFERROR(VLOOKUP(A17, SOPs!A:D, 4, FALSE),0)</f>
        <v>10</v>
      </c>
      <c r="N17" s="96">
        <f>IFERROR(VLOOKUP(A17,'Other Trainings'!A:D, 4, FALSE),0)</f>
        <v>1</v>
      </c>
      <c r="O17" s="96">
        <f t="shared" si="0"/>
        <v>1</v>
      </c>
      <c r="P17" s="96">
        <f t="shared" si="1"/>
        <v>-6</v>
      </c>
      <c r="Q17" s="96">
        <f t="shared" si="2"/>
        <v>2</v>
      </c>
    </row>
    <row r="18" spans="1:17" x14ac:dyDescent="0.3">
      <c r="A18" s="7" t="s">
        <v>62</v>
      </c>
      <c r="B18" s="4" t="s">
        <v>63</v>
      </c>
      <c r="C18" s="5">
        <v>41039</v>
      </c>
      <c r="D18" s="6" t="s">
        <v>64</v>
      </c>
      <c r="E18" s="6" t="s">
        <v>656</v>
      </c>
      <c r="F18" s="7" t="s">
        <v>31</v>
      </c>
      <c r="G18" s="8" t="s">
        <v>625</v>
      </c>
      <c r="H18" s="95">
        <f>IFERROR(VLOOKUP(A18,EXAMS!A:E,4,FALSE),0)</f>
        <v>0.35</v>
      </c>
      <c r="I18" s="96">
        <f>IF('Storage '!I19="no change",'Storage '!F19,SUM('Storage '!E19,'Storage '!F19,))</f>
        <v>15</v>
      </c>
      <c r="J18" s="96">
        <v>4</v>
      </c>
      <c r="K18" s="96">
        <v>3</v>
      </c>
      <c r="L18" s="96">
        <f>IFERROR(VLOOKUP(A18, 'Cargo Trainings'!A:E, 5, FALSE),IFERROR(VLOOKUP(A18, 'DFW Trainings'!A:E, 4, FALSE),IFERROR(VLOOKUP(A18, 'AMH Trainings'!A:E, 4, FALSE),VLOOKUP(A18, 'CBF Trainings'!A:E, 4, FALSE))))</f>
        <v>7</v>
      </c>
      <c r="M18" s="96">
        <f>IFERROR(VLOOKUP(A18, SOPs!A:D, 4, FALSE),0)</f>
        <v>3</v>
      </c>
      <c r="N18" s="96">
        <f>IFERROR(VLOOKUP(A18,'Other Trainings'!A:D, 4, FALSE),0)</f>
        <v>2</v>
      </c>
      <c r="O18" s="96">
        <f t="shared" si="0"/>
        <v>8</v>
      </c>
      <c r="P18" s="96">
        <f t="shared" si="1"/>
        <v>1</v>
      </c>
      <c r="Q18" s="96">
        <f t="shared" si="2"/>
        <v>1</v>
      </c>
    </row>
    <row r="19" spans="1:17" x14ac:dyDescent="0.3">
      <c r="A19" s="7" t="s">
        <v>65</v>
      </c>
      <c r="B19" s="4" t="s">
        <v>66</v>
      </c>
      <c r="C19" s="5">
        <v>41039</v>
      </c>
      <c r="D19" s="9" t="s">
        <v>67</v>
      </c>
      <c r="E19" s="6" t="s">
        <v>656</v>
      </c>
      <c r="F19" s="7" t="s">
        <v>20</v>
      </c>
      <c r="G19" s="8" t="s">
        <v>619</v>
      </c>
      <c r="H19" s="95">
        <f>IFERROR(VLOOKUP(A19,EXAMS!A:E,4,FALSE),0)</f>
        <v>0.89933333333333332</v>
      </c>
      <c r="I19" s="96">
        <f>IF('Storage '!I20="no change",'Storage '!F20,SUM('Storage '!E20,'Storage '!F20,))</f>
        <v>18</v>
      </c>
      <c r="J19" s="96">
        <v>4</v>
      </c>
      <c r="K19" s="96">
        <v>3</v>
      </c>
      <c r="L19" s="96">
        <f>IFERROR(VLOOKUP(A19, 'Cargo Trainings'!A:E, 5, FALSE),IFERROR(VLOOKUP(A19, 'DFW Trainings'!A:E, 4, FALSE),IFERROR(VLOOKUP(A19, 'AMH Trainings'!A:E, 4, FALSE),VLOOKUP(A19, 'CBF Trainings'!A:E, 4, FALSE))))</f>
        <v>18</v>
      </c>
      <c r="M19" s="96">
        <f>IFERROR(VLOOKUP(A19, SOPs!A:D, 4, FALSE),0)</f>
        <v>14</v>
      </c>
      <c r="N19" s="96">
        <f>IFERROR(VLOOKUP(A19,'Other Trainings'!A:D, 4, FALSE),0)</f>
        <v>1</v>
      </c>
      <c r="O19" s="96">
        <f t="shared" si="0"/>
        <v>0</v>
      </c>
      <c r="P19" s="96">
        <f t="shared" si="1"/>
        <v>-10</v>
      </c>
      <c r="Q19" s="96">
        <f t="shared" si="2"/>
        <v>2</v>
      </c>
    </row>
    <row r="20" spans="1:17" x14ac:dyDescent="0.3">
      <c r="A20" s="7" t="s">
        <v>68</v>
      </c>
      <c r="B20" s="4" t="s">
        <v>69</v>
      </c>
      <c r="C20" s="5">
        <v>41091</v>
      </c>
      <c r="D20" s="13" t="s">
        <v>70</v>
      </c>
      <c r="E20" s="6" t="s">
        <v>657</v>
      </c>
      <c r="F20" s="7" t="s">
        <v>31</v>
      </c>
      <c r="G20" s="8" t="s">
        <v>624</v>
      </c>
      <c r="H20" s="95">
        <f>IFERROR(VLOOKUP(A20,EXAMS!A:E,4,FALSE),0)</f>
        <v>0.90712000000000015</v>
      </c>
      <c r="I20" s="96">
        <f>IF('Storage '!I21="no change",'Storage '!F21,SUM('Storage '!E21,'Storage '!F21,))</f>
        <v>15</v>
      </c>
      <c r="J20" s="96">
        <v>4</v>
      </c>
      <c r="K20" s="96">
        <v>3</v>
      </c>
      <c r="L20" s="96">
        <f>IFERROR(VLOOKUP(A20, 'Cargo Trainings'!A:E, 5, FALSE),IFERROR(VLOOKUP(A20, 'DFW Trainings'!A:E, 4, FALSE),IFERROR(VLOOKUP(A20, 'AMH Trainings'!A:E, 4, FALSE),VLOOKUP(A20, 'CBF Trainings'!A:E, 4, FALSE))))</f>
        <v>13</v>
      </c>
      <c r="M20" s="96">
        <f>IFERROR(VLOOKUP(A20, SOPs!A:D, 4, FALSE),0)</f>
        <v>13</v>
      </c>
      <c r="N20" s="96">
        <f>IFERROR(VLOOKUP(A20,'Other Trainings'!A:D, 4, FALSE),0)</f>
        <v>1</v>
      </c>
      <c r="O20" s="96">
        <f t="shared" si="0"/>
        <v>2</v>
      </c>
      <c r="P20" s="96">
        <f t="shared" si="1"/>
        <v>-9</v>
      </c>
      <c r="Q20" s="96">
        <f t="shared" si="2"/>
        <v>2</v>
      </c>
    </row>
    <row r="21" spans="1:17" x14ac:dyDescent="0.3">
      <c r="A21" s="7" t="s">
        <v>71</v>
      </c>
      <c r="B21" s="4" t="s">
        <v>72</v>
      </c>
      <c r="C21" s="5">
        <v>41111</v>
      </c>
      <c r="D21" s="12" t="s">
        <v>73</v>
      </c>
      <c r="E21" s="6" t="s">
        <v>654</v>
      </c>
      <c r="F21" s="7" t="s">
        <v>20</v>
      </c>
      <c r="G21" s="8" t="s">
        <v>619</v>
      </c>
      <c r="H21" s="95" t="str">
        <f>IFERROR(VLOOKUP(A21,EXAMS!A:E,4,FALSE),0)</f>
        <v/>
      </c>
      <c r="I21" s="96">
        <f>IF('Storage '!I22="no change",'Storage '!F22,SUM('Storage '!E22,'Storage '!F22,))</f>
        <v>18</v>
      </c>
      <c r="J21" s="96">
        <v>4</v>
      </c>
      <c r="K21" s="96">
        <v>3</v>
      </c>
      <c r="L21" s="96">
        <f>IFERROR(VLOOKUP(A21, 'Cargo Trainings'!A:E, 5, FALSE),IFERROR(VLOOKUP(A21, 'DFW Trainings'!A:E, 4, FALSE),IFERROR(VLOOKUP(A21, 'AMH Trainings'!A:E, 4, FALSE),VLOOKUP(A21, 'CBF Trainings'!A:E, 4, FALSE))))</f>
        <v>18</v>
      </c>
      <c r="M21" s="96">
        <f>IFERROR(VLOOKUP(A21, SOPs!A:D, 4, FALSE),0)</f>
        <v>5</v>
      </c>
      <c r="N21" s="96">
        <f>IFERROR(VLOOKUP(A21,'Other Trainings'!A:D, 4, FALSE),0)</f>
        <v>1</v>
      </c>
      <c r="O21" s="96">
        <f t="shared" si="0"/>
        <v>0</v>
      </c>
      <c r="P21" s="96">
        <f t="shared" si="1"/>
        <v>-1</v>
      </c>
      <c r="Q21" s="96">
        <f t="shared" si="2"/>
        <v>2</v>
      </c>
    </row>
    <row r="22" spans="1:17" x14ac:dyDescent="0.3">
      <c r="A22" s="7" t="s">
        <v>74</v>
      </c>
      <c r="B22" s="4" t="s">
        <v>75</v>
      </c>
      <c r="C22" s="5">
        <v>41111</v>
      </c>
      <c r="D22" s="12" t="s">
        <v>77</v>
      </c>
      <c r="E22" s="6" t="s">
        <v>658</v>
      </c>
      <c r="F22" s="10" t="s">
        <v>79</v>
      </c>
      <c r="G22" s="4" t="s">
        <v>78</v>
      </c>
      <c r="H22" s="95" t="str">
        <f>IFERROR(VLOOKUP(A22,EXAMS!A:E,4,FALSE),0)</f>
        <v/>
      </c>
      <c r="I22" s="96">
        <f>IF('Storage '!I23="no change",'Storage '!F23,SUM('Storage '!E23,'Storage '!F23,))</f>
        <v>0</v>
      </c>
      <c r="J22" s="96"/>
      <c r="K22" s="96"/>
      <c r="L22" s="96">
        <f>IFERROR(VLOOKUP(A22, 'Cargo Trainings'!A:E, 5, FALSE),IFERROR(VLOOKUP(A22, 'DFW Trainings'!A:E, 4, FALSE),IFERROR(VLOOKUP(A22, 'AMH Trainings'!A:E, 4, FALSE),VLOOKUP(A22, 'CBF Trainings'!A:E, 4, FALSE))))</f>
        <v>0</v>
      </c>
      <c r="M22" s="96">
        <f>IFERROR(VLOOKUP(A22, SOPs!A:D, 4, FALSE),0)</f>
        <v>1</v>
      </c>
      <c r="N22" s="96">
        <f>IFERROR(VLOOKUP(A22,'Other Trainings'!A:D, 4, FALSE),0)</f>
        <v>0</v>
      </c>
      <c r="O22" s="96">
        <f t="shared" si="0"/>
        <v>0</v>
      </c>
      <c r="P22" s="96">
        <f t="shared" si="1"/>
        <v>-1</v>
      </c>
      <c r="Q22" s="96">
        <f t="shared" si="2"/>
        <v>0</v>
      </c>
    </row>
    <row r="23" spans="1:17" x14ac:dyDescent="0.3">
      <c r="A23" s="14" t="s">
        <v>80</v>
      </c>
      <c r="B23" s="4" t="s">
        <v>81</v>
      </c>
      <c r="C23" s="5">
        <v>41181</v>
      </c>
      <c r="D23" s="15" t="s">
        <v>82</v>
      </c>
      <c r="E23" s="6" t="s">
        <v>659</v>
      </c>
      <c r="F23" s="7" t="s">
        <v>27</v>
      </c>
      <c r="G23" s="72" t="s">
        <v>27</v>
      </c>
      <c r="H23" s="95">
        <f>IFERROR(VLOOKUP(A23,EXAMS!A:E,4,FALSE),0)</f>
        <v>0.84499999999999997</v>
      </c>
      <c r="I23" s="96">
        <f>IF('Storage '!I24="no change",'Storage '!F24,SUM('Storage '!E24,'Storage '!F24,))</f>
        <v>16</v>
      </c>
      <c r="J23" s="96">
        <v>2</v>
      </c>
      <c r="K23" s="96">
        <v>1</v>
      </c>
      <c r="L23" s="96">
        <f>IFERROR(VLOOKUP(A23, 'Cargo Trainings'!A:E, 5, FALSE),IFERROR(VLOOKUP(A23, 'DFW Trainings'!A:E, 4, FALSE),IFERROR(VLOOKUP(A23, 'AMH Trainings'!A:E, 4, FALSE),VLOOKUP(A23, 'CBF Trainings'!A:E, 4, FALSE))))</f>
        <v>0</v>
      </c>
      <c r="M23" s="96">
        <f>IFERROR(VLOOKUP(A23, SOPs!A:D, 4, FALSE),0)</f>
        <v>5</v>
      </c>
      <c r="N23" s="96">
        <f>IFERROR(VLOOKUP(A23,'Other Trainings'!A:D, 4, FALSE),0)</f>
        <v>1</v>
      </c>
      <c r="O23" s="96">
        <f t="shared" si="0"/>
        <v>16</v>
      </c>
      <c r="P23" s="96">
        <f t="shared" si="1"/>
        <v>-3</v>
      </c>
      <c r="Q23" s="96">
        <f t="shared" si="2"/>
        <v>0</v>
      </c>
    </row>
    <row r="24" spans="1:17" x14ac:dyDescent="0.3">
      <c r="A24" s="14" t="s">
        <v>83</v>
      </c>
      <c r="B24" s="4" t="s">
        <v>84</v>
      </c>
      <c r="C24" s="5">
        <v>41181</v>
      </c>
      <c r="D24" s="16" t="s">
        <v>85</v>
      </c>
      <c r="E24" s="6" t="s">
        <v>655</v>
      </c>
      <c r="F24" s="7" t="s">
        <v>20</v>
      </c>
      <c r="G24" s="17" t="s">
        <v>35</v>
      </c>
      <c r="H24" s="95" t="str">
        <f>IFERROR(VLOOKUP(A24,EXAMS!A:E,4,FALSE),0)</f>
        <v/>
      </c>
      <c r="I24" s="96">
        <f>IF('Storage '!I25="no change",'Storage '!F25,SUM('Storage '!E25,'Storage '!F25,))</f>
        <v>18</v>
      </c>
      <c r="J24" s="96">
        <v>4</v>
      </c>
      <c r="K24" s="96">
        <v>3</v>
      </c>
      <c r="L24" s="96">
        <f>IFERROR(VLOOKUP(A24, 'Cargo Trainings'!A:E, 5, FALSE),IFERROR(VLOOKUP(A24, 'DFW Trainings'!A:E, 4, FALSE),IFERROR(VLOOKUP(A24, 'AMH Trainings'!A:E, 4, FALSE),VLOOKUP(A24, 'CBF Trainings'!A:E, 4, FALSE))))</f>
        <v>2</v>
      </c>
      <c r="M24" s="96">
        <f>IFERROR(VLOOKUP(A24, SOPs!A:D, 4, FALSE),0)</f>
        <v>9</v>
      </c>
      <c r="N24" s="96">
        <f>IFERROR(VLOOKUP(A24,'Other Trainings'!A:D, 4, FALSE),0)</f>
        <v>1</v>
      </c>
      <c r="O24" s="96">
        <f t="shared" si="0"/>
        <v>16</v>
      </c>
      <c r="P24" s="96">
        <f t="shared" si="1"/>
        <v>-5</v>
      </c>
      <c r="Q24" s="96">
        <f t="shared" si="2"/>
        <v>2</v>
      </c>
    </row>
    <row r="25" spans="1:17" x14ac:dyDescent="0.3">
      <c r="A25" s="14" t="s">
        <v>86</v>
      </c>
      <c r="B25" s="4" t="s">
        <v>87</v>
      </c>
      <c r="C25" s="5">
        <v>41181</v>
      </c>
      <c r="D25" s="16" t="s">
        <v>88</v>
      </c>
      <c r="E25" s="6" t="s">
        <v>660</v>
      </c>
      <c r="F25" s="7" t="s">
        <v>20</v>
      </c>
      <c r="G25" s="17" t="s">
        <v>620</v>
      </c>
      <c r="H25" s="95">
        <f>IFERROR(VLOOKUP(A25,EXAMS!A:E,4,FALSE),0)</f>
        <v>0.89504000000000006</v>
      </c>
      <c r="I25" s="96">
        <f>IF('Storage '!I26="no change",'Storage '!F26,SUM('Storage '!E26,'Storage '!F26,))</f>
        <v>18</v>
      </c>
      <c r="J25" s="96">
        <v>4</v>
      </c>
      <c r="K25" s="96">
        <v>3</v>
      </c>
      <c r="L25" s="96">
        <f>IFERROR(VLOOKUP(A25, 'Cargo Trainings'!A:E, 5, FALSE),IFERROR(VLOOKUP(A25, 'DFW Trainings'!A:E, 4, FALSE),IFERROR(VLOOKUP(A25, 'AMH Trainings'!A:E, 4, FALSE),VLOOKUP(A25, 'CBF Trainings'!A:E, 4, FALSE))))</f>
        <v>17</v>
      </c>
      <c r="M25" s="96">
        <f>IFERROR(VLOOKUP(A25, SOPs!A:D, 4, FALSE),0)</f>
        <v>12</v>
      </c>
      <c r="N25" s="96">
        <f>IFERROR(VLOOKUP(A25,'Other Trainings'!A:D, 4, FALSE),0)</f>
        <v>1</v>
      </c>
      <c r="O25" s="96">
        <f t="shared" si="0"/>
        <v>1</v>
      </c>
      <c r="P25" s="96">
        <f t="shared" si="1"/>
        <v>-8</v>
      </c>
      <c r="Q25" s="96">
        <f t="shared" si="2"/>
        <v>2</v>
      </c>
    </row>
    <row r="26" spans="1:17" x14ac:dyDescent="0.3">
      <c r="A26" s="4" t="s">
        <v>201</v>
      </c>
      <c r="B26" s="4" t="s">
        <v>202</v>
      </c>
      <c r="C26" s="5">
        <v>42673</v>
      </c>
      <c r="D26" s="20" t="s">
        <v>203</v>
      </c>
      <c r="E26" s="6" t="s">
        <v>672</v>
      </c>
      <c r="F26" s="7" t="s">
        <v>16</v>
      </c>
      <c r="G26" s="72" t="s">
        <v>16</v>
      </c>
      <c r="H26" s="95">
        <f>IFERROR(VLOOKUP(A26,EXAMS!A:E,4,FALSE),0)</f>
        <v>0.88805000000000001</v>
      </c>
      <c r="I26" s="96">
        <f>IF('Storage '!I64="no change",'Storage '!F64,SUM('Storage '!E64,'Storage '!F64,))</f>
        <v>8</v>
      </c>
      <c r="J26" s="96">
        <v>3</v>
      </c>
      <c r="K26" s="96">
        <v>1</v>
      </c>
      <c r="L26" s="96">
        <f>IFERROR(VLOOKUP(A26, 'Cargo Trainings'!A:E, 5, FALSE),IFERROR(VLOOKUP(A26, 'DFW Trainings'!A:E, 4, FALSE),IFERROR(VLOOKUP(A26, 'AMH Trainings'!A:E, 4, FALSE),VLOOKUP(A26, 'CBF Trainings'!A:E, 4, FALSE))))</f>
        <v>1</v>
      </c>
      <c r="M26" s="96">
        <f>IFERROR(VLOOKUP(A26, SOPs!A:D, 4, FALSE),0)</f>
        <v>2</v>
      </c>
      <c r="N26" s="96">
        <f>IFERROR(VLOOKUP(A26,'Other Trainings'!A:D, 4, FALSE),0)</f>
        <v>1</v>
      </c>
      <c r="O26" s="96">
        <f>I26-L26</f>
        <v>7</v>
      </c>
      <c r="P26" s="96">
        <f>J26-M26</f>
        <v>1</v>
      </c>
      <c r="Q26" s="96">
        <f>K26-N26</f>
        <v>0</v>
      </c>
    </row>
    <row r="27" spans="1:17" x14ac:dyDescent="0.3">
      <c r="A27" s="14" t="s">
        <v>89</v>
      </c>
      <c r="B27" s="4" t="s">
        <v>90</v>
      </c>
      <c r="C27" s="5">
        <v>41181</v>
      </c>
      <c r="D27" s="15" t="s">
        <v>91</v>
      </c>
      <c r="E27" s="6" t="s">
        <v>661</v>
      </c>
      <c r="F27" s="7" t="s">
        <v>12</v>
      </c>
      <c r="G27" s="17" t="s">
        <v>618</v>
      </c>
      <c r="H27" s="95" t="str">
        <f>IFERROR(VLOOKUP(A27,EXAMS!A:E,4,FALSE),0)</f>
        <v/>
      </c>
      <c r="I27" s="96">
        <f>IF('Storage '!I27="no change",'Storage '!F27,SUM('Storage '!E27,'Storage '!F27,))</f>
        <v>0</v>
      </c>
      <c r="J27" s="96">
        <v>1</v>
      </c>
      <c r="K27" s="96">
        <v>1</v>
      </c>
      <c r="L27" s="96">
        <f>IFERROR(VLOOKUP(A27, 'Cargo Trainings'!A:E, 5, FALSE),IFERROR(VLOOKUP(A27, 'DFW Trainings'!A:E, 4, FALSE),IFERROR(VLOOKUP(A27, 'AMH Trainings'!A:E, 4, FALSE),VLOOKUP(A27, 'CBF Trainings'!A:E, 4, FALSE))))</f>
        <v>0</v>
      </c>
      <c r="M27" s="96">
        <f>IFERROR(VLOOKUP(A27, SOPs!A:D, 4, FALSE),0)</f>
        <v>1</v>
      </c>
      <c r="N27" s="96">
        <f>IFERROR(VLOOKUP(A27,'Other Trainings'!A:D, 4, FALSE),0)</f>
        <v>1</v>
      </c>
      <c r="O27" s="96">
        <f t="shared" si="0"/>
        <v>0</v>
      </c>
      <c r="P27" s="96">
        <f t="shared" si="1"/>
        <v>0</v>
      </c>
      <c r="Q27" s="96">
        <f t="shared" si="2"/>
        <v>0</v>
      </c>
    </row>
    <row r="28" spans="1:17" x14ac:dyDescent="0.3">
      <c r="A28" s="4" t="s">
        <v>92</v>
      </c>
      <c r="B28" s="4" t="s">
        <v>93</v>
      </c>
      <c r="C28" s="5" t="e">
        <v>#N/A</v>
      </c>
      <c r="D28" s="18" t="s">
        <v>94</v>
      </c>
      <c r="E28" s="6" t="s">
        <v>662</v>
      </c>
      <c r="F28" s="7" t="s">
        <v>717</v>
      </c>
      <c r="G28" s="17" t="s">
        <v>717</v>
      </c>
      <c r="H28" s="95" t="str">
        <f>IFERROR(VLOOKUP(A28,EXAMS!A:E,4,FALSE),0)</f>
        <v/>
      </c>
      <c r="I28" s="96">
        <f>IF('Storage '!I28="no change",'Storage '!F28,SUM('Storage '!E28,'Storage '!F28,))</f>
        <v>8</v>
      </c>
      <c r="J28" s="96"/>
      <c r="K28" s="96"/>
      <c r="L28" s="96">
        <f>IFERROR(VLOOKUP(A28, 'Cargo Trainings'!A:E, 5, FALSE),IFERROR(VLOOKUP(A28, 'DFW Trainings'!A:E, 4, FALSE),IFERROR(VLOOKUP(A28, 'AMH Trainings'!A:E, 4, FALSE),VLOOKUP(A28, 'CBF Trainings'!A:E, 4, FALSE))))</f>
        <v>0</v>
      </c>
      <c r="M28" s="96">
        <f>IFERROR(VLOOKUP(A28, SOPs!A:D, 4, FALSE),0)</f>
        <v>0</v>
      </c>
      <c r="N28" s="96">
        <f>IFERROR(VLOOKUP(A28,'Other Trainings'!A:D, 4, FALSE),0)</f>
        <v>1</v>
      </c>
      <c r="O28" s="96">
        <f t="shared" si="0"/>
        <v>8</v>
      </c>
      <c r="P28" s="96">
        <f t="shared" si="1"/>
        <v>0</v>
      </c>
      <c r="Q28" s="96">
        <f t="shared" si="2"/>
        <v>-1</v>
      </c>
    </row>
    <row r="29" spans="1:17" x14ac:dyDescent="0.3">
      <c r="A29" s="19" t="s">
        <v>95</v>
      </c>
      <c r="B29" s="4" t="s">
        <v>96</v>
      </c>
      <c r="C29" s="5">
        <v>41245</v>
      </c>
      <c r="D29" s="20" t="s">
        <v>97</v>
      </c>
      <c r="E29" s="6" t="s">
        <v>663</v>
      </c>
      <c r="F29" s="7" t="s">
        <v>20</v>
      </c>
      <c r="G29" s="17" t="s">
        <v>619</v>
      </c>
      <c r="H29" s="95">
        <f>IFERROR(VLOOKUP(A29,EXAMS!A:E,4,FALSE),0)</f>
        <v>0.86911428571428573</v>
      </c>
      <c r="I29" s="96">
        <f>IF('Storage '!I29="no change",'Storage '!F29,SUM('Storage '!E29,'Storage '!F29,))</f>
        <v>18</v>
      </c>
      <c r="J29" s="96">
        <v>4</v>
      </c>
      <c r="K29" s="96">
        <v>3</v>
      </c>
      <c r="L29" s="96">
        <f>IFERROR(VLOOKUP(A29, 'Cargo Trainings'!A:E, 5, FALSE),IFERROR(VLOOKUP(A29, 'DFW Trainings'!A:E, 4, FALSE),IFERROR(VLOOKUP(A29, 'AMH Trainings'!A:E, 4, FALSE),VLOOKUP(A29, 'CBF Trainings'!A:E, 4, FALSE))))</f>
        <v>18</v>
      </c>
      <c r="M29" s="96">
        <f>IFERROR(VLOOKUP(A29, SOPs!A:D, 4, FALSE),0)</f>
        <v>11</v>
      </c>
      <c r="N29" s="96">
        <f>IFERROR(VLOOKUP(A29,'Other Trainings'!A:D, 4, FALSE),0)</f>
        <v>1</v>
      </c>
      <c r="O29" s="96">
        <f t="shared" si="0"/>
        <v>0</v>
      </c>
      <c r="P29" s="96">
        <f t="shared" si="1"/>
        <v>-7</v>
      </c>
      <c r="Q29" s="96">
        <f t="shared" si="2"/>
        <v>2</v>
      </c>
    </row>
    <row r="30" spans="1:17" x14ac:dyDescent="0.3">
      <c r="A30" s="19" t="s">
        <v>98</v>
      </c>
      <c r="B30" s="4" t="s">
        <v>99</v>
      </c>
      <c r="C30" s="5">
        <v>41365</v>
      </c>
      <c r="D30" s="18" t="s">
        <v>100</v>
      </c>
      <c r="E30" s="6" t="s">
        <v>664</v>
      </c>
      <c r="F30" s="7" t="s">
        <v>12</v>
      </c>
      <c r="G30" s="8" t="s">
        <v>618</v>
      </c>
      <c r="H30" s="95" t="str">
        <f>IFERROR(VLOOKUP(A30,EXAMS!A:E,4,FALSE),0)</f>
        <v/>
      </c>
      <c r="I30" s="96">
        <f>IF('Storage '!I30="no change",'Storage '!F30,SUM('Storage '!E30,'Storage '!F30,))</f>
        <v>0</v>
      </c>
      <c r="J30" s="96">
        <v>1</v>
      </c>
      <c r="K30" s="96">
        <v>1</v>
      </c>
      <c r="L30" s="96">
        <f>IFERROR(VLOOKUP(A30, 'Cargo Trainings'!A:E, 5, FALSE),IFERROR(VLOOKUP(A30, 'DFW Trainings'!A:E, 4, FALSE),IFERROR(VLOOKUP(A30, 'AMH Trainings'!A:E, 4, FALSE),VLOOKUP(A30, 'CBF Trainings'!A:E, 4, FALSE))))</f>
        <v>0</v>
      </c>
      <c r="M30" s="96">
        <f>IFERROR(VLOOKUP(A30, SOPs!A:D, 4, FALSE),0)</f>
        <v>1</v>
      </c>
      <c r="N30" s="96">
        <f>IFERROR(VLOOKUP(A30,'Other Trainings'!A:D, 4, FALSE),0)</f>
        <v>1</v>
      </c>
      <c r="O30" s="96">
        <f t="shared" si="0"/>
        <v>0</v>
      </c>
      <c r="P30" s="96">
        <f t="shared" si="1"/>
        <v>0</v>
      </c>
      <c r="Q30" s="96">
        <f t="shared" si="2"/>
        <v>0</v>
      </c>
    </row>
    <row r="31" spans="1:17" x14ac:dyDescent="0.3">
      <c r="A31" s="19" t="s">
        <v>101</v>
      </c>
      <c r="B31" s="4" t="s">
        <v>102</v>
      </c>
      <c r="C31" s="5">
        <v>41385</v>
      </c>
      <c r="D31" s="22" t="s">
        <v>103</v>
      </c>
      <c r="E31" s="6" t="s">
        <v>655</v>
      </c>
      <c r="F31" s="7" t="s">
        <v>20</v>
      </c>
      <c r="G31" s="17" t="s">
        <v>620</v>
      </c>
      <c r="H31" s="95" t="str">
        <f>IFERROR(VLOOKUP(A31,EXAMS!A:E,4,FALSE),0)</f>
        <v/>
      </c>
      <c r="I31" s="96">
        <f>IF('Storage '!I31="no change",'Storage '!F31,SUM('Storage '!E31,'Storage '!F31,))</f>
        <v>18</v>
      </c>
      <c r="J31" s="96">
        <v>4</v>
      </c>
      <c r="K31" s="96">
        <v>3</v>
      </c>
      <c r="L31" s="96">
        <f>IFERROR(VLOOKUP(A31, 'Cargo Trainings'!A:E, 5, FALSE),IFERROR(VLOOKUP(A31, 'DFW Trainings'!A:E, 4, FALSE),IFERROR(VLOOKUP(A31, 'AMH Trainings'!A:E, 4, FALSE),VLOOKUP(A31, 'CBF Trainings'!A:E, 4, FALSE))))</f>
        <v>0</v>
      </c>
      <c r="M31" s="96">
        <f>IFERROR(VLOOKUP(A31, SOPs!A:D, 4, FALSE),0)</f>
        <v>5</v>
      </c>
      <c r="N31" s="96">
        <f>IFERROR(VLOOKUP(A31,'Other Trainings'!A:D, 4, FALSE),0)</f>
        <v>1</v>
      </c>
      <c r="O31" s="96">
        <f t="shared" si="0"/>
        <v>18</v>
      </c>
      <c r="P31" s="96">
        <f t="shared" si="1"/>
        <v>-1</v>
      </c>
      <c r="Q31" s="96">
        <f t="shared" si="2"/>
        <v>2</v>
      </c>
    </row>
    <row r="32" spans="1:17" x14ac:dyDescent="0.3">
      <c r="A32" s="19" t="s">
        <v>104</v>
      </c>
      <c r="B32" s="4" t="s">
        <v>105</v>
      </c>
      <c r="C32" s="5">
        <v>41396</v>
      </c>
      <c r="D32" s="6" t="s">
        <v>106</v>
      </c>
      <c r="E32" s="6" t="s">
        <v>665</v>
      </c>
      <c r="F32" s="10" t="s">
        <v>79</v>
      </c>
      <c r="G32" s="8" t="s">
        <v>618</v>
      </c>
      <c r="H32" s="95" t="str">
        <f>IFERROR(VLOOKUP(A32,EXAMS!A:E,4,FALSE),0)</f>
        <v/>
      </c>
      <c r="I32" s="96">
        <f>IF('Storage '!I32="no change",'Storage '!F32,SUM('Storage '!E32,'Storage '!F32,))</f>
        <v>0</v>
      </c>
      <c r="J32" s="96">
        <v>3</v>
      </c>
      <c r="K32" s="96">
        <v>1</v>
      </c>
      <c r="L32" s="96">
        <f>IFERROR(VLOOKUP(A32, 'Cargo Trainings'!A:E, 5, FALSE),IFERROR(VLOOKUP(A32, 'DFW Trainings'!A:E, 4, FALSE),IFERROR(VLOOKUP(A32, 'AMH Trainings'!A:E, 4, FALSE),VLOOKUP(A32, 'CBF Trainings'!A:E, 4, FALSE))))</f>
        <v>0</v>
      </c>
      <c r="M32" s="96">
        <f>IFERROR(VLOOKUP(A32, SOPs!A:D, 4, FALSE),0)</f>
        <v>0</v>
      </c>
      <c r="N32" s="96">
        <f>IFERROR(VLOOKUP(A32,'Other Trainings'!A:D, 4, FALSE),0)</f>
        <v>0</v>
      </c>
      <c r="O32" s="96">
        <f t="shared" si="0"/>
        <v>0</v>
      </c>
      <c r="P32" s="96">
        <f t="shared" si="1"/>
        <v>3</v>
      </c>
      <c r="Q32" s="96">
        <f t="shared" si="2"/>
        <v>1</v>
      </c>
    </row>
    <row r="33" spans="1:17" x14ac:dyDescent="0.3">
      <c r="A33" s="19" t="s">
        <v>107</v>
      </c>
      <c r="B33" s="4" t="s">
        <v>108</v>
      </c>
      <c r="C33" s="5">
        <v>41538</v>
      </c>
      <c r="D33" s="18" t="s">
        <v>109</v>
      </c>
      <c r="E33" s="6" t="s">
        <v>666</v>
      </c>
      <c r="F33" s="7" t="s">
        <v>12</v>
      </c>
      <c r="G33" s="17" t="s">
        <v>626</v>
      </c>
      <c r="H33" s="95" t="str">
        <f>IFERROR(VLOOKUP(A33,EXAMS!A:E,4,FALSE),0)</f>
        <v/>
      </c>
      <c r="I33" s="96">
        <f>IF('Storage '!I33="no change",'Storage '!F33,SUM('Storage '!E33,'Storage '!F33,))</f>
        <v>0</v>
      </c>
      <c r="J33" s="96">
        <v>1</v>
      </c>
      <c r="K33" s="96">
        <v>1</v>
      </c>
      <c r="L33" s="96">
        <f>IFERROR(VLOOKUP(A33, 'Cargo Trainings'!A:E, 5, FALSE),IFERROR(VLOOKUP(A33, 'DFW Trainings'!A:E, 4, FALSE),IFERROR(VLOOKUP(A33, 'AMH Trainings'!A:E, 4, FALSE),VLOOKUP(A33, 'CBF Trainings'!A:E, 4, FALSE))))</f>
        <v>0</v>
      </c>
      <c r="M33" s="96">
        <f>IFERROR(VLOOKUP(A33, SOPs!A:D, 4, FALSE),0)</f>
        <v>0</v>
      </c>
      <c r="N33" s="96">
        <f>IFERROR(VLOOKUP(A33,'Other Trainings'!A:D, 4, FALSE),0)</f>
        <v>0</v>
      </c>
      <c r="O33" s="96">
        <f t="shared" si="0"/>
        <v>0</v>
      </c>
      <c r="P33" s="96">
        <f t="shared" si="1"/>
        <v>1</v>
      </c>
      <c r="Q33" s="96">
        <f t="shared" si="2"/>
        <v>1</v>
      </c>
    </row>
    <row r="34" spans="1:17" x14ac:dyDescent="0.3">
      <c r="A34" s="19" t="s">
        <v>110</v>
      </c>
      <c r="B34" s="4" t="s">
        <v>111</v>
      </c>
      <c r="C34" s="5">
        <v>41575</v>
      </c>
      <c r="D34" s="11" t="s">
        <v>112</v>
      </c>
      <c r="E34" s="6" t="s">
        <v>667</v>
      </c>
      <c r="F34" s="7" t="s">
        <v>12</v>
      </c>
      <c r="G34" s="17" t="s">
        <v>626</v>
      </c>
      <c r="H34" s="95" t="str">
        <f>IFERROR(VLOOKUP(A34,EXAMS!A:E,4,FALSE),0)</f>
        <v/>
      </c>
      <c r="I34" s="96">
        <f>IF('Storage '!I34="no change",'Storage '!F34,SUM('Storage '!E34,'Storage '!F34,))</f>
        <v>0</v>
      </c>
      <c r="J34" s="96">
        <v>1</v>
      </c>
      <c r="K34" s="96">
        <v>1</v>
      </c>
      <c r="L34" s="96">
        <f>IFERROR(VLOOKUP(A34, 'Cargo Trainings'!A:E, 5, FALSE),IFERROR(VLOOKUP(A34, 'DFW Trainings'!A:E, 4, FALSE),IFERROR(VLOOKUP(A34, 'AMH Trainings'!A:E, 4, FALSE),VLOOKUP(A34, 'CBF Trainings'!A:E, 4, FALSE))))</f>
        <v>0</v>
      </c>
      <c r="M34" s="96">
        <f>IFERROR(VLOOKUP(A34, SOPs!A:D, 4, FALSE),0)</f>
        <v>1</v>
      </c>
      <c r="N34" s="96">
        <f>IFERROR(VLOOKUP(A34,'Other Trainings'!A:D, 4, FALSE),0)</f>
        <v>1</v>
      </c>
      <c r="O34" s="96">
        <f t="shared" si="0"/>
        <v>0</v>
      </c>
      <c r="P34" s="96">
        <f t="shared" si="1"/>
        <v>0</v>
      </c>
      <c r="Q34" s="96">
        <f t="shared" si="2"/>
        <v>0</v>
      </c>
    </row>
    <row r="35" spans="1:17" x14ac:dyDescent="0.3">
      <c r="A35" s="19" t="s">
        <v>113</v>
      </c>
      <c r="B35" s="4" t="s">
        <v>114</v>
      </c>
      <c r="C35" s="5">
        <v>41575</v>
      </c>
      <c r="D35" s="11" t="s">
        <v>115</v>
      </c>
      <c r="E35" s="6" t="s">
        <v>656</v>
      </c>
      <c r="F35" s="7" t="s">
        <v>31</v>
      </c>
      <c r="G35" s="17" t="s">
        <v>624</v>
      </c>
      <c r="H35" s="95" t="str">
        <f>IFERROR(VLOOKUP(A35,EXAMS!A:E,4,FALSE),0)</f>
        <v/>
      </c>
      <c r="I35" s="96">
        <f>IF('Storage '!I35="no change",'Storage '!F35,SUM('Storage '!E35,'Storage '!F35,))</f>
        <v>15</v>
      </c>
      <c r="J35" s="96">
        <v>4</v>
      </c>
      <c r="K35" s="96">
        <v>3</v>
      </c>
      <c r="L35" s="96">
        <f>IFERROR(VLOOKUP(A35, 'Cargo Trainings'!A:E, 5, FALSE),IFERROR(VLOOKUP(A35, 'DFW Trainings'!A:E, 4, FALSE),IFERROR(VLOOKUP(A35, 'AMH Trainings'!A:E, 4, FALSE),VLOOKUP(A35, 'CBF Trainings'!A:E, 4, FALSE))))</f>
        <v>13</v>
      </c>
      <c r="M35" s="96">
        <f>IFERROR(VLOOKUP(A35, SOPs!A:D, 4, FALSE),0)</f>
        <v>11</v>
      </c>
      <c r="N35" s="96">
        <f>IFERROR(VLOOKUP(A35,'Other Trainings'!A:D, 4, FALSE),0)</f>
        <v>1</v>
      </c>
      <c r="O35" s="96">
        <f t="shared" si="0"/>
        <v>2</v>
      </c>
      <c r="P35" s="96">
        <f t="shared" si="1"/>
        <v>-7</v>
      </c>
      <c r="Q35" s="96">
        <f t="shared" si="2"/>
        <v>2</v>
      </c>
    </row>
    <row r="36" spans="1:17" x14ac:dyDescent="0.3">
      <c r="A36" s="19" t="s">
        <v>116</v>
      </c>
      <c r="B36" s="4" t="s">
        <v>117</v>
      </c>
      <c r="C36" s="5">
        <v>41575</v>
      </c>
      <c r="D36" s="11" t="s">
        <v>118</v>
      </c>
      <c r="E36" s="6" t="s">
        <v>668</v>
      </c>
      <c r="F36" s="7" t="s">
        <v>31</v>
      </c>
      <c r="G36" s="17" t="s">
        <v>627</v>
      </c>
      <c r="H36" s="95" t="str">
        <f>IFERROR(VLOOKUP(A36,EXAMS!A:E,4,FALSE),0)</f>
        <v/>
      </c>
      <c r="I36" s="96">
        <f>IF('Storage '!I36="no change",'Storage '!F36,SUM('Storage '!E36,'Storage '!F36,))</f>
        <v>15</v>
      </c>
      <c r="J36" s="96">
        <v>4</v>
      </c>
      <c r="K36" s="96">
        <v>3</v>
      </c>
      <c r="L36" s="96">
        <f>IFERROR(VLOOKUP(A36, 'Cargo Trainings'!A:E, 5, FALSE),IFERROR(VLOOKUP(A36, 'DFW Trainings'!A:E, 4, FALSE),IFERROR(VLOOKUP(A36, 'AMH Trainings'!A:E, 4, FALSE),VLOOKUP(A36, 'CBF Trainings'!A:E, 4, FALSE))))</f>
        <v>16</v>
      </c>
      <c r="M36" s="96">
        <f>IFERROR(VLOOKUP(A36, SOPs!A:D, 4, FALSE),0)</f>
        <v>11</v>
      </c>
      <c r="N36" s="96">
        <f>IFERROR(VLOOKUP(A36,'Other Trainings'!A:D, 4, FALSE),0)</f>
        <v>2</v>
      </c>
      <c r="O36" s="96">
        <f t="shared" si="0"/>
        <v>-1</v>
      </c>
      <c r="P36" s="96">
        <f t="shared" si="1"/>
        <v>-7</v>
      </c>
      <c r="Q36" s="96">
        <f t="shared" si="2"/>
        <v>1</v>
      </c>
    </row>
    <row r="37" spans="1:17" x14ac:dyDescent="0.3">
      <c r="A37" s="19" t="s">
        <v>119</v>
      </c>
      <c r="B37" s="4" t="s">
        <v>120</v>
      </c>
      <c r="C37" s="5">
        <v>41576</v>
      </c>
      <c r="D37" s="11" t="s">
        <v>121</v>
      </c>
      <c r="E37" s="6" t="s">
        <v>669</v>
      </c>
      <c r="F37" s="7" t="s">
        <v>12</v>
      </c>
      <c r="G37" s="17" t="s">
        <v>628</v>
      </c>
      <c r="H37" s="95" t="str">
        <f>IFERROR(VLOOKUP(A37,EXAMS!A:E,4,FALSE),0)</f>
        <v/>
      </c>
      <c r="I37" s="96">
        <f>IF('Storage '!I37="no change",'Storage '!F37,SUM('Storage '!E37,'Storage '!F37,))</f>
        <v>0</v>
      </c>
      <c r="J37" s="96">
        <v>1</v>
      </c>
      <c r="K37" s="96">
        <v>1</v>
      </c>
      <c r="L37" s="96">
        <f>IFERROR(VLOOKUP(A37, 'Cargo Trainings'!A:E, 5, FALSE),IFERROR(VLOOKUP(A37, 'DFW Trainings'!A:E, 4, FALSE),IFERROR(VLOOKUP(A37, 'AMH Trainings'!A:E, 4, FALSE),VLOOKUP(A37, 'CBF Trainings'!A:E, 4, FALSE))))</f>
        <v>0</v>
      </c>
      <c r="M37" s="96">
        <f>IFERROR(VLOOKUP(A37, SOPs!A:D, 4, FALSE),0)</f>
        <v>2</v>
      </c>
      <c r="N37" s="96">
        <f>IFERROR(VLOOKUP(A37,'Other Trainings'!A:D, 4, FALSE),0)</f>
        <v>1</v>
      </c>
      <c r="O37" s="96">
        <f t="shared" si="0"/>
        <v>0</v>
      </c>
      <c r="P37" s="96">
        <f t="shared" si="1"/>
        <v>-1</v>
      </c>
      <c r="Q37" s="96">
        <f t="shared" si="2"/>
        <v>0</v>
      </c>
    </row>
    <row r="38" spans="1:17" x14ac:dyDescent="0.3">
      <c r="A38" s="19" t="s">
        <v>122</v>
      </c>
      <c r="B38" s="4" t="s">
        <v>123</v>
      </c>
      <c r="C38" s="5">
        <v>41576</v>
      </c>
      <c r="D38" s="22" t="s">
        <v>124</v>
      </c>
      <c r="E38" s="6" t="s">
        <v>670</v>
      </c>
      <c r="F38" s="7" t="s">
        <v>20</v>
      </c>
      <c r="G38" s="17" t="s">
        <v>619</v>
      </c>
      <c r="H38" s="95">
        <f>IFERROR(VLOOKUP(A38,EXAMS!A:E,4,FALSE),0)</f>
        <v>0.88228666666666677</v>
      </c>
      <c r="I38" s="96">
        <f>IF('Storage '!I38="no change",'Storage '!F38,SUM('Storage '!E38,'Storage '!F38,))</f>
        <v>18</v>
      </c>
      <c r="J38" s="96">
        <v>4</v>
      </c>
      <c r="K38" s="96">
        <v>3</v>
      </c>
      <c r="L38" s="96">
        <f>IFERROR(VLOOKUP(A38, 'Cargo Trainings'!A:E, 5, FALSE),IFERROR(VLOOKUP(A38, 'DFW Trainings'!A:E, 4, FALSE),IFERROR(VLOOKUP(A38, 'AMH Trainings'!A:E, 4, FALSE),VLOOKUP(A38, 'CBF Trainings'!A:E, 4, FALSE))))</f>
        <v>18</v>
      </c>
      <c r="M38" s="96">
        <f>IFERROR(VLOOKUP(A38, SOPs!A:D, 4, FALSE),0)</f>
        <v>14</v>
      </c>
      <c r="N38" s="96">
        <f>IFERROR(VLOOKUP(A38,'Other Trainings'!A:D, 4, FALSE),0)</f>
        <v>1</v>
      </c>
      <c r="O38" s="96">
        <f t="shared" si="0"/>
        <v>0</v>
      </c>
      <c r="P38" s="96">
        <f t="shared" si="1"/>
        <v>-10</v>
      </c>
      <c r="Q38" s="96">
        <f t="shared" si="2"/>
        <v>2</v>
      </c>
    </row>
    <row r="39" spans="1:17" x14ac:dyDescent="0.3">
      <c r="A39" s="19" t="s">
        <v>125</v>
      </c>
      <c r="B39" s="4" t="s">
        <v>126</v>
      </c>
      <c r="C39" s="5" t="e">
        <v>#N/A</v>
      </c>
      <c r="D39" s="11" t="s">
        <v>127</v>
      </c>
      <c r="E39" s="6" t="s">
        <v>671</v>
      </c>
      <c r="F39" s="7" t="s">
        <v>717</v>
      </c>
      <c r="G39" s="17" t="s">
        <v>717</v>
      </c>
      <c r="H39" s="95">
        <f>IFERROR(VLOOKUP(A39,EXAMS!A:E,4,FALSE),0)</f>
        <v>0.73412222222222223</v>
      </c>
      <c r="I39" s="96">
        <f>IF('Storage '!I39="no change",'Storage '!F39,SUM('Storage '!E39,'Storage '!F39,))</f>
        <v>15</v>
      </c>
      <c r="J39" s="96">
        <v>4</v>
      </c>
      <c r="K39" s="96">
        <v>3</v>
      </c>
      <c r="L39" s="96">
        <f>IFERROR(VLOOKUP(A39, 'Cargo Trainings'!A:E, 5, FALSE),IFERROR(VLOOKUP(A39, 'DFW Trainings'!A:E, 4, FALSE),IFERROR(VLOOKUP(A39, 'AMH Trainings'!A:E, 4, FALSE),VLOOKUP(A39, 'CBF Trainings'!A:E, 4, FALSE))))</f>
        <v>12</v>
      </c>
      <c r="M39" s="96">
        <f>IFERROR(VLOOKUP(A39, SOPs!A:D, 4, FALSE),0)</f>
        <v>6</v>
      </c>
      <c r="N39" s="96">
        <f>IFERROR(VLOOKUP(A39,'Other Trainings'!A:D, 4, FALSE),0)</f>
        <v>2</v>
      </c>
      <c r="O39" s="96">
        <f t="shared" si="0"/>
        <v>3</v>
      </c>
      <c r="P39" s="96">
        <f t="shared" si="1"/>
        <v>-2</v>
      </c>
      <c r="Q39" s="96">
        <f t="shared" si="2"/>
        <v>1</v>
      </c>
    </row>
    <row r="40" spans="1:17" x14ac:dyDescent="0.3">
      <c r="A40" s="19" t="s">
        <v>128</v>
      </c>
      <c r="B40" s="4" t="s">
        <v>129</v>
      </c>
      <c r="C40" s="5">
        <v>41602</v>
      </c>
      <c r="D40" s="22" t="s">
        <v>130</v>
      </c>
      <c r="E40" s="6" t="s">
        <v>672</v>
      </c>
      <c r="F40" s="7" t="s">
        <v>20</v>
      </c>
      <c r="G40" s="17" t="s">
        <v>623</v>
      </c>
      <c r="H40" s="95">
        <f>IFERROR(VLOOKUP(A40,EXAMS!A:E,4,FALSE),0)</f>
        <v>0.92876666666666674</v>
      </c>
      <c r="I40" s="96">
        <f>IF('Storage '!I40="no change",'Storage '!F40,SUM('Storage '!E40,'Storage '!F40,))</f>
        <v>18</v>
      </c>
      <c r="J40" s="96">
        <v>4</v>
      </c>
      <c r="K40" s="96">
        <v>3</v>
      </c>
      <c r="L40" s="96">
        <f>IFERROR(VLOOKUP(A40, 'Cargo Trainings'!A:E, 5, FALSE),IFERROR(VLOOKUP(A40, 'DFW Trainings'!A:E, 4, FALSE),IFERROR(VLOOKUP(A40, 'AMH Trainings'!A:E, 4, FALSE),VLOOKUP(A40, 'CBF Trainings'!A:E, 4, FALSE))))</f>
        <v>17</v>
      </c>
      <c r="M40" s="96">
        <f>IFERROR(VLOOKUP(A40, SOPs!A:D, 4, FALSE),0)</f>
        <v>14</v>
      </c>
      <c r="N40" s="96">
        <f>IFERROR(VLOOKUP(A40,'Other Trainings'!A:D, 4, FALSE),0)</f>
        <v>1</v>
      </c>
      <c r="O40" s="96">
        <f t="shared" si="0"/>
        <v>1</v>
      </c>
      <c r="P40" s="96">
        <f t="shared" si="1"/>
        <v>-10</v>
      </c>
      <c r="Q40" s="96">
        <f t="shared" si="2"/>
        <v>2</v>
      </c>
    </row>
    <row r="41" spans="1:17" x14ac:dyDescent="0.3">
      <c r="A41" s="19" t="s">
        <v>131</v>
      </c>
      <c r="B41" s="4" t="s">
        <v>132</v>
      </c>
      <c r="C41" s="5">
        <v>41602</v>
      </c>
      <c r="D41" s="22" t="s">
        <v>133</v>
      </c>
      <c r="E41" s="6" t="s">
        <v>657</v>
      </c>
      <c r="F41" s="7" t="s">
        <v>20</v>
      </c>
      <c r="G41" s="17" t="s">
        <v>623</v>
      </c>
      <c r="H41" s="95">
        <f>IFERROR(VLOOKUP(A41,EXAMS!A:E,4,FALSE),0)</f>
        <v>0.93529166666666663</v>
      </c>
      <c r="I41" s="96">
        <f>IF('Storage '!I41="no change",'Storage '!F41,SUM('Storage '!E41,'Storage '!F41,))</f>
        <v>18</v>
      </c>
      <c r="J41" s="96">
        <v>4</v>
      </c>
      <c r="K41" s="96">
        <v>3</v>
      </c>
      <c r="L41" s="96">
        <f>IFERROR(VLOOKUP(A41, 'Cargo Trainings'!A:E, 5, FALSE),IFERROR(VLOOKUP(A41, 'DFW Trainings'!A:E, 4, FALSE),IFERROR(VLOOKUP(A41, 'AMH Trainings'!A:E, 4, FALSE),VLOOKUP(A41, 'CBF Trainings'!A:E, 4, FALSE))))</f>
        <v>17</v>
      </c>
      <c r="M41" s="96">
        <f>IFERROR(VLOOKUP(A41, SOPs!A:D, 4, FALSE),0)</f>
        <v>14</v>
      </c>
      <c r="N41" s="96">
        <f>IFERROR(VLOOKUP(A41,'Other Trainings'!A:D, 4, FALSE),0)</f>
        <v>1</v>
      </c>
      <c r="O41" s="96">
        <f t="shared" si="0"/>
        <v>1</v>
      </c>
      <c r="P41" s="96">
        <f t="shared" si="1"/>
        <v>-10</v>
      </c>
      <c r="Q41" s="96">
        <f t="shared" si="2"/>
        <v>2</v>
      </c>
    </row>
    <row r="42" spans="1:17" x14ac:dyDescent="0.3">
      <c r="A42" s="19" t="s">
        <v>134</v>
      </c>
      <c r="B42" s="4" t="s">
        <v>135</v>
      </c>
      <c r="C42" s="5">
        <v>41623</v>
      </c>
      <c r="D42" s="11" t="s">
        <v>136</v>
      </c>
      <c r="E42" s="6" t="s">
        <v>673</v>
      </c>
      <c r="F42" s="7" t="s">
        <v>12</v>
      </c>
      <c r="G42" s="8" t="s">
        <v>618</v>
      </c>
      <c r="H42" s="95" t="str">
        <f>IFERROR(VLOOKUP(A42,EXAMS!A:E,4,FALSE),0)</f>
        <v/>
      </c>
      <c r="I42" s="96">
        <f>IF('Storage '!I42="no change",'Storage '!F42,SUM('Storage '!E42,'Storage '!F42,))</f>
        <v>0</v>
      </c>
      <c r="J42" s="96">
        <v>1</v>
      </c>
      <c r="K42" s="96">
        <v>1</v>
      </c>
      <c r="L42" s="96">
        <f>IFERROR(VLOOKUP(A42, 'Cargo Trainings'!A:E, 5, FALSE),IFERROR(VLOOKUP(A42, 'DFW Trainings'!A:E, 4, FALSE),IFERROR(VLOOKUP(A42, 'AMH Trainings'!A:E, 4, FALSE),VLOOKUP(A42, 'CBF Trainings'!A:E, 4, FALSE))))</f>
        <v>0</v>
      </c>
      <c r="M42" s="96">
        <f>IFERROR(VLOOKUP(A42, SOPs!A:D, 4, FALSE),0)</f>
        <v>2</v>
      </c>
      <c r="N42" s="96">
        <f>IFERROR(VLOOKUP(A42,'Other Trainings'!A:D, 4, FALSE),0)</f>
        <v>1</v>
      </c>
      <c r="O42" s="96">
        <f t="shared" si="0"/>
        <v>0</v>
      </c>
      <c r="P42" s="96">
        <f t="shared" si="1"/>
        <v>-1</v>
      </c>
      <c r="Q42" s="96">
        <f t="shared" si="2"/>
        <v>0</v>
      </c>
    </row>
    <row r="43" spans="1:17" x14ac:dyDescent="0.3">
      <c r="A43" s="19" t="s">
        <v>137</v>
      </c>
      <c r="B43" s="4" t="s">
        <v>138</v>
      </c>
      <c r="C43" s="5" t="e">
        <v>#N/A</v>
      </c>
      <c r="D43" s="23" t="s">
        <v>139</v>
      </c>
      <c r="E43" s="6" t="s">
        <v>659</v>
      </c>
      <c r="F43" s="7" t="s">
        <v>31</v>
      </c>
      <c r="G43" s="17" t="s">
        <v>717</v>
      </c>
      <c r="H43" s="95">
        <f>IFERROR(VLOOKUP(A43,EXAMS!A:E,4,FALSE),0)</f>
        <v>0.86528571428571432</v>
      </c>
      <c r="I43" s="96">
        <f>IF('Storage '!I43="no change",'Storage '!F43,SUM('Storage '!E43,'Storage '!F43,))</f>
        <v>15</v>
      </c>
      <c r="J43" s="96">
        <v>4</v>
      </c>
      <c r="K43" s="96">
        <v>3</v>
      </c>
      <c r="L43" s="96">
        <f>IFERROR(VLOOKUP(A43, 'Cargo Trainings'!A:E, 5, FALSE),IFERROR(VLOOKUP(A43, 'DFW Trainings'!A:E, 4, FALSE),IFERROR(VLOOKUP(A43, 'AMH Trainings'!A:E, 4, FALSE),VLOOKUP(A43, 'CBF Trainings'!A:E, 4, FALSE))))</f>
        <v>7</v>
      </c>
      <c r="M43" s="96">
        <f>IFERROR(VLOOKUP(A43, SOPs!A:D, 4, FALSE),0)</f>
        <v>6</v>
      </c>
      <c r="N43" s="96">
        <f>IFERROR(VLOOKUP(A43,'Other Trainings'!A:D, 4, FALSE),0)</f>
        <v>2</v>
      </c>
      <c r="O43" s="96">
        <f t="shared" si="0"/>
        <v>8</v>
      </c>
      <c r="P43" s="96">
        <f t="shared" si="1"/>
        <v>-2</v>
      </c>
      <c r="Q43" s="96">
        <f t="shared" si="2"/>
        <v>1</v>
      </c>
    </row>
    <row r="44" spans="1:17" x14ac:dyDescent="0.3">
      <c r="A44" s="19" t="s">
        <v>140</v>
      </c>
      <c r="B44" s="4" t="s">
        <v>141</v>
      </c>
      <c r="C44" s="5">
        <v>41710</v>
      </c>
      <c r="D44" s="23" t="s">
        <v>142</v>
      </c>
      <c r="E44" s="6" t="s">
        <v>674</v>
      </c>
      <c r="F44" s="7" t="s">
        <v>143</v>
      </c>
      <c r="G44" s="72" t="s">
        <v>143</v>
      </c>
      <c r="H44" s="95">
        <f>IFERROR(VLOOKUP(A44,EXAMS!A:E,4,FALSE),0)</f>
        <v>0.78885000000000005</v>
      </c>
      <c r="I44" s="96">
        <f>IF('Storage '!I44="no change",'Storage '!F44,SUM('Storage '!E44,'Storage '!F44,))</f>
        <v>3</v>
      </c>
      <c r="J44" s="96">
        <v>1</v>
      </c>
      <c r="K44" s="96">
        <v>3</v>
      </c>
      <c r="L44" s="96">
        <f>IFERROR(VLOOKUP(A44, 'Cargo Trainings'!A:E, 5, FALSE),IFERROR(VLOOKUP(A44, 'DFW Trainings'!A:E, 4, FALSE),IFERROR(VLOOKUP(A44, 'AMH Trainings'!A:E, 4, FALSE),VLOOKUP(A44, 'CBF Trainings'!A:E, 4, FALSE))))</f>
        <v>3</v>
      </c>
      <c r="M44" s="96">
        <f>IFERROR(VLOOKUP(A44, SOPs!A:D, 4, FALSE),0)</f>
        <v>2</v>
      </c>
      <c r="N44" s="96">
        <f>IFERROR(VLOOKUP(A44,'Other Trainings'!A:D, 4, FALSE),0)</f>
        <v>1</v>
      </c>
      <c r="O44" s="96">
        <f t="shared" si="0"/>
        <v>0</v>
      </c>
      <c r="P44" s="96">
        <f t="shared" si="1"/>
        <v>-1</v>
      </c>
      <c r="Q44" s="96">
        <f t="shared" si="2"/>
        <v>2</v>
      </c>
    </row>
    <row r="45" spans="1:17" x14ac:dyDescent="0.3">
      <c r="A45" s="19" t="s">
        <v>144</v>
      </c>
      <c r="B45" s="4" t="s">
        <v>145</v>
      </c>
      <c r="C45" s="5">
        <v>41745</v>
      </c>
      <c r="D45" s="18" t="s">
        <v>146</v>
      </c>
      <c r="E45" s="6" t="s">
        <v>666</v>
      </c>
      <c r="F45" s="7" t="s">
        <v>12</v>
      </c>
      <c r="G45" s="17" t="s">
        <v>626</v>
      </c>
      <c r="H45" s="95" t="str">
        <f>IFERROR(VLOOKUP(A45,EXAMS!A:E,4,FALSE),0)</f>
        <v/>
      </c>
      <c r="I45" s="96">
        <f>IF('Storage '!I45="no change",'Storage '!F45,SUM('Storage '!E45,'Storage '!F45,))</f>
        <v>0</v>
      </c>
      <c r="J45" s="96">
        <v>1</v>
      </c>
      <c r="K45" s="96">
        <v>1</v>
      </c>
      <c r="L45" s="96">
        <f>IFERROR(VLOOKUP(A45, 'Cargo Trainings'!A:E, 5, FALSE),IFERROR(VLOOKUP(A45, 'DFW Trainings'!A:E, 4, FALSE),IFERROR(VLOOKUP(A45, 'AMH Trainings'!A:E, 4, FALSE),VLOOKUP(A45, 'CBF Trainings'!A:E, 4, FALSE))))</f>
        <v>0</v>
      </c>
      <c r="M45" s="96">
        <f>IFERROR(VLOOKUP(A45, SOPs!A:D, 4, FALSE),0)</f>
        <v>1</v>
      </c>
      <c r="N45" s="96">
        <f>IFERROR(VLOOKUP(A45,'Other Trainings'!A:D, 4, FALSE),0)</f>
        <v>1</v>
      </c>
      <c r="O45" s="96">
        <f t="shared" si="0"/>
        <v>0</v>
      </c>
      <c r="P45" s="96">
        <f t="shared" si="1"/>
        <v>0</v>
      </c>
      <c r="Q45" s="96">
        <f t="shared" si="2"/>
        <v>0</v>
      </c>
    </row>
    <row r="46" spans="1:17" x14ac:dyDescent="0.3">
      <c r="A46" s="4" t="s">
        <v>147</v>
      </c>
      <c r="B46" s="4" t="s">
        <v>148</v>
      </c>
      <c r="C46" s="5">
        <v>41756</v>
      </c>
      <c r="D46" s="23" t="s">
        <v>149</v>
      </c>
      <c r="E46" s="6" t="s">
        <v>675</v>
      </c>
      <c r="F46" s="7" t="s">
        <v>27</v>
      </c>
      <c r="G46" s="72" t="s">
        <v>27</v>
      </c>
      <c r="H46" s="95">
        <f>IFERROR(VLOOKUP(A46,EXAMS!A:E,4,FALSE),0)</f>
        <v>0.86660000000000004</v>
      </c>
      <c r="I46" s="96">
        <f>IF('Storage '!I46="no change",'Storage '!F46,SUM('Storage '!E46,'Storage '!F46,))</f>
        <v>16</v>
      </c>
      <c r="J46" s="96">
        <v>1</v>
      </c>
      <c r="K46" s="96">
        <v>1</v>
      </c>
      <c r="L46" s="96">
        <f>IFERROR(VLOOKUP(A46, 'Cargo Trainings'!A:E, 5, FALSE),IFERROR(VLOOKUP(A46, 'DFW Trainings'!A:E, 4, FALSE),IFERROR(VLOOKUP(A46, 'AMH Trainings'!A:E, 4, FALSE),VLOOKUP(A46, 'CBF Trainings'!A:E, 4, FALSE))))</f>
        <v>0</v>
      </c>
      <c r="M46" s="96">
        <f>IFERROR(VLOOKUP(A46, SOPs!A:D, 4, FALSE),0)</f>
        <v>5</v>
      </c>
      <c r="N46" s="96">
        <f>IFERROR(VLOOKUP(A46,'Other Trainings'!A:D, 4, FALSE),0)</f>
        <v>1</v>
      </c>
      <c r="O46" s="96">
        <f t="shared" si="0"/>
        <v>16</v>
      </c>
      <c r="P46" s="96">
        <f t="shared" si="1"/>
        <v>-4</v>
      </c>
      <c r="Q46" s="96">
        <f t="shared" si="2"/>
        <v>0</v>
      </c>
    </row>
    <row r="47" spans="1:17" x14ac:dyDescent="0.3">
      <c r="A47" s="4" t="s">
        <v>150</v>
      </c>
      <c r="B47" s="4" t="s">
        <v>151</v>
      </c>
      <c r="C47" s="5">
        <v>41756</v>
      </c>
      <c r="D47" s="23" t="s">
        <v>152</v>
      </c>
      <c r="E47" s="6" t="s">
        <v>675</v>
      </c>
      <c r="F47" s="7" t="s">
        <v>27</v>
      </c>
      <c r="G47" s="72" t="s">
        <v>27</v>
      </c>
      <c r="H47" s="95">
        <f>IFERROR(VLOOKUP(A47,EXAMS!A:E,4,FALSE),0)</f>
        <v>0.96660000000000001</v>
      </c>
      <c r="I47" s="96">
        <f>IF('Storage '!I47="no change",'Storage '!F47,SUM('Storage '!E47,'Storage '!F47,))</f>
        <v>16</v>
      </c>
      <c r="J47" s="96">
        <v>3</v>
      </c>
      <c r="K47" s="96">
        <v>1</v>
      </c>
      <c r="L47" s="96">
        <f>IFERROR(VLOOKUP(A47, 'Cargo Trainings'!A:E, 5, FALSE),IFERROR(VLOOKUP(A47, 'DFW Trainings'!A:E, 4, FALSE),IFERROR(VLOOKUP(A47, 'AMH Trainings'!A:E, 4, FALSE),VLOOKUP(A47, 'CBF Trainings'!A:E, 4, FALSE))))</f>
        <v>0</v>
      </c>
      <c r="M47" s="96">
        <f>IFERROR(VLOOKUP(A47, SOPs!A:D, 4, FALSE),0)</f>
        <v>4</v>
      </c>
      <c r="N47" s="96">
        <f>IFERROR(VLOOKUP(A47,'Other Trainings'!A:D, 4, FALSE),0)</f>
        <v>1</v>
      </c>
      <c r="O47" s="96">
        <f t="shared" si="0"/>
        <v>16</v>
      </c>
      <c r="P47" s="96">
        <f t="shared" si="1"/>
        <v>-1</v>
      </c>
      <c r="Q47" s="96">
        <f t="shared" si="2"/>
        <v>0</v>
      </c>
    </row>
    <row r="48" spans="1:17" x14ac:dyDescent="0.3">
      <c r="A48" s="4" t="s">
        <v>153</v>
      </c>
      <c r="B48" s="4" t="s">
        <v>154</v>
      </c>
      <c r="C48" s="5">
        <v>41770</v>
      </c>
      <c r="D48" s="23" t="s">
        <v>155</v>
      </c>
      <c r="E48" s="6" t="s">
        <v>670</v>
      </c>
      <c r="F48" s="7" t="s">
        <v>16</v>
      </c>
      <c r="G48" s="72" t="s">
        <v>16</v>
      </c>
      <c r="H48" s="95">
        <f>IFERROR(VLOOKUP(A48,EXAMS!A:E,4,FALSE),0)</f>
        <v>0.94100000000000006</v>
      </c>
      <c r="I48" s="96">
        <f>IF('Storage '!I48="no change",'Storage '!F48,SUM('Storage '!E48,'Storage '!F48,))</f>
        <v>8</v>
      </c>
      <c r="J48" s="96">
        <v>3</v>
      </c>
      <c r="K48" s="96">
        <v>1</v>
      </c>
      <c r="L48" s="96">
        <f>IFERROR(VLOOKUP(A48, 'Cargo Trainings'!A:E, 5, FALSE),IFERROR(VLOOKUP(A48, 'DFW Trainings'!A:E, 4, FALSE),IFERROR(VLOOKUP(A48, 'AMH Trainings'!A:E, 4, FALSE),VLOOKUP(A48, 'CBF Trainings'!A:E, 4, FALSE))))</f>
        <v>0</v>
      </c>
      <c r="M48" s="96">
        <f>IFERROR(VLOOKUP(A48, SOPs!A:D, 4, FALSE),0)</f>
        <v>2</v>
      </c>
      <c r="N48" s="96">
        <f>IFERROR(VLOOKUP(A48,'Other Trainings'!A:D, 4, FALSE),0)</f>
        <v>1</v>
      </c>
      <c r="O48" s="96">
        <f t="shared" si="0"/>
        <v>8</v>
      </c>
      <c r="P48" s="96">
        <f t="shared" si="1"/>
        <v>1</v>
      </c>
      <c r="Q48" s="96">
        <f t="shared" si="2"/>
        <v>0</v>
      </c>
    </row>
    <row r="49" spans="1:17" x14ac:dyDescent="0.3">
      <c r="A49" s="4" t="s">
        <v>156</v>
      </c>
      <c r="B49" s="4" t="s">
        <v>157</v>
      </c>
      <c r="C49" s="5">
        <v>41770</v>
      </c>
      <c r="D49" s="23" t="s">
        <v>158</v>
      </c>
      <c r="E49" s="6" t="s">
        <v>671</v>
      </c>
      <c r="F49" s="7" t="s">
        <v>27</v>
      </c>
      <c r="G49" s="72" t="s">
        <v>27</v>
      </c>
      <c r="H49" s="95">
        <f>IFERROR(VLOOKUP(A49,EXAMS!A:E,4,FALSE),0)</f>
        <v>0.96660000000000001</v>
      </c>
      <c r="I49" s="96">
        <f>IF('Storage '!I49="no change",'Storage '!F49,SUM('Storage '!E49,'Storage '!F49,))</f>
        <v>16</v>
      </c>
      <c r="J49" s="96">
        <v>3</v>
      </c>
      <c r="K49" s="96">
        <v>1</v>
      </c>
      <c r="L49" s="96">
        <f>IFERROR(VLOOKUP(A49, 'Cargo Trainings'!A:E, 5, FALSE),IFERROR(VLOOKUP(A49, 'DFW Trainings'!A:E, 4, FALSE),IFERROR(VLOOKUP(A49, 'AMH Trainings'!A:E, 4, FALSE),VLOOKUP(A49, 'CBF Trainings'!A:E, 4, FALSE))))</f>
        <v>0</v>
      </c>
      <c r="M49" s="96">
        <f>IFERROR(VLOOKUP(A49, SOPs!A:D, 4, FALSE),0)</f>
        <v>5</v>
      </c>
      <c r="N49" s="96">
        <f>IFERROR(VLOOKUP(A49,'Other Trainings'!A:D, 4, FALSE),0)</f>
        <v>1</v>
      </c>
      <c r="O49" s="96">
        <f t="shared" si="0"/>
        <v>16</v>
      </c>
      <c r="P49" s="96">
        <f t="shared" si="1"/>
        <v>-2</v>
      </c>
      <c r="Q49" s="96">
        <f t="shared" si="2"/>
        <v>0</v>
      </c>
    </row>
    <row r="50" spans="1:17" x14ac:dyDescent="0.3">
      <c r="A50" s="4" t="s">
        <v>159</v>
      </c>
      <c r="B50" s="4" t="s">
        <v>160</v>
      </c>
      <c r="C50" s="5">
        <v>41770</v>
      </c>
      <c r="D50" s="23" t="s">
        <v>161</v>
      </c>
      <c r="E50" s="6" t="s">
        <v>670</v>
      </c>
      <c r="F50" s="7" t="s">
        <v>16</v>
      </c>
      <c r="G50" s="72" t="s">
        <v>16</v>
      </c>
      <c r="H50" s="95">
        <f>IFERROR(VLOOKUP(A50,EXAMS!A:E,4,FALSE),0)</f>
        <v>0.8831</v>
      </c>
      <c r="I50" s="96">
        <f>IF('Storage '!I50="no change",'Storage '!F50,SUM('Storage '!E50,'Storage '!F50,))</f>
        <v>8</v>
      </c>
      <c r="J50" s="96">
        <v>3</v>
      </c>
      <c r="K50" s="96">
        <v>1</v>
      </c>
      <c r="L50" s="96">
        <f>IFERROR(VLOOKUP(A50, 'Cargo Trainings'!A:E, 5, FALSE),IFERROR(VLOOKUP(A50, 'DFW Trainings'!A:E, 4, FALSE),IFERROR(VLOOKUP(A50, 'AMH Trainings'!A:E, 4, FALSE),VLOOKUP(A50, 'CBF Trainings'!A:E, 4, FALSE))))</f>
        <v>0</v>
      </c>
      <c r="M50" s="96">
        <f>IFERROR(VLOOKUP(A50, SOPs!A:D, 4, FALSE),0)</f>
        <v>1</v>
      </c>
      <c r="N50" s="96">
        <f>IFERROR(VLOOKUP(A50,'Other Trainings'!A:D, 4, FALSE),0)</f>
        <v>1</v>
      </c>
      <c r="O50" s="96">
        <f t="shared" si="0"/>
        <v>8</v>
      </c>
      <c r="P50" s="96">
        <f t="shared" si="1"/>
        <v>2</v>
      </c>
      <c r="Q50" s="96">
        <f t="shared" si="2"/>
        <v>0</v>
      </c>
    </row>
    <row r="51" spans="1:17" x14ac:dyDescent="0.3">
      <c r="A51" s="24" t="s">
        <v>162</v>
      </c>
      <c r="B51" s="24" t="s">
        <v>163</v>
      </c>
      <c r="C51" s="5">
        <v>41838</v>
      </c>
      <c r="D51" s="20" t="s">
        <v>164</v>
      </c>
      <c r="E51" s="6" t="s">
        <v>670</v>
      </c>
      <c r="F51" s="10" t="s">
        <v>143</v>
      </c>
      <c r="G51" s="73" t="s">
        <v>143</v>
      </c>
      <c r="H51" s="95">
        <f>IFERROR(VLOOKUP(A51,EXAMS!A:E,4,FALSE),0)</f>
        <v>0.5</v>
      </c>
      <c r="I51" s="96">
        <f>IF('Storage '!I51="no change",'Storage '!F51,SUM('Storage '!E51,'Storage '!F51,))</f>
        <v>3</v>
      </c>
      <c r="J51" s="96">
        <v>1</v>
      </c>
      <c r="K51" s="96">
        <v>3</v>
      </c>
      <c r="L51" s="96">
        <f>IFERROR(VLOOKUP(A51, 'Cargo Trainings'!A:E, 5, FALSE),IFERROR(VLOOKUP(A51, 'DFW Trainings'!A:E, 4, FALSE),IFERROR(VLOOKUP(A51, 'AMH Trainings'!A:E, 4, FALSE),VLOOKUP(A51, 'CBF Trainings'!A:E, 4, FALSE))))</f>
        <v>3</v>
      </c>
      <c r="M51" s="96">
        <f>IFERROR(VLOOKUP(A51, SOPs!A:D, 4, FALSE),0)</f>
        <v>1</v>
      </c>
      <c r="N51" s="96">
        <f>IFERROR(VLOOKUP(A51,'Other Trainings'!A:D, 4, FALSE),0)</f>
        <v>2</v>
      </c>
      <c r="O51" s="96">
        <f t="shared" si="0"/>
        <v>0</v>
      </c>
      <c r="P51" s="96">
        <f t="shared" si="1"/>
        <v>0</v>
      </c>
      <c r="Q51" s="96">
        <f t="shared" si="2"/>
        <v>1</v>
      </c>
    </row>
    <row r="52" spans="1:17" x14ac:dyDescent="0.3">
      <c r="A52" s="4" t="s">
        <v>165</v>
      </c>
      <c r="B52" s="4" t="s">
        <v>166</v>
      </c>
      <c r="C52" s="5">
        <v>41838</v>
      </c>
      <c r="D52" s="18" t="s">
        <v>167</v>
      </c>
      <c r="E52" s="6" t="s">
        <v>676</v>
      </c>
      <c r="F52" s="8" t="s">
        <v>27</v>
      </c>
      <c r="G52" s="8" t="s">
        <v>27</v>
      </c>
      <c r="H52" s="95">
        <f>IFERROR(VLOOKUP(A52,EXAMS!A:E,4,FALSE),0)</f>
        <v>0.75523750000000001</v>
      </c>
      <c r="I52" s="96">
        <f>IF('Storage '!I52="no change",'Storage '!F52,SUM('Storage '!E52,'Storage '!F52,))</f>
        <v>16</v>
      </c>
      <c r="J52" s="96">
        <v>1</v>
      </c>
      <c r="K52" s="96">
        <v>1</v>
      </c>
      <c r="L52" s="96">
        <f>IFERROR(VLOOKUP(A52, 'Cargo Trainings'!A:E, 5, FALSE),IFERROR(VLOOKUP(A52, 'DFW Trainings'!A:E, 4, FALSE),IFERROR(VLOOKUP(A52, 'AMH Trainings'!A:E, 4, FALSE),VLOOKUP(A52, 'CBF Trainings'!A:E, 4, FALSE))))</f>
        <v>12</v>
      </c>
      <c r="M52" s="96">
        <f>IFERROR(VLOOKUP(A52, SOPs!A:D, 4, FALSE),0)</f>
        <v>6</v>
      </c>
      <c r="N52" s="96">
        <f>IFERROR(VLOOKUP(A52,'Other Trainings'!A:D, 4, FALSE),0)</f>
        <v>1</v>
      </c>
      <c r="O52" s="96">
        <f t="shared" si="0"/>
        <v>4</v>
      </c>
      <c r="P52" s="96">
        <f t="shared" si="1"/>
        <v>-5</v>
      </c>
      <c r="Q52" s="96">
        <f t="shared" si="2"/>
        <v>0</v>
      </c>
    </row>
    <row r="53" spans="1:17" x14ac:dyDescent="0.3">
      <c r="A53" s="4" t="s">
        <v>168</v>
      </c>
      <c r="B53" s="4" t="s">
        <v>169</v>
      </c>
      <c r="C53" s="5">
        <v>41855</v>
      </c>
      <c r="D53" s="18" t="s">
        <v>170</v>
      </c>
      <c r="E53" s="6" t="s">
        <v>672</v>
      </c>
      <c r="F53" s="10" t="s">
        <v>79</v>
      </c>
      <c r="G53" s="72" t="s">
        <v>79</v>
      </c>
      <c r="H53" s="95">
        <f>IFERROR(VLOOKUP(A53,EXAMS!A:E,4,FALSE),0)</f>
        <v>0.87136363636363623</v>
      </c>
      <c r="I53" s="96">
        <f>IF('Storage '!I53="no change",'Storage '!F53,SUM('Storage '!E53,'Storage '!F53,))</f>
        <v>18</v>
      </c>
      <c r="J53" s="96">
        <v>4</v>
      </c>
      <c r="K53" s="96">
        <v>3</v>
      </c>
      <c r="L53" s="96">
        <f>IFERROR(VLOOKUP(A53, 'Cargo Trainings'!A:E, 5, FALSE),IFERROR(VLOOKUP(A53, 'DFW Trainings'!A:E, 4, FALSE),IFERROR(VLOOKUP(A53, 'AMH Trainings'!A:E, 4, FALSE),VLOOKUP(A53, 'CBF Trainings'!A:E, 4, FALSE))))</f>
        <v>12</v>
      </c>
      <c r="M53" s="96">
        <f>IFERROR(VLOOKUP(A53, SOPs!A:D, 4, FALSE),0)</f>
        <v>2</v>
      </c>
      <c r="N53" s="96">
        <f>IFERROR(VLOOKUP(A53,'Other Trainings'!A:D, 4, FALSE),0)</f>
        <v>1</v>
      </c>
      <c r="O53" s="96">
        <f t="shared" si="0"/>
        <v>6</v>
      </c>
      <c r="P53" s="96">
        <f t="shared" si="1"/>
        <v>2</v>
      </c>
      <c r="Q53" s="96">
        <f t="shared" si="2"/>
        <v>2</v>
      </c>
    </row>
    <row r="54" spans="1:17" x14ac:dyDescent="0.3">
      <c r="A54" s="19" t="s">
        <v>171</v>
      </c>
      <c r="B54" s="4" t="s">
        <v>172</v>
      </c>
      <c r="C54" s="5">
        <v>41855</v>
      </c>
      <c r="D54" s="22" t="s">
        <v>173</v>
      </c>
      <c r="E54" s="6" t="s">
        <v>654</v>
      </c>
      <c r="F54" s="7" t="s">
        <v>31</v>
      </c>
      <c r="G54" s="8" t="s">
        <v>622</v>
      </c>
      <c r="H54" s="95" t="str">
        <f>IFERROR(VLOOKUP(A54,EXAMS!A:E,4,FALSE),0)</f>
        <v/>
      </c>
      <c r="I54" s="96">
        <f>IF('Storage '!I54="no change",'Storage '!F54,SUM('Storage '!E54,'Storage '!F54,))</f>
        <v>0</v>
      </c>
      <c r="J54" s="96">
        <v>4</v>
      </c>
      <c r="K54" s="96">
        <v>3</v>
      </c>
      <c r="L54" s="96">
        <f>IFERROR(VLOOKUP(A54, 'Cargo Trainings'!A:E, 5, FALSE),IFERROR(VLOOKUP(A54, 'DFW Trainings'!A:E, 4, FALSE),IFERROR(VLOOKUP(A54, 'AMH Trainings'!A:E, 4, FALSE),VLOOKUP(A54, 'CBF Trainings'!A:E, 4, FALSE))))</f>
        <v>0</v>
      </c>
      <c r="M54" s="96">
        <f>IFERROR(VLOOKUP(A54, SOPs!A:D, 4, FALSE),0)</f>
        <v>1</v>
      </c>
      <c r="N54" s="96">
        <f>IFERROR(VLOOKUP(A54,'Other Trainings'!A:D, 4, FALSE),0)</f>
        <v>1</v>
      </c>
      <c r="O54" s="96">
        <f t="shared" si="0"/>
        <v>0</v>
      </c>
      <c r="P54" s="96">
        <f t="shared" si="1"/>
        <v>3</v>
      </c>
      <c r="Q54" s="96">
        <f t="shared" si="2"/>
        <v>2</v>
      </c>
    </row>
    <row r="55" spans="1:17" x14ac:dyDescent="0.3">
      <c r="A55" s="19" t="s">
        <v>174</v>
      </c>
      <c r="B55" s="4" t="s">
        <v>175</v>
      </c>
      <c r="C55" s="5">
        <v>42071</v>
      </c>
      <c r="D55" s="18" t="s">
        <v>176</v>
      </c>
      <c r="E55" s="6" t="s">
        <v>677</v>
      </c>
      <c r="F55" s="7" t="s">
        <v>8</v>
      </c>
      <c r="G55" s="8" t="s">
        <v>617</v>
      </c>
      <c r="H55" s="95" t="str">
        <f>IFERROR(VLOOKUP(A55,EXAMS!A:E,4,FALSE),0)</f>
        <v/>
      </c>
      <c r="I55" s="96">
        <f>IF('Storage '!I55="no change",'Storage '!F55,SUM('Storage '!E55,'Storage '!F55,))</f>
        <v>0</v>
      </c>
      <c r="J55" s="96">
        <v>1</v>
      </c>
      <c r="K55" s="96">
        <v>1</v>
      </c>
      <c r="L55" s="96">
        <f>IFERROR(VLOOKUP(A55, 'Cargo Trainings'!A:E, 5, FALSE),IFERROR(VLOOKUP(A55, 'DFW Trainings'!A:E, 4, FALSE),IFERROR(VLOOKUP(A55, 'AMH Trainings'!A:E, 4, FALSE),VLOOKUP(A55, 'CBF Trainings'!A:E, 4, FALSE))))</f>
        <v>0</v>
      </c>
      <c r="M55" s="96">
        <f>IFERROR(VLOOKUP(A55, SOPs!A:D, 4, FALSE),0)</f>
        <v>0</v>
      </c>
      <c r="N55" s="96">
        <f>IFERROR(VLOOKUP(A55,'Other Trainings'!A:D, 4, FALSE),0)</f>
        <v>0</v>
      </c>
      <c r="O55" s="96">
        <f t="shared" si="0"/>
        <v>0</v>
      </c>
      <c r="P55" s="96">
        <f t="shared" si="1"/>
        <v>1</v>
      </c>
      <c r="Q55" s="96">
        <f t="shared" si="2"/>
        <v>1</v>
      </c>
    </row>
    <row r="56" spans="1:17" x14ac:dyDescent="0.3">
      <c r="A56" s="4" t="s">
        <v>177</v>
      </c>
      <c r="B56" s="4" t="s">
        <v>178</v>
      </c>
      <c r="C56" s="5">
        <v>42095</v>
      </c>
      <c r="D56" s="18" t="s">
        <v>179</v>
      </c>
      <c r="E56" s="6" t="s">
        <v>655</v>
      </c>
      <c r="F56" s="4" t="s">
        <v>27</v>
      </c>
      <c r="G56" s="8" t="s">
        <v>621</v>
      </c>
      <c r="H56" s="95" t="str">
        <f>IFERROR(VLOOKUP(A56,EXAMS!A:E,4,FALSE),0)</f>
        <v/>
      </c>
      <c r="I56" s="96">
        <f>IF('Storage '!I56="no change",'Storage '!F56,SUM('Storage '!E56,'Storage '!F56,))</f>
        <v>0</v>
      </c>
      <c r="J56" s="96">
        <v>1</v>
      </c>
      <c r="K56" s="96">
        <v>1</v>
      </c>
      <c r="L56" s="96">
        <f>IFERROR(VLOOKUP(A56, 'Cargo Trainings'!A:E, 5, FALSE),IFERROR(VLOOKUP(A56, 'DFW Trainings'!A:E, 4, FALSE),IFERROR(VLOOKUP(A56, 'AMH Trainings'!A:E, 4, FALSE),VLOOKUP(A56, 'CBF Trainings'!A:E, 4, FALSE))))</f>
        <v>0</v>
      </c>
      <c r="M56" s="96">
        <f>IFERROR(VLOOKUP(A56, SOPs!A:D, 4, FALSE),0)</f>
        <v>4</v>
      </c>
      <c r="N56" s="96">
        <f>IFERROR(VLOOKUP(A56,'Other Trainings'!A:D, 4, FALSE),0)</f>
        <v>1</v>
      </c>
      <c r="O56" s="96">
        <f t="shared" si="0"/>
        <v>0</v>
      </c>
      <c r="P56" s="96">
        <f t="shared" si="1"/>
        <v>-3</v>
      </c>
      <c r="Q56" s="96">
        <f t="shared" si="2"/>
        <v>0</v>
      </c>
    </row>
    <row r="57" spans="1:17" x14ac:dyDescent="0.3">
      <c r="A57" s="19" t="s">
        <v>180</v>
      </c>
      <c r="B57" s="4" t="s">
        <v>181</v>
      </c>
      <c r="C57" s="5">
        <v>42095</v>
      </c>
      <c r="D57" s="20" t="s">
        <v>182</v>
      </c>
      <c r="E57" s="6" t="s">
        <v>656</v>
      </c>
      <c r="F57" s="7" t="s">
        <v>31</v>
      </c>
      <c r="G57" s="72" t="s">
        <v>625</v>
      </c>
      <c r="H57" s="95">
        <f>IFERROR(VLOOKUP(A57,EXAMS!A:E,4,FALSE),0)</f>
        <v>0.62403750000000002</v>
      </c>
      <c r="I57" s="96">
        <f>IF('Storage '!I57="no change",'Storage '!F57,SUM('Storage '!E57,'Storage '!F57,))</f>
        <v>15</v>
      </c>
      <c r="J57" s="96">
        <v>4</v>
      </c>
      <c r="K57" s="96">
        <v>3</v>
      </c>
      <c r="L57" s="96">
        <f>IFERROR(VLOOKUP(A57, 'Cargo Trainings'!A:E, 5, FALSE),IFERROR(VLOOKUP(A57, 'DFW Trainings'!A:E, 4, FALSE),IFERROR(VLOOKUP(A57, 'AMH Trainings'!A:E, 4, FALSE),VLOOKUP(A57, 'CBF Trainings'!A:E, 4, FALSE))))</f>
        <v>15</v>
      </c>
      <c r="M57" s="96">
        <f>IFERROR(VLOOKUP(A57, SOPs!A:D, 4, FALSE),0)</f>
        <v>5</v>
      </c>
      <c r="N57" s="96">
        <f>IFERROR(VLOOKUP(A57,'Other Trainings'!A:D, 4, FALSE),0)</f>
        <v>1</v>
      </c>
      <c r="O57" s="96">
        <f t="shared" si="0"/>
        <v>0</v>
      </c>
      <c r="P57" s="96">
        <f t="shared" si="1"/>
        <v>-1</v>
      </c>
      <c r="Q57" s="96">
        <f t="shared" si="2"/>
        <v>2</v>
      </c>
    </row>
    <row r="58" spans="1:17" x14ac:dyDescent="0.3">
      <c r="A58" s="19" t="s">
        <v>183</v>
      </c>
      <c r="B58" s="4" t="s">
        <v>184</v>
      </c>
      <c r="C58" s="5">
        <v>42134</v>
      </c>
      <c r="D58" s="20" t="s">
        <v>185</v>
      </c>
      <c r="E58" s="6" t="s">
        <v>656</v>
      </c>
      <c r="F58" s="7" t="s">
        <v>20</v>
      </c>
      <c r="G58" s="17" t="s">
        <v>623</v>
      </c>
      <c r="H58" s="95">
        <f>IFERROR(VLOOKUP(A58,EXAMS!A:E,4,FALSE),0)</f>
        <v>0.93363333333333343</v>
      </c>
      <c r="I58" s="96">
        <f>IF('Storage '!I58="no change",'Storage '!F58,SUM('Storage '!E58,'Storage '!F58,))</f>
        <v>18</v>
      </c>
      <c r="J58" s="96">
        <v>4</v>
      </c>
      <c r="K58" s="96">
        <v>3</v>
      </c>
      <c r="L58" s="96">
        <f>IFERROR(VLOOKUP(A58, 'Cargo Trainings'!A:E, 5, FALSE),IFERROR(VLOOKUP(A58, 'DFW Trainings'!A:E, 4, FALSE),IFERROR(VLOOKUP(A58, 'AMH Trainings'!A:E, 4, FALSE),VLOOKUP(A58, 'CBF Trainings'!A:E, 4, FALSE))))</f>
        <v>17</v>
      </c>
      <c r="M58" s="96">
        <f>IFERROR(VLOOKUP(A58, SOPs!A:D, 4, FALSE),0)</f>
        <v>13</v>
      </c>
      <c r="N58" s="96">
        <f>IFERROR(VLOOKUP(A58,'Other Trainings'!A:D, 4, FALSE),0)</f>
        <v>2</v>
      </c>
      <c r="O58" s="96">
        <f t="shared" si="0"/>
        <v>1</v>
      </c>
      <c r="P58" s="96">
        <f t="shared" si="1"/>
        <v>-9</v>
      </c>
      <c r="Q58" s="96">
        <f t="shared" si="2"/>
        <v>1</v>
      </c>
    </row>
    <row r="59" spans="1:17" x14ac:dyDescent="0.3">
      <c r="A59" s="4" t="s">
        <v>186</v>
      </c>
      <c r="B59" s="4" t="s">
        <v>187</v>
      </c>
      <c r="C59" s="5">
        <v>42415</v>
      </c>
      <c r="D59" s="20" t="s">
        <v>188</v>
      </c>
      <c r="E59" s="6" t="s">
        <v>657</v>
      </c>
      <c r="F59" s="7" t="s">
        <v>20</v>
      </c>
      <c r="G59" s="17" t="s">
        <v>623</v>
      </c>
      <c r="H59" s="95">
        <f>IFERROR(VLOOKUP(A59,EXAMS!A:E,4,FALSE),0)</f>
        <v>0.91399999999999992</v>
      </c>
      <c r="I59" s="96">
        <f>IF('Storage '!I59="no change",'Storage '!F59,SUM('Storage '!E59,'Storage '!F59,))</f>
        <v>36</v>
      </c>
      <c r="J59" s="96">
        <v>4</v>
      </c>
      <c r="K59" s="96">
        <v>3</v>
      </c>
      <c r="L59" s="96">
        <f>IFERROR(VLOOKUP(A59, 'Cargo Trainings'!A:E, 5, FALSE),IFERROR(VLOOKUP(A59, 'DFW Trainings'!A:E, 4, FALSE),IFERROR(VLOOKUP(A59, 'AMH Trainings'!A:E, 4, FALSE),VLOOKUP(A59, 'CBF Trainings'!A:E, 4, FALSE))))</f>
        <v>18</v>
      </c>
      <c r="M59" s="96">
        <f>IFERROR(VLOOKUP(A59, SOPs!A:D, 4, FALSE),0)</f>
        <v>9</v>
      </c>
      <c r="N59" s="96">
        <f>IFERROR(VLOOKUP(A59,'Other Trainings'!A:D, 4, FALSE),0)</f>
        <v>1</v>
      </c>
      <c r="O59" s="96">
        <f t="shared" si="0"/>
        <v>18</v>
      </c>
      <c r="P59" s="96">
        <f t="shared" si="1"/>
        <v>-5</v>
      </c>
      <c r="Q59" s="96">
        <f t="shared" si="2"/>
        <v>2</v>
      </c>
    </row>
    <row r="60" spans="1:17" x14ac:dyDescent="0.3">
      <c r="A60" s="4" t="s">
        <v>189</v>
      </c>
      <c r="B60" s="4" t="s">
        <v>190</v>
      </c>
      <c r="C60" s="5">
        <v>42415</v>
      </c>
      <c r="D60" s="20" t="s">
        <v>191</v>
      </c>
      <c r="E60" s="6" t="s">
        <v>678</v>
      </c>
      <c r="F60" s="7" t="s">
        <v>20</v>
      </c>
      <c r="G60" s="17" t="s">
        <v>35</v>
      </c>
      <c r="H60" s="95">
        <f>IFERROR(VLOOKUP(A60,EXAMS!A:E,4,FALSE),0)</f>
        <v>0.84172499999999995</v>
      </c>
      <c r="I60" s="96">
        <f>IF('Storage '!I60="no change",'Storage '!F60,SUM('Storage '!E60,'Storage '!F60,))</f>
        <v>18</v>
      </c>
      <c r="J60" s="96">
        <v>4</v>
      </c>
      <c r="K60" s="96">
        <v>3</v>
      </c>
      <c r="L60" s="96">
        <f>IFERROR(VLOOKUP(A60, 'Cargo Trainings'!A:E, 5, FALSE),IFERROR(VLOOKUP(A60, 'DFW Trainings'!A:E, 4, FALSE),IFERROR(VLOOKUP(A60, 'AMH Trainings'!A:E, 4, FALSE),VLOOKUP(A60, 'CBF Trainings'!A:E, 4, FALSE))))</f>
        <v>18</v>
      </c>
      <c r="M60" s="96">
        <f>IFERROR(VLOOKUP(A60, SOPs!A:D, 4, FALSE),0)</f>
        <v>10</v>
      </c>
      <c r="N60" s="96">
        <f>IFERROR(VLOOKUP(A60,'Other Trainings'!A:D, 4, FALSE),0)</f>
        <v>1</v>
      </c>
      <c r="O60" s="96">
        <f t="shared" si="0"/>
        <v>0</v>
      </c>
      <c r="P60" s="96">
        <f t="shared" si="1"/>
        <v>-6</v>
      </c>
      <c r="Q60" s="96">
        <f t="shared" si="2"/>
        <v>2</v>
      </c>
    </row>
    <row r="61" spans="1:17" x14ac:dyDescent="0.3">
      <c r="A61" s="4" t="s">
        <v>192</v>
      </c>
      <c r="B61" s="4" t="s">
        <v>193</v>
      </c>
      <c r="C61" s="5" t="e">
        <v>#N/A</v>
      </c>
      <c r="D61" s="20" t="s">
        <v>194</v>
      </c>
      <c r="E61" s="6" t="s">
        <v>656</v>
      </c>
      <c r="F61" s="7" t="s">
        <v>78</v>
      </c>
      <c r="G61" s="17" t="s">
        <v>78</v>
      </c>
      <c r="H61" s="95" t="str">
        <f>IFERROR(VLOOKUP(A61,EXAMS!A:E,4,FALSE),0)</f>
        <v/>
      </c>
      <c r="I61" s="96">
        <f>IF('Storage '!I61="no change",'Storage '!F61,SUM('Storage '!E61,'Storage '!F61,))</f>
        <v>0</v>
      </c>
      <c r="J61" s="96">
        <v>5</v>
      </c>
      <c r="K61" s="96">
        <v>1</v>
      </c>
      <c r="L61" s="96">
        <f>IFERROR(VLOOKUP(A61, 'Cargo Trainings'!A:E, 5, FALSE),IFERROR(VLOOKUP(A61, 'DFW Trainings'!A:E, 4, FALSE),IFERROR(VLOOKUP(A61, 'AMH Trainings'!A:E, 4, FALSE),VLOOKUP(A61, 'CBF Trainings'!A:E, 4, FALSE))))</f>
        <v>0</v>
      </c>
      <c r="M61" s="96">
        <f>IFERROR(VLOOKUP(A61, SOPs!A:D, 4, FALSE),0)</f>
        <v>1</v>
      </c>
      <c r="N61" s="96">
        <f>IFERROR(VLOOKUP(A61,'Other Trainings'!A:D, 4, FALSE),0)</f>
        <v>0</v>
      </c>
      <c r="O61" s="96">
        <f t="shared" si="0"/>
        <v>0</v>
      </c>
      <c r="P61" s="96">
        <f t="shared" si="1"/>
        <v>4</v>
      </c>
      <c r="Q61" s="96">
        <f t="shared" si="2"/>
        <v>1</v>
      </c>
    </row>
    <row r="62" spans="1:17" x14ac:dyDescent="0.3">
      <c r="A62" s="4" t="s">
        <v>195</v>
      </c>
      <c r="B62" s="4" t="s">
        <v>196</v>
      </c>
      <c r="C62" s="5" t="e">
        <v>#N/A</v>
      </c>
      <c r="D62" s="20" t="s">
        <v>197</v>
      </c>
      <c r="E62" s="6" t="s">
        <v>678</v>
      </c>
      <c r="F62" s="7" t="s">
        <v>717</v>
      </c>
      <c r="G62" s="17" t="s">
        <v>717</v>
      </c>
      <c r="H62" s="95">
        <f>IFERROR(VLOOKUP(A62,EXAMS!A:E,4,FALSE),0)</f>
        <v>0.89428571428571435</v>
      </c>
      <c r="I62" s="96">
        <f>IF('Storage '!I62="no change",'Storage '!F62,SUM('Storage '!E62,'Storage '!F62,))</f>
        <v>18</v>
      </c>
      <c r="J62" s="96">
        <v>4</v>
      </c>
      <c r="K62" s="96">
        <v>3</v>
      </c>
      <c r="L62" s="96">
        <f>IFERROR(VLOOKUP(A62, 'Cargo Trainings'!A:E, 5, FALSE),IFERROR(VLOOKUP(A62, 'DFW Trainings'!A:E, 4, FALSE),IFERROR(VLOOKUP(A62, 'AMH Trainings'!A:E, 4, FALSE),VLOOKUP(A62, 'CBF Trainings'!A:E, 4, FALSE))))</f>
        <v>15</v>
      </c>
      <c r="M62" s="96">
        <f>IFERROR(VLOOKUP(A62, SOPs!A:D, 4, FALSE),0)</f>
        <v>4</v>
      </c>
      <c r="N62" s="96">
        <f>IFERROR(VLOOKUP(A62,'Other Trainings'!A:D, 4, FALSE),0)</f>
        <v>1</v>
      </c>
      <c r="O62" s="96">
        <f t="shared" si="0"/>
        <v>3</v>
      </c>
      <c r="P62" s="96">
        <f t="shared" si="1"/>
        <v>0</v>
      </c>
      <c r="Q62" s="96">
        <f t="shared" si="2"/>
        <v>2</v>
      </c>
    </row>
    <row r="63" spans="1:17" x14ac:dyDescent="0.3">
      <c r="A63" s="4" t="s">
        <v>198</v>
      </c>
      <c r="B63" s="4" t="s">
        <v>199</v>
      </c>
      <c r="C63" s="5">
        <v>42460</v>
      </c>
      <c r="D63" s="20" t="s">
        <v>200</v>
      </c>
      <c r="E63" s="6" t="s">
        <v>668</v>
      </c>
      <c r="F63" s="7" t="s">
        <v>31</v>
      </c>
      <c r="G63" s="17" t="s">
        <v>624</v>
      </c>
      <c r="H63" s="95" t="str">
        <f>IFERROR(VLOOKUP(A63,EXAMS!A:E,4,FALSE),0)</f>
        <v/>
      </c>
      <c r="I63" s="96">
        <f>IF('Storage '!I63="no change",'Storage '!F63,SUM('Storage '!E63,'Storage '!F63,))</f>
        <v>15</v>
      </c>
      <c r="J63" s="96">
        <v>4</v>
      </c>
      <c r="K63" s="96">
        <v>3</v>
      </c>
      <c r="L63" s="96">
        <f>IFERROR(VLOOKUP(A63, 'Cargo Trainings'!A:E, 5, FALSE),IFERROR(VLOOKUP(A63, 'DFW Trainings'!A:E, 4, FALSE),IFERROR(VLOOKUP(A63, 'AMH Trainings'!A:E, 4, FALSE),VLOOKUP(A63, 'CBF Trainings'!A:E, 4, FALSE))))</f>
        <v>15</v>
      </c>
      <c r="M63" s="96">
        <f>IFERROR(VLOOKUP(A63, SOPs!A:D, 4, FALSE),0)</f>
        <v>9</v>
      </c>
      <c r="N63" s="96">
        <f>IFERROR(VLOOKUP(A63,'Other Trainings'!A:D, 4, FALSE),0)</f>
        <v>1</v>
      </c>
      <c r="O63" s="96">
        <f t="shared" si="0"/>
        <v>0</v>
      </c>
      <c r="P63" s="96">
        <f t="shared" si="1"/>
        <v>-5</v>
      </c>
      <c r="Q63" s="96">
        <f t="shared" si="2"/>
        <v>2</v>
      </c>
    </row>
    <row r="64" spans="1:17" x14ac:dyDescent="0.3">
      <c r="A64" s="4" t="s">
        <v>204</v>
      </c>
      <c r="B64" s="4" t="s">
        <v>205</v>
      </c>
      <c r="C64" s="5">
        <v>42673</v>
      </c>
      <c r="D64" s="20" t="s">
        <v>206</v>
      </c>
      <c r="E64" s="6" t="s">
        <v>679</v>
      </c>
      <c r="F64" s="7" t="s">
        <v>20</v>
      </c>
      <c r="G64" s="17" t="s">
        <v>620</v>
      </c>
      <c r="H64" s="95">
        <f>IFERROR(VLOOKUP(A64,EXAMS!A:E,4,FALSE),0)</f>
        <v>0.92691250000000003</v>
      </c>
      <c r="I64" s="96">
        <f>IF('Storage '!I65="no change",'Storage '!F65,SUM('Storage '!E65,'Storage '!F65,))</f>
        <v>18</v>
      </c>
      <c r="J64" s="96">
        <v>4</v>
      </c>
      <c r="K64" s="96">
        <v>3</v>
      </c>
      <c r="L64" s="96">
        <f>IFERROR(VLOOKUP(A64, 'Cargo Trainings'!A:E, 5, FALSE),IFERROR(VLOOKUP(A64, 'DFW Trainings'!A:E, 4, FALSE),IFERROR(VLOOKUP(A64, 'AMH Trainings'!A:E, 4, FALSE),VLOOKUP(A64, 'CBF Trainings'!A:E, 4, FALSE))))</f>
        <v>16</v>
      </c>
      <c r="M64" s="96">
        <f>IFERROR(VLOOKUP(A64, SOPs!A:D, 4, FALSE),0)</f>
        <v>11</v>
      </c>
      <c r="N64" s="96">
        <f>IFERROR(VLOOKUP(A64,'Other Trainings'!A:D, 4, FALSE),0)</f>
        <v>1</v>
      </c>
      <c r="O64" s="96">
        <f t="shared" si="0"/>
        <v>2</v>
      </c>
      <c r="P64" s="96">
        <f t="shared" si="1"/>
        <v>-7</v>
      </c>
      <c r="Q64" s="96">
        <f t="shared" si="2"/>
        <v>2</v>
      </c>
    </row>
    <row r="65" spans="1:17" x14ac:dyDescent="0.3">
      <c r="A65" s="4" t="s">
        <v>207</v>
      </c>
      <c r="B65" s="4" t="s">
        <v>208</v>
      </c>
      <c r="C65" s="5">
        <v>42674</v>
      </c>
      <c r="D65" s="20" t="s">
        <v>209</v>
      </c>
      <c r="E65" s="6" t="s">
        <v>678</v>
      </c>
      <c r="F65" s="7" t="s">
        <v>78</v>
      </c>
      <c r="G65" s="17" t="s">
        <v>78</v>
      </c>
      <c r="H65" s="95" t="str">
        <f>IFERROR(VLOOKUP(A65,EXAMS!A:E,4,FALSE),0)</f>
        <v/>
      </c>
      <c r="I65" s="96">
        <f>IF('Storage '!I66="no change",'Storage '!F66,SUM('Storage '!E66,'Storage '!F66,))</f>
        <v>0</v>
      </c>
      <c r="J65" s="96">
        <v>5</v>
      </c>
      <c r="K65" s="96">
        <v>1</v>
      </c>
      <c r="L65" s="96">
        <f>IFERROR(VLOOKUP(A65, 'Cargo Trainings'!A:E, 5, FALSE),IFERROR(VLOOKUP(A65, 'DFW Trainings'!A:E, 4, FALSE),IFERROR(VLOOKUP(A65, 'AMH Trainings'!A:E, 4, FALSE),VLOOKUP(A65, 'CBF Trainings'!A:E, 4, FALSE))))</f>
        <v>0</v>
      </c>
      <c r="M65" s="96">
        <f>IFERROR(VLOOKUP(A65, SOPs!A:D, 4, FALSE),0)</f>
        <v>1</v>
      </c>
      <c r="N65" s="96">
        <f>IFERROR(VLOOKUP(A65,'Other Trainings'!A:D, 4, FALSE),0)</f>
        <v>0</v>
      </c>
      <c r="O65" s="96">
        <f t="shared" si="0"/>
        <v>0</v>
      </c>
      <c r="P65" s="96">
        <f t="shared" si="1"/>
        <v>4</v>
      </c>
      <c r="Q65" s="96">
        <f t="shared" si="2"/>
        <v>1</v>
      </c>
    </row>
    <row r="66" spans="1:17" x14ac:dyDescent="0.3">
      <c r="A66" s="4" t="s">
        <v>210</v>
      </c>
      <c r="B66" s="4" t="s">
        <v>211</v>
      </c>
      <c r="C66" s="5">
        <v>42684</v>
      </c>
      <c r="D66" s="20" t="s">
        <v>212</v>
      </c>
      <c r="E66" s="6" t="s">
        <v>680</v>
      </c>
      <c r="F66" s="7" t="s">
        <v>12</v>
      </c>
      <c r="G66" s="17" t="s">
        <v>618</v>
      </c>
      <c r="H66" s="95" t="str">
        <f>IFERROR(VLOOKUP(A66,EXAMS!A:E,4,FALSE),0)</f>
        <v/>
      </c>
      <c r="I66" s="96">
        <f>IF('Storage '!I67="no change",'Storage '!F67,SUM('Storage '!E67,'Storage '!F67,))</f>
        <v>0</v>
      </c>
      <c r="J66" s="96">
        <v>1</v>
      </c>
      <c r="K66" s="96">
        <v>1</v>
      </c>
      <c r="L66" s="96">
        <f>IFERROR(VLOOKUP(A66, 'Cargo Trainings'!A:E, 5, FALSE),IFERROR(VLOOKUP(A66, 'DFW Trainings'!A:E, 4, FALSE),IFERROR(VLOOKUP(A66, 'AMH Trainings'!A:E, 4, FALSE),VLOOKUP(A66, 'CBF Trainings'!A:E, 4, FALSE))))</f>
        <v>1</v>
      </c>
      <c r="M66" s="96">
        <f>IFERROR(VLOOKUP(A66, SOPs!A:D, 4, FALSE),0)</f>
        <v>1</v>
      </c>
      <c r="N66" s="96">
        <f>IFERROR(VLOOKUP(A66,'Other Trainings'!A:D, 4, FALSE),0)</f>
        <v>1</v>
      </c>
      <c r="O66" s="96">
        <f t="shared" ref="O66:O129" si="3">I66-L66</f>
        <v>-1</v>
      </c>
      <c r="P66" s="96">
        <f t="shared" ref="P66:P129" si="4">J66-M66</f>
        <v>0</v>
      </c>
      <c r="Q66" s="96">
        <f t="shared" ref="Q66:Q129" si="5">K66-N66</f>
        <v>0</v>
      </c>
    </row>
    <row r="67" spans="1:17" x14ac:dyDescent="0.3">
      <c r="A67" s="4" t="s">
        <v>213</v>
      </c>
      <c r="B67" s="4" t="s">
        <v>214</v>
      </c>
      <c r="C67" s="5">
        <v>42704</v>
      </c>
      <c r="D67" s="20" t="s">
        <v>215</v>
      </c>
      <c r="E67" s="6" t="s">
        <v>672</v>
      </c>
      <c r="F67" s="7" t="s">
        <v>16</v>
      </c>
      <c r="G67" s="72" t="s">
        <v>16</v>
      </c>
      <c r="H67" s="95">
        <f>IFERROR(VLOOKUP(A67,EXAMS!A:E,4,FALSE),0)</f>
        <v>0.89179999999999993</v>
      </c>
      <c r="I67" s="96">
        <f>IF('Storage '!I68="no change",'Storage '!F68,SUM('Storage '!E68,'Storage '!F68,))</f>
        <v>8</v>
      </c>
      <c r="J67" s="96">
        <v>3</v>
      </c>
      <c r="K67" s="96">
        <v>1</v>
      </c>
      <c r="L67" s="96">
        <f>IFERROR(VLOOKUP(A67, 'Cargo Trainings'!A:E, 5, FALSE),IFERROR(VLOOKUP(A67, 'DFW Trainings'!A:E, 4, FALSE),IFERROR(VLOOKUP(A67, 'AMH Trainings'!A:E, 4, FALSE),VLOOKUP(A67, 'CBF Trainings'!A:E, 4, FALSE))))</f>
        <v>0</v>
      </c>
      <c r="M67" s="96">
        <f>IFERROR(VLOOKUP(A67, SOPs!A:D, 4, FALSE),0)</f>
        <v>2</v>
      </c>
      <c r="N67" s="96">
        <f>IFERROR(VLOOKUP(A67,'Other Trainings'!A:D, 4, FALSE),0)</f>
        <v>1</v>
      </c>
      <c r="O67" s="96">
        <f t="shared" si="3"/>
        <v>8</v>
      </c>
      <c r="P67" s="96">
        <f t="shared" si="4"/>
        <v>1</v>
      </c>
      <c r="Q67" s="96">
        <f t="shared" si="5"/>
        <v>0</v>
      </c>
    </row>
    <row r="68" spans="1:17" x14ac:dyDescent="0.3">
      <c r="A68" s="4" t="s">
        <v>216</v>
      </c>
      <c r="B68" s="4" t="s">
        <v>217</v>
      </c>
      <c r="C68" s="5">
        <v>43066</v>
      </c>
      <c r="D68" s="18" t="s">
        <v>218</v>
      </c>
      <c r="E68" s="6" t="s">
        <v>657</v>
      </c>
      <c r="F68" s="10" t="s">
        <v>79</v>
      </c>
      <c r="G68" s="10" t="s">
        <v>79</v>
      </c>
      <c r="H68" s="95">
        <f>IFERROR(VLOOKUP(A68,EXAMS!A:E,4,FALSE),0)</f>
        <v>0.69440000000000013</v>
      </c>
      <c r="I68" s="96">
        <f>IF('Storage '!I69="no change",'Storage '!F69,SUM('Storage '!E69,'Storage '!F69,))</f>
        <v>0</v>
      </c>
      <c r="J68" s="96">
        <v>3</v>
      </c>
      <c r="K68" s="96">
        <v>1</v>
      </c>
      <c r="L68" s="96">
        <f>IFERROR(VLOOKUP(A68, 'Cargo Trainings'!A:E, 5, FALSE),IFERROR(VLOOKUP(A68, 'DFW Trainings'!A:E, 4, FALSE),IFERROR(VLOOKUP(A68, 'AMH Trainings'!A:E, 4, FALSE),VLOOKUP(A68, 'CBF Trainings'!A:E, 4, FALSE))))</f>
        <v>0</v>
      </c>
      <c r="M68" s="96">
        <f>IFERROR(VLOOKUP(A68, SOPs!A:D, 4, FALSE),0)</f>
        <v>0</v>
      </c>
      <c r="N68" s="96">
        <f>IFERROR(VLOOKUP(A68,'Other Trainings'!A:D, 4, FALSE),0)</f>
        <v>0</v>
      </c>
      <c r="O68" s="96">
        <f t="shared" si="3"/>
        <v>0</v>
      </c>
      <c r="P68" s="96">
        <f t="shared" si="4"/>
        <v>3</v>
      </c>
      <c r="Q68" s="96">
        <f t="shared" si="5"/>
        <v>1</v>
      </c>
    </row>
    <row r="69" spans="1:17" x14ac:dyDescent="0.3">
      <c r="A69" s="4" t="s">
        <v>219</v>
      </c>
      <c r="B69" s="4" t="s">
        <v>220</v>
      </c>
      <c r="C69" s="5">
        <v>43089</v>
      </c>
      <c r="D69" s="50" t="s">
        <v>221</v>
      </c>
      <c r="E69" s="6" t="s">
        <v>654</v>
      </c>
      <c r="F69" s="10" t="s">
        <v>78</v>
      </c>
      <c r="G69" s="17" t="s">
        <v>78</v>
      </c>
      <c r="H69" s="95" t="str">
        <f>IFERROR(VLOOKUP(A69,EXAMS!A:E,4,FALSE),0)</f>
        <v/>
      </c>
      <c r="I69" s="96">
        <f>IF('Storage '!I70="no change",'Storage '!F70,SUM('Storage '!E70,'Storage '!F70,))</f>
        <v>0</v>
      </c>
      <c r="J69" s="96"/>
      <c r="K69" s="96"/>
      <c r="L69" s="96">
        <f>IFERROR(VLOOKUP(A69, 'Cargo Trainings'!A:E, 5, FALSE),IFERROR(VLOOKUP(A69, 'DFW Trainings'!A:E, 4, FALSE),IFERROR(VLOOKUP(A69, 'AMH Trainings'!A:E, 4, FALSE),VLOOKUP(A69, 'CBF Trainings'!A:E, 4, FALSE))))</f>
        <v>0</v>
      </c>
      <c r="M69" s="96">
        <f>IFERROR(VLOOKUP(A69, SOPs!A:D, 4, FALSE),0)</f>
        <v>2</v>
      </c>
      <c r="N69" s="96">
        <f>IFERROR(VLOOKUP(A69,'Other Trainings'!A:D, 4, FALSE),0)</f>
        <v>0</v>
      </c>
      <c r="O69" s="96">
        <f t="shared" si="3"/>
        <v>0</v>
      </c>
      <c r="P69" s="96">
        <f t="shared" si="4"/>
        <v>-2</v>
      </c>
      <c r="Q69" s="96">
        <f t="shared" si="5"/>
        <v>0</v>
      </c>
    </row>
    <row r="70" spans="1:17" x14ac:dyDescent="0.3">
      <c r="A70" s="4" t="s">
        <v>222</v>
      </c>
      <c r="B70" s="4" t="s">
        <v>223</v>
      </c>
      <c r="C70" s="5">
        <v>43089</v>
      </c>
      <c r="D70" s="6" t="s">
        <v>224</v>
      </c>
      <c r="E70" s="6" t="s">
        <v>656</v>
      </c>
      <c r="F70" s="10" t="s">
        <v>79</v>
      </c>
      <c r="G70" s="10" t="s">
        <v>79</v>
      </c>
      <c r="H70" s="95">
        <f>IFERROR(VLOOKUP(A70,EXAMS!A:E,4,FALSE),0)</f>
        <v>0.59</v>
      </c>
      <c r="I70" s="96">
        <f>IF('Storage '!I71="no change",'Storage '!F71,SUM('Storage '!E71,'Storage '!F71,))</f>
        <v>0</v>
      </c>
      <c r="J70" s="96">
        <v>1</v>
      </c>
      <c r="K70" s="96">
        <v>0</v>
      </c>
      <c r="L70" s="96">
        <f>IFERROR(VLOOKUP(A70, 'Cargo Trainings'!A:E, 5, FALSE),IFERROR(VLOOKUP(A70, 'DFW Trainings'!A:E, 4, FALSE),IFERROR(VLOOKUP(A70, 'AMH Trainings'!A:E, 4, FALSE),VLOOKUP(A70, 'CBF Trainings'!A:E, 4, FALSE))))</f>
        <v>0</v>
      </c>
      <c r="M70" s="96">
        <f>IFERROR(VLOOKUP(A70, SOPs!A:D, 4, FALSE),0)</f>
        <v>0</v>
      </c>
      <c r="N70" s="96">
        <f>IFERROR(VLOOKUP(A70,'Other Trainings'!A:D, 4, FALSE),0)</f>
        <v>0</v>
      </c>
      <c r="O70" s="96">
        <f t="shared" si="3"/>
        <v>0</v>
      </c>
      <c r="P70" s="96">
        <f t="shared" si="4"/>
        <v>1</v>
      </c>
      <c r="Q70" s="96">
        <f t="shared" si="5"/>
        <v>0</v>
      </c>
    </row>
    <row r="71" spans="1:17" x14ac:dyDescent="0.3">
      <c r="A71" s="24" t="s">
        <v>225</v>
      </c>
      <c r="B71" s="24" t="s">
        <v>226</v>
      </c>
      <c r="C71" s="5">
        <v>43151</v>
      </c>
      <c r="D71" s="20" t="s">
        <v>227</v>
      </c>
      <c r="E71" s="6" t="s">
        <v>656</v>
      </c>
      <c r="F71" s="10" t="s">
        <v>31</v>
      </c>
      <c r="G71" s="73" t="s">
        <v>627</v>
      </c>
      <c r="H71" s="95">
        <f>IFERROR(VLOOKUP(A71,EXAMS!A:E,4,FALSE),0)</f>
        <v>0.5772571428571428</v>
      </c>
      <c r="I71" s="96">
        <f>IF('Storage '!I72="no change",'Storage '!F72,SUM('Storage '!E72,'Storage '!F72,))</f>
        <v>30</v>
      </c>
      <c r="J71" s="96">
        <v>4</v>
      </c>
      <c r="K71" s="96">
        <v>3</v>
      </c>
      <c r="L71" s="96">
        <f>IFERROR(VLOOKUP(A71, 'Cargo Trainings'!A:E, 5, FALSE),IFERROR(VLOOKUP(A71, 'DFW Trainings'!A:E, 4, FALSE),IFERROR(VLOOKUP(A71, 'AMH Trainings'!A:E, 4, FALSE),VLOOKUP(A71, 'CBF Trainings'!A:E, 4, FALSE))))</f>
        <v>14</v>
      </c>
      <c r="M71" s="96">
        <f>IFERROR(VLOOKUP(A71, SOPs!A:D, 4, FALSE),0)</f>
        <v>7</v>
      </c>
      <c r="N71" s="96">
        <f>IFERROR(VLOOKUP(A71,'Other Trainings'!A:D, 4, FALSE),0)</f>
        <v>1</v>
      </c>
      <c r="O71" s="96">
        <f t="shared" si="3"/>
        <v>16</v>
      </c>
      <c r="P71" s="96">
        <f t="shared" si="4"/>
        <v>-3</v>
      </c>
      <c r="Q71" s="96">
        <f t="shared" si="5"/>
        <v>2</v>
      </c>
    </row>
    <row r="72" spans="1:17" x14ac:dyDescent="0.3">
      <c r="A72" s="4" t="s">
        <v>228</v>
      </c>
      <c r="B72" s="4" t="s">
        <v>229</v>
      </c>
      <c r="C72" s="5" t="e">
        <v>#N/A</v>
      </c>
      <c r="D72" s="20" t="s">
        <v>230</v>
      </c>
      <c r="E72" s="6" t="s">
        <v>657</v>
      </c>
      <c r="F72" s="7" t="s">
        <v>27</v>
      </c>
      <c r="G72" s="72" t="s">
        <v>27</v>
      </c>
      <c r="H72" s="95">
        <f>IFERROR(VLOOKUP(A72,EXAMS!A:E,4,FALSE),0)</f>
        <v>0.95</v>
      </c>
      <c r="I72" s="96">
        <f>IF('Storage '!I73="no change",'Storage '!F73,SUM('Storage '!E73,'Storage '!F73,))</f>
        <v>16</v>
      </c>
      <c r="J72" s="96">
        <v>3</v>
      </c>
      <c r="K72" s="96">
        <v>1</v>
      </c>
      <c r="L72" s="96">
        <f>IFERROR(VLOOKUP(A72, 'Cargo Trainings'!A:E, 5, FALSE),IFERROR(VLOOKUP(A72, 'DFW Trainings'!A:E, 4, FALSE),IFERROR(VLOOKUP(A72, 'AMH Trainings'!A:E, 4, FALSE),VLOOKUP(A72, 'CBF Trainings'!A:E, 4, FALSE))))</f>
        <v>0</v>
      </c>
      <c r="M72" s="96">
        <f>IFERROR(VLOOKUP(A72, SOPs!A:D, 4, FALSE),0)</f>
        <v>0</v>
      </c>
      <c r="N72" s="96">
        <f>IFERROR(VLOOKUP(A72,'Other Trainings'!A:D, 4, FALSE),0)</f>
        <v>1</v>
      </c>
      <c r="O72" s="96">
        <f t="shared" si="3"/>
        <v>16</v>
      </c>
      <c r="P72" s="96">
        <f t="shared" si="4"/>
        <v>3</v>
      </c>
      <c r="Q72" s="96">
        <f t="shared" si="5"/>
        <v>0</v>
      </c>
    </row>
    <row r="73" spans="1:17" x14ac:dyDescent="0.3">
      <c r="A73" s="4" t="s">
        <v>231</v>
      </c>
      <c r="B73" s="4" t="s">
        <v>232</v>
      </c>
      <c r="C73" s="5">
        <v>43151</v>
      </c>
      <c r="D73" s="20" t="s">
        <v>233</v>
      </c>
      <c r="E73" s="6" t="s">
        <v>678</v>
      </c>
      <c r="F73" s="17" t="s">
        <v>234</v>
      </c>
      <c r="G73" s="17" t="s">
        <v>234</v>
      </c>
      <c r="H73" s="95" t="str">
        <f>IFERROR(VLOOKUP(A73,EXAMS!A:E,4,FALSE),0)</f>
        <v/>
      </c>
      <c r="I73" s="96">
        <f>IF('Storage '!I74="no change",'Storage '!F74,SUM('Storage '!E74,'Storage '!F74,))</f>
        <v>7</v>
      </c>
      <c r="J73" s="96">
        <v>2</v>
      </c>
      <c r="K73" s="96">
        <v>1</v>
      </c>
      <c r="L73" s="96">
        <f>IFERROR(VLOOKUP(A73, 'Cargo Trainings'!A:E, 5, FALSE),IFERROR(VLOOKUP(A73, 'DFW Trainings'!A:E, 4, FALSE),IFERROR(VLOOKUP(A73, 'AMH Trainings'!A:E, 4, FALSE),VLOOKUP(A73, 'CBF Trainings'!A:E, 4, FALSE))))</f>
        <v>0</v>
      </c>
      <c r="M73" s="96">
        <f>IFERROR(VLOOKUP(A73, SOPs!A:D, 4, FALSE),0)</f>
        <v>4</v>
      </c>
      <c r="N73" s="96">
        <f>IFERROR(VLOOKUP(A73,'Other Trainings'!A:D, 4, FALSE),0)</f>
        <v>1</v>
      </c>
      <c r="O73" s="96">
        <f t="shared" si="3"/>
        <v>7</v>
      </c>
      <c r="P73" s="96">
        <f t="shared" si="4"/>
        <v>-2</v>
      </c>
      <c r="Q73" s="96">
        <f t="shared" si="5"/>
        <v>0</v>
      </c>
    </row>
    <row r="74" spans="1:17" x14ac:dyDescent="0.3">
      <c r="A74" s="4" t="s">
        <v>235</v>
      </c>
      <c r="B74" s="4" t="s">
        <v>236</v>
      </c>
      <c r="C74" s="5">
        <v>43171</v>
      </c>
      <c r="D74" s="20" t="s">
        <v>237</v>
      </c>
      <c r="E74" s="6" t="s">
        <v>657</v>
      </c>
      <c r="F74" s="7" t="s">
        <v>20</v>
      </c>
      <c r="G74" s="17" t="s">
        <v>619</v>
      </c>
      <c r="H74" s="95">
        <f>IFERROR(VLOOKUP(A74,EXAMS!A:E,4,FALSE),0)</f>
        <v>0.9030999999999999</v>
      </c>
      <c r="I74" s="96">
        <f>IF('Storage '!I75="no change",'Storage '!F75,SUM('Storage '!E75,'Storage '!F75,))</f>
        <v>18</v>
      </c>
      <c r="J74" s="96">
        <v>4</v>
      </c>
      <c r="K74" s="96">
        <v>3</v>
      </c>
      <c r="L74" s="96">
        <f>IFERROR(VLOOKUP(A74, 'Cargo Trainings'!A:E, 5, FALSE),IFERROR(VLOOKUP(A74, 'DFW Trainings'!A:E, 4, FALSE),IFERROR(VLOOKUP(A74, 'AMH Trainings'!A:E, 4, FALSE),VLOOKUP(A74, 'CBF Trainings'!A:E, 4, FALSE))))</f>
        <v>18</v>
      </c>
      <c r="M74" s="96">
        <f>IFERROR(VLOOKUP(A74, SOPs!A:D, 4, FALSE),0)</f>
        <v>15</v>
      </c>
      <c r="N74" s="96">
        <f>IFERROR(VLOOKUP(A74,'Other Trainings'!A:D, 4, FALSE),0)</f>
        <v>1</v>
      </c>
      <c r="O74" s="96">
        <f t="shared" si="3"/>
        <v>0</v>
      </c>
      <c r="P74" s="96">
        <f t="shared" si="4"/>
        <v>-11</v>
      </c>
      <c r="Q74" s="96">
        <f t="shared" si="5"/>
        <v>2</v>
      </c>
    </row>
    <row r="75" spans="1:17" x14ac:dyDescent="0.3">
      <c r="A75" s="4" t="s">
        <v>238</v>
      </c>
      <c r="B75" s="4" t="s">
        <v>239</v>
      </c>
      <c r="C75" s="5">
        <v>43207</v>
      </c>
      <c r="D75" s="20" t="s">
        <v>240</v>
      </c>
      <c r="E75" s="6" t="s">
        <v>672</v>
      </c>
      <c r="F75" s="17" t="s">
        <v>78</v>
      </c>
      <c r="G75" s="17" t="s">
        <v>78</v>
      </c>
      <c r="H75" s="95">
        <f>IFERROR(VLOOKUP(A75,EXAMS!A:E,4,FALSE),0)</f>
        <v>0.75539999999999996</v>
      </c>
      <c r="I75" s="96">
        <f>IF('Storage '!I76="no change",'Storage '!F76,SUM('Storage '!E76,'Storage '!F76,))</f>
        <v>7</v>
      </c>
      <c r="J75" s="96">
        <v>2</v>
      </c>
      <c r="K75" s="96">
        <v>1</v>
      </c>
      <c r="L75" s="96">
        <f>IFERROR(VLOOKUP(A75, 'Cargo Trainings'!A:E, 5, FALSE),IFERROR(VLOOKUP(A75, 'DFW Trainings'!A:E, 4, FALSE),IFERROR(VLOOKUP(A75, 'AMH Trainings'!A:E, 4, FALSE),VLOOKUP(A75, 'CBF Trainings'!A:E, 4, FALSE))))</f>
        <v>0</v>
      </c>
      <c r="M75" s="96">
        <f>IFERROR(VLOOKUP(A75, SOPs!A:D, 4, FALSE),0)</f>
        <v>0</v>
      </c>
      <c r="N75" s="96">
        <f>IFERROR(VLOOKUP(A75,'Other Trainings'!A:D, 4, FALSE),0)</f>
        <v>1</v>
      </c>
      <c r="O75" s="96">
        <f t="shared" si="3"/>
        <v>7</v>
      </c>
      <c r="P75" s="96">
        <f t="shared" si="4"/>
        <v>2</v>
      </c>
      <c r="Q75" s="96">
        <f t="shared" si="5"/>
        <v>0</v>
      </c>
    </row>
    <row r="76" spans="1:17" x14ac:dyDescent="0.3">
      <c r="A76" s="4" t="s">
        <v>241</v>
      </c>
      <c r="B76" s="4" t="s">
        <v>242</v>
      </c>
      <c r="C76" s="5">
        <v>43207</v>
      </c>
      <c r="D76" s="20" t="s">
        <v>243</v>
      </c>
      <c r="E76" s="6" t="s">
        <v>656</v>
      </c>
      <c r="F76" s="7" t="s">
        <v>20</v>
      </c>
      <c r="G76" s="17" t="s">
        <v>623</v>
      </c>
      <c r="H76" s="95">
        <f>IFERROR(VLOOKUP(A76,EXAMS!A:E,4,FALSE),0)</f>
        <v>0.85492857142857137</v>
      </c>
      <c r="I76" s="96">
        <f>IF('Storage '!I77="no change",'Storage '!F77,SUM('Storage '!E77,'Storage '!F77,))</f>
        <v>18</v>
      </c>
      <c r="J76" s="96">
        <v>4</v>
      </c>
      <c r="K76" s="96">
        <v>3</v>
      </c>
      <c r="L76" s="96">
        <f>IFERROR(VLOOKUP(A76, 'Cargo Trainings'!A:E, 5, FALSE),IFERROR(VLOOKUP(A76, 'DFW Trainings'!A:E, 4, FALSE),IFERROR(VLOOKUP(A76, 'AMH Trainings'!A:E, 4, FALSE),VLOOKUP(A76, 'CBF Trainings'!A:E, 4, FALSE))))</f>
        <v>17</v>
      </c>
      <c r="M76" s="96">
        <f>IFERROR(VLOOKUP(A76, SOPs!A:D, 4, FALSE),0)</f>
        <v>10</v>
      </c>
      <c r="N76" s="96">
        <f>IFERROR(VLOOKUP(A76,'Other Trainings'!A:D, 4, FALSE),0)</f>
        <v>1</v>
      </c>
      <c r="O76" s="96">
        <f t="shared" si="3"/>
        <v>1</v>
      </c>
      <c r="P76" s="96">
        <f t="shared" si="4"/>
        <v>-6</v>
      </c>
      <c r="Q76" s="96">
        <f t="shared" si="5"/>
        <v>2</v>
      </c>
    </row>
    <row r="77" spans="1:17" x14ac:dyDescent="0.3">
      <c r="A77" s="4" t="s">
        <v>244</v>
      </c>
      <c r="B77" s="4" t="s">
        <v>245</v>
      </c>
      <c r="C77" s="5">
        <v>43220</v>
      </c>
      <c r="D77" s="20" t="s">
        <v>246</v>
      </c>
      <c r="E77" s="6" t="s">
        <v>668</v>
      </c>
      <c r="F77" s="7" t="s">
        <v>31</v>
      </c>
      <c r="G77" s="17" t="s">
        <v>629</v>
      </c>
      <c r="H77" s="95">
        <f>IFERROR(VLOOKUP(A77,EXAMS!A:E,4,FALSE),0)</f>
        <v>0.59347499999999997</v>
      </c>
      <c r="I77" s="96">
        <f>IF('Storage '!I78="no change",'Storage '!F78,SUM('Storage '!E78,'Storage '!F78,))</f>
        <v>15</v>
      </c>
      <c r="J77" s="96">
        <v>4</v>
      </c>
      <c r="K77" s="96">
        <v>3</v>
      </c>
      <c r="L77" s="96">
        <f>IFERROR(VLOOKUP(A77, 'Cargo Trainings'!A:E, 5, FALSE),IFERROR(VLOOKUP(A77, 'DFW Trainings'!A:E, 4, FALSE),IFERROR(VLOOKUP(A77, 'AMH Trainings'!A:E, 4, FALSE),VLOOKUP(A77, 'CBF Trainings'!A:E, 4, FALSE))))</f>
        <v>11</v>
      </c>
      <c r="M77" s="96">
        <f>IFERROR(VLOOKUP(A77, SOPs!A:D, 4, FALSE),0)</f>
        <v>7</v>
      </c>
      <c r="N77" s="96">
        <f>IFERROR(VLOOKUP(A77,'Other Trainings'!A:D, 4, FALSE),0)</f>
        <v>1</v>
      </c>
      <c r="O77" s="96">
        <f t="shared" si="3"/>
        <v>4</v>
      </c>
      <c r="P77" s="96">
        <f t="shared" si="4"/>
        <v>-3</v>
      </c>
      <c r="Q77" s="96">
        <f t="shared" si="5"/>
        <v>2</v>
      </c>
    </row>
    <row r="78" spans="1:17" x14ac:dyDescent="0.3">
      <c r="A78" s="4" t="s">
        <v>247</v>
      </c>
      <c r="B78" s="4" t="s">
        <v>248</v>
      </c>
      <c r="C78" s="5">
        <v>43240</v>
      </c>
      <c r="D78" s="20" t="s">
        <v>249</v>
      </c>
      <c r="E78" s="6" t="s">
        <v>681</v>
      </c>
      <c r="F78" s="7" t="s">
        <v>12</v>
      </c>
      <c r="G78" s="17" t="s">
        <v>628</v>
      </c>
      <c r="H78" s="95" t="str">
        <f>IFERROR(VLOOKUP(A78,EXAMS!A:E,4,FALSE),0)</f>
        <v/>
      </c>
      <c r="I78" s="96">
        <f>IF('Storage '!I79="no change",'Storage '!F79,SUM('Storage '!E79,'Storage '!F79,))</f>
        <v>0</v>
      </c>
      <c r="J78" s="96">
        <v>1</v>
      </c>
      <c r="K78" s="96">
        <v>1</v>
      </c>
      <c r="L78" s="96">
        <f>IFERROR(VLOOKUP(A78, 'Cargo Trainings'!A:E, 5, FALSE),IFERROR(VLOOKUP(A78, 'DFW Trainings'!A:E, 4, FALSE),IFERROR(VLOOKUP(A78, 'AMH Trainings'!A:E, 4, FALSE),VLOOKUP(A78, 'CBF Trainings'!A:E, 4, FALSE))))</f>
        <v>0</v>
      </c>
      <c r="M78" s="96">
        <f>IFERROR(VLOOKUP(A78, SOPs!A:D, 4, FALSE),0)</f>
        <v>2</v>
      </c>
      <c r="N78" s="96">
        <f>IFERROR(VLOOKUP(A78,'Other Trainings'!A:D, 4, FALSE),0)</f>
        <v>0</v>
      </c>
      <c r="O78" s="96">
        <f t="shared" si="3"/>
        <v>0</v>
      </c>
      <c r="P78" s="96">
        <f t="shared" si="4"/>
        <v>-1</v>
      </c>
      <c r="Q78" s="96">
        <f t="shared" si="5"/>
        <v>1</v>
      </c>
    </row>
    <row r="79" spans="1:17" ht="13.8" customHeight="1" x14ac:dyDescent="0.3">
      <c r="A79" s="24" t="s">
        <v>250</v>
      </c>
      <c r="B79" s="24" t="s">
        <v>251</v>
      </c>
      <c r="C79" s="5">
        <v>43240</v>
      </c>
      <c r="D79" s="20" t="s">
        <v>252</v>
      </c>
      <c r="E79" s="6" t="s">
        <v>729</v>
      </c>
      <c r="F79" s="7" t="s">
        <v>12</v>
      </c>
      <c r="G79" s="17" t="s">
        <v>618</v>
      </c>
      <c r="H79" s="95" t="str">
        <f>IFERROR(VLOOKUP(A79,EXAMS!A:E,4,FALSE),0)</f>
        <v/>
      </c>
      <c r="I79" s="96">
        <f>IF('Storage '!I80="no change",'Storage '!F80,SUM('Storage '!E80,'Storage '!F80,))</f>
        <v>0</v>
      </c>
      <c r="J79" s="96">
        <v>1</v>
      </c>
      <c r="K79" s="96">
        <v>1</v>
      </c>
      <c r="L79" s="96">
        <f>IFERROR(VLOOKUP(A79, 'Cargo Trainings'!A:E, 5, FALSE),IFERROR(VLOOKUP(A79, 'DFW Trainings'!A:E, 4, FALSE),IFERROR(VLOOKUP(A79, 'AMH Trainings'!A:E, 4, FALSE),VLOOKUP(A79, 'CBF Trainings'!A:E, 4, FALSE))))</f>
        <v>0</v>
      </c>
      <c r="M79" s="96">
        <f>IFERROR(VLOOKUP(A79, SOPs!A:D, 4, FALSE),0)</f>
        <v>2</v>
      </c>
      <c r="N79" s="96">
        <f>IFERROR(VLOOKUP(A79,'Other Trainings'!A:D, 4, FALSE),0)</f>
        <v>1</v>
      </c>
      <c r="O79" s="96">
        <f t="shared" si="3"/>
        <v>0</v>
      </c>
      <c r="P79" s="96">
        <f t="shared" si="4"/>
        <v>-1</v>
      </c>
      <c r="Q79" s="96">
        <f t="shared" si="5"/>
        <v>0</v>
      </c>
    </row>
    <row r="80" spans="1:17" x14ac:dyDescent="0.3">
      <c r="A80" s="4" t="s">
        <v>253</v>
      </c>
      <c r="B80" s="4" t="s">
        <v>254</v>
      </c>
      <c r="C80" s="5">
        <v>43303</v>
      </c>
      <c r="D80" s="20" t="s">
        <v>255</v>
      </c>
      <c r="E80" s="6" t="s">
        <v>678</v>
      </c>
      <c r="F80" s="7" t="s">
        <v>20</v>
      </c>
      <c r="G80" s="17" t="s">
        <v>35</v>
      </c>
      <c r="H80" s="95">
        <f>IFERROR(VLOOKUP(A80,EXAMS!A:E,4,FALSE),0)</f>
        <v>0.84311874999999992</v>
      </c>
      <c r="I80" s="96">
        <f>IF('Storage '!I81="no change",'Storage '!F81,SUM('Storage '!E81,'Storage '!F81,))</f>
        <v>18</v>
      </c>
      <c r="J80" s="96">
        <v>4</v>
      </c>
      <c r="K80" s="96">
        <v>3</v>
      </c>
      <c r="L80" s="96">
        <f>IFERROR(VLOOKUP(A80, 'Cargo Trainings'!A:E, 5, FALSE),IFERROR(VLOOKUP(A80, 'DFW Trainings'!A:E, 4, FALSE),IFERROR(VLOOKUP(A80, 'AMH Trainings'!A:E, 4, FALSE),VLOOKUP(A80, 'CBF Trainings'!A:E, 4, FALSE))))</f>
        <v>18</v>
      </c>
      <c r="M80" s="96">
        <f>IFERROR(VLOOKUP(A80, SOPs!A:D, 4, FALSE),0)</f>
        <v>10</v>
      </c>
      <c r="N80" s="96">
        <f>IFERROR(VLOOKUP(A80,'Other Trainings'!A:D, 4, FALSE),0)</f>
        <v>1</v>
      </c>
      <c r="O80" s="96">
        <f t="shared" si="3"/>
        <v>0</v>
      </c>
      <c r="P80" s="96">
        <f t="shared" si="4"/>
        <v>-6</v>
      </c>
      <c r="Q80" s="96">
        <f t="shared" si="5"/>
        <v>2</v>
      </c>
    </row>
    <row r="81" spans="1:17" x14ac:dyDescent="0.3">
      <c r="A81" s="4" t="s">
        <v>256</v>
      </c>
      <c r="B81" s="4" t="s">
        <v>257</v>
      </c>
      <c r="C81" s="5">
        <v>43303</v>
      </c>
      <c r="D81" s="20" t="s">
        <v>258</v>
      </c>
      <c r="E81" s="6" t="s">
        <v>656</v>
      </c>
      <c r="F81" s="7" t="s">
        <v>20</v>
      </c>
      <c r="G81" s="17" t="s">
        <v>35</v>
      </c>
      <c r="H81" s="95">
        <f>IFERROR(VLOOKUP(A81,EXAMS!A:E,4,FALSE),0)</f>
        <v>0.72968124999999984</v>
      </c>
      <c r="I81" s="96">
        <f>IF('Storage '!I82="no change",'Storage '!F82,SUM('Storage '!E82,'Storage '!F82,))</f>
        <v>18</v>
      </c>
      <c r="J81" s="96">
        <v>4</v>
      </c>
      <c r="K81" s="96">
        <v>3</v>
      </c>
      <c r="L81" s="96">
        <f>IFERROR(VLOOKUP(A81, 'Cargo Trainings'!A:E, 5, FALSE),IFERROR(VLOOKUP(A81, 'DFW Trainings'!A:E, 4, FALSE),IFERROR(VLOOKUP(A81, 'AMH Trainings'!A:E, 4, FALSE),VLOOKUP(A81, 'CBF Trainings'!A:E, 4, FALSE))))</f>
        <v>18</v>
      </c>
      <c r="M81" s="96">
        <f>IFERROR(VLOOKUP(A81, SOPs!A:D, 4, FALSE),0)</f>
        <v>8</v>
      </c>
      <c r="N81" s="96">
        <f>IFERROR(VLOOKUP(A81,'Other Trainings'!A:D, 4, FALSE),0)</f>
        <v>1</v>
      </c>
      <c r="O81" s="96">
        <f t="shared" si="3"/>
        <v>0</v>
      </c>
      <c r="P81" s="96">
        <f t="shared" si="4"/>
        <v>-4</v>
      </c>
      <c r="Q81" s="96">
        <f t="shared" si="5"/>
        <v>2</v>
      </c>
    </row>
    <row r="82" spans="1:17" x14ac:dyDescent="0.3">
      <c r="A82" s="4" t="s">
        <v>259</v>
      </c>
      <c r="B82" s="4" t="s">
        <v>260</v>
      </c>
      <c r="C82" s="5">
        <v>43303</v>
      </c>
      <c r="D82" s="20" t="s">
        <v>261</v>
      </c>
      <c r="E82" s="6" t="s">
        <v>656</v>
      </c>
      <c r="F82" s="17" t="s">
        <v>234</v>
      </c>
      <c r="G82" s="17" t="s">
        <v>234</v>
      </c>
      <c r="H82" s="95">
        <f>IFERROR(VLOOKUP(A82,EXAMS!A:E,4,FALSE),0)</f>
        <v>0.68886666666666674</v>
      </c>
      <c r="I82" s="96">
        <f>IF('Storage '!I83="no change",'Storage '!F83,SUM('Storage '!E83,'Storage '!F83,))</f>
        <v>7</v>
      </c>
      <c r="J82" s="96">
        <v>5</v>
      </c>
      <c r="K82" s="96">
        <v>1</v>
      </c>
      <c r="L82" s="96">
        <f>IFERROR(VLOOKUP(A82, 'Cargo Trainings'!A:E, 5, FALSE),IFERROR(VLOOKUP(A82, 'DFW Trainings'!A:E, 4, FALSE),IFERROR(VLOOKUP(A82, 'AMH Trainings'!A:E, 4, FALSE),VLOOKUP(A82, 'CBF Trainings'!A:E, 4, FALSE))))</f>
        <v>0</v>
      </c>
      <c r="M82" s="96">
        <f>IFERROR(VLOOKUP(A82, SOPs!A:D, 4, FALSE),0)</f>
        <v>4</v>
      </c>
      <c r="N82" s="96">
        <f>IFERROR(VLOOKUP(A82,'Other Trainings'!A:D, 4, FALSE),0)</f>
        <v>1</v>
      </c>
      <c r="O82" s="96">
        <f t="shared" si="3"/>
        <v>7</v>
      </c>
      <c r="P82" s="96">
        <f t="shared" si="4"/>
        <v>1</v>
      </c>
      <c r="Q82" s="96">
        <f t="shared" si="5"/>
        <v>0</v>
      </c>
    </row>
    <row r="83" spans="1:17" x14ac:dyDescent="0.3">
      <c r="A83" s="4" t="s">
        <v>262</v>
      </c>
      <c r="B83" s="4" t="s">
        <v>263</v>
      </c>
      <c r="C83" s="5" t="e">
        <v>#N/A</v>
      </c>
      <c r="D83" s="20" t="s">
        <v>264</v>
      </c>
      <c r="E83" s="6" t="s">
        <v>682</v>
      </c>
      <c r="F83" s="7" t="s">
        <v>265</v>
      </c>
      <c r="G83" s="8" t="s">
        <v>622</v>
      </c>
      <c r="H83" s="95" t="str">
        <f>IFERROR(VLOOKUP(A83,EXAMS!A:E,4,FALSE),0)</f>
        <v/>
      </c>
      <c r="I83" s="96">
        <f>IF('Storage '!I84="no change",'Storage '!F84,SUM('Storage '!E84,'Storage '!F84,))</f>
        <v>0</v>
      </c>
      <c r="J83" s="96">
        <v>1</v>
      </c>
      <c r="K83" s="96">
        <v>1</v>
      </c>
      <c r="L83" s="96">
        <f>IFERROR(VLOOKUP(A83, 'Cargo Trainings'!A:E, 5, FALSE),IFERROR(VLOOKUP(A83, 'DFW Trainings'!A:E, 4, FALSE),IFERROR(VLOOKUP(A83, 'AMH Trainings'!A:E, 4, FALSE),VLOOKUP(A83, 'CBF Trainings'!A:E, 4, FALSE))))</f>
        <v>0</v>
      </c>
      <c r="M83" s="96">
        <f>IFERROR(VLOOKUP(A83, SOPs!A:D, 4, FALSE),0)</f>
        <v>1</v>
      </c>
      <c r="N83" s="96">
        <f>IFERROR(VLOOKUP(A83,'Other Trainings'!A:D, 4, FALSE),0)</f>
        <v>0</v>
      </c>
      <c r="O83" s="96">
        <f t="shared" si="3"/>
        <v>0</v>
      </c>
      <c r="P83" s="96">
        <f t="shared" si="4"/>
        <v>0</v>
      </c>
      <c r="Q83" s="96">
        <f t="shared" si="5"/>
        <v>1</v>
      </c>
    </row>
    <row r="84" spans="1:17" x14ac:dyDescent="0.3">
      <c r="A84" s="4" t="s">
        <v>266</v>
      </c>
      <c r="B84" s="4" t="s">
        <v>267</v>
      </c>
      <c r="C84" s="5">
        <v>43359</v>
      </c>
      <c r="D84" s="20" t="s">
        <v>268</v>
      </c>
      <c r="E84" s="6" t="s">
        <v>656</v>
      </c>
      <c r="F84" s="7" t="s">
        <v>16</v>
      </c>
      <c r="G84" s="72" t="s">
        <v>16</v>
      </c>
      <c r="H84" s="95">
        <f>IFERROR(VLOOKUP(A84,EXAMS!A:E,4,FALSE),0)</f>
        <v>0.95199999999999996</v>
      </c>
      <c r="I84" s="96">
        <f>IF('Storage '!I85="no change",'Storage '!F85,SUM('Storage '!E85,'Storage '!F85,))</f>
        <v>8</v>
      </c>
      <c r="J84" s="96">
        <v>3</v>
      </c>
      <c r="K84" s="96">
        <v>1</v>
      </c>
      <c r="L84" s="96">
        <f>IFERROR(VLOOKUP(A84, 'Cargo Trainings'!A:E, 5, FALSE),IFERROR(VLOOKUP(A84, 'DFW Trainings'!A:E, 4, FALSE),IFERROR(VLOOKUP(A84, 'AMH Trainings'!A:E, 4, FALSE),VLOOKUP(A84, 'CBF Trainings'!A:E, 4, FALSE))))</f>
        <v>0</v>
      </c>
      <c r="M84" s="96">
        <f>IFERROR(VLOOKUP(A84, SOPs!A:D, 4, FALSE),0)</f>
        <v>2</v>
      </c>
      <c r="N84" s="96">
        <f>IFERROR(VLOOKUP(A84,'Other Trainings'!A:D, 4, FALSE),0)</f>
        <v>1</v>
      </c>
      <c r="O84" s="96">
        <f t="shared" si="3"/>
        <v>8</v>
      </c>
      <c r="P84" s="96">
        <f t="shared" si="4"/>
        <v>1</v>
      </c>
      <c r="Q84" s="96">
        <f t="shared" si="5"/>
        <v>0</v>
      </c>
    </row>
    <row r="85" spans="1:17" x14ac:dyDescent="0.3">
      <c r="A85" s="4" t="s">
        <v>269</v>
      </c>
      <c r="B85" s="4" t="s">
        <v>270</v>
      </c>
      <c r="C85" s="5">
        <v>43499</v>
      </c>
      <c r="D85" s="20" t="s">
        <v>271</v>
      </c>
      <c r="E85" s="6" t="s">
        <v>683</v>
      </c>
      <c r="F85" s="7" t="s">
        <v>12</v>
      </c>
      <c r="G85" s="8" t="s">
        <v>618</v>
      </c>
      <c r="H85" s="95" t="str">
        <f>IFERROR(VLOOKUP(A85,EXAMS!A:E,4,FALSE),0)</f>
        <v/>
      </c>
      <c r="I85" s="96">
        <f>IF('Storage '!I86="no change",'Storage '!F86,SUM('Storage '!E86,'Storage '!F86,))</f>
        <v>0</v>
      </c>
      <c r="J85" s="96">
        <v>1</v>
      </c>
      <c r="K85" s="96">
        <v>1</v>
      </c>
      <c r="L85" s="96">
        <f>IFERROR(VLOOKUP(A85, 'Cargo Trainings'!A:E, 5, FALSE),IFERROR(VLOOKUP(A85, 'DFW Trainings'!A:E, 4, FALSE),IFERROR(VLOOKUP(A85, 'AMH Trainings'!A:E, 4, FALSE),VLOOKUP(A85, 'CBF Trainings'!A:E, 4, FALSE))))</f>
        <v>0</v>
      </c>
      <c r="M85" s="96">
        <f>IFERROR(VLOOKUP(A85, SOPs!A:D, 4, FALSE),0)</f>
        <v>1</v>
      </c>
      <c r="N85" s="96">
        <f>IFERROR(VLOOKUP(A85,'Other Trainings'!A:D, 4, FALSE),0)</f>
        <v>1</v>
      </c>
      <c r="O85" s="96">
        <f t="shared" si="3"/>
        <v>0</v>
      </c>
      <c r="P85" s="96">
        <f t="shared" si="4"/>
        <v>0</v>
      </c>
      <c r="Q85" s="96">
        <f t="shared" si="5"/>
        <v>0</v>
      </c>
    </row>
    <row r="86" spans="1:17" x14ac:dyDescent="0.3">
      <c r="A86" s="4" t="s">
        <v>272</v>
      </c>
      <c r="B86" s="4" t="s">
        <v>273</v>
      </c>
      <c r="C86" s="5">
        <v>43515</v>
      </c>
      <c r="D86" s="20" t="s">
        <v>274</v>
      </c>
      <c r="E86" s="6" t="s">
        <v>684</v>
      </c>
      <c r="F86" s="7" t="s">
        <v>12</v>
      </c>
      <c r="G86" s="8" t="s">
        <v>618</v>
      </c>
      <c r="H86" s="95" t="str">
        <f>IFERROR(VLOOKUP(A86,EXAMS!A:E,4,FALSE),0)</f>
        <v/>
      </c>
      <c r="I86" s="96">
        <f>IF('Storage '!I87="no change",'Storage '!F87,SUM('Storage '!E87,'Storage '!F87,))</f>
        <v>0</v>
      </c>
      <c r="J86" s="96">
        <v>1</v>
      </c>
      <c r="K86" s="96">
        <v>1</v>
      </c>
      <c r="L86" s="96">
        <f>IFERROR(VLOOKUP(A86, 'Cargo Trainings'!A:E, 5, FALSE),IFERROR(VLOOKUP(A86, 'DFW Trainings'!A:E, 4, FALSE),IFERROR(VLOOKUP(A86, 'AMH Trainings'!A:E, 4, FALSE),VLOOKUP(A86, 'CBF Trainings'!A:E, 4, FALSE))))</f>
        <v>0</v>
      </c>
      <c r="M86" s="96">
        <f>IFERROR(VLOOKUP(A86, SOPs!A:D, 4, FALSE),0)</f>
        <v>1</v>
      </c>
      <c r="N86" s="96">
        <f>IFERROR(VLOOKUP(A86,'Other Trainings'!A:D, 4, FALSE),0)</f>
        <v>1</v>
      </c>
      <c r="O86" s="96">
        <f t="shared" si="3"/>
        <v>0</v>
      </c>
      <c r="P86" s="96">
        <f t="shared" si="4"/>
        <v>0</v>
      </c>
      <c r="Q86" s="96">
        <f t="shared" si="5"/>
        <v>0</v>
      </c>
    </row>
    <row r="87" spans="1:17" x14ac:dyDescent="0.3">
      <c r="A87" s="24" t="s">
        <v>275</v>
      </c>
      <c r="B87" s="24" t="s">
        <v>276</v>
      </c>
      <c r="C87" s="5" t="e">
        <v>#N/A</v>
      </c>
      <c r="D87" s="20" t="s">
        <v>277</v>
      </c>
      <c r="E87" s="6" t="s">
        <v>656</v>
      </c>
      <c r="F87" s="10" t="s">
        <v>79</v>
      </c>
      <c r="G87" s="10" t="s">
        <v>79</v>
      </c>
      <c r="H87" s="95" t="str">
        <f>IFERROR(VLOOKUP(A87,EXAMS!A:E,4,FALSE),0)</f>
        <v/>
      </c>
      <c r="I87" s="96">
        <f>IF('Storage '!I88="no change",'Storage '!F88,SUM('Storage '!E88,'Storage '!F88,))</f>
        <v>0</v>
      </c>
      <c r="J87" s="96">
        <v>1</v>
      </c>
      <c r="K87" s="96">
        <v>1</v>
      </c>
      <c r="L87" s="96">
        <f>IFERROR(VLOOKUP(A87, 'Cargo Trainings'!A:E, 5, FALSE),IFERROR(VLOOKUP(A87, 'DFW Trainings'!A:E, 4, FALSE),IFERROR(VLOOKUP(A87, 'AMH Trainings'!A:E, 4, FALSE),VLOOKUP(A87, 'CBF Trainings'!A:E, 4, FALSE))))</f>
        <v>0</v>
      </c>
      <c r="M87" s="96">
        <f>IFERROR(VLOOKUP(A87, SOPs!A:D, 4, FALSE),0)</f>
        <v>0</v>
      </c>
      <c r="N87" s="96">
        <f>IFERROR(VLOOKUP(A87,'Other Trainings'!A:D, 4, FALSE),0)</f>
        <v>0</v>
      </c>
      <c r="O87" s="96">
        <f t="shared" si="3"/>
        <v>0</v>
      </c>
      <c r="P87" s="96">
        <f t="shared" si="4"/>
        <v>1</v>
      </c>
      <c r="Q87" s="96">
        <f t="shared" si="5"/>
        <v>1</v>
      </c>
    </row>
    <row r="88" spans="1:17" x14ac:dyDescent="0.3">
      <c r="A88" s="35" t="s">
        <v>278</v>
      </c>
      <c r="B88" s="35" t="s">
        <v>279</v>
      </c>
      <c r="C88" s="5" t="e">
        <v>#N/A</v>
      </c>
      <c r="D88" s="52" t="s">
        <v>280</v>
      </c>
      <c r="E88" s="6" t="s">
        <v>672</v>
      </c>
      <c r="F88" s="17" t="s">
        <v>717</v>
      </c>
      <c r="G88" s="75" t="s">
        <v>717</v>
      </c>
      <c r="H88" s="95">
        <f>IFERROR(VLOOKUP(A88,EXAMS!A:E,4,FALSE),0)</f>
        <v>0.84608333333333352</v>
      </c>
      <c r="I88" s="96">
        <f>IF('Storage '!I89="no change",'Storage '!F89,SUM('Storage '!E89,'Storage '!F89,))</f>
        <v>15</v>
      </c>
      <c r="J88" s="96">
        <v>4</v>
      </c>
      <c r="K88" s="96">
        <v>3</v>
      </c>
      <c r="L88" s="96">
        <f>IFERROR(VLOOKUP(A88, 'Cargo Trainings'!A:E, 5, FALSE),IFERROR(VLOOKUP(A88, 'DFW Trainings'!A:E, 4, FALSE),IFERROR(VLOOKUP(A88, 'AMH Trainings'!A:E, 4, FALSE),VLOOKUP(A88, 'CBF Trainings'!A:E, 4, FALSE))))</f>
        <v>8</v>
      </c>
      <c r="M88" s="96">
        <f>IFERROR(VLOOKUP(A88, SOPs!A:D, 4, FALSE),0)</f>
        <v>4</v>
      </c>
      <c r="N88" s="96">
        <f>IFERROR(VLOOKUP(A88,'Other Trainings'!A:D, 4, FALSE),0)</f>
        <v>2</v>
      </c>
      <c r="O88" s="96">
        <f t="shared" si="3"/>
        <v>7</v>
      </c>
      <c r="P88" s="96">
        <f t="shared" si="4"/>
        <v>0</v>
      </c>
      <c r="Q88" s="96">
        <f t="shared" si="5"/>
        <v>1</v>
      </c>
    </row>
    <row r="89" spans="1:17" x14ac:dyDescent="0.3">
      <c r="A89" s="4" t="s">
        <v>281</v>
      </c>
      <c r="B89" s="4" t="s">
        <v>282</v>
      </c>
      <c r="C89" s="5">
        <v>43645</v>
      </c>
      <c r="D89" s="20" t="s">
        <v>283</v>
      </c>
      <c r="E89" s="6" t="s">
        <v>672</v>
      </c>
      <c r="F89" s="7" t="s">
        <v>20</v>
      </c>
      <c r="G89" s="17" t="s">
        <v>620</v>
      </c>
      <c r="H89" s="95">
        <f>IFERROR(VLOOKUP(A89,EXAMS!A:E,4,FALSE),0)</f>
        <v>0.92374374999999997</v>
      </c>
      <c r="I89" s="96">
        <f>IF('Storage '!I90="no change",'Storage '!F90,SUM('Storage '!E90,'Storage '!F90,))</f>
        <v>18</v>
      </c>
      <c r="J89" s="96">
        <v>4</v>
      </c>
      <c r="K89" s="96">
        <v>3</v>
      </c>
      <c r="L89" s="96">
        <f>IFERROR(VLOOKUP(A89, 'Cargo Trainings'!A:E, 5, FALSE),IFERROR(VLOOKUP(A89, 'DFW Trainings'!A:E, 4, FALSE),IFERROR(VLOOKUP(A89, 'AMH Trainings'!A:E, 4, FALSE),VLOOKUP(A89, 'CBF Trainings'!A:E, 4, FALSE))))</f>
        <v>16</v>
      </c>
      <c r="M89" s="96">
        <f>IFERROR(VLOOKUP(A89, SOPs!A:D, 4, FALSE),0)</f>
        <v>12</v>
      </c>
      <c r="N89" s="96">
        <f>IFERROR(VLOOKUP(A89,'Other Trainings'!A:D, 4, FALSE),0)</f>
        <v>1</v>
      </c>
      <c r="O89" s="96">
        <f t="shared" si="3"/>
        <v>2</v>
      </c>
      <c r="P89" s="96">
        <f t="shared" si="4"/>
        <v>-8</v>
      </c>
      <c r="Q89" s="96">
        <f t="shared" si="5"/>
        <v>2</v>
      </c>
    </row>
    <row r="90" spans="1:17" x14ac:dyDescent="0.3">
      <c r="A90" s="4" t="s">
        <v>284</v>
      </c>
      <c r="B90" s="4" t="s">
        <v>285</v>
      </c>
      <c r="C90" s="5">
        <v>43666</v>
      </c>
      <c r="D90" s="20" t="s">
        <v>286</v>
      </c>
      <c r="E90" s="6" t="s">
        <v>656</v>
      </c>
      <c r="F90" s="7" t="s">
        <v>20</v>
      </c>
      <c r="G90" s="17" t="s">
        <v>619</v>
      </c>
      <c r="H90" s="95">
        <f>IFERROR(VLOOKUP(A90,EXAMS!A:E,4,FALSE),0)</f>
        <v>0.83748</v>
      </c>
      <c r="I90" s="96">
        <f>IF('Storage '!I91="no change",'Storage '!F91,SUM('Storage '!E91,'Storage '!F91,))</f>
        <v>33</v>
      </c>
      <c r="J90" s="96">
        <v>4</v>
      </c>
      <c r="K90" s="96">
        <v>3</v>
      </c>
      <c r="L90" s="96">
        <f>IFERROR(VLOOKUP(A90, 'Cargo Trainings'!A:E, 5, FALSE),IFERROR(VLOOKUP(A90, 'DFW Trainings'!A:E, 4, FALSE),IFERROR(VLOOKUP(A90, 'AMH Trainings'!A:E, 4, FALSE),VLOOKUP(A90, 'CBF Trainings'!A:E, 4, FALSE))))</f>
        <v>18</v>
      </c>
      <c r="M90" s="96">
        <f>IFERROR(VLOOKUP(A90, SOPs!A:D, 4, FALSE),0)</f>
        <v>14</v>
      </c>
      <c r="N90" s="96">
        <f>IFERROR(VLOOKUP(A90,'Other Trainings'!A:D, 4, FALSE),0)</f>
        <v>1</v>
      </c>
      <c r="O90" s="96">
        <f t="shared" si="3"/>
        <v>15</v>
      </c>
      <c r="P90" s="96">
        <f t="shared" si="4"/>
        <v>-10</v>
      </c>
      <c r="Q90" s="96">
        <f t="shared" si="5"/>
        <v>2</v>
      </c>
    </row>
    <row r="91" spans="1:17" x14ac:dyDescent="0.3">
      <c r="A91" s="4" t="s">
        <v>287</v>
      </c>
      <c r="B91" s="4" t="s">
        <v>288</v>
      </c>
      <c r="C91" s="5">
        <v>43666</v>
      </c>
      <c r="D91" s="20" t="s">
        <v>289</v>
      </c>
      <c r="E91" s="6" t="s">
        <v>678</v>
      </c>
      <c r="F91" s="7" t="s">
        <v>16</v>
      </c>
      <c r="G91" s="17" t="s">
        <v>16</v>
      </c>
      <c r="H91" s="95">
        <f>IFERROR(VLOOKUP(A91,EXAMS!A:E,4,FALSE),0)</f>
        <v>0.58407500000000001</v>
      </c>
      <c r="I91" s="96">
        <f>IF('Storage '!I92="no change",'Storage '!F92,SUM('Storage '!E92,'Storage '!F92,))</f>
        <v>8</v>
      </c>
      <c r="J91" s="96">
        <v>3</v>
      </c>
      <c r="K91" s="96">
        <v>1</v>
      </c>
      <c r="L91" s="96">
        <f>IFERROR(VLOOKUP(A91, 'Cargo Trainings'!A:E, 5, FALSE),IFERROR(VLOOKUP(A91, 'DFW Trainings'!A:E, 4, FALSE),IFERROR(VLOOKUP(A91, 'AMH Trainings'!A:E, 4, FALSE),VLOOKUP(A91, 'CBF Trainings'!A:E, 4, FALSE))))</f>
        <v>1</v>
      </c>
      <c r="M91" s="96">
        <f>IFERROR(VLOOKUP(A91, SOPs!A:D, 4, FALSE),0)</f>
        <v>3</v>
      </c>
      <c r="N91" s="96">
        <f>IFERROR(VLOOKUP(A91,'Other Trainings'!A:D, 4, FALSE),0)</f>
        <v>1</v>
      </c>
      <c r="O91" s="96">
        <f t="shared" si="3"/>
        <v>7</v>
      </c>
      <c r="P91" s="96">
        <f t="shared" si="4"/>
        <v>0</v>
      </c>
      <c r="Q91" s="96">
        <f t="shared" si="5"/>
        <v>0</v>
      </c>
    </row>
    <row r="92" spans="1:17" x14ac:dyDescent="0.3">
      <c r="A92" s="4" t="s">
        <v>290</v>
      </c>
      <c r="B92" s="4" t="s">
        <v>291</v>
      </c>
      <c r="C92" s="5">
        <v>43666</v>
      </c>
      <c r="D92" s="20" t="s">
        <v>292</v>
      </c>
      <c r="E92" s="6" t="s">
        <v>656</v>
      </c>
      <c r="F92" s="7" t="s">
        <v>20</v>
      </c>
      <c r="G92" s="17" t="s">
        <v>620</v>
      </c>
      <c r="H92" s="95">
        <f>IFERROR(VLOOKUP(A92,EXAMS!A:E,4,FALSE),0)</f>
        <v>0.84882666666666673</v>
      </c>
      <c r="I92" s="96">
        <f>IF('Storage '!I93="no change",'Storage '!F93,SUM('Storage '!E93,'Storage '!F93,))</f>
        <v>18</v>
      </c>
      <c r="J92" s="96">
        <v>4</v>
      </c>
      <c r="K92" s="96">
        <v>3</v>
      </c>
      <c r="L92" s="96">
        <f>IFERROR(VLOOKUP(A92, 'Cargo Trainings'!A:E, 5, FALSE),IFERROR(VLOOKUP(A92, 'DFW Trainings'!A:E, 4, FALSE),IFERROR(VLOOKUP(A92, 'AMH Trainings'!A:E, 4, FALSE),VLOOKUP(A92, 'CBF Trainings'!A:E, 4, FALSE))))</f>
        <v>16</v>
      </c>
      <c r="M92" s="96">
        <f>IFERROR(VLOOKUP(A92, SOPs!A:D, 4, FALSE),0)</f>
        <v>7</v>
      </c>
      <c r="N92" s="96">
        <f>IFERROR(VLOOKUP(A92,'Other Trainings'!A:D, 4, FALSE),0)</f>
        <v>1</v>
      </c>
      <c r="O92" s="96">
        <f t="shared" si="3"/>
        <v>2</v>
      </c>
      <c r="P92" s="96">
        <f t="shared" si="4"/>
        <v>-3</v>
      </c>
      <c r="Q92" s="96">
        <f t="shared" si="5"/>
        <v>2</v>
      </c>
    </row>
    <row r="93" spans="1:17" x14ac:dyDescent="0.3">
      <c r="A93" s="4" t="s">
        <v>293</v>
      </c>
      <c r="B93" s="4" t="s">
        <v>294</v>
      </c>
      <c r="C93" s="5">
        <v>43675</v>
      </c>
      <c r="D93" s="20" t="s">
        <v>295</v>
      </c>
      <c r="E93" s="6" t="s">
        <v>656</v>
      </c>
      <c r="F93" s="7" t="s">
        <v>16</v>
      </c>
      <c r="G93" s="72" t="s">
        <v>16</v>
      </c>
      <c r="H93" s="95">
        <f>IFERROR(VLOOKUP(A93,EXAMS!A:E,4,FALSE),0)</f>
        <v>0.97599999999999998</v>
      </c>
      <c r="I93" s="96">
        <f>IF('Storage '!I94="no change",'Storage '!F94,SUM('Storage '!E94,'Storage '!F94,))</f>
        <v>8</v>
      </c>
      <c r="J93" s="96">
        <v>3</v>
      </c>
      <c r="K93" s="96">
        <v>1</v>
      </c>
      <c r="L93" s="96">
        <f>IFERROR(VLOOKUP(A93, 'Cargo Trainings'!A:E, 5, FALSE),IFERROR(VLOOKUP(A93, 'DFW Trainings'!A:E, 4, FALSE),IFERROR(VLOOKUP(A93, 'AMH Trainings'!A:E, 4, FALSE),VLOOKUP(A93, 'CBF Trainings'!A:E, 4, FALSE))))</f>
        <v>2</v>
      </c>
      <c r="M93" s="96">
        <f>IFERROR(VLOOKUP(A93, SOPs!A:D, 4, FALSE),0)</f>
        <v>1</v>
      </c>
      <c r="N93" s="96">
        <f>IFERROR(VLOOKUP(A93,'Other Trainings'!A:D, 4, FALSE),0)</f>
        <v>1</v>
      </c>
      <c r="O93" s="96">
        <f t="shared" si="3"/>
        <v>6</v>
      </c>
      <c r="P93" s="96">
        <f t="shared" si="4"/>
        <v>2</v>
      </c>
      <c r="Q93" s="96">
        <f t="shared" si="5"/>
        <v>0</v>
      </c>
    </row>
    <row r="94" spans="1:17" x14ac:dyDescent="0.3">
      <c r="A94" s="4" t="s">
        <v>296</v>
      </c>
      <c r="B94" s="4" t="s">
        <v>297</v>
      </c>
      <c r="C94" s="5">
        <v>43810</v>
      </c>
      <c r="D94" s="20" t="s">
        <v>298</v>
      </c>
      <c r="E94" s="6" t="s">
        <v>649</v>
      </c>
      <c r="F94" s="7" t="s">
        <v>12</v>
      </c>
      <c r="G94" s="8" t="s">
        <v>618</v>
      </c>
      <c r="H94" s="95" t="str">
        <f>IFERROR(VLOOKUP(A94,EXAMS!A:E,4,FALSE),0)</f>
        <v/>
      </c>
      <c r="I94" s="96">
        <f>IF('Storage '!I95="no change",'Storage '!F95,SUM('Storage '!E95,'Storage '!F95,))</f>
        <v>0</v>
      </c>
      <c r="J94" s="96">
        <v>1</v>
      </c>
      <c r="K94" s="96">
        <v>1</v>
      </c>
      <c r="L94" s="96">
        <f>IFERROR(VLOOKUP(A94, 'Cargo Trainings'!A:E, 5, FALSE),IFERROR(VLOOKUP(A94, 'DFW Trainings'!A:E, 4, FALSE),IFERROR(VLOOKUP(A94, 'AMH Trainings'!A:E, 4, FALSE),VLOOKUP(A94, 'CBF Trainings'!A:E, 4, FALSE))))</f>
        <v>0</v>
      </c>
      <c r="M94" s="96">
        <f>IFERROR(VLOOKUP(A94, SOPs!A:D, 4, FALSE),0)</f>
        <v>1</v>
      </c>
      <c r="N94" s="96">
        <f>IFERROR(VLOOKUP(A94,'Other Trainings'!A:D, 4, FALSE),0)</f>
        <v>1</v>
      </c>
      <c r="O94" s="96">
        <f t="shared" si="3"/>
        <v>0</v>
      </c>
      <c r="P94" s="96">
        <f t="shared" si="4"/>
        <v>0</v>
      </c>
      <c r="Q94" s="96">
        <f t="shared" si="5"/>
        <v>0</v>
      </c>
    </row>
    <row r="95" spans="1:17" x14ac:dyDescent="0.3">
      <c r="A95" s="4" t="s">
        <v>299</v>
      </c>
      <c r="B95" s="4" t="s">
        <v>300</v>
      </c>
      <c r="C95" s="5">
        <v>43807</v>
      </c>
      <c r="D95" s="20" t="s">
        <v>301</v>
      </c>
      <c r="E95" s="6" t="s">
        <v>668</v>
      </c>
      <c r="F95" s="7" t="s">
        <v>12</v>
      </c>
      <c r="G95" s="17" t="s">
        <v>632</v>
      </c>
      <c r="H95" s="95">
        <f>IFERROR(VLOOKUP(A95,EXAMS!A:E,4,FALSE),0)</f>
        <v>0.5514</v>
      </c>
      <c r="I95" s="96">
        <f>IF('Storage '!I96="no change",'Storage '!F96,SUM('Storage '!E96,'Storage '!F96,))</f>
        <v>0</v>
      </c>
      <c r="J95" s="96">
        <v>1</v>
      </c>
      <c r="K95" s="96">
        <v>1</v>
      </c>
      <c r="L95" s="96">
        <f>IFERROR(VLOOKUP(A95, 'Cargo Trainings'!A:E, 5, FALSE),IFERROR(VLOOKUP(A95, 'DFW Trainings'!A:E, 4, FALSE),IFERROR(VLOOKUP(A95, 'AMH Trainings'!A:E, 4, FALSE),VLOOKUP(A95, 'CBF Trainings'!A:E, 4, FALSE))))</f>
        <v>5</v>
      </c>
      <c r="M95" s="96">
        <f>IFERROR(VLOOKUP(A95, SOPs!A:D, 4, FALSE),0)</f>
        <v>1</v>
      </c>
      <c r="N95" s="96">
        <f>IFERROR(VLOOKUP(A95,'Other Trainings'!A:D, 4, FALSE),0)</f>
        <v>0</v>
      </c>
      <c r="O95" s="96">
        <f t="shared" si="3"/>
        <v>-5</v>
      </c>
      <c r="P95" s="96">
        <f t="shared" si="4"/>
        <v>0</v>
      </c>
      <c r="Q95" s="96">
        <f t="shared" si="5"/>
        <v>1</v>
      </c>
    </row>
    <row r="96" spans="1:17" x14ac:dyDescent="0.3">
      <c r="A96" s="4" t="s">
        <v>302</v>
      </c>
      <c r="B96" s="4" t="s">
        <v>303</v>
      </c>
      <c r="C96" s="5">
        <v>43855</v>
      </c>
      <c r="D96" s="18" t="s">
        <v>304</v>
      </c>
      <c r="E96" s="6" t="s">
        <v>656</v>
      </c>
      <c r="F96" s="7" t="s">
        <v>143</v>
      </c>
      <c r="G96" s="7" t="s">
        <v>143</v>
      </c>
      <c r="H96" s="95">
        <f>IFERROR(VLOOKUP(A96,EXAMS!A:E,4,FALSE),0)</f>
        <v>0.66600000000000004</v>
      </c>
      <c r="I96" s="96">
        <f>IF('Storage '!I97="no change",'Storage '!F97,SUM('Storage '!E97,'Storage '!F97,))</f>
        <v>3</v>
      </c>
      <c r="J96" s="96">
        <v>1</v>
      </c>
      <c r="K96" s="96">
        <v>3</v>
      </c>
      <c r="L96" s="96">
        <f>IFERROR(VLOOKUP(A96, 'Cargo Trainings'!A:E, 5, FALSE),IFERROR(VLOOKUP(A96, 'DFW Trainings'!A:E, 4, FALSE),IFERROR(VLOOKUP(A96, 'AMH Trainings'!A:E, 4, FALSE),VLOOKUP(A96, 'CBF Trainings'!A:E, 4, FALSE))))</f>
        <v>4</v>
      </c>
      <c r="M96" s="96">
        <f>IFERROR(VLOOKUP(A96, SOPs!A:D, 4, FALSE),0)</f>
        <v>4</v>
      </c>
      <c r="N96" s="96">
        <f>IFERROR(VLOOKUP(A96,'Other Trainings'!A:D, 4, FALSE),0)</f>
        <v>1</v>
      </c>
      <c r="O96" s="96">
        <f t="shared" si="3"/>
        <v>-1</v>
      </c>
      <c r="P96" s="96">
        <f t="shared" si="4"/>
        <v>-3</v>
      </c>
      <c r="Q96" s="96">
        <f t="shared" si="5"/>
        <v>2</v>
      </c>
    </row>
    <row r="97" spans="1:17" ht="13.8" customHeight="1" x14ac:dyDescent="0.3">
      <c r="A97" s="4" t="s">
        <v>305</v>
      </c>
      <c r="B97" s="4" t="s">
        <v>306</v>
      </c>
      <c r="C97" s="5">
        <v>43855</v>
      </c>
      <c r="D97" s="26" t="s">
        <v>307</v>
      </c>
      <c r="E97" s="6" t="s">
        <v>678</v>
      </c>
      <c r="F97" s="7" t="s">
        <v>78</v>
      </c>
      <c r="G97" s="76" t="s">
        <v>78</v>
      </c>
      <c r="H97" s="95" t="str">
        <f>IFERROR(VLOOKUP(A97,EXAMS!A:E,4,FALSE),0)</f>
        <v/>
      </c>
      <c r="I97" s="96">
        <f>IF('Storage '!I98="no change",'Storage '!F98,SUM('Storage '!E98,'Storage '!F98,))</f>
        <v>0</v>
      </c>
      <c r="J97" s="96">
        <v>1</v>
      </c>
      <c r="K97" s="96">
        <v>1</v>
      </c>
      <c r="L97" s="96">
        <f>IFERROR(VLOOKUP(A97, 'Cargo Trainings'!A:E, 5, FALSE),IFERROR(VLOOKUP(A97, 'DFW Trainings'!A:E, 4, FALSE),IFERROR(VLOOKUP(A97, 'AMH Trainings'!A:E, 4, FALSE),VLOOKUP(A97, 'CBF Trainings'!A:E, 4, FALSE))))</f>
        <v>0</v>
      </c>
      <c r="M97" s="96">
        <f>IFERROR(VLOOKUP(A97, SOPs!A:D, 4, FALSE),0)</f>
        <v>1</v>
      </c>
      <c r="N97" s="96">
        <f>IFERROR(VLOOKUP(A97,'Other Trainings'!A:D, 4, FALSE),0)</f>
        <v>0</v>
      </c>
      <c r="O97" s="96">
        <f t="shared" si="3"/>
        <v>0</v>
      </c>
      <c r="P97" s="96">
        <f t="shared" si="4"/>
        <v>0</v>
      </c>
      <c r="Q97" s="96">
        <f t="shared" si="5"/>
        <v>1</v>
      </c>
    </row>
    <row r="98" spans="1:17" x14ac:dyDescent="0.3">
      <c r="A98" s="4" t="s">
        <v>308</v>
      </c>
      <c r="B98" s="4" t="s">
        <v>309</v>
      </c>
      <c r="C98" s="5">
        <v>43855</v>
      </c>
      <c r="D98" s="20" t="s">
        <v>310</v>
      </c>
      <c r="E98" s="6" t="s">
        <v>678</v>
      </c>
      <c r="F98" s="7" t="s">
        <v>27</v>
      </c>
      <c r="G98" s="72" t="s">
        <v>623</v>
      </c>
      <c r="H98" s="95">
        <f>IFERROR(VLOOKUP(A98,EXAMS!A:E,4,FALSE),0)</f>
        <v>0.91535999999999995</v>
      </c>
      <c r="I98" s="96">
        <f>IF('Storage '!I99="no change",'Storage '!F99,SUM('Storage '!E99,'Storage '!F99,))</f>
        <v>34</v>
      </c>
      <c r="J98" s="96">
        <v>1</v>
      </c>
      <c r="K98" s="96">
        <v>1</v>
      </c>
      <c r="L98" s="96">
        <f>IFERROR(VLOOKUP(A98, 'Cargo Trainings'!A:E, 5, FALSE),IFERROR(VLOOKUP(A98, 'DFW Trainings'!A:E, 4, FALSE),IFERROR(VLOOKUP(A98, 'AMH Trainings'!A:E, 4, FALSE),VLOOKUP(A98, 'CBF Trainings'!A:E, 4, FALSE))))</f>
        <v>16</v>
      </c>
      <c r="M98" s="96">
        <f>IFERROR(VLOOKUP(A98, SOPs!A:D, 4, FALSE),0)</f>
        <v>12</v>
      </c>
      <c r="N98" s="96">
        <f>IFERROR(VLOOKUP(A98,'Other Trainings'!A:D, 4, FALSE),0)</f>
        <v>1</v>
      </c>
      <c r="O98" s="96">
        <f t="shared" si="3"/>
        <v>18</v>
      </c>
      <c r="P98" s="96">
        <f t="shared" si="4"/>
        <v>-11</v>
      </c>
      <c r="Q98" s="96">
        <f t="shared" si="5"/>
        <v>0</v>
      </c>
    </row>
    <row r="99" spans="1:17" x14ac:dyDescent="0.3">
      <c r="A99" s="4" t="s">
        <v>311</v>
      </c>
      <c r="B99" s="4" t="s">
        <v>312</v>
      </c>
      <c r="C99" s="5">
        <v>43862</v>
      </c>
      <c r="D99" s="20" t="s">
        <v>313</v>
      </c>
      <c r="E99" s="6" t="s">
        <v>685</v>
      </c>
      <c r="F99" s="7" t="s">
        <v>12</v>
      </c>
      <c r="G99" s="17" t="s">
        <v>618</v>
      </c>
      <c r="H99" s="95" t="str">
        <f>IFERROR(VLOOKUP(A99,EXAMS!A:E,4,FALSE),0)</f>
        <v/>
      </c>
      <c r="I99" s="96">
        <f>IF('Storage '!I100="no change",'Storage '!F100,SUM('Storage '!E100,'Storage '!F100,))</f>
        <v>0</v>
      </c>
      <c r="J99" s="96">
        <v>1</v>
      </c>
      <c r="K99" s="96">
        <v>1</v>
      </c>
      <c r="L99" s="96">
        <f>IFERROR(VLOOKUP(A99, 'Cargo Trainings'!A:E, 5, FALSE),IFERROR(VLOOKUP(A99, 'DFW Trainings'!A:E, 4, FALSE),IFERROR(VLOOKUP(A99, 'AMH Trainings'!A:E, 4, FALSE),VLOOKUP(A99, 'CBF Trainings'!A:E, 4, FALSE))))</f>
        <v>0</v>
      </c>
      <c r="M99" s="96">
        <f>IFERROR(VLOOKUP(A99, SOPs!A:D, 4, FALSE),0)</f>
        <v>1</v>
      </c>
      <c r="N99" s="96">
        <f>IFERROR(VLOOKUP(A99,'Other Trainings'!A:D, 4, FALSE),0)</f>
        <v>1</v>
      </c>
      <c r="O99" s="96">
        <f t="shared" si="3"/>
        <v>0</v>
      </c>
      <c r="P99" s="96">
        <f t="shared" si="4"/>
        <v>0</v>
      </c>
      <c r="Q99" s="96">
        <f t="shared" si="5"/>
        <v>0</v>
      </c>
    </row>
    <row r="100" spans="1:17" x14ac:dyDescent="0.3">
      <c r="A100" s="4" t="s">
        <v>314</v>
      </c>
      <c r="B100" s="4" t="s">
        <v>315</v>
      </c>
      <c r="C100" s="5">
        <v>43862</v>
      </c>
      <c r="D100" s="20" t="s">
        <v>316</v>
      </c>
      <c r="E100" s="6" t="s">
        <v>656</v>
      </c>
      <c r="F100" s="7" t="s">
        <v>16</v>
      </c>
      <c r="G100" s="17" t="s">
        <v>35</v>
      </c>
      <c r="H100" s="95">
        <f>IFERROR(VLOOKUP(A100,EXAMS!A:E,4,FALSE),0)</f>
        <v>0.84181111111111107</v>
      </c>
      <c r="I100" s="96">
        <f>IF('Storage '!I101="no change",'Storage '!F101,SUM('Storage '!E101,'Storage '!F101,))</f>
        <v>26</v>
      </c>
      <c r="J100" s="96">
        <v>3</v>
      </c>
      <c r="K100" s="96">
        <v>1</v>
      </c>
      <c r="L100" s="96">
        <f>IFERROR(VLOOKUP(A100, 'Cargo Trainings'!A:E, 5, FALSE),IFERROR(VLOOKUP(A100, 'DFW Trainings'!A:E, 4, FALSE),IFERROR(VLOOKUP(A100, 'AMH Trainings'!A:E, 4, FALSE),VLOOKUP(A100, 'CBF Trainings'!A:E, 4, FALSE))))</f>
        <v>10</v>
      </c>
      <c r="M100" s="96">
        <f>IFERROR(VLOOKUP(A100, SOPs!A:D, 4, FALSE),0)</f>
        <v>5</v>
      </c>
      <c r="N100" s="96">
        <f>IFERROR(VLOOKUP(A100,'Other Trainings'!A:D, 4, FALSE),0)</f>
        <v>1</v>
      </c>
      <c r="O100" s="96">
        <f t="shared" si="3"/>
        <v>16</v>
      </c>
      <c r="P100" s="96">
        <f t="shared" si="4"/>
        <v>-2</v>
      </c>
      <c r="Q100" s="96">
        <f t="shared" si="5"/>
        <v>0</v>
      </c>
    </row>
    <row r="101" spans="1:17" ht="15" customHeight="1" x14ac:dyDescent="0.3">
      <c r="A101" s="4" t="s">
        <v>317</v>
      </c>
      <c r="B101" s="4" t="s">
        <v>318</v>
      </c>
      <c r="C101" s="5">
        <v>43863</v>
      </c>
      <c r="D101" s="20" t="s">
        <v>319</v>
      </c>
      <c r="E101" s="6" t="s">
        <v>668</v>
      </c>
      <c r="F101" s="7" t="s">
        <v>31</v>
      </c>
      <c r="G101" s="17" t="s">
        <v>633</v>
      </c>
      <c r="H101" s="95">
        <f>IFERROR(VLOOKUP(A101,EXAMS!A:E,4,FALSE),0)</f>
        <v>0.53459999999999996</v>
      </c>
      <c r="I101" s="96">
        <f>IF('Storage '!I102="no change",'Storage '!F102,SUM('Storage '!E102,'Storage '!F102,))</f>
        <v>15</v>
      </c>
      <c r="J101" s="96">
        <v>4</v>
      </c>
      <c r="K101" s="96">
        <v>3</v>
      </c>
      <c r="L101" s="96">
        <f>IFERROR(VLOOKUP(A101, 'Cargo Trainings'!A:E, 5, FALSE),IFERROR(VLOOKUP(A101, 'DFW Trainings'!A:E, 4, FALSE),IFERROR(VLOOKUP(A101, 'AMH Trainings'!A:E, 4, FALSE),VLOOKUP(A101, 'CBF Trainings'!A:E, 4, FALSE))))</f>
        <v>15</v>
      </c>
      <c r="M101" s="96">
        <f>IFERROR(VLOOKUP(A101, SOPs!A:D, 4, FALSE),0)</f>
        <v>9</v>
      </c>
      <c r="N101" s="96">
        <f>IFERROR(VLOOKUP(A101,'Other Trainings'!A:D, 4, FALSE),0)</f>
        <v>2</v>
      </c>
      <c r="O101" s="96">
        <f t="shared" si="3"/>
        <v>0</v>
      </c>
      <c r="P101" s="96">
        <f t="shared" si="4"/>
        <v>-5</v>
      </c>
      <c r="Q101" s="96">
        <f t="shared" si="5"/>
        <v>1</v>
      </c>
    </row>
    <row r="102" spans="1:17" x14ac:dyDescent="0.3">
      <c r="A102" s="24" t="s">
        <v>320</v>
      </c>
      <c r="B102" s="24" t="s">
        <v>321</v>
      </c>
      <c r="C102" s="5">
        <v>43876</v>
      </c>
      <c r="D102" s="27" t="s">
        <v>322</v>
      </c>
      <c r="E102" s="6" t="s">
        <v>672</v>
      </c>
      <c r="F102" s="10" t="s">
        <v>79</v>
      </c>
      <c r="G102" s="72" t="s">
        <v>623</v>
      </c>
      <c r="H102" s="95">
        <f>IFERROR(VLOOKUP(A102,EXAMS!A:E,4,FALSE),0)</f>
        <v>1</v>
      </c>
      <c r="I102" s="96">
        <f>IF('Storage '!I103="no change",'Storage '!F103,SUM('Storage '!E103,'Storage '!F103,))</f>
        <v>18</v>
      </c>
      <c r="J102" s="96">
        <v>4</v>
      </c>
      <c r="K102" s="96">
        <v>3</v>
      </c>
      <c r="L102" s="96">
        <f>IFERROR(VLOOKUP(A102, 'Cargo Trainings'!A:E, 5, FALSE),IFERROR(VLOOKUP(A102, 'DFW Trainings'!A:E, 4, FALSE),IFERROR(VLOOKUP(A102, 'AMH Trainings'!A:E, 4, FALSE),VLOOKUP(A102, 'CBF Trainings'!A:E, 4, FALSE))))</f>
        <v>6</v>
      </c>
      <c r="M102" s="96">
        <f>IFERROR(VLOOKUP(A102, SOPs!A:D, 4, FALSE),0)</f>
        <v>5</v>
      </c>
      <c r="N102" s="96">
        <f>IFERROR(VLOOKUP(A102,'Other Trainings'!A:D, 4, FALSE),0)</f>
        <v>1</v>
      </c>
      <c r="O102" s="96">
        <f t="shared" si="3"/>
        <v>12</v>
      </c>
      <c r="P102" s="96">
        <f t="shared" si="4"/>
        <v>-1</v>
      </c>
      <c r="Q102" s="96">
        <f t="shared" si="5"/>
        <v>2</v>
      </c>
    </row>
    <row r="103" spans="1:17" x14ac:dyDescent="0.3">
      <c r="A103" s="4" t="s">
        <v>323</v>
      </c>
      <c r="B103" s="4" t="s">
        <v>324</v>
      </c>
      <c r="C103" s="5">
        <v>43876</v>
      </c>
      <c r="D103" s="20" t="s">
        <v>325</v>
      </c>
      <c r="E103" s="6" t="s">
        <v>678</v>
      </c>
      <c r="F103" s="7" t="s">
        <v>20</v>
      </c>
      <c r="G103" s="17" t="s">
        <v>619</v>
      </c>
      <c r="H103" s="95">
        <f>IFERROR(VLOOKUP(A103,EXAMS!A:E,4,FALSE),0)</f>
        <v>0.83025333333333318</v>
      </c>
      <c r="I103" s="96">
        <f>IF('Storage '!I104="no change",'Storage '!F104,SUM('Storage '!E104,'Storage '!F104,))</f>
        <v>33</v>
      </c>
      <c r="J103" s="96">
        <v>4</v>
      </c>
      <c r="K103" s="96">
        <v>3</v>
      </c>
      <c r="L103" s="96">
        <f>IFERROR(VLOOKUP(A103, 'Cargo Trainings'!A:E, 5, FALSE),IFERROR(VLOOKUP(A103, 'DFW Trainings'!A:E, 4, FALSE),IFERROR(VLOOKUP(A103, 'AMH Trainings'!A:E, 4, FALSE),VLOOKUP(A103, 'CBF Trainings'!A:E, 4, FALSE))))</f>
        <v>17</v>
      </c>
      <c r="M103" s="96">
        <f>IFERROR(VLOOKUP(A103, SOPs!A:D, 4, FALSE),0)</f>
        <v>13</v>
      </c>
      <c r="N103" s="96">
        <f>IFERROR(VLOOKUP(A103,'Other Trainings'!A:D, 4, FALSE),0)</f>
        <v>2</v>
      </c>
      <c r="O103" s="96">
        <f t="shared" si="3"/>
        <v>16</v>
      </c>
      <c r="P103" s="96">
        <f t="shared" si="4"/>
        <v>-9</v>
      </c>
      <c r="Q103" s="96">
        <f t="shared" si="5"/>
        <v>1</v>
      </c>
    </row>
    <row r="104" spans="1:17" x14ac:dyDescent="0.3">
      <c r="A104" s="4" t="s">
        <v>326</v>
      </c>
      <c r="B104" s="4" t="s">
        <v>327</v>
      </c>
      <c r="C104" s="5">
        <v>44434</v>
      </c>
      <c r="D104" s="6" t="s">
        <v>328</v>
      </c>
      <c r="E104" s="6" t="s">
        <v>678</v>
      </c>
      <c r="F104" s="17" t="s">
        <v>27</v>
      </c>
      <c r="G104" s="17" t="s">
        <v>27</v>
      </c>
      <c r="H104" s="95">
        <f>IFERROR(VLOOKUP(A104,EXAMS!A:E,4,FALSE),0)</f>
        <v>0.79579999999999995</v>
      </c>
      <c r="I104" s="96">
        <f>IF('Storage '!I105="no change",'Storage '!F105,SUM('Storage '!E105,'Storage '!F105,))</f>
        <v>16</v>
      </c>
      <c r="J104" s="96">
        <v>2</v>
      </c>
      <c r="K104" s="96">
        <v>1</v>
      </c>
      <c r="L104" s="96">
        <f>IFERROR(VLOOKUP(A104, 'Cargo Trainings'!A:E, 5, FALSE),IFERROR(VLOOKUP(A104, 'DFW Trainings'!A:E, 4, FALSE),IFERROR(VLOOKUP(A104, 'AMH Trainings'!A:E, 4, FALSE),VLOOKUP(A104, 'CBF Trainings'!A:E, 4, FALSE))))</f>
        <v>0</v>
      </c>
      <c r="M104" s="96">
        <f>IFERROR(VLOOKUP(A104, SOPs!A:D, 4, FALSE),0)</f>
        <v>5</v>
      </c>
      <c r="N104" s="96">
        <f>IFERROR(VLOOKUP(A104,'Other Trainings'!A:D, 4, FALSE),0)</f>
        <v>1</v>
      </c>
      <c r="O104" s="96">
        <f t="shared" si="3"/>
        <v>16</v>
      </c>
      <c r="P104" s="96">
        <f t="shared" si="4"/>
        <v>-3</v>
      </c>
      <c r="Q104" s="96">
        <f t="shared" si="5"/>
        <v>0</v>
      </c>
    </row>
    <row r="105" spans="1:17" x14ac:dyDescent="0.3">
      <c r="A105" s="4" t="s">
        <v>329</v>
      </c>
      <c r="B105" s="4" t="s">
        <v>330</v>
      </c>
      <c r="C105" s="5">
        <v>44434</v>
      </c>
      <c r="D105" s="20" t="s">
        <v>331</v>
      </c>
      <c r="E105" s="6" t="s">
        <v>685</v>
      </c>
      <c r="F105" s="7" t="s">
        <v>12</v>
      </c>
      <c r="G105" s="17" t="s">
        <v>618</v>
      </c>
      <c r="H105" s="95">
        <f>IFERROR(VLOOKUP(A105,EXAMS!A:E,4,FALSE),0)</f>
        <v>0.69800000000000006</v>
      </c>
      <c r="I105" s="96">
        <f>IF('Storage '!I106="no change",'Storage '!F106,SUM('Storage '!E106,'Storage '!F106,))</f>
        <v>0</v>
      </c>
      <c r="J105" s="96">
        <v>1</v>
      </c>
      <c r="K105" s="96">
        <v>1</v>
      </c>
      <c r="L105" s="96">
        <f>IFERROR(VLOOKUP(A105, 'Cargo Trainings'!A:E, 5, FALSE),IFERROR(VLOOKUP(A105, 'DFW Trainings'!A:E, 4, FALSE),IFERROR(VLOOKUP(A105, 'AMH Trainings'!A:E, 4, FALSE),VLOOKUP(A105, 'CBF Trainings'!A:E, 4, FALSE))))</f>
        <v>4</v>
      </c>
      <c r="M105" s="96">
        <f>IFERROR(VLOOKUP(A105, SOPs!A:D, 4, FALSE),0)</f>
        <v>3</v>
      </c>
      <c r="N105" s="96">
        <f>IFERROR(VLOOKUP(A105,'Other Trainings'!A:D, 4, FALSE),0)</f>
        <v>1</v>
      </c>
      <c r="O105" s="96">
        <f t="shared" si="3"/>
        <v>-4</v>
      </c>
      <c r="P105" s="96">
        <f t="shared" si="4"/>
        <v>-2</v>
      </c>
      <c r="Q105" s="96">
        <f t="shared" si="5"/>
        <v>0</v>
      </c>
    </row>
    <row r="106" spans="1:17" x14ac:dyDescent="0.3">
      <c r="A106" s="4" t="s">
        <v>332</v>
      </c>
      <c r="B106" s="4" t="s">
        <v>333</v>
      </c>
      <c r="C106" s="5">
        <v>44434</v>
      </c>
      <c r="D106" s="20" t="s">
        <v>334</v>
      </c>
      <c r="E106" s="6" t="s">
        <v>678</v>
      </c>
      <c r="F106" s="7" t="s">
        <v>20</v>
      </c>
      <c r="G106" s="17" t="s">
        <v>619</v>
      </c>
      <c r="H106" s="95">
        <f>IFERROR(VLOOKUP(A106,EXAMS!A:E,4,FALSE),0)</f>
        <v>0.90379230769230767</v>
      </c>
      <c r="I106" s="96">
        <f>IF('Storage '!I107="no change",'Storage '!F107,SUM('Storage '!E107,'Storage '!F107,))</f>
        <v>18</v>
      </c>
      <c r="J106" s="96">
        <v>4</v>
      </c>
      <c r="K106" s="96">
        <v>3</v>
      </c>
      <c r="L106" s="96">
        <f>IFERROR(VLOOKUP(A106, 'Cargo Trainings'!A:E, 5, FALSE),IFERROR(VLOOKUP(A106, 'DFW Trainings'!A:E, 4, FALSE),IFERROR(VLOOKUP(A106, 'AMH Trainings'!A:E, 4, FALSE),VLOOKUP(A106, 'CBF Trainings'!A:E, 4, FALSE))))</f>
        <v>18</v>
      </c>
      <c r="M106" s="96">
        <f>IFERROR(VLOOKUP(A106, SOPs!A:D, 4, FALSE),0)</f>
        <v>11</v>
      </c>
      <c r="N106" s="96">
        <f>IFERROR(VLOOKUP(A106,'Other Trainings'!A:D, 4, FALSE),0)</f>
        <v>1</v>
      </c>
      <c r="O106" s="96">
        <f t="shared" si="3"/>
        <v>0</v>
      </c>
      <c r="P106" s="96">
        <f t="shared" si="4"/>
        <v>-7</v>
      </c>
      <c r="Q106" s="96">
        <f t="shared" si="5"/>
        <v>2</v>
      </c>
    </row>
    <row r="107" spans="1:17" x14ac:dyDescent="0.3">
      <c r="A107" s="4" t="s">
        <v>335</v>
      </c>
      <c r="B107" s="4" t="s">
        <v>336</v>
      </c>
      <c r="C107" s="5">
        <v>44434</v>
      </c>
      <c r="D107" s="20" t="s">
        <v>337</v>
      </c>
      <c r="E107" s="6" t="s">
        <v>678</v>
      </c>
      <c r="F107" s="7" t="s">
        <v>20</v>
      </c>
      <c r="G107" s="17" t="s">
        <v>27</v>
      </c>
      <c r="H107" s="95">
        <f>IFERROR(VLOOKUP(A107,EXAMS!A:E,4,FALSE),0)</f>
        <v>0.79820000000000013</v>
      </c>
      <c r="I107" s="96">
        <f>IF('Storage '!I108="no change",'Storage '!F108,SUM('Storage '!E108,'Storage '!F108,))</f>
        <v>34</v>
      </c>
      <c r="J107" s="96">
        <v>4</v>
      </c>
      <c r="K107" s="96">
        <v>3</v>
      </c>
      <c r="L107" s="96">
        <f>IFERROR(VLOOKUP(A107, 'Cargo Trainings'!A:E, 5, FALSE),IFERROR(VLOOKUP(A107, 'DFW Trainings'!A:E, 4, FALSE),IFERROR(VLOOKUP(A107, 'AMH Trainings'!A:E, 4, FALSE),VLOOKUP(A107, 'CBF Trainings'!A:E, 4, FALSE))))</f>
        <v>16</v>
      </c>
      <c r="M107" s="96">
        <f>IFERROR(VLOOKUP(A107, SOPs!A:D, 4, FALSE),0)</f>
        <v>8</v>
      </c>
      <c r="N107" s="96">
        <f>IFERROR(VLOOKUP(A107,'Other Trainings'!A:D, 4, FALSE),0)</f>
        <v>1</v>
      </c>
      <c r="O107" s="96">
        <f t="shared" si="3"/>
        <v>18</v>
      </c>
      <c r="P107" s="96">
        <f t="shared" si="4"/>
        <v>-4</v>
      </c>
      <c r="Q107" s="96">
        <f t="shared" si="5"/>
        <v>2</v>
      </c>
    </row>
    <row r="108" spans="1:17" x14ac:dyDescent="0.3">
      <c r="A108" s="4" t="s">
        <v>338</v>
      </c>
      <c r="B108" s="4" t="s">
        <v>339</v>
      </c>
      <c r="C108" s="5">
        <v>44434</v>
      </c>
      <c r="D108" s="20" t="s">
        <v>340</v>
      </c>
      <c r="E108" s="6" t="s">
        <v>656</v>
      </c>
      <c r="F108" s="17" t="s">
        <v>16</v>
      </c>
      <c r="G108" s="17" t="s">
        <v>16</v>
      </c>
      <c r="H108" s="95">
        <f>IFERROR(VLOOKUP(A108,EXAMS!A:E,4,FALSE),0)</f>
        <v>0.7883941176470588</v>
      </c>
      <c r="I108" s="96">
        <f>IF('Storage '!I109="no change",'Storage '!F109,SUM('Storage '!E109,'Storage '!F109,))</f>
        <v>26</v>
      </c>
      <c r="J108" s="96">
        <v>4</v>
      </c>
      <c r="K108" s="96">
        <v>3</v>
      </c>
      <c r="L108" s="96">
        <f>IFERROR(VLOOKUP(A108, 'Cargo Trainings'!A:E, 5, FALSE),IFERROR(VLOOKUP(A108, 'DFW Trainings'!A:E, 4, FALSE),IFERROR(VLOOKUP(A108, 'AMH Trainings'!A:E, 4, FALSE),VLOOKUP(A108, 'CBF Trainings'!A:E, 4, FALSE))))</f>
        <v>18</v>
      </c>
      <c r="M108" s="96">
        <f>IFERROR(VLOOKUP(A108, SOPs!A:D, 4, FALSE),0)</f>
        <v>6</v>
      </c>
      <c r="N108" s="96">
        <f>IFERROR(VLOOKUP(A108,'Other Trainings'!A:D, 4, FALSE),0)</f>
        <v>1</v>
      </c>
      <c r="O108" s="96">
        <f t="shared" si="3"/>
        <v>8</v>
      </c>
      <c r="P108" s="96">
        <f t="shared" si="4"/>
        <v>-2</v>
      </c>
      <c r="Q108" s="96">
        <f t="shared" si="5"/>
        <v>2</v>
      </c>
    </row>
    <row r="109" spans="1:17" x14ac:dyDescent="0.3">
      <c r="A109" s="4" t="s">
        <v>341</v>
      </c>
      <c r="B109" s="4" t="s">
        <v>342</v>
      </c>
      <c r="C109" s="5">
        <v>44434</v>
      </c>
      <c r="D109" s="20" t="s">
        <v>343</v>
      </c>
      <c r="E109" s="6" t="s">
        <v>678</v>
      </c>
      <c r="F109" s="7" t="s">
        <v>20</v>
      </c>
      <c r="G109" s="17" t="s">
        <v>620</v>
      </c>
      <c r="H109" s="95">
        <f>IFERROR(VLOOKUP(A109,EXAMS!A:E,4,FALSE),0)</f>
        <v>0.91615833333333352</v>
      </c>
      <c r="I109" s="96">
        <f>IF('Storage '!I110="no change",'Storage '!F110,SUM('Storage '!E110,'Storage '!F110,))</f>
        <v>18</v>
      </c>
      <c r="J109" s="96">
        <v>4</v>
      </c>
      <c r="K109" s="96">
        <v>3</v>
      </c>
      <c r="L109" s="96">
        <f>IFERROR(VLOOKUP(A109, 'Cargo Trainings'!A:E, 5, FALSE),IFERROR(VLOOKUP(A109, 'DFW Trainings'!A:E, 4, FALSE),IFERROR(VLOOKUP(A109, 'AMH Trainings'!A:E, 4, FALSE),VLOOKUP(A109, 'CBF Trainings'!A:E, 4, FALSE))))</f>
        <v>17</v>
      </c>
      <c r="M109" s="96">
        <f>IFERROR(VLOOKUP(A109, SOPs!A:D, 4, FALSE),0)</f>
        <v>11</v>
      </c>
      <c r="N109" s="96">
        <f>IFERROR(VLOOKUP(A109,'Other Trainings'!A:D, 4, FALSE),0)</f>
        <v>1</v>
      </c>
      <c r="O109" s="96">
        <f t="shared" si="3"/>
        <v>1</v>
      </c>
      <c r="P109" s="96">
        <f t="shared" si="4"/>
        <v>-7</v>
      </c>
      <c r="Q109" s="96">
        <f t="shared" si="5"/>
        <v>2</v>
      </c>
    </row>
    <row r="110" spans="1:17" x14ac:dyDescent="0.3">
      <c r="A110" s="4" t="s">
        <v>344</v>
      </c>
      <c r="B110" s="4" t="s">
        <v>345</v>
      </c>
      <c r="C110" s="5">
        <v>44462</v>
      </c>
      <c r="D110" s="28" t="s">
        <v>346</v>
      </c>
      <c r="E110" s="6" t="s">
        <v>656</v>
      </c>
      <c r="F110" s="25" t="s">
        <v>16</v>
      </c>
      <c r="G110" s="25" t="s">
        <v>16</v>
      </c>
      <c r="H110" s="95">
        <f>IFERROR(VLOOKUP(A110,EXAMS!A:E,4,FALSE),0)</f>
        <v>0.87583333333333335</v>
      </c>
      <c r="I110" s="96">
        <f>IF('Storage '!I111="no change",'Storage '!F111,SUM('Storage '!E111,'Storage '!F111,))</f>
        <v>8</v>
      </c>
      <c r="J110" s="96">
        <v>3</v>
      </c>
      <c r="K110" s="96">
        <v>1</v>
      </c>
      <c r="L110" s="96">
        <f>IFERROR(VLOOKUP(A110, 'Cargo Trainings'!A:E, 5, FALSE),IFERROR(VLOOKUP(A110, 'DFW Trainings'!A:E, 4, FALSE),IFERROR(VLOOKUP(A110, 'AMH Trainings'!A:E, 4, FALSE),VLOOKUP(A110, 'CBF Trainings'!A:E, 4, FALSE))))</f>
        <v>1</v>
      </c>
      <c r="M110" s="96">
        <f>IFERROR(VLOOKUP(A110, SOPs!A:D, 4, FALSE),0)</f>
        <v>2</v>
      </c>
      <c r="N110" s="96">
        <f>IFERROR(VLOOKUP(A110,'Other Trainings'!A:D, 4, FALSE),0)</f>
        <v>1</v>
      </c>
      <c r="O110" s="96">
        <f t="shared" si="3"/>
        <v>7</v>
      </c>
      <c r="P110" s="96">
        <f t="shared" si="4"/>
        <v>1</v>
      </c>
      <c r="Q110" s="96">
        <f t="shared" si="5"/>
        <v>0</v>
      </c>
    </row>
    <row r="111" spans="1:17" x14ac:dyDescent="0.3">
      <c r="A111" s="4" t="s">
        <v>347</v>
      </c>
      <c r="B111" s="4" t="s">
        <v>348</v>
      </c>
      <c r="C111" s="5">
        <v>44479</v>
      </c>
      <c r="D111" s="20" t="s">
        <v>349</v>
      </c>
      <c r="E111" s="6" t="s">
        <v>686</v>
      </c>
      <c r="F111" s="7" t="s">
        <v>12</v>
      </c>
      <c r="G111" s="72" t="s">
        <v>618</v>
      </c>
      <c r="H111" s="95" t="str">
        <f>IFERROR(VLOOKUP(A111,EXAMS!A:E,4,FALSE),0)</f>
        <v/>
      </c>
      <c r="I111" s="96">
        <f>IF('Storage '!I112="no change",'Storage '!F112,SUM('Storage '!E112,'Storage '!F112,))</f>
        <v>0</v>
      </c>
      <c r="J111" s="96">
        <v>1</v>
      </c>
      <c r="K111" s="96">
        <v>1</v>
      </c>
      <c r="L111" s="96">
        <f>IFERROR(VLOOKUP(A111, 'Cargo Trainings'!A:E, 5, FALSE),IFERROR(VLOOKUP(A111, 'DFW Trainings'!A:E, 4, FALSE),IFERROR(VLOOKUP(A111, 'AMH Trainings'!A:E, 4, FALSE),VLOOKUP(A111, 'CBF Trainings'!A:E, 4, FALSE))))</f>
        <v>1</v>
      </c>
      <c r="M111" s="96">
        <f>IFERROR(VLOOKUP(A111, SOPs!A:D, 4, FALSE),0)</f>
        <v>2</v>
      </c>
      <c r="N111" s="96">
        <f>IFERROR(VLOOKUP(A111,'Other Trainings'!A:D, 4, FALSE),0)</f>
        <v>1</v>
      </c>
      <c r="O111" s="96">
        <f t="shared" si="3"/>
        <v>-1</v>
      </c>
      <c r="P111" s="96">
        <f t="shared" si="4"/>
        <v>-1</v>
      </c>
      <c r="Q111" s="96">
        <f t="shared" si="5"/>
        <v>0</v>
      </c>
    </row>
    <row r="112" spans="1:17" x14ac:dyDescent="0.3">
      <c r="A112" s="4" t="s">
        <v>350</v>
      </c>
      <c r="B112" s="4" t="s">
        <v>351</v>
      </c>
      <c r="C112" s="5">
        <v>44483</v>
      </c>
      <c r="D112" s="18" t="s">
        <v>352</v>
      </c>
      <c r="E112" s="6" t="s">
        <v>682</v>
      </c>
      <c r="F112" s="19" t="s">
        <v>265</v>
      </c>
      <c r="G112" s="8" t="s">
        <v>622</v>
      </c>
      <c r="H112" s="95" t="str">
        <f>IFERROR(VLOOKUP(A112,EXAMS!A:E,4,FALSE),0)</f>
        <v/>
      </c>
      <c r="I112" s="96">
        <f>IF('Storage '!I113="no change",'Storage '!F113,SUM('Storage '!E113,'Storage '!F113,))</f>
        <v>0</v>
      </c>
      <c r="J112" s="96">
        <v>1</v>
      </c>
      <c r="K112" s="96">
        <v>1</v>
      </c>
      <c r="L112" s="96">
        <f>IFERROR(VLOOKUP(A112, 'Cargo Trainings'!A:E, 5, FALSE),IFERROR(VLOOKUP(A112, 'DFW Trainings'!A:E, 4, FALSE),IFERROR(VLOOKUP(A112, 'AMH Trainings'!A:E, 4, FALSE),VLOOKUP(A112, 'CBF Trainings'!A:E, 4, FALSE))))</f>
        <v>0</v>
      </c>
      <c r="M112" s="96">
        <f>IFERROR(VLOOKUP(A112, SOPs!A:D, 4, FALSE),0)</f>
        <v>1</v>
      </c>
      <c r="N112" s="96">
        <f>IFERROR(VLOOKUP(A112,'Other Trainings'!A:D, 4, FALSE),0)</f>
        <v>0</v>
      </c>
      <c r="O112" s="96">
        <f t="shared" si="3"/>
        <v>0</v>
      </c>
      <c r="P112" s="96">
        <f t="shared" si="4"/>
        <v>0</v>
      </c>
      <c r="Q112" s="96">
        <f t="shared" si="5"/>
        <v>1</v>
      </c>
    </row>
    <row r="113" spans="1:17" x14ac:dyDescent="0.3">
      <c r="A113" s="4" t="s">
        <v>353</v>
      </c>
      <c r="B113" s="4" t="s">
        <v>354</v>
      </c>
      <c r="C113" s="5">
        <v>44613</v>
      </c>
      <c r="D113" s="9" t="s">
        <v>355</v>
      </c>
      <c r="E113" s="6" t="s">
        <v>687</v>
      </c>
      <c r="F113" s="10" t="s">
        <v>265</v>
      </c>
      <c r="G113" s="8" t="s">
        <v>622</v>
      </c>
      <c r="H113" s="95" t="str">
        <f>IFERROR(VLOOKUP(A113,EXAMS!A:E,4,FALSE),0)</f>
        <v/>
      </c>
      <c r="I113" s="96">
        <f>IF('Storage '!I114="no change",'Storage '!F114,SUM('Storage '!E114,'Storage '!F114,))</f>
        <v>0</v>
      </c>
      <c r="J113" s="96">
        <v>1</v>
      </c>
      <c r="K113" s="96">
        <v>1</v>
      </c>
      <c r="L113" s="96">
        <f>IFERROR(VLOOKUP(A113, 'Cargo Trainings'!A:E, 5, FALSE),IFERROR(VLOOKUP(A113, 'DFW Trainings'!A:E, 4, FALSE),IFERROR(VLOOKUP(A113, 'AMH Trainings'!A:E, 4, FALSE),VLOOKUP(A113, 'CBF Trainings'!A:E, 4, FALSE))))</f>
        <v>0</v>
      </c>
      <c r="M113" s="96">
        <f>IFERROR(VLOOKUP(A113, SOPs!A:D, 4, FALSE),0)</f>
        <v>1</v>
      </c>
      <c r="N113" s="96">
        <f>IFERROR(VLOOKUP(A113,'Other Trainings'!A:D, 4, FALSE),0)</f>
        <v>1</v>
      </c>
      <c r="O113" s="96">
        <f t="shared" si="3"/>
        <v>0</v>
      </c>
      <c r="P113" s="96">
        <f t="shared" si="4"/>
        <v>0</v>
      </c>
      <c r="Q113" s="96">
        <f t="shared" si="5"/>
        <v>0</v>
      </c>
    </row>
    <row r="114" spans="1:17" x14ac:dyDescent="0.3">
      <c r="A114" s="4" t="s">
        <v>356</v>
      </c>
      <c r="B114" s="4" t="s">
        <v>357</v>
      </c>
      <c r="C114" s="5" t="e">
        <v>#N/A</v>
      </c>
      <c r="D114" s="20" t="s">
        <v>358</v>
      </c>
      <c r="E114" s="6" t="s">
        <v>668</v>
      </c>
      <c r="F114" s="7" t="s">
        <v>717</v>
      </c>
      <c r="G114" s="17" t="s">
        <v>717</v>
      </c>
      <c r="H114" s="95">
        <f>IFERROR(VLOOKUP(A114,EXAMS!A:E,4,FALSE),0)</f>
        <v>0.55349999999999999</v>
      </c>
      <c r="I114" s="96">
        <f>IF('Storage '!I115="no change",'Storage '!F115,SUM('Storage '!E115,'Storage '!F115,))</f>
        <v>3</v>
      </c>
      <c r="J114" s="96">
        <v>1</v>
      </c>
      <c r="K114" s="96">
        <v>3</v>
      </c>
      <c r="L114" s="96">
        <f>IFERROR(VLOOKUP(A114, 'Cargo Trainings'!A:E, 5, FALSE),IFERROR(VLOOKUP(A114, 'DFW Trainings'!A:E, 4, FALSE),IFERROR(VLOOKUP(A114, 'AMH Trainings'!A:E, 4, FALSE),VLOOKUP(A114, 'CBF Trainings'!A:E, 4, FALSE))))</f>
        <v>4</v>
      </c>
      <c r="M114" s="96">
        <f>IFERROR(VLOOKUP(A114, SOPs!A:D, 4, FALSE),0)</f>
        <v>1</v>
      </c>
      <c r="N114" s="96">
        <f>IFERROR(VLOOKUP(A114,'Other Trainings'!A:D, 4, FALSE),0)</f>
        <v>0</v>
      </c>
      <c r="O114" s="96">
        <f t="shared" si="3"/>
        <v>-1</v>
      </c>
      <c r="P114" s="96">
        <f t="shared" si="4"/>
        <v>0</v>
      </c>
      <c r="Q114" s="96">
        <f t="shared" si="5"/>
        <v>3</v>
      </c>
    </row>
    <row r="115" spans="1:17" x14ac:dyDescent="0.3">
      <c r="A115" s="4" t="s">
        <v>359</v>
      </c>
      <c r="B115" s="4" t="s">
        <v>360</v>
      </c>
      <c r="C115" s="5">
        <v>44514</v>
      </c>
      <c r="D115" s="20" t="s">
        <v>361</v>
      </c>
      <c r="E115" s="6" t="s">
        <v>688</v>
      </c>
      <c r="F115" s="7" t="s">
        <v>31</v>
      </c>
      <c r="G115" s="17" t="s">
        <v>627</v>
      </c>
      <c r="H115" s="95">
        <f>IFERROR(VLOOKUP(A115,EXAMS!A:E,4,FALSE),0)</f>
        <v>0.7265625</v>
      </c>
      <c r="I115" s="96">
        <f>IF('Storage '!I116="no change",'Storage '!F116,SUM('Storage '!E116,'Storage '!F116,))</f>
        <v>30</v>
      </c>
      <c r="J115" s="96">
        <v>4</v>
      </c>
      <c r="K115" s="96">
        <v>3</v>
      </c>
      <c r="L115" s="96">
        <f>IFERROR(VLOOKUP(A115, 'Cargo Trainings'!A:E, 5, FALSE),IFERROR(VLOOKUP(A115, 'DFW Trainings'!A:E, 4, FALSE),IFERROR(VLOOKUP(A115, 'AMH Trainings'!A:E, 4, FALSE),VLOOKUP(A115, 'CBF Trainings'!A:E, 4, FALSE))))</f>
        <v>15</v>
      </c>
      <c r="M115" s="96">
        <f>IFERROR(VLOOKUP(A115, SOPs!A:D, 4, FALSE),0)</f>
        <v>6</v>
      </c>
      <c r="N115" s="96">
        <f>IFERROR(VLOOKUP(A115,'Other Trainings'!A:D, 4, FALSE),0)</f>
        <v>1</v>
      </c>
      <c r="O115" s="96">
        <f t="shared" si="3"/>
        <v>15</v>
      </c>
      <c r="P115" s="96">
        <f t="shared" si="4"/>
        <v>-2</v>
      </c>
      <c r="Q115" s="96">
        <f t="shared" si="5"/>
        <v>2</v>
      </c>
    </row>
    <row r="116" spans="1:17" x14ac:dyDescent="0.3">
      <c r="A116" s="4" t="s">
        <v>362</v>
      </c>
      <c r="B116" s="4" t="s">
        <v>363</v>
      </c>
      <c r="C116" s="5">
        <v>44521</v>
      </c>
      <c r="D116" s="29" t="s">
        <v>364</v>
      </c>
      <c r="E116" s="6" t="s">
        <v>689</v>
      </c>
      <c r="F116" s="30" t="s">
        <v>365</v>
      </c>
      <c r="G116" s="30" t="s">
        <v>365</v>
      </c>
      <c r="H116" s="95" t="str">
        <f>IFERROR(VLOOKUP(A116,EXAMS!A:E,4,FALSE),0)</f>
        <v/>
      </c>
      <c r="I116" s="96">
        <f>IF('Storage '!I117="no change",'Storage '!F117,SUM('Storage '!E117,'Storage '!F117,))</f>
        <v>0</v>
      </c>
      <c r="J116" s="96">
        <v>1</v>
      </c>
      <c r="K116" s="96">
        <v>1</v>
      </c>
      <c r="L116" s="96">
        <f>IFERROR(VLOOKUP(A116, 'Cargo Trainings'!A:E, 5, FALSE),IFERROR(VLOOKUP(A116, 'DFW Trainings'!A:E, 4, FALSE),IFERROR(VLOOKUP(A116, 'AMH Trainings'!A:E, 4, FALSE),VLOOKUP(A116, 'CBF Trainings'!A:E, 4, FALSE))))</f>
        <v>0</v>
      </c>
      <c r="M116" s="96">
        <f>IFERROR(VLOOKUP(A116, SOPs!A:D, 4, FALSE),0)</f>
        <v>0</v>
      </c>
      <c r="N116" s="96">
        <f>IFERROR(VLOOKUP(A116,'Other Trainings'!A:D, 4, FALSE),0)</f>
        <v>0</v>
      </c>
      <c r="O116" s="96">
        <f t="shared" si="3"/>
        <v>0</v>
      </c>
      <c r="P116" s="96">
        <f t="shared" si="4"/>
        <v>1</v>
      </c>
      <c r="Q116" s="96">
        <f t="shared" si="5"/>
        <v>1</v>
      </c>
    </row>
    <row r="117" spans="1:17" x14ac:dyDescent="0.3">
      <c r="A117" s="4" t="s">
        <v>366</v>
      </c>
      <c r="B117" s="4" t="s">
        <v>367</v>
      </c>
      <c r="C117" s="5">
        <v>44573</v>
      </c>
      <c r="D117" s="20" t="s">
        <v>368</v>
      </c>
      <c r="E117" s="6" t="s">
        <v>688</v>
      </c>
      <c r="F117" s="7" t="s">
        <v>143</v>
      </c>
      <c r="G117" s="72" t="s">
        <v>143</v>
      </c>
      <c r="H117" s="95">
        <f>IFERROR(VLOOKUP(A117,EXAMS!A:E,4,FALSE),0)</f>
        <v>0.4936666666666667</v>
      </c>
      <c r="I117" s="96">
        <f>IF('Storage '!I118="no change",'Storage '!F118,SUM('Storage '!E118,'Storage '!F118,))</f>
        <v>3</v>
      </c>
      <c r="J117" s="96">
        <v>1</v>
      </c>
      <c r="K117" s="96">
        <v>3</v>
      </c>
      <c r="L117" s="96">
        <f>IFERROR(VLOOKUP(A117, 'Cargo Trainings'!A:E, 5, FALSE),IFERROR(VLOOKUP(A117, 'DFW Trainings'!A:E, 4, FALSE),IFERROR(VLOOKUP(A117, 'AMH Trainings'!A:E, 4, FALSE),VLOOKUP(A117, 'CBF Trainings'!A:E, 4, FALSE))))</f>
        <v>3</v>
      </c>
      <c r="M117" s="96">
        <f>IFERROR(VLOOKUP(A117, SOPs!A:D, 4, FALSE),0)</f>
        <v>3</v>
      </c>
      <c r="N117" s="96">
        <f>IFERROR(VLOOKUP(A117,'Other Trainings'!A:D, 4, FALSE),0)</f>
        <v>1</v>
      </c>
      <c r="O117" s="96">
        <f t="shared" si="3"/>
        <v>0</v>
      </c>
      <c r="P117" s="96">
        <f t="shared" si="4"/>
        <v>-2</v>
      </c>
      <c r="Q117" s="96">
        <f t="shared" si="5"/>
        <v>2</v>
      </c>
    </row>
    <row r="118" spans="1:17" x14ac:dyDescent="0.3">
      <c r="A118" s="4" t="s">
        <v>369</v>
      </c>
      <c r="B118" s="4" t="s">
        <v>370</v>
      </c>
      <c r="C118" s="5">
        <v>44619</v>
      </c>
      <c r="D118" s="20" t="s">
        <v>371</v>
      </c>
      <c r="E118" s="6" t="s">
        <v>666</v>
      </c>
      <c r="F118" s="7" t="s">
        <v>12</v>
      </c>
      <c r="G118" s="17" t="s">
        <v>626</v>
      </c>
      <c r="H118" s="95" t="str">
        <f>IFERROR(VLOOKUP(A118,EXAMS!A:E,4,FALSE),0)</f>
        <v/>
      </c>
      <c r="I118" s="96">
        <f>IF('Storage '!I119="no change",'Storage '!F119,SUM('Storage '!E119,'Storage '!F119,))</f>
        <v>0</v>
      </c>
      <c r="J118" s="96">
        <v>1</v>
      </c>
      <c r="K118" s="96">
        <v>1</v>
      </c>
      <c r="L118" s="96">
        <f>IFERROR(VLOOKUP(A118, 'Cargo Trainings'!A:E, 5, FALSE),IFERROR(VLOOKUP(A118, 'DFW Trainings'!A:E, 4, FALSE),IFERROR(VLOOKUP(A118, 'AMH Trainings'!A:E, 4, FALSE),VLOOKUP(A118, 'CBF Trainings'!A:E, 4, FALSE))))</f>
        <v>0</v>
      </c>
      <c r="M118" s="96">
        <f>IFERROR(VLOOKUP(A118, SOPs!A:D, 4, FALSE),0)</f>
        <v>0</v>
      </c>
      <c r="N118" s="96">
        <f>IFERROR(VLOOKUP(A118,'Other Trainings'!A:D, 4, FALSE),0)</f>
        <v>0</v>
      </c>
      <c r="O118" s="96">
        <f t="shared" si="3"/>
        <v>0</v>
      </c>
      <c r="P118" s="96">
        <f t="shared" si="4"/>
        <v>1</v>
      </c>
      <c r="Q118" s="96">
        <f t="shared" si="5"/>
        <v>1</v>
      </c>
    </row>
    <row r="119" spans="1:17" x14ac:dyDescent="0.3">
      <c r="A119" s="4" t="s">
        <v>372</v>
      </c>
      <c r="B119" s="4" t="s">
        <v>373</v>
      </c>
      <c r="C119" s="5">
        <v>44628</v>
      </c>
      <c r="D119" s="20" t="s">
        <v>374</v>
      </c>
      <c r="E119" s="6" t="s">
        <v>681</v>
      </c>
      <c r="F119" s="7" t="s">
        <v>12</v>
      </c>
      <c r="G119" s="17" t="s">
        <v>628</v>
      </c>
      <c r="H119" s="95" t="str">
        <f>IFERROR(VLOOKUP(A119,EXAMS!A:E,4,FALSE),0)</f>
        <v/>
      </c>
      <c r="I119" s="96">
        <f>IF('Storage '!I120="no change",'Storage '!F120,SUM('Storage '!E120,'Storage '!F120,))</f>
        <v>0</v>
      </c>
      <c r="J119" s="96">
        <v>1</v>
      </c>
      <c r="K119" s="96">
        <v>1</v>
      </c>
      <c r="L119" s="96">
        <f>IFERROR(VLOOKUP(A119, 'Cargo Trainings'!A:E, 5, FALSE),IFERROR(VLOOKUP(A119, 'DFW Trainings'!A:E, 4, FALSE),IFERROR(VLOOKUP(A119, 'AMH Trainings'!A:E, 4, FALSE),VLOOKUP(A119, 'CBF Trainings'!A:E, 4, FALSE))))</f>
        <v>0</v>
      </c>
      <c r="M119" s="96">
        <f>IFERROR(VLOOKUP(A119, SOPs!A:D, 4, FALSE),0)</f>
        <v>1</v>
      </c>
      <c r="N119" s="96">
        <f>IFERROR(VLOOKUP(A119,'Other Trainings'!A:D, 4, FALSE),0)</f>
        <v>0</v>
      </c>
      <c r="O119" s="96">
        <f t="shared" si="3"/>
        <v>0</v>
      </c>
      <c r="P119" s="96">
        <f t="shared" si="4"/>
        <v>0</v>
      </c>
      <c r="Q119" s="96">
        <f t="shared" si="5"/>
        <v>1</v>
      </c>
    </row>
    <row r="120" spans="1:17" x14ac:dyDescent="0.3">
      <c r="A120" s="4" t="s">
        <v>375</v>
      </c>
      <c r="B120" s="4" t="s">
        <v>376</v>
      </c>
      <c r="C120" s="5">
        <v>44628</v>
      </c>
      <c r="D120" s="29" t="s">
        <v>377</v>
      </c>
      <c r="E120" s="6" t="s">
        <v>678</v>
      </c>
      <c r="F120" s="30" t="s">
        <v>365</v>
      </c>
      <c r="G120" s="30" t="s">
        <v>365</v>
      </c>
      <c r="H120" s="95">
        <f>IFERROR(VLOOKUP(A120,EXAMS!A:E,4,FALSE),0)</f>
        <v>0.79133333333333333</v>
      </c>
      <c r="I120" s="96">
        <f>IF('Storage '!I121="no change",'Storage '!F121,SUM('Storage '!E121,'Storage '!F121,))</f>
        <v>0</v>
      </c>
      <c r="J120" s="96">
        <v>1</v>
      </c>
      <c r="K120" s="96">
        <v>1</v>
      </c>
      <c r="L120" s="96">
        <f>IFERROR(VLOOKUP(A120, 'Cargo Trainings'!A:E, 5, FALSE),IFERROR(VLOOKUP(A120, 'DFW Trainings'!A:E, 4, FALSE),IFERROR(VLOOKUP(A120, 'AMH Trainings'!A:E, 4, FALSE),VLOOKUP(A120, 'CBF Trainings'!A:E, 4, FALSE))))</f>
        <v>0</v>
      </c>
      <c r="M120" s="96">
        <f>IFERROR(VLOOKUP(A120, SOPs!A:D, 4, FALSE),0)</f>
        <v>1</v>
      </c>
      <c r="N120" s="96">
        <f>IFERROR(VLOOKUP(A120,'Other Trainings'!A:D, 4, FALSE),0)</f>
        <v>1</v>
      </c>
      <c r="O120" s="96">
        <f t="shared" si="3"/>
        <v>0</v>
      </c>
      <c r="P120" s="96">
        <f t="shared" si="4"/>
        <v>0</v>
      </c>
      <c r="Q120" s="96">
        <f t="shared" si="5"/>
        <v>0</v>
      </c>
    </row>
    <row r="121" spans="1:17" x14ac:dyDescent="0.3">
      <c r="A121" s="4" t="s">
        <v>378</v>
      </c>
      <c r="B121" s="4" t="s">
        <v>379</v>
      </c>
      <c r="C121" s="5">
        <v>44634</v>
      </c>
      <c r="D121" s="20" t="s">
        <v>380</v>
      </c>
      <c r="E121" s="6" t="s">
        <v>688</v>
      </c>
      <c r="F121" s="7" t="s">
        <v>31</v>
      </c>
      <c r="G121" s="17" t="s">
        <v>625</v>
      </c>
      <c r="H121" s="95">
        <f>IFERROR(VLOOKUP(A121,EXAMS!A:E,4,FALSE),0)</f>
        <v>0.61458181818181823</v>
      </c>
      <c r="I121" s="96">
        <f>IF('Storage '!I122="no change",'Storage '!F122,SUM('Storage '!E122,'Storage '!F122,))</f>
        <v>15</v>
      </c>
      <c r="J121" s="96">
        <v>4</v>
      </c>
      <c r="K121" s="96">
        <v>3</v>
      </c>
      <c r="L121" s="96">
        <f>IFERROR(VLOOKUP(A121, 'Cargo Trainings'!A:E, 5, FALSE),IFERROR(VLOOKUP(A121, 'DFW Trainings'!A:E, 4, FALSE),IFERROR(VLOOKUP(A121, 'AMH Trainings'!A:E, 4, FALSE),VLOOKUP(A121, 'CBF Trainings'!A:E, 4, FALSE))))</f>
        <v>15</v>
      </c>
      <c r="M121" s="96">
        <f>IFERROR(VLOOKUP(A121, SOPs!A:D, 4, FALSE),0)</f>
        <v>9</v>
      </c>
      <c r="N121" s="96">
        <f>IFERROR(VLOOKUP(A121,'Other Trainings'!A:D, 4, FALSE),0)</f>
        <v>1</v>
      </c>
      <c r="O121" s="96">
        <f t="shared" si="3"/>
        <v>0</v>
      </c>
      <c r="P121" s="96">
        <f t="shared" si="4"/>
        <v>-5</v>
      </c>
      <c r="Q121" s="96">
        <f t="shared" si="5"/>
        <v>2</v>
      </c>
    </row>
    <row r="122" spans="1:17" x14ac:dyDescent="0.3">
      <c r="A122" s="4" t="s">
        <v>381</v>
      </c>
      <c r="B122" s="4" t="s">
        <v>382</v>
      </c>
      <c r="C122" s="5">
        <v>44647</v>
      </c>
      <c r="D122" s="6" t="s">
        <v>383</v>
      </c>
      <c r="E122" s="6" t="s">
        <v>678</v>
      </c>
      <c r="F122" s="138" t="s">
        <v>234</v>
      </c>
      <c r="G122" s="17" t="s">
        <v>234</v>
      </c>
      <c r="H122" s="95" t="str">
        <f>IFERROR(VLOOKUP(A122,EXAMS!A:E,4,FALSE),0)</f>
        <v/>
      </c>
      <c r="I122" s="96">
        <f>IF('Storage '!I123="no change",'Storage '!F123,SUM('Storage '!E123,'Storage '!F123,))</f>
        <v>7</v>
      </c>
      <c r="J122" s="96">
        <v>2</v>
      </c>
      <c r="K122" s="96">
        <v>1</v>
      </c>
      <c r="L122" s="96">
        <f>IFERROR(VLOOKUP(A122, 'Cargo Trainings'!A:E, 5, FALSE),IFERROR(VLOOKUP(A122, 'DFW Trainings'!A:E, 4, FALSE),IFERROR(VLOOKUP(A122, 'AMH Trainings'!A:E, 4, FALSE),VLOOKUP(A122, 'CBF Trainings'!A:E, 4, FALSE))))</f>
        <v>0</v>
      </c>
      <c r="M122" s="96">
        <f>IFERROR(VLOOKUP(A122, SOPs!A:D, 4, FALSE),0)</f>
        <v>4</v>
      </c>
      <c r="N122" s="96">
        <f>IFERROR(VLOOKUP(A122,'Other Trainings'!A:D, 4, FALSE),0)</f>
        <v>1</v>
      </c>
      <c r="O122" s="96">
        <f t="shared" si="3"/>
        <v>7</v>
      </c>
      <c r="P122" s="96">
        <f t="shared" si="4"/>
        <v>-2</v>
      </c>
      <c r="Q122" s="96">
        <f t="shared" si="5"/>
        <v>0</v>
      </c>
    </row>
    <row r="123" spans="1:17" x14ac:dyDescent="0.3">
      <c r="A123" s="4" t="s">
        <v>384</v>
      </c>
      <c r="B123" s="4" t="s">
        <v>385</v>
      </c>
      <c r="C123" s="5">
        <v>44675</v>
      </c>
      <c r="D123" s="31" t="s">
        <v>386</v>
      </c>
      <c r="E123" s="6" t="s">
        <v>678</v>
      </c>
      <c r="F123" s="7" t="s">
        <v>31</v>
      </c>
      <c r="G123" s="17" t="s">
        <v>630</v>
      </c>
      <c r="H123" s="95">
        <f>IFERROR(VLOOKUP(A123,EXAMS!A:E,4,FALSE),0)</f>
        <v>0.6548666666666666</v>
      </c>
      <c r="I123" s="96">
        <f>IF('Storage '!I124="no change",'Storage '!F124,SUM('Storage '!E124,'Storage '!F124,))</f>
        <v>0</v>
      </c>
      <c r="J123" s="96">
        <v>4</v>
      </c>
      <c r="K123" s="96">
        <v>3</v>
      </c>
      <c r="L123" s="96">
        <f>IFERROR(VLOOKUP(A123, 'Cargo Trainings'!A:E, 5, FALSE),IFERROR(VLOOKUP(A123, 'DFW Trainings'!A:E, 4, FALSE),IFERROR(VLOOKUP(A123, 'AMH Trainings'!A:E, 4, FALSE),VLOOKUP(A123, 'CBF Trainings'!A:E, 4, FALSE))))</f>
        <v>4</v>
      </c>
      <c r="M123" s="96">
        <f>IFERROR(VLOOKUP(A123, SOPs!A:D, 4, FALSE),0)</f>
        <v>5</v>
      </c>
      <c r="N123" s="96">
        <f>IFERROR(VLOOKUP(A123,'Other Trainings'!A:D, 4, FALSE),0)</f>
        <v>1</v>
      </c>
      <c r="O123" s="96">
        <f t="shared" si="3"/>
        <v>-4</v>
      </c>
      <c r="P123" s="96">
        <f t="shared" si="4"/>
        <v>-1</v>
      </c>
      <c r="Q123" s="96">
        <f t="shared" si="5"/>
        <v>2</v>
      </c>
    </row>
    <row r="124" spans="1:17" x14ac:dyDescent="0.3">
      <c r="A124" s="4" t="s">
        <v>387</v>
      </c>
      <c r="B124" s="4" t="s">
        <v>388</v>
      </c>
      <c r="C124" s="5">
        <v>44691</v>
      </c>
      <c r="D124" s="6" t="s">
        <v>389</v>
      </c>
      <c r="E124" s="6" t="s">
        <v>656</v>
      </c>
      <c r="F124" s="10" t="s">
        <v>79</v>
      </c>
      <c r="G124" s="10" t="s">
        <v>79</v>
      </c>
      <c r="H124" s="95" t="str">
        <f>IFERROR(VLOOKUP(A124,EXAMS!A:E,4,FALSE),0)</f>
        <v/>
      </c>
      <c r="I124" s="96">
        <f>IF('Storage '!I125="no change",'Storage '!F125,SUM('Storage '!E125,'Storage '!F125,))</f>
        <v>3</v>
      </c>
      <c r="J124" s="96">
        <v>1</v>
      </c>
      <c r="K124" s="96">
        <v>3</v>
      </c>
      <c r="L124" s="96">
        <f>IFERROR(VLOOKUP(A124, 'Cargo Trainings'!A:E, 5, FALSE),IFERROR(VLOOKUP(A124, 'DFW Trainings'!A:E, 4, FALSE),IFERROR(VLOOKUP(A124, 'AMH Trainings'!A:E, 4, FALSE),VLOOKUP(A124, 'CBF Trainings'!A:E, 4, FALSE))))</f>
        <v>9</v>
      </c>
      <c r="M124" s="96">
        <f>IFERROR(VLOOKUP(A124, SOPs!A:D, 4, FALSE),0)</f>
        <v>0</v>
      </c>
      <c r="N124" s="96">
        <f>IFERROR(VLOOKUP(A124,'Other Trainings'!A:D, 4, FALSE),0)</f>
        <v>0</v>
      </c>
      <c r="O124" s="96">
        <f t="shared" si="3"/>
        <v>-6</v>
      </c>
      <c r="P124" s="96">
        <f t="shared" si="4"/>
        <v>1</v>
      </c>
      <c r="Q124" s="96">
        <f t="shared" si="5"/>
        <v>3</v>
      </c>
    </row>
    <row r="125" spans="1:17" ht="21.6" customHeight="1" x14ac:dyDescent="0.3">
      <c r="A125" s="32" t="s">
        <v>390</v>
      </c>
      <c r="B125" s="4" t="s">
        <v>391</v>
      </c>
      <c r="C125" s="5">
        <v>44700</v>
      </c>
      <c r="D125" s="6" t="s">
        <v>392</v>
      </c>
      <c r="E125" s="6" t="s">
        <v>678</v>
      </c>
      <c r="F125" s="17" t="s">
        <v>234</v>
      </c>
      <c r="G125" s="17" t="s">
        <v>27</v>
      </c>
      <c r="H125" s="95">
        <f>IFERROR(VLOOKUP(A125,EXAMS!A:E,4,FALSE),0)</f>
        <v>0.89</v>
      </c>
      <c r="I125" s="96">
        <f>IF('Storage '!I126="no change",'Storage '!F126,SUM('Storage '!E126,'Storage '!F126,))</f>
        <v>23</v>
      </c>
      <c r="J125" s="96">
        <v>2</v>
      </c>
      <c r="K125" s="96">
        <v>1</v>
      </c>
      <c r="L125" s="96">
        <f>IFERROR(VLOOKUP(A125, 'Cargo Trainings'!A:E, 5, FALSE),IFERROR(VLOOKUP(A125, 'DFW Trainings'!A:E, 4, FALSE),IFERROR(VLOOKUP(A125, 'AMH Trainings'!A:E, 4, FALSE),VLOOKUP(A125, 'CBF Trainings'!A:E, 4, FALSE))))</f>
        <v>0</v>
      </c>
      <c r="M125" s="96">
        <f>IFERROR(VLOOKUP(A125, SOPs!A:D, 4, FALSE),0)</f>
        <v>4</v>
      </c>
      <c r="N125" s="96">
        <f>IFERROR(VLOOKUP(A125,'Other Trainings'!A:D, 4, FALSE),0)</f>
        <v>1</v>
      </c>
      <c r="O125" s="96">
        <f t="shared" si="3"/>
        <v>23</v>
      </c>
      <c r="P125" s="96">
        <f t="shared" si="4"/>
        <v>-2</v>
      </c>
      <c r="Q125" s="96">
        <f t="shared" si="5"/>
        <v>0</v>
      </c>
    </row>
    <row r="126" spans="1:17" x14ac:dyDescent="0.3">
      <c r="A126" s="32" t="s">
        <v>393</v>
      </c>
      <c r="B126" s="4" t="s">
        <v>394</v>
      </c>
      <c r="C126" s="5">
        <v>44724</v>
      </c>
      <c r="D126" s="9" t="s">
        <v>395</v>
      </c>
      <c r="E126" s="6" t="s">
        <v>656</v>
      </c>
      <c r="F126" s="7" t="s">
        <v>31</v>
      </c>
      <c r="G126" s="17" t="s">
        <v>629</v>
      </c>
      <c r="H126" s="95">
        <f>IFERROR(VLOOKUP(A126,EXAMS!A:E,4,FALSE),0)</f>
        <v>0.77456727272727288</v>
      </c>
      <c r="I126" s="96">
        <f>IF('Storage '!I127="no change",'Storage '!F127,SUM('Storage '!E127,'Storage '!F127,))</f>
        <v>33</v>
      </c>
      <c r="J126" s="96">
        <v>4</v>
      </c>
      <c r="K126" s="96">
        <v>3</v>
      </c>
      <c r="L126" s="96">
        <f>IFERROR(VLOOKUP(A126, 'Cargo Trainings'!A:E, 5, FALSE),IFERROR(VLOOKUP(A126, 'DFW Trainings'!A:E, 4, FALSE),IFERROR(VLOOKUP(A126, 'AMH Trainings'!A:E, 4, FALSE),VLOOKUP(A126, 'CBF Trainings'!A:E, 4, FALSE))))</f>
        <v>16</v>
      </c>
      <c r="M126" s="96">
        <f>IFERROR(VLOOKUP(A126, SOPs!A:D, 4, FALSE),0)</f>
        <v>8</v>
      </c>
      <c r="N126" s="96">
        <f>IFERROR(VLOOKUP(A126,'Other Trainings'!A:D, 4, FALSE),0)</f>
        <v>1</v>
      </c>
      <c r="O126" s="96">
        <f t="shared" si="3"/>
        <v>17</v>
      </c>
      <c r="P126" s="96">
        <f t="shared" si="4"/>
        <v>-4</v>
      </c>
      <c r="Q126" s="96">
        <f t="shared" si="5"/>
        <v>2</v>
      </c>
    </row>
    <row r="127" spans="1:17" x14ac:dyDescent="0.3">
      <c r="A127" s="33" t="s">
        <v>396</v>
      </c>
      <c r="B127" s="4" t="s">
        <v>397</v>
      </c>
      <c r="C127" s="5">
        <v>44731</v>
      </c>
      <c r="D127" s="31" t="s">
        <v>398</v>
      </c>
      <c r="E127" s="6" t="s">
        <v>656</v>
      </c>
      <c r="F127" s="7" t="s">
        <v>717</v>
      </c>
      <c r="G127" s="17" t="s">
        <v>717</v>
      </c>
      <c r="H127" s="95">
        <f>IFERROR(VLOOKUP(A127,EXAMS!A:E,4,FALSE),0)</f>
        <v>0.625</v>
      </c>
      <c r="I127" s="96">
        <f>IF('Storage '!I128="no change",'Storage '!F128,SUM('Storage '!E128,'Storage '!F128,))</f>
        <v>3</v>
      </c>
      <c r="J127" s="96">
        <v>1</v>
      </c>
      <c r="K127" s="96">
        <v>3</v>
      </c>
      <c r="L127" s="96">
        <f>IFERROR(VLOOKUP(A127, 'Cargo Trainings'!A:E, 5, FALSE),IFERROR(VLOOKUP(A127, 'DFW Trainings'!A:E, 4, FALSE),IFERROR(VLOOKUP(A127, 'AMH Trainings'!A:E, 4, FALSE),VLOOKUP(A127, 'CBF Trainings'!A:E, 4, FALSE))))</f>
        <v>4</v>
      </c>
      <c r="M127" s="96">
        <f>IFERROR(VLOOKUP(A127, SOPs!A:D, 4, FALSE),0)</f>
        <v>3</v>
      </c>
      <c r="N127" s="96">
        <f>IFERROR(VLOOKUP(A127,'Other Trainings'!A:D, 4, FALSE),0)</f>
        <v>1</v>
      </c>
      <c r="O127" s="96">
        <f t="shared" si="3"/>
        <v>-1</v>
      </c>
      <c r="P127" s="96">
        <f t="shared" si="4"/>
        <v>-2</v>
      </c>
      <c r="Q127" s="96">
        <f t="shared" si="5"/>
        <v>2</v>
      </c>
    </row>
    <row r="128" spans="1:17" x14ac:dyDescent="0.3">
      <c r="A128" s="33" t="s">
        <v>399</v>
      </c>
      <c r="B128" s="4" t="s">
        <v>400</v>
      </c>
      <c r="C128" s="5">
        <v>44762</v>
      </c>
      <c r="D128" s="31" t="s">
        <v>401</v>
      </c>
      <c r="E128" s="6" t="s">
        <v>682</v>
      </c>
      <c r="F128" s="7" t="s">
        <v>265</v>
      </c>
      <c r="G128" s="8" t="s">
        <v>622</v>
      </c>
      <c r="H128" s="95" t="str">
        <f>IFERROR(VLOOKUP(A128,EXAMS!A:E,4,FALSE),0)</f>
        <v/>
      </c>
      <c r="I128" s="96">
        <f>IF('Storage '!I129="no change",'Storage '!F129,SUM('Storage '!E129,'Storage '!F129,))</f>
        <v>0</v>
      </c>
      <c r="J128" s="96">
        <v>1</v>
      </c>
      <c r="K128" s="96">
        <v>1</v>
      </c>
      <c r="L128" s="96">
        <f>IFERROR(VLOOKUP(A128, 'Cargo Trainings'!A:E, 5, FALSE),IFERROR(VLOOKUP(A128, 'DFW Trainings'!A:E, 4, FALSE),IFERROR(VLOOKUP(A128, 'AMH Trainings'!A:E, 4, FALSE),VLOOKUP(A128, 'CBF Trainings'!A:E, 4, FALSE))))</f>
        <v>0</v>
      </c>
      <c r="M128" s="96">
        <f>IFERROR(VLOOKUP(A128, SOPs!A:D, 4, FALSE),0)</f>
        <v>2</v>
      </c>
      <c r="N128" s="96">
        <f>IFERROR(VLOOKUP(A128,'Other Trainings'!A:D, 4, FALSE),0)</f>
        <v>0</v>
      </c>
      <c r="O128" s="96">
        <f t="shared" si="3"/>
        <v>0</v>
      </c>
      <c r="P128" s="96">
        <f t="shared" si="4"/>
        <v>-1</v>
      </c>
      <c r="Q128" s="96">
        <f t="shared" si="5"/>
        <v>1</v>
      </c>
    </row>
    <row r="129" spans="1:17" x14ac:dyDescent="0.3">
      <c r="A129" s="34" t="s">
        <v>402</v>
      </c>
      <c r="B129" s="4" t="s">
        <v>403</v>
      </c>
      <c r="C129" s="5">
        <v>44801</v>
      </c>
      <c r="D129" s="9" t="s">
        <v>404</v>
      </c>
      <c r="E129" s="6" t="s">
        <v>648</v>
      </c>
      <c r="F129" s="10" t="s">
        <v>8</v>
      </c>
      <c r="G129" s="8" t="s">
        <v>621</v>
      </c>
      <c r="H129" s="95" t="str">
        <f>IFERROR(VLOOKUP(A129,EXAMS!A:E,4,FALSE),0)</f>
        <v/>
      </c>
      <c r="I129" s="96">
        <f>IF('Storage '!I130="no change",'Storage '!F130,SUM('Storage '!E130,'Storage '!F130,))</f>
        <v>0</v>
      </c>
      <c r="J129" s="96">
        <v>1</v>
      </c>
      <c r="K129" s="96">
        <v>1</v>
      </c>
      <c r="L129" s="96">
        <f>IFERROR(VLOOKUP(A129, 'Cargo Trainings'!A:E, 5, FALSE),IFERROR(VLOOKUP(A129, 'DFW Trainings'!A:E, 4, FALSE),IFERROR(VLOOKUP(A129, 'AMH Trainings'!A:E, 4, FALSE),VLOOKUP(A129, 'CBF Trainings'!A:E, 4, FALSE))))</f>
        <v>0</v>
      </c>
      <c r="M129" s="96">
        <f>IFERROR(VLOOKUP(A129, SOPs!A:D, 4, FALSE),0)</f>
        <v>1</v>
      </c>
      <c r="N129" s="96">
        <f>IFERROR(VLOOKUP(A129,'Other Trainings'!A:D, 4, FALSE),0)</f>
        <v>1</v>
      </c>
      <c r="O129" s="96">
        <f t="shared" si="3"/>
        <v>0</v>
      </c>
      <c r="P129" s="96">
        <f t="shared" si="4"/>
        <v>0</v>
      </c>
      <c r="Q129" s="96">
        <f t="shared" si="5"/>
        <v>0</v>
      </c>
    </row>
    <row r="130" spans="1:17" x14ac:dyDescent="0.3">
      <c r="A130" s="33" t="s">
        <v>405</v>
      </c>
      <c r="B130" s="4" t="s">
        <v>406</v>
      </c>
      <c r="C130" s="5">
        <v>44863</v>
      </c>
      <c r="D130" s="26" t="s">
        <v>407</v>
      </c>
      <c r="E130" s="6" t="s">
        <v>690</v>
      </c>
      <c r="F130" s="10" t="s">
        <v>79</v>
      </c>
      <c r="G130" s="76" t="s">
        <v>616</v>
      </c>
      <c r="H130" s="95" t="str">
        <f>IFERROR(VLOOKUP(A130,EXAMS!A:E,4,FALSE),0)</f>
        <v/>
      </c>
      <c r="I130" s="96">
        <f>IF('Storage '!I131="no change",'Storage '!F131,SUM('Storage '!E131,'Storage '!F131,))</f>
        <v>0</v>
      </c>
      <c r="J130" s="96">
        <v>1</v>
      </c>
      <c r="K130" s="96">
        <v>1</v>
      </c>
      <c r="L130" s="96">
        <f>IFERROR(VLOOKUP(A130, 'Cargo Trainings'!A:E, 5, FALSE),IFERROR(VLOOKUP(A130, 'DFW Trainings'!A:E, 4, FALSE),IFERROR(VLOOKUP(A130, 'AMH Trainings'!A:E, 4, FALSE),VLOOKUP(A130, 'CBF Trainings'!A:E, 4, FALSE))))</f>
        <v>5</v>
      </c>
      <c r="M130" s="96">
        <f>IFERROR(VLOOKUP(A130, SOPs!A:D, 4, FALSE),0)</f>
        <v>0</v>
      </c>
      <c r="N130" s="96">
        <f>IFERROR(VLOOKUP(A130,'Other Trainings'!A:D, 4, FALSE),0)</f>
        <v>0</v>
      </c>
      <c r="O130" s="96">
        <f t="shared" ref="O130:O182" si="6">I130-L130</f>
        <v>-5</v>
      </c>
      <c r="P130" s="96">
        <f t="shared" ref="P130:P182" si="7">J130-M130</f>
        <v>1</v>
      </c>
      <c r="Q130" s="96">
        <f t="shared" ref="Q130:Q182" si="8">K130-N130</f>
        <v>1</v>
      </c>
    </row>
    <row r="131" spans="1:17" x14ac:dyDescent="0.3">
      <c r="A131" s="33" t="s">
        <v>408</v>
      </c>
      <c r="B131" s="4" t="s">
        <v>409</v>
      </c>
      <c r="C131" s="5">
        <v>44964</v>
      </c>
      <c r="D131" s="31" t="s">
        <v>410</v>
      </c>
      <c r="E131" s="6" t="s">
        <v>691</v>
      </c>
      <c r="F131" s="7" t="s">
        <v>265</v>
      </c>
      <c r="G131" s="8" t="s">
        <v>622</v>
      </c>
      <c r="H131" s="95" t="str">
        <f>IFERROR(VLOOKUP(A131,EXAMS!A:E,4,FALSE),0)</f>
        <v/>
      </c>
      <c r="I131" s="96">
        <f>IF('Storage '!I132="no change",'Storage '!F132,SUM('Storage '!E132,'Storage '!F132,))</f>
        <v>0</v>
      </c>
      <c r="J131" s="96">
        <v>1</v>
      </c>
      <c r="K131" s="96">
        <v>1</v>
      </c>
      <c r="L131" s="96">
        <f>IFERROR(VLOOKUP(A131, 'Cargo Trainings'!A:E, 5, FALSE),IFERROR(VLOOKUP(A131, 'DFW Trainings'!A:E, 4, FALSE),IFERROR(VLOOKUP(A131, 'AMH Trainings'!A:E, 4, FALSE),VLOOKUP(A131, 'CBF Trainings'!A:E, 4, FALSE))))</f>
        <v>0</v>
      </c>
      <c r="M131" s="96">
        <f>IFERROR(VLOOKUP(A131, SOPs!A:D, 4, FALSE),0)</f>
        <v>3</v>
      </c>
      <c r="N131" s="96">
        <f>IFERROR(VLOOKUP(A131,'Other Trainings'!A:D, 4, FALSE),0)</f>
        <v>1</v>
      </c>
      <c r="O131" s="96">
        <f t="shared" si="6"/>
        <v>0</v>
      </c>
      <c r="P131" s="96">
        <f t="shared" si="7"/>
        <v>-2</v>
      </c>
      <c r="Q131" s="96">
        <f t="shared" si="8"/>
        <v>0</v>
      </c>
    </row>
    <row r="132" spans="1:17" x14ac:dyDescent="0.3">
      <c r="A132" s="24" t="s">
        <v>411</v>
      </c>
      <c r="B132" s="24" t="s">
        <v>412</v>
      </c>
      <c r="C132" s="5">
        <v>45048</v>
      </c>
      <c r="D132" s="20" t="s">
        <v>413</v>
      </c>
      <c r="E132" s="6" t="s">
        <v>656</v>
      </c>
      <c r="F132" s="10" t="s">
        <v>20</v>
      </c>
      <c r="G132" s="8" t="s">
        <v>623</v>
      </c>
      <c r="H132" s="95">
        <f>IFERROR(VLOOKUP(A132,EXAMS!A:E,4,FALSE),0)</f>
        <v>0.84657857142857151</v>
      </c>
      <c r="I132" s="96">
        <f>IF('Storage '!I133="no change",'Storage '!F133,SUM('Storage '!E133,'Storage '!F133,))</f>
        <v>18</v>
      </c>
      <c r="J132" s="96">
        <v>4</v>
      </c>
      <c r="K132" s="96">
        <v>3</v>
      </c>
      <c r="L132" s="96">
        <f>IFERROR(VLOOKUP(A132, 'Cargo Trainings'!A:E, 5, FALSE),IFERROR(VLOOKUP(A132, 'DFW Trainings'!A:E, 4, FALSE),IFERROR(VLOOKUP(A132, 'AMH Trainings'!A:E, 4, FALSE),VLOOKUP(A132, 'CBF Trainings'!A:E, 4, FALSE))))</f>
        <v>17</v>
      </c>
      <c r="M132" s="96">
        <f>IFERROR(VLOOKUP(A132, SOPs!A:D, 4, FALSE),0)</f>
        <v>13</v>
      </c>
      <c r="N132" s="96">
        <f>IFERROR(VLOOKUP(A132,'Other Trainings'!A:D, 4, FALSE),0)</f>
        <v>1</v>
      </c>
      <c r="O132" s="96">
        <f t="shared" si="6"/>
        <v>1</v>
      </c>
      <c r="P132" s="96">
        <f t="shared" si="7"/>
        <v>-9</v>
      </c>
      <c r="Q132" s="96">
        <f t="shared" si="8"/>
        <v>2</v>
      </c>
    </row>
    <row r="133" spans="1:17" x14ac:dyDescent="0.3">
      <c r="A133" s="4" t="s">
        <v>414</v>
      </c>
      <c r="B133" s="4" t="s">
        <v>415</v>
      </c>
      <c r="C133" s="5">
        <v>45048</v>
      </c>
      <c r="D133" s="20" t="s">
        <v>416</v>
      </c>
      <c r="E133" s="6" t="s">
        <v>656</v>
      </c>
      <c r="F133" s="10" t="s">
        <v>717</v>
      </c>
      <c r="G133" s="8" t="s">
        <v>717</v>
      </c>
      <c r="H133" s="95">
        <f>IFERROR(VLOOKUP(A133,EXAMS!A:E,4,FALSE),0)</f>
        <v>0.83758888888888894</v>
      </c>
      <c r="I133" s="96">
        <f>IF('Storage '!I134="no change",'Storage '!F134,SUM('Storage '!E134,'Storage '!F134,))</f>
        <v>18</v>
      </c>
      <c r="J133" s="96">
        <v>4</v>
      </c>
      <c r="K133" s="96">
        <v>3</v>
      </c>
      <c r="L133" s="96">
        <f>IFERROR(VLOOKUP(A133, 'Cargo Trainings'!A:E, 5, FALSE),IFERROR(VLOOKUP(A133, 'DFW Trainings'!A:E, 4, FALSE),IFERROR(VLOOKUP(A133, 'AMH Trainings'!A:E, 4, FALSE),VLOOKUP(A133, 'CBF Trainings'!A:E, 4, FALSE))))</f>
        <v>17</v>
      </c>
      <c r="M133" s="96">
        <f>IFERROR(VLOOKUP(A133, SOPs!A:D, 4, FALSE),0)</f>
        <v>9</v>
      </c>
      <c r="N133" s="96">
        <f>IFERROR(VLOOKUP(A133,'Other Trainings'!A:D, 4, FALSE),0)</f>
        <v>1</v>
      </c>
      <c r="O133" s="96">
        <f t="shared" si="6"/>
        <v>1</v>
      </c>
      <c r="P133" s="96">
        <f t="shared" si="7"/>
        <v>-5</v>
      </c>
      <c r="Q133" s="96">
        <f t="shared" si="8"/>
        <v>2</v>
      </c>
    </row>
    <row r="134" spans="1:17" x14ac:dyDescent="0.3">
      <c r="A134" s="4" t="s">
        <v>417</v>
      </c>
      <c r="B134" s="4" t="s">
        <v>418</v>
      </c>
      <c r="C134" s="5">
        <v>45048</v>
      </c>
      <c r="D134" s="20" t="s">
        <v>419</v>
      </c>
      <c r="E134" s="6" t="s">
        <v>678</v>
      </c>
      <c r="F134" s="17" t="s">
        <v>234</v>
      </c>
      <c r="G134" s="17" t="s">
        <v>234</v>
      </c>
      <c r="H134" s="95" t="str">
        <f>IFERROR(VLOOKUP(A134,EXAMS!A:E,4,FALSE),0)</f>
        <v/>
      </c>
      <c r="I134" s="96">
        <f>IF('Storage '!I135="no change",'Storage '!F135,SUM('Storage '!E135,'Storage '!F135,))</f>
        <v>7</v>
      </c>
      <c r="J134" s="96">
        <v>2</v>
      </c>
      <c r="K134" s="96">
        <v>1</v>
      </c>
      <c r="L134" s="96">
        <f>IFERROR(VLOOKUP(A134, 'Cargo Trainings'!A:E, 5, FALSE),IFERROR(VLOOKUP(A134, 'DFW Trainings'!A:E, 4, FALSE),IFERROR(VLOOKUP(A134, 'AMH Trainings'!A:E, 4, FALSE),VLOOKUP(A134, 'CBF Trainings'!A:E, 4, FALSE))))</f>
        <v>0</v>
      </c>
      <c r="M134" s="96">
        <f>IFERROR(VLOOKUP(A134, SOPs!A:D, 4, FALSE),0)</f>
        <v>4</v>
      </c>
      <c r="N134" s="96">
        <f>IFERROR(VLOOKUP(A134,'Other Trainings'!A:D, 4, FALSE),0)</f>
        <v>1</v>
      </c>
      <c r="O134" s="96">
        <f t="shared" si="6"/>
        <v>7</v>
      </c>
      <c r="P134" s="96">
        <f t="shared" si="7"/>
        <v>-2</v>
      </c>
      <c r="Q134" s="96">
        <f t="shared" si="8"/>
        <v>0</v>
      </c>
    </row>
    <row r="135" spans="1:17" x14ac:dyDescent="0.3">
      <c r="A135" s="4" t="s">
        <v>420</v>
      </c>
      <c r="B135" s="4" t="s">
        <v>421</v>
      </c>
      <c r="C135" s="5">
        <v>45048</v>
      </c>
      <c r="D135" s="20" t="s">
        <v>422</v>
      </c>
      <c r="E135" s="6" t="s">
        <v>678</v>
      </c>
      <c r="F135" s="10" t="s">
        <v>31</v>
      </c>
      <c r="G135" s="8" t="s">
        <v>35</v>
      </c>
      <c r="H135" s="95">
        <f>IFERROR(VLOOKUP(A135,EXAMS!A:E,4,FALSE),0)</f>
        <v>0.65405454545454544</v>
      </c>
      <c r="I135" s="96">
        <f>IF('Storage '!I136="no change",'Storage '!F136,SUM('Storage '!E136,'Storage '!F136,))</f>
        <v>18</v>
      </c>
      <c r="J135" s="96">
        <v>4</v>
      </c>
      <c r="K135" s="96">
        <v>3</v>
      </c>
      <c r="L135" s="96">
        <f>IFERROR(VLOOKUP(A135, 'Cargo Trainings'!A:E, 5, FALSE),IFERROR(VLOOKUP(A135, 'DFW Trainings'!A:E, 4, FALSE),IFERROR(VLOOKUP(A135, 'AMH Trainings'!A:E, 4, FALSE),VLOOKUP(A135, 'CBF Trainings'!A:E, 4, FALSE))))</f>
        <v>18</v>
      </c>
      <c r="M135" s="96">
        <f>IFERROR(VLOOKUP(A135, SOPs!A:D, 4, FALSE),0)</f>
        <v>10</v>
      </c>
      <c r="N135" s="96">
        <f>IFERROR(VLOOKUP(A135,'Other Trainings'!A:D, 4, FALSE),0)</f>
        <v>1</v>
      </c>
      <c r="O135" s="96">
        <f t="shared" si="6"/>
        <v>0</v>
      </c>
      <c r="P135" s="96">
        <f t="shared" si="7"/>
        <v>-6</v>
      </c>
      <c r="Q135" s="96">
        <f t="shared" si="8"/>
        <v>2</v>
      </c>
    </row>
    <row r="136" spans="1:17" x14ac:dyDescent="0.3">
      <c r="A136" s="4" t="s">
        <v>423</v>
      </c>
      <c r="B136" s="4" t="s">
        <v>424</v>
      </c>
      <c r="C136" s="5">
        <v>45048</v>
      </c>
      <c r="D136" s="20" t="s">
        <v>425</v>
      </c>
      <c r="E136" s="6" t="s">
        <v>678</v>
      </c>
      <c r="F136" s="10" t="s">
        <v>16</v>
      </c>
      <c r="G136" s="8" t="s">
        <v>16</v>
      </c>
      <c r="H136" s="95">
        <f>IFERROR(VLOOKUP(A136,EXAMS!A:E,4,FALSE),0)</f>
        <v>0.89864999999999995</v>
      </c>
      <c r="I136" s="96">
        <f>IF('Storage '!I137="no change",'Storage '!F137,SUM('Storage '!E137,'Storage '!F137,))</f>
        <v>8</v>
      </c>
      <c r="J136" s="96">
        <v>3</v>
      </c>
      <c r="K136" s="96">
        <v>1</v>
      </c>
      <c r="L136" s="96">
        <f>IFERROR(VLOOKUP(A136, 'Cargo Trainings'!A:E, 5, FALSE),IFERROR(VLOOKUP(A136, 'DFW Trainings'!A:E, 4, FALSE),IFERROR(VLOOKUP(A136, 'AMH Trainings'!A:E, 4, FALSE),VLOOKUP(A136, 'CBF Trainings'!A:E, 4, FALSE))))</f>
        <v>0</v>
      </c>
      <c r="M136" s="96">
        <f>IFERROR(VLOOKUP(A136, SOPs!A:D, 4, FALSE),0)</f>
        <v>1</v>
      </c>
      <c r="N136" s="96">
        <f>IFERROR(VLOOKUP(A136,'Other Trainings'!A:D, 4, FALSE),0)</f>
        <v>1</v>
      </c>
      <c r="O136" s="96">
        <f t="shared" si="6"/>
        <v>8</v>
      </c>
      <c r="P136" s="96">
        <f t="shared" si="7"/>
        <v>2</v>
      </c>
      <c r="Q136" s="96">
        <f t="shared" si="8"/>
        <v>0</v>
      </c>
    </row>
    <row r="137" spans="1:17" x14ac:dyDescent="0.3">
      <c r="A137" s="4" t="s">
        <v>426</v>
      </c>
      <c r="B137" s="4" t="s">
        <v>427</v>
      </c>
      <c r="C137" s="5">
        <v>45048</v>
      </c>
      <c r="D137" s="20" t="s">
        <v>428</v>
      </c>
      <c r="E137" s="6" t="s">
        <v>678</v>
      </c>
      <c r="F137" s="10" t="s">
        <v>31</v>
      </c>
      <c r="G137" s="8" t="s">
        <v>629</v>
      </c>
      <c r="H137" s="95">
        <f>IFERROR(VLOOKUP(A137,EXAMS!A:E,4,FALSE),0)</f>
        <v>0.72152222222222229</v>
      </c>
      <c r="I137" s="96">
        <f>IF('Storage '!I138="no change",'Storage '!F138,SUM('Storage '!E138,'Storage '!F138,))</f>
        <v>15</v>
      </c>
      <c r="J137" s="96">
        <v>4</v>
      </c>
      <c r="K137" s="96">
        <v>3</v>
      </c>
      <c r="L137" s="96">
        <f>IFERROR(VLOOKUP(A137, 'Cargo Trainings'!A:E, 5, FALSE),IFERROR(VLOOKUP(A137, 'DFW Trainings'!A:E, 4, FALSE),IFERROR(VLOOKUP(A137, 'AMH Trainings'!A:E, 4, FALSE),VLOOKUP(A137, 'CBF Trainings'!A:E, 4, FALSE))))</f>
        <v>14</v>
      </c>
      <c r="M137" s="96">
        <f>IFERROR(VLOOKUP(A137, SOPs!A:D, 4, FALSE),0)</f>
        <v>12</v>
      </c>
      <c r="N137" s="96">
        <f>IFERROR(VLOOKUP(A137,'Other Trainings'!A:D, 4, FALSE),0)</f>
        <v>1</v>
      </c>
      <c r="O137" s="96">
        <f t="shared" si="6"/>
        <v>1</v>
      </c>
      <c r="P137" s="96">
        <f t="shared" si="7"/>
        <v>-8</v>
      </c>
      <c r="Q137" s="96">
        <f t="shared" si="8"/>
        <v>2</v>
      </c>
    </row>
    <row r="138" spans="1:17" x14ac:dyDescent="0.3">
      <c r="A138" s="4" t="s">
        <v>429</v>
      </c>
      <c r="B138" s="4" t="s">
        <v>430</v>
      </c>
      <c r="C138" s="5">
        <v>45055</v>
      </c>
      <c r="D138" s="20" t="s">
        <v>431</v>
      </c>
      <c r="E138" s="6" t="s">
        <v>656</v>
      </c>
      <c r="F138" s="7" t="s">
        <v>31</v>
      </c>
      <c r="G138" s="8" t="s">
        <v>633</v>
      </c>
      <c r="H138" s="95">
        <f>IFERROR(VLOOKUP(A138,EXAMS!A:E,4,FALSE),0)</f>
        <v>0.52542857142857147</v>
      </c>
      <c r="I138" s="96">
        <f>IF('Storage '!I139="no change",'Storage '!F139,SUM('Storage '!E139,'Storage '!F139,))</f>
        <v>15</v>
      </c>
      <c r="J138" s="96">
        <v>4</v>
      </c>
      <c r="K138" s="96">
        <v>3</v>
      </c>
      <c r="L138" s="96">
        <f>IFERROR(VLOOKUP(A138, 'Cargo Trainings'!A:E, 5, FALSE),IFERROR(VLOOKUP(A138, 'DFW Trainings'!A:E, 4, FALSE),IFERROR(VLOOKUP(A138, 'AMH Trainings'!A:E, 4, FALSE),VLOOKUP(A138, 'CBF Trainings'!A:E, 4, FALSE))))</f>
        <v>14</v>
      </c>
      <c r="M138" s="96">
        <f>IFERROR(VLOOKUP(A138, SOPs!A:D, 4, FALSE),0)</f>
        <v>6</v>
      </c>
      <c r="N138" s="96">
        <f>IFERROR(VLOOKUP(A138,'Other Trainings'!A:D, 4, FALSE),0)</f>
        <v>2</v>
      </c>
      <c r="O138" s="96">
        <f t="shared" si="6"/>
        <v>1</v>
      </c>
      <c r="P138" s="96">
        <f t="shared" si="7"/>
        <v>-2</v>
      </c>
      <c r="Q138" s="96">
        <f t="shared" si="8"/>
        <v>1</v>
      </c>
    </row>
    <row r="139" spans="1:17" x14ac:dyDescent="0.3">
      <c r="A139" s="4" t="s">
        <v>432</v>
      </c>
      <c r="B139" s="4" t="s">
        <v>433</v>
      </c>
      <c r="C139" s="5">
        <v>45055</v>
      </c>
      <c r="D139" s="20" t="s">
        <v>434</v>
      </c>
      <c r="E139" s="6" t="s">
        <v>692</v>
      </c>
      <c r="F139" s="7" t="s">
        <v>31</v>
      </c>
      <c r="G139" s="8" t="s">
        <v>633</v>
      </c>
      <c r="H139" s="95">
        <f>IFERROR(VLOOKUP(A139,EXAMS!A:E,4,FALSE),0)</f>
        <v>0.67338571428571437</v>
      </c>
      <c r="I139" s="96">
        <f>IF('Storage '!I140="no change",'Storage '!F140,SUM('Storage '!E140,'Storage '!F140,))</f>
        <v>15</v>
      </c>
      <c r="J139" s="96">
        <v>4</v>
      </c>
      <c r="K139" s="96">
        <v>3</v>
      </c>
      <c r="L139" s="96">
        <f>IFERROR(VLOOKUP(A139, 'Cargo Trainings'!A:E, 5, FALSE),IFERROR(VLOOKUP(A139, 'DFW Trainings'!A:E, 4, FALSE),IFERROR(VLOOKUP(A139, 'AMH Trainings'!A:E, 4, FALSE),VLOOKUP(A139, 'CBF Trainings'!A:E, 4, FALSE))))</f>
        <v>12</v>
      </c>
      <c r="M139" s="96">
        <f>IFERROR(VLOOKUP(A139, SOPs!A:D, 4, FALSE),0)</f>
        <v>8</v>
      </c>
      <c r="N139" s="96">
        <f>IFERROR(VLOOKUP(A139,'Other Trainings'!A:D, 4, FALSE),0)</f>
        <v>2</v>
      </c>
      <c r="O139" s="96">
        <f t="shared" si="6"/>
        <v>3</v>
      </c>
      <c r="P139" s="96">
        <f t="shared" si="7"/>
        <v>-4</v>
      </c>
      <c r="Q139" s="96">
        <f t="shared" si="8"/>
        <v>1</v>
      </c>
    </row>
    <row r="140" spans="1:17" x14ac:dyDescent="0.3">
      <c r="A140" s="4" t="s">
        <v>435</v>
      </c>
      <c r="B140" s="4" t="s">
        <v>436</v>
      </c>
      <c r="C140" s="5">
        <v>45055</v>
      </c>
      <c r="D140" s="20" t="s">
        <v>437</v>
      </c>
      <c r="E140" s="6" t="s">
        <v>678</v>
      </c>
      <c r="F140" s="7" t="s">
        <v>16</v>
      </c>
      <c r="G140" s="8" t="s">
        <v>16</v>
      </c>
      <c r="H140" s="95">
        <f>IFERROR(VLOOKUP(A140,EXAMS!A:E,4,FALSE),0)</f>
        <v>0.88096666666666668</v>
      </c>
      <c r="I140" s="96">
        <f>IF('Storage '!I141="no change",'Storage '!F141,SUM('Storage '!E141,'Storage '!F141,))</f>
        <v>8</v>
      </c>
      <c r="J140" s="96">
        <v>3</v>
      </c>
      <c r="K140" s="96">
        <v>1</v>
      </c>
      <c r="L140" s="96">
        <f>IFERROR(VLOOKUP(A140, 'Cargo Trainings'!A:E, 5, FALSE),IFERROR(VLOOKUP(A140, 'DFW Trainings'!A:E, 4, FALSE),IFERROR(VLOOKUP(A140, 'AMH Trainings'!A:E, 4, FALSE),VLOOKUP(A140, 'CBF Trainings'!A:E, 4, FALSE))))</f>
        <v>0</v>
      </c>
      <c r="M140" s="96">
        <f>IFERROR(VLOOKUP(A140, SOPs!A:D, 4, FALSE),0)</f>
        <v>2</v>
      </c>
      <c r="N140" s="96">
        <f>IFERROR(VLOOKUP(A140,'Other Trainings'!A:D, 4, FALSE),0)</f>
        <v>1</v>
      </c>
      <c r="O140" s="96">
        <f t="shared" si="6"/>
        <v>8</v>
      </c>
      <c r="P140" s="96">
        <f t="shared" si="7"/>
        <v>1</v>
      </c>
      <c r="Q140" s="96">
        <f t="shared" si="8"/>
        <v>0</v>
      </c>
    </row>
    <row r="141" spans="1:17" x14ac:dyDescent="0.3">
      <c r="A141" s="4" t="s">
        <v>438</v>
      </c>
      <c r="B141" s="4" t="s">
        <v>439</v>
      </c>
      <c r="C141" s="5">
        <v>45055</v>
      </c>
      <c r="D141" s="20" t="s">
        <v>440</v>
      </c>
      <c r="E141" s="6" t="s">
        <v>656</v>
      </c>
      <c r="F141" s="8" t="s">
        <v>143</v>
      </c>
      <c r="G141" s="8" t="s">
        <v>143</v>
      </c>
      <c r="H141" s="95">
        <f>IFERROR(VLOOKUP(A141,EXAMS!A:E,4,FALSE),0)</f>
        <v>0.74513999999999991</v>
      </c>
      <c r="I141" s="96">
        <f>IF('Storage '!I142="no change",'Storage '!F142,SUM('Storage '!E142,'Storage '!F142,))</f>
        <v>3</v>
      </c>
      <c r="J141" s="96">
        <v>1</v>
      </c>
      <c r="K141" s="96">
        <v>3</v>
      </c>
      <c r="L141" s="96">
        <f>IFERROR(VLOOKUP(A141, 'Cargo Trainings'!A:E, 5, FALSE),IFERROR(VLOOKUP(A141, 'DFW Trainings'!A:E, 4, FALSE),IFERROR(VLOOKUP(A141, 'AMH Trainings'!A:E, 4, FALSE),VLOOKUP(A141, 'CBF Trainings'!A:E, 4, FALSE))))</f>
        <v>4</v>
      </c>
      <c r="M141" s="96">
        <f>IFERROR(VLOOKUP(A141, SOPs!A:D, 4, FALSE),0)</f>
        <v>3</v>
      </c>
      <c r="N141" s="96">
        <f>IFERROR(VLOOKUP(A141,'Other Trainings'!A:D, 4, FALSE),0)</f>
        <v>1</v>
      </c>
      <c r="O141" s="96">
        <f t="shared" si="6"/>
        <v>-1</v>
      </c>
      <c r="P141" s="96">
        <f t="shared" si="7"/>
        <v>-2</v>
      </c>
      <c r="Q141" s="96">
        <f t="shared" si="8"/>
        <v>2</v>
      </c>
    </row>
    <row r="142" spans="1:17" x14ac:dyDescent="0.3">
      <c r="A142" s="4" t="s">
        <v>441</v>
      </c>
      <c r="B142" s="4" t="s">
        <v>442</v>
      </c>
      <c r="C142" s="5">
        <v>45055</v>
      </c>
      <c r="D142" s="20" t="s">
        <v>443</v>
      </c>
      <c r="E142" s="6" t="s">
        <v>678</v>
      </c>
      <c r="F142" s="10" t="s">
        <v>78</v>
      </c>
      <c r="G142" s="8" t="s">
        <v>78</v>
      </c>
      <c r="H142" s="95" t="str">
        <f>IFERROR(VLOOKUP(A142,EXAMS!A:E,4,FALSE),0)</f>
        <v/>
      </c>
      <c r="I142" s="96">
        <f>IF('Storage '!I143="no change",'Storage '!F143,SUM('Storage '!E143,'Storage '!F143,))</f>
        <v>0</v>
      </c>
      <c r="J142" s="96">
        <v>7</v>
      </c>
      <c r="K142" s="96"/>
      <c r="L142" s="96">
        <f>IFERROR(VLOOKUP(A142, 'Cargo Trainings'!A:E, 5, FALSE),IFERROR(VLOOKUP(A142, 'DFW Trainings'!A:E, 4, FALSE),IFERROR(VLOOKUP(A142, 'AMH Trainings'!A:E, 4, FALSE),VLOOKUP(A142, 'CBF Trainings'!A:E, 4, FALSE))))</f>
        <v>0</v>
      </c>
      <c r="M142" s="96">
        <f>IFERROR(VLOOKUP(A142, SOPs!A:D, 4, FALSE),0)</f>
        <v>1</v>
      </c>
      <c r="N142" s="96">
        <f>IFERROR(VLOOKUP(A142,'Other Trainings'!A:D, 4, FALSE),0)</f>
        <v>0</v>
      </c>
      <c r="O142" s="96">
        <f t="shared" si="6"/>
        <v>0</v>
      </c>
      <c r="P142" s="96">
        <f t="shared" si="7"/>
        <v>6</v>
      </c>
      <c r="Q142" s="96">
        <f t="shared" si="8"/>
        <v>0</v>
      </c>
    </row>
    <row r="143" spans="1:17" x14ac:dyDescent="0.3">
      <c r="A143" s="4" t="s">
        <v>444</v>
      </c>
      <c r="B143" s="4" t="s">
        <v>445</v>
      </c>
      <c r="C143" s="5">
        <v>45061</v>
      </c>
      <c r="D143" s="20" t="s">
        <v>446</v>
      </c>
      <c r="E143" s="6" t="s">
        <v>656</v>
      </c>
      <c r="F143" s="7" t="s">
        <v>31</v>
      </c>
      <c r="G143" s="8" t="s">
        <v>625</v>
      </c>
      <c r="H143" s="95">
        <f>IFERROR(VLOOKUP(A143,EXAMS!A:E,4,FALSE),0)</f>
        <v>0.70458571428571426</v>
      </c>
      <c r="I143" s="96">
        <f>IF('Storage '!I144="no change",'Storage '!F144,SUM('Storage '!E144,'Storage '!F144,))</f>
        <v>30</v>
      </c>
      <c r="J143" s="96">
        <v>4</v>
      </c>
      <c r="K143" s="96">
        <v>3</v>
      </c>
      <c r="L143" s="96">
        <f>IFERROR(VLOOKUP(A143, 'Cargo Trainings'!A:E, 5, FALSE),IFERROR(VLOOKUP(A143, 'DFW Trainings'!A:E, 4, FALSE),IFERROR(VLOOKUP(A143, 'AMH Trainings'!A:E, 4, FALSE),VLOOKUP(A143, 'CBF Trainings'!A:E, 4, FALSE))))</f>
        <v>15</v>
      </c>
      <c r="M143" s="96">
        <f>IFERROR(VLOOKUP(A143, SOPs!A:D, 4, FALSE),0)</f>
        <v>10</v>
      </c>
      <c r="N143" s="96">
        <f>IFERROR(VLOOKUP(A143,'Other Trainings'!A:D, 4, FALSE),0)</f>
        <v>2</v>
      </c>
      <c r="O143" s="96">
        <f t="shared" si="6"/>
        <v>15</v>
      </c>
      <c r="P143" s="96">
        <f t="shared" si="7"/>
        <v>-6</v>
      </c>
      <c r="Q143" s="96">
        <f t="shared" si="8"/>
        <v>1</v>
      </c>
    </row>
    <row r="144" spans="1:17" x14ac:dyDescent="0.3">
      <c r="A144" s="4" t="s">
        <v>447</v>
      </c>
      <c r="B144" s="4" t="s">
        <v>448</v>
      </c>
      <c r="C144" s="5">
        <v>45061</v>
      </c>
      <c r="D144" s="20" t="s">
        <v>449</v>
      </c>
      <c r="E144" s="6" t="s">
        <v>656</v>
      </c>
      <c r="F144" s="7" t="s">
        <v>20</v>
      </c>
      <c r="G144" s="8" t="s">
        <v>620</v>
      </c>
      <c r="H144" s="95">
        <f>IFERROR(VLOOKUP(A144,EXAMS!A:E,4,FALSE),0)</f>
        <v>0.75622999999999985</v>
      </c>
      <c r="I144" s="96">
        <f>IF('Storage '!I145="no change",'Storage '!F145,SUM('Storage '!E145,'Storage '!F145,))</f>
        <v>18</v>
      </c>
      <c r="J144" s="96">
        <v>4</v>
      </c>
      <c r="K144" s="96">
        <v>3</v>
      </c>
      <c r="L144" s="96">
        <f>IFERROR(VLOOKUP(A144, 'Cargo Trainings'!A:E, 5, FALSE),IFERROR(VLOOKUP(A144, 'DFW Trainings'!A:E, 4, FALSE),IFERROR(VLOOKUP(A144, 'AMH Trainings'!A:E, 4, FALSE),VLOOKUP(A144, 'CBF Trainings'!A:E, 4, FALSE))))</f>
        <v>16</v>
      </c>
      <c r="M144" s="96">
        <f>IFERROR(VLOOKUP(A144, SOPs!A:D, 4, FALSE),0)</f>
        <v>10</v>
      </c>
      <c r="N144" s="96">
        <f>IFERROR(VLOOKUP(A144,'Other Trainings'!A:D, 4, FALSE),0)</f>
        <v>1</v>
      </c>
      <c r="O144" s="96">
        <f t="shared" si="6"/>
        <v>2</v>
      </c>
      <c r="P144" s="96">
        <f t="shared" si="7"/>
        <v>-6</v>
      </c>
      <c r="Q144" s="96">
        <f t="shared" si="8"/>
        <v>2</v>
      </c>
    </row>
    <row r="145" spans="1:17" x14ac:dyDescent="0.3">
      <c r="A145" s="4" t="s">
        <v>450</v>
      </c>
      <c r="B145" s="4" t="s">
        <v>451</v>
      </c>
      <c r="C145" s="5">
        <v>45061</v>
      </c>
      <c r="D145" s="20" t="s">
        <v>452</v>
      </c>
      <c r="E145" s="6" t="s">
        <v>678</v>
      </c>
      <c r="F145" s="24" t="s">
        <v>78</v>
      </c>
      <c r="G145" s="17" t="s">
        <v>78</v>
      </c>
      <c r="H145" s="95">
        <f>IFERROR(VLOOKUP(A145,EXAMS!A:E,4,FALSE),0)</f>
        <v>0.8</v>
      </c>
      <c r="I145" s="96">
        <f>IF('Storage '!I146="no change",'Storage '!F146,SUM('Storage '!E146,'Storage '!F146,))</f>
        <v>0</v>
      </c>
      <c r="J145" s="96">
        <v>1</v>
      </c>
      <c r="K145" s="96">
        <v>0</v>
      </c>
      <c r="L145" s="96">
        <f>IFERROR(VLOOKUP(A145, 'Cargo Trainings'!A:E, 5, FALSE),IFERROR(VLOOKUP(A145, 'DFW Trainings'!A:E, 4, FALSE),IFERROR(VLOOKUP(A145, 'AMH Trainings'!A:E, 4, FALSE),VLOOKUP(A145, 'CBF Trainings'!A:E, 4, FALSE))))</f>
        <v>14</v>
      </c>
      <c r="M145" s="96">
        <f>IFERROR(VLOOKUP(A145, SOPs!A:D, 4, FALSE),0)</f>
        <v>1</v>
      </c>
      <c r="N145" s="96">
        <f>IFERROR(VLOOKUP(A145,'Other Trainings'!A:D, 4, FALSE),0)</f>
        <v>0</v>
      </c>
      <c r="O145" s="96">
        <f t="shared" si="6"/>
        <v>-14</v>
      </c>
      <c r="P145" s="96">
        <f t="shared" si="7"/>
        <v>0</v>
      </c>
      <c r="Q145" s="96">
        <f t="shared" si="8"/>
        <v>0</v>
      </c>
    </row>
    <row r="146" spans="1:17" x14ac:dyDescent="0.3">
      <c r="A146" s="4" t="s">
        <v>453</v>
      </c>
      <c r="B146" s="4" t="s">
        <v>454</v>
      </c>
      <c r="C146" s="5">
        <v>45061</v>
      </c>
      <c r="D146" s="20" t="s">
        <v>455</v>
      </c>
      <c r="E146" s="6" t="s">
        <v>656</v>
      </c>
      <c r="F146" s="7" t="s">
        <v>31</v>
      </c>
      <c r="G146" s="17" t="s">
        <v>78</v>
      </c>
      <c r="H146" s="95">
        <f>IFERROR(VLOOKUP(A146,EXAMS!A:E,4,FALSE),0)</f>
        <v>0.70369999999999999</v>
      </c>
      <c r="I146" s="96">
        <f>IF('Storage '!I147="no change",'Storage '!F147,SUM('Storage '!E147,'Storage '!F147,))</f>
        <v>15</v>
      </c>
      <c r="J146" s="96">
        <v>4</v>
      </c>
      <c r="K146" s="96">
        <v>3</v>
      </c>
      <c r="L146" s="96">
        <f>IFERROR(VLOOKUP(A146, 'Cargo Trainings'!A:E, 5, FALSE),IFERROR(VLOOKUP(A146, 'DFW Trainings'!A:E, 4, FALSE),IFERROR(VLOOKUP(A146, 'AMH Trainings'!A:E, 4, FALSE),VLOOKUP(A146, 'CBF Trainings'!A:E, 4, FALSE))))</f>
        <v>13</v>
      </c>
      <c r="M146" s="96">
        <f>IFERROR(VLOOKUP(A146, SOPs!A:D, 4, FALSE),0)</f>
        <v>2</v>
      </c>
      <c r="N146" s="96">
        <f>IFERROR(VLOOKUP(A146,'Other Trainings'!A:D, 4, FALSE),0)</f>
        <v>1</v>
      </c>
      <c r="O146" s="96">
        <f t="shared" si="6"/>
        <v>2</v>
      </c>
      <c r="P146" s="96">
        <f t="shared" si="7"/>
        <v>2</v>
      </c>
      <c r="Q146" s="96">
        <f t="shared" si="8"/>
        <v>2</v>
      </c>
    </row>
    <row r="147" spans="1:17" x14ac:dyDescent="0.3">
      <c r="A147" s="24" t="s">
        <v>456</v>
      </c>
      <c r="B147" s="4" t="s">
        <v>457</v>
      </c>
      <c r="C147" s="5">
        <v>45062</v>
      </c>
      <c r="D147" s="20" t="s">
        <v>458</v>
      </c>
      <c r="E147" s="6" t="s">
        <v>678</v>
      </c>
      <c r="F147" s="10" t="s">
        <v>78</v>
      </c>
      <c r="G147" s="10" t="s">
        <v>78</v>
      </c>
      <c r="H147" s="95">
        <f>IFERROR(VLOOKUP(A147,EXAMS!A:E,4,FALSE),0)</f>
        <v>0.86519999999999997</v>
      </c>
      <c r="I147" s="96">
        <f>IF('Storage '!I148="no change",'Storage '!F148,SUM('Storage '!E148,'Storage '!F148,))</f>
        <v>0</v>
      </c>
      <c r="J147" s="96">
        <v>5</v>
      </c>
      <c r="K147" s="96">
        <v>1</v>
      </c>
      <c r="L147" s="96">
        <f>IFERROR(VLOOKUP(A147, 'Cargo Trainings'!A:E, 5, FALSE),IFERROR(VLOOKUP(A147, 'DFW Trainings'!A:E, 4, FALSE),IFERROR(VLOOKUP(A147, 'AMH Trainings'!A:E, 4, FALSE),VLOOKUP(A147, 'CBF Trainings'!A:E, 4, FALSE))))</f>
        <v>6</v>
      </c>
      <c r="M147" s="96">
        <f>IFERROR(VLOOKUP(A147, SOPs!A:D, 4, FALSE),0)</f>
        <v>2</v>
      </c>
      <c r="N147" s="96">
        <f>IFERROR(VLOOKUP(A147,'Other Trainings'!A:D, 4, FALSE),0)</f>
        <v>0</v>
      </c>
      <c r="O147" s="96">
        <f t="shared" si="6"/>
        <v>-6</v>
      </c>
      <c r="P147" s="96">
        <f t="shared" si="7"/>
        <v>3</v>
      </c>
      <c r="Q147" s="96">
        <f t="shared" si="8"/>
        <v>1</v>
      </c>
    </row>
    <row r="148" spans="1:17" x14ac:dyDescent="0.3">
      <c r="A148" s="4" t="s">
        <v>459</v>
      </c>
      <c r="B148" s="4" t="s">
        <v>460</v>
      </c>
      <c r="C148" s="5">
        <v>45062</v>
      </c>
      <c r="D148" s="26" t="s">
        <v>461</v>
      </c>
      <c r="E148" s="6" t="s">
        <v>678</v>
      </c>
      <c r="F148" s="10" t="s">
        <v>79</v>
      </c>
      <c r="G148" s="17" t="s">
        <v>624</v>
      </c>
      <c r="H148" s="95">
        <f>IFERROR(VLOOKUP(A148,EXAMS!A:E,4,FALSE),0)</f>
        <v>0.78483333333333338</v>
      </c>
      <c r="I148" s="96">
        <f>IF('Storage '!I149="no change",'Storage '!F149,SUM('Storage '!E149,'Storage '!F149,))</f>
        <v>15</v>
      </c>
      <c r="J148" s="96">
        <v>1</v>
      </c>
      <c r="K148" s="96">
        <v>0</v>
      </c>
      <c r="L148" s="96">
        <f>IFERROR(VLOOKUP(A148, 'Cargo Trainings'!A:E, 5, FALSE),IFERROR(VLOOKUP(A148, 'DFW Trainings'!A:E, 4, FALSE),IFERROR(VLOOKUP(A148, 'AMH Trainings'!A:E, 4, FALSE),VLOOKUP(A148, 'CBF Trainings'!A:E, 4, FALSE))))</f>
        <v>11</v>
      </c>
      <c r="M148" s="96">
        <f>IFERROR(VLOOKUP(A148, SOPs!A:D, 4, FALSE),0)</f>
        <v>5</v>
      </c>
      <c r="N148" s="96">
        <f>IFERROR(VLOOKUP(A148,'Other Trainings'!A:D, 4, FALSE),0)</f>
        <v>0</v>
      </c>
      <c r="O148" s="96">
        <f t="shared" si="6"/>
        <v>4</v>
      </c>
      <c r="P148" s="96">
        <f t="shared" si="7"/>
        <v>-4</v>
      </c>
      <c r="Q148" s="96">
        <f t="shared" si="8"/>
        <v>0</v>
      </c>
    </row>
    <row r="149" spans="1:17" x14ac:dyDescent="0.3">
      <c r="A149" s="4" t="s">
        <v>462</v>
      </c>
      <c r="B149" s="4" t="s">
        <v>463</v>
      </c>
      <c r="C149" s="5">
        <v>45123</v>
      </c>
      <c r="D149" s="20" t="s">
        <v>464</v>
      </c>
      <c r="E149" s="6" t="s">
        <v>688</v>
      </c>
      <c r="F149" s="7" t="s">
        <v>31</v>
      </c>
      <c r="G149" s="17" t="s">
        <v>143</v>
      </c>
      <c r="H149" s="95">
        <f>IFERROR(VLOOKUP(A149,EXAMS!A:E,4,FALSE),0)</f>
        <v>0.63135000000000008</v>
      </c>
      <c r="I149" s="96">
        <f>IF('Storage '!I150="no change",'Storage '!F150,SUM('Storage '!E150,'Storage '!F150,))</f>
        <v>18</v>
      </c>
      <c r="J149" s="96">
        <v>4</v>
      </c>
      <c r="K149" s="96">
        <v>3</v>
      </c>
      <c r="L149" s="96">
        <f>IFERROR(VLOOKUP(A149, 'Cargo Trainings'!A:E, 5, FALSE),IFERROR(VLOOKUP(A149, 'DFW Trainings'!A:E, 4, FALSE),IFERROR(VLOOKUP(A149, 'AMH Trainings'!A:E, 4, FALSE),VLOOKUP(A149, 'CBF Trainings'!A:E, 4, FALSE))))</f>
        <v>18</v>
      </c>
      <c r="M149" s="96">
        <f>IFERROR(VLOOKUP(A149, SOPs!A:D, 4, FALSE),0)</f>
        <v>7</v>
      </c>
      <c r="N149" s="96">
        <f>IFERROR(VLOOKUP(A149,'Other Trainings'!A:D, 4, FALSE),0)</f>
        <v>1</v>
      </c>
      <c r="O149" s="96">
        <f t="shared" si="6"/>
        <v>0</v>
      </c>
      <c r="P149" s="96">
        <f t="shared" si="7"/>
        <v>-3</v>
      </c>
      <c r="Q149" s="96">
        <f t="shared" si="8"/>
        <v>2</v>
      </c>
    </row>
    <row r="150" spans="1:17" x14ac:dyDescent="0.3">
      <c r="A150" s="4" t="s">
        <v>465</v>
      </c>
      <c r="B150" s="4" t="s">
        <v>466</v>
      </c>
      <c r="C150" s="5">
        <v>45123</v>
      </c>
      <c r="D150" s="20" t="s">
        <v>467</v>
      </c>
      <c r="E150" s="6" t="s">
        <v>668</v>
      </c>
      <c r="F150" s="8" t="s">
        <v>143</v>
      </c>
      <c r="G150" s="8" t="s">
        <v>143</v>
      </c>
      <c r="H150" s="95">
        <f>IFERROR(VLOOKUP(A150,EXAMS!A:E,4,FALSE),0)</f>
        <v>0.77916666666666667</v>
      </c>
      <c r="I150" s="96">
        <f>IF('Storage '!I151="no change",'Storage '!F151,SUM('Storage '!E151,'Storage '!F151,))</f>
        <v>18</v>
      </c>
      <c r="J150" s="96">
        <v>4</v>
      </c>
      <c r="K150" s="96">
        <v>3</v>
      </c>
      <c r="L150" s="96">
        <f>IFERROR(VLOOKUP(A150, 'Cargo Trainings'!A:E, 5, FALSE),IFERROR(VLOOKUP(A150, 'DFW Trainings'!A:E, 4, FALSE),IFERROR(VLOOKUP(A150, 'AMH Trainings'!A:E, 4, FALSE),VLOOKUP(A150, 'CBF Trainings'!A:E, 4, FALSE))))</f>
        <v>10</v>
      </c>
      <c r="M150" s="96">
        <f>IFERROR(VLOOKUP(A150, SOPs!A:D, 4, FALSE),0)</f>
        <v>3</v>
      </c>
      <c r="N150" s="96">
        <f>IFERROR(VLOOKUP(A150,'Other Trainings'!A:D, 4, FALSE),0)</f>
        <v>2</v>
      </c>
      <c r="O150" s="96">
        <f t="shared" si="6"/>
        <v>8</v>
      </c>
      <c r="P150" s="96">
        <f t="shared" si="7"/>
        <v>1</v>
      </c>
      <c r="Q150" s="96">
        <f t="shared" si="8"/>
        <v>1</v>
      </c>
    </row>
    <row r="151" spans="1:17" x14ac:dyDescent="0.3">
      <c r="A151" s="4" t="s">
        <v>468</v>
      </c>
      <c r="B151" s="4" t="s">
        <v>469</v>
      </c>
      <c r="C151" s="5">
        <v>45124</v>
      </c>
      <c r="D151" s="20" t="s">
        <v>470</v>
      </c>
      <c r="E151" s="6" t="s">
        <v>656</v>
      </c>
      <c r="F151" s="7" t="s">
        <v>31</v>
      </c>
      <c r="G151" s="17" t="s">
        <v>629</v>
      </c>
      <c r="H151" s="95">
        <f>IFERROR(VLOOKUP(A151,EXAMS!A:E,4,FALSE),0)</f>
        <v>0.73302222222222224</v>
      </c>
      <c r="I151" s="96">
        <f>IF('Storage '!I152="no change",'Storage '!F152,SUM('Storage '!E152,'Storage '!F152,))</f>
        <v>15</v>
      </c>
      <c r="J151" s="96">
        <v>4</v>
      </c>
      <c r="K151" s="96">
        <v>3</v>
      </c>
      <c r="L151" s="96">
        <f>IFERROR(VLOOKUP(A151, 'Cargo Trainings'!A:E, 5, FALSE),IFERROR(VLOOKUP(A151, 'DFW Trainings'!A:E, 4, FALSE),IFERROR(VLOOKUP(A151, 'AMH Trainings'!A:E, 4, FALSE),VLOOKUP(A151, 'CBF Trainings'!A:E, 4, FALSE))))</f>
        <v>15</v>
      </c>
      <c r="M151" s="96">
        <f>IFERROR(VLOOKUP(A151, SOPs!A:D, 4, FALSE),0)</f>
        <v>7</v>
      </c>
      <c r="N151" s="96">
        <f>IFERROR(VLOOKUP(A151,'Other Trainings'!A:D, 4, FALSE),0)</f>
        <v>2</v>
      </c>
      <c r="O151" s="96">
        <f t="shared" si="6"/>
        <v>0</v>
      </c>
      <c r="P151" s="96">
        <f t="shared" si="7"/>
        <v>-3</v>
      </c>
      <c r="Q151" s="96">
        <f t="shared" si="8"/>
        <v>1</v>
      </c>
    </row>
    <row r="152" spans="1:17" x14ac:dyDescent="0.3">
      <c r="A152" s="4" t="s">
        <v>471</v>
      </c>
      <c r="B152" s="4" t="s">
        <v>472</v>
      </c>
      <c r="C152" s="5">
        <v>45124</v>
      </c>
      <c r="D152" s="20" t="s">
        <v>473</v>
      </c>
      <c r="E152" s="6" t="s">
        <v>668</v>
      </c>
      <c r="F152" s="7" t="s">
        <v>20</v>
      </c>
      <c r="G152" s="17" t="s">
        <v>623</v>
      </c>
      <c r="H152" s="95">
        <f>IFERROR(VLOOKUP(A152,EXAMS!A:E,4,FALSE),0)</f>
        <v>0.68846250000000009</v>
      </c>
      <c r="I152" s="96">
        <f>IF('Storage '!I153="no change",'Storage '!F153,SUM('Storage '!E153,'Storage '!F153,))</f>
        <v>33</v>
      </c>
      <c r="J152" s="96">
        <v>4</v>
      </c>
      <c r="K152" s="96">
        <v>3</v>
      </c>
      <c r="L152" s="96">
        <f>IFERROR(VLOOKUP(A152, 'Cargo Trainings'!A:E, 5, FALSE),IFERROR(VLOOKUP(A152, 'DFW Trainings'!A:E, 4, FALSE),IFERROR(VLOOKUP(A152, 'AMH Trainings'!A:E, 4, FALSE),VLOOKUP(A152, 'CBF Trainings'!A:E, 4, FALSE))))</f>
        <v>17</v>
      </c>
      <c r="M152" s="96">
        <f>IFERROR(VLOOKUP(A152, SOPs!A:D, 4, FALSE),0)</f>
        <v>12</v>
      </c>
      <c r="N152" s="96">
        <f>IFERROR(VLOOKUP(A152,'Other Trainings'!A:D, 4, FALSE),0)</f>
        <v>1</v>
      </c>
      <c r="O152" s="96">
        <f t="shared" si="6"/>
        <v>16</v>
      </c>
      <c r="P152" s="96">
        <f t="shared" si="7"/>
        <v>-8</v>
      </c>
      <c r="Q152" s="96">
        <f t="shared" si="8"/>
        <v>2</v>
      </c>
    </row>
    <row r="153" spans="1:17" x14ac:dyDescent="0.3">
      <c r="A153" s="4" t="s">
        <v>474</v>
      </c>
      <c r="B153" s="4" t="s">
        <v>475</v>
      </c>
      <c r="C153" s="5">
        <v>45299</v>
      </c>
      <c r="D153" s="20" t="s">
        <v>476</v>
      </c>
      <c r="E153" s="6" t="s">
        <v>682</v>
      </c>
      <c r="F153" s="7" t="s">
        <v>265</v>
      </c>
      <c r="G153" s="8" t="s">
        <v>622</v>
      </c>
      <c r="H153" s="95" t="str">
        <f>IFERROR(VLOOKUP(A153,EXAMS!A:E,4,FALSE),0)</f>
        <v/>
      </c>
      <c r="I153" s="96">
        <f>IF('Storage '!I154="no change",'Storage '!F154,SUM('Storage '!E154,'Storage '!F154,))</f>
        <v>0</v>
      </c>
      <c r="J153" s="96">
        <v>1</v>
      </c>
      <c r="K153" s="96">
        <v>1</v>
      </c>
      <c r="L153" s="96">
        <f>IFERROR(VLOOKUP(A153, 'Cargo Trainings'!A:E, 5, FALSE),IFERROR(VLOOKUP(A153, 'DFW Trainings'!A:E, 4, FALSE),IFERROR(VLOOKUP(A153, 'AMH Trainings'!A:E, 4, FALSE),VLOOKUP(A153, 'CBF Trainings'!A:E, 4, FALSE))))</f>
        <v>0</v>
      </c>
      <c r="M153" s="96">
        <f>IFERROR(VLOOKUP(A153, SOPs!A:D, 4, FALSE),0)</f>
        <v>0</v>
      </c>
      <c r="N153" s="96">
        <f>IFERROR(VLOOKUP(A153,'Other Trainings'!A:D, 4, FALSE),0)</f>
        <v>0</v>
      </c>
      <c r="O153" s="96">
        <f t="shared" si="6"/>
        <v>0</v>
      </c>
      <c r="P153" s="96">
        <f t="shared" si="7"/>
        <v>1</v>
      </c>
      <c r="Q153" s="96">
        <f t="shared" si="8"/>
        <v>1</v>
      </c>
    </row>
    <row r="154" spans="1:17" x14ac:dyDescent="0.3">
      <c r="A154" s="5" t="s">
        <v>477</v>
      </c>
      <c r="B154" s="4" t="s">
        <v>478</v>
      </c>
      <c r="C154" s="5">
        <v>45347</v>
      </c>
      <c r="D154" s="20" t="s">
        <v>479</v>
      </c>
      <c r="E154" s="6" t="s">
        <v>682</v>
      </c>
      <c r="F154" s="7" t="s">
        <v>265</v>
      </c>
      <c r="G154" s="8" t="s">
        <v>622</v>
      </c>
      <c r="H154" s="95" t="str">
        <f>IFERROR(VLOOKUP(A154,EXAMS!A:E,4,FALSE),0)</f>
        <v/>
      </c>
      <c r="I154" s="96">
        <f>IF('Storage '!I155="no change",'Storage '!F155,SUM('Storage '!E155,'Storage '!F155,))</f>
        <v>0</v>
      </c>
      <c r="J154" s="96">
        <v>1</v>
      </c>
      <c r="K154" s="96">
        <v>1</v>
      </c>
      <c r="L154" s="96">
        <f>IFERROR(VLOOKUP(A154, 'Cargo Trainings'!A:E, 5, FALSE),IFERROR(VLOOKUP(A154, 'DFW Trainings'!A:E, 4, FALSE),IFERROR(VLOOKUP(A154, 'AMH Trainings'!A:E, 4, FALSE),VLOOKUP(A154, 'CBF Trainings'!A:E, 4, FALSE))))</f>
        <v>0</v>
      </c>
      <c r="M154" s="96">
        <f>IFERROR(VLOOKUP(A154, SOPs!A:D, 4, FALSE),0)</f>
        <v>0</v>
      </c>
      <c r="N154" s="96">
        <f>IFERROR(VLOOKUP(A154,'Other Trainings'!A:D, 4, FALSE),0)</f>
        <v>0</v>
      </c>
      <c r="O154" s="96">
        <f t="shared" si="6"/>
        <v>0</v>
      </c>
      <c r="P154" s="96">
        <f t="shared" si="7"/>
        <v>1</v>
      </c>
      <c r="Q154" s="96">
        <f t="shared" si="8"/>
        <v>1</v>
      </c>
    </row>
    <row r="155" spans="1:17" x14ac:dyDescent="0.3">
      <c r="A155" s="5" t="s">
        <v>480</v>
      </c>
      <c r="B155" s="4" t="s">
        <v>481</v>
      </c>
      <c r="C155" s="5">
        <v>45369</v>
      </c>
      <c r="D155" s="20" t="s">
        <v>482</v>
      </c>
      <c r="E155" s="6" t="s">
        <v>678</v>
      </c>
      <c r="F155" s="7" t="s">
        <v>31</v>
      </c>
      <c r="G155" s="7" t="s">
        <v>625</v>
      </c>
      <c r="H155" s="95">
        <f>IFERROR(VLOOKUP(A155,EXAMS!A:E,4,FALSE),0)</f>
        <v>0.86551999999999985</v>
      </c>
      <c r="I155" s="96">
        <f>IF('Storage '!I156="no change",'Storage '!F156,SUM('Storage '!E156,'Storage '!F156,))</f>
        <v>30</v>
      </c>
      <c r="J155" s="96">
        <v>4</v>
      </c>
      <c r="K155" s="96">
        <v>3</v>
      </c>
      <c r="L155" s="96">
        <f>IFERROR(VLOOKUP(A155, 'Cargo Trainings'!A:E, 5, FALSE),IFERROR(VLOOKUP(A155, 'DFW Trainings'!A:E, 4, FALSE),IFERROR(VLOOKUP(A155, 'AMH Trainings'!A:E, 4, FALSE),VLOOKUP(A155, 'CBF Trainings'!A:E, 4, FALSE))))</f>
        <v>15</v>
      </c>
      <c r="M155" s="96">
        <f>IFERROR(VLOOKUP(A155, SOPs!A:D, 4, FALSE),0)</f>
        <v>12</v>
      </c>
      <c r="N155" s="96">
        <f>IFERROR(VLOOKUP(A155,'Other Trainings'!A:D, 4, FALSE),0)</f>
        <v>2</v>
      </c>
      <c r="O155" s="96">
        <f t="shared" si="6"/>
        <v>15</v>
      </c>
      <c r="P155" s="96">
        <f t="shared" si="7"/>
        <v>-8</v>
      </c>
      <c r="Q155" s="96">
        <f t="shared" si="8"/>
        <v>1</v>
      </c>
    </row>
    <row r="156" spans="1:17" x14ac:dyDescent="0.3">
      <c r="A156" s="5" t="s">
        <v>483</v>
      </c>
      <c r="B156" s="4" t="s">
        <v>484</v>
      </c>
      <c r="C156" s="5">
        <v>45369</v>
      </c>
      <c r="D156" s="20" t="s">
        <v>485</v>
      </c>
      <c r="E156" s="6" t="s">
        <v>656</v>
      </c>
      <c r="F156" s="7" t="s">
        <v>31</v>
      </c>
      <c r="G156" s="7" t="s">
        <v>629</v>
      </c>
      <c r="H156" s="95">
        <f>IFERROR(VLOOKUP(A156,EXAMS!A:E,4,FALSE),0)</f>
        <v>0.83256666666666668</v>
      </c>
      <c r="I156" s="96">
        <f>IF('Storage '!I157="no change",'Storage '!F157,SUM('Storage '!E157,'Storage '!F157,))</f>
        <v>30</v>
      </c>
      <c r="J156" s="96">
        <v>4</v>
      </c>
      <c r="K156" s="96">
        <v>3</v>
      </c>
      <c r="L156" s="96">
        <f>IFERROR(VLOOKUP(A156, 'Cargo Trainings'!A:E, 5, FALSE),IFERROR(VLOOKUP(A156, 'DFW Trainings'!A:E, 4, FALSE),IFERROR(VLOOKUP(A156, 'AMH Trainings'!A:E, 4, FALSE),VLOOKUP(A156, 'CBF Trainings'!A:E, 4, FALSE))))</f>
        <v>13</v>
      </c>
      <c r="M156" s="96">
        <f>IFERROR(VLOOKUP(A156, SOPs!A:D, 4, FALSE),0)</f>
        <v>10</v>
      </c>
      <c r="N156" s="96">
        <f>IFERROR(VLOOKUP(A156,'Other Trainings'!A:D, 4, FALSE),0)</f>
        <v>1</v>
      </c>
      <c r="O156" s="96">
        <f t="shared" si="6"/>
        <v>17</v>
      </c>
      <c r="P156" s="96">
        <f t="shared" si="7"/>
        <v>-6</v>
      </c>
      <c r="Q156" s="96">
        <f t="shared" si="8"/>
        <v>2</v>
      </c>
    </row>
    <row r="157" spans="1:17" x14ac:dyDescent="0.3">
      <c r="A157" s="4" t="s">
        <v>486</v>
      </c>
      <c r="B157" s="4" t="s">
        <v>487</v>
      </c>
      <c r="C157" s="5">
        <v>45369</v>
      </c>
      <c r="D157" s="29" t="s">
        <v>488</v>
      </c>
      <c r="E157" s="6" t="s">
        <v>678</v>
      </c>
      <c r="F157" s="30" t="s">
        <v>365</v>
      </c>
      <c r="G157" s="30" t="s">
        <v>365</v>
      </c>
      <c r="H157" s="95">
        <f>IFERROR(VLOOKUP(A157,EXAMS!A:E,4,FALSE),0)</f>
        <v>0.75509999999999999</v>
      </c>
      <c r="I157" s="96">
        <f>IF('Storage '!I158="no change",'Storage '!F158,SUM('Storage '!E158,'Storage '!F158,))</f>
        <v>0</v>
      </c>
      <c r="J157" s="96">
        <v>1</v>
      </c>
      <c r="K157" s="96">
        <v>1</v>
      </c>
      <c r="L157" s="96">
        <f>IFERROR(VLOOKUP(A157, 'Cargo Trainings'!A:E, 5, FALSE),IFERROR(VLOOKUP(A157, 'DFW Trainings'!A:E, 4, FALSE),IFERROR(VLOOKUP(A157, 'AMH Trainings'!A:E, 4, FALSE),VLOOKUP(A157, 'CBF Trainings'!A:E, 4, FALSE))))</f>
        <v>7</v>
      </c>
      <c r="M157" s="96">
        <f>IFERROR(VLOOKUP(A157, SOPs!A:D, 4, FALSE),0)</f>
        <v>1</v>
      </c>
      <c r="N157" s="96">
        <f>IFERROR(VLOOKUP(A157,'Other Trainings'!A:D, 4, FALSE),0)</f>
        <v>0</v>
      </c>
      <c r="O157" s="96">
        <f t="shared" si="6"/>
        <v>-7</v>
      </c>
      <c r="P157" s="96">
        <f t="shared" si="7"/>
        <v>0</v>
      </c>
      <c r="Q157" s="96">
        <f t="shared" si="8"/>
        <v>1</v>
      </c>
    </row>
    <row r="158" spans="1:17" x14ac:dyDescent="0.3">
      <c r="A158" s="5" t="s">
        <v>489</v>
      </c>
      <c r="B158" s="4" t="s">
        <v>490</v>
      </c>
      <c r="C158" s="5">
        <v>45369</v>
      </c>
      <c r="D158" s="151" t="s">
        <v>494</v>
      </c>
      <c r="E158" s="6" t="s">
        <v>678</v>
      </c>
      <c r="F158" s="7" t="s">
        <v>20</v>
      </c>
      <c r="G158" s="7" t="s">
        <v>620</v>
      </c>
      <c r="H158" s="95">
        <f>IFERROR(VLOOKUP(A158,EXAMS!A:E,4,FALSE),0)</f>
        <v>0.86657777777777778</v>
      </c>
      <c r="I158" s="96">
        <f>IF('Storage '!I159="no change",'Storage '!F159,SUM('Storage '!E159,'Storage '!F159,))</f>
        <v>33</v>
      </c>
      <c r="J158" s="96">
        <v>4</v>
      </c>
      <c r="K158" s="96">
        <v>3</v>
      </c>
      <c r="L158" s="96">
        <f>IFERROR(VLOOKUP(A158, 'Cargo Trainings'!A:E, 5, FALSE),IFERROR(VLOOKUP(A158, 'DFW Trainings'!A:E, 4, FALSE),IFERROR(VLOOKUP(A158, 'AMH Trainings'!A:E, 4, FALSE),VLOOKUP(A158, 'CBF Trainings'!A:E, 4, FALSE))))</f>
        <v>17</v>
      </c>
      <c r="M158" s="96">
        <f>IFERROR(VLOOKUP(A158, SOPs!A:D, 4, FALSE),0)</f>
        <v>11</v>
      </c>
      <c r="N158" s="96">
        <f>IFERROR(VLOOKUP(A158,'Other Trainings'!A:D, 4, FALSE),0)</f>
        <v>1</v>
      </c>
      <c r="O158" s="96">
        <f t="shared" si="6"/>
        <v>16</v>
      </c>
      <c r="P158" s="96">
        <f t="shared" si="7"/>
        <v>-7</v>
      </c>
      <c r="Q158" s="96">
        <f t="shared" si="8"/>
        <v>2</v>
      </c>
    </row>
    <row r="159" spans="1:17" x14ac:dyDescent="0.3">
      <c r="A159" s="5" t="s">
        <v>492</v>
      </c>
      <c r="B159" s="4" t="s">
        <v>493</v>
      </c>
      <c r="C159" s="5">
        <v>45369</v>
      </c>
      <c r="D159" s="92" t="s">
        <v>491</v>
      </c>
      <c r="E159" s="6" t="s">
        <v>656</v>
      </c>
      <c r="F159" s="7" t="s">
        <v>31</v>
      </c>
      <c r="G159" s="7" t="s">
        <v>625</v>
      </c>
      <c r="H159" s="95">
        <f>IFERROR(VLOOKUP(A159,EXAMS!A:E,4,FALSE),0)</f>
        <v>0.7401833333333333</v>
      </c>
      <c r="I159" s="96">
        <f>IF('Storage '!I160="no change",'Storage '!F160,SUM('Storage '!E160,'Storage '!F160,))</f>
        <v>33</v>
      </c>
      <c r="J159" s="96">
        <v>4</v>
      </c>
      <c r="K159" s="96">
        <v>3</v>
      </c>
      <c r="L159" s="96">
        <f>IFERROR(VLOOKUP(A159, 'Cargo Trainings'!A:E, 5, FALSE),IFERROR(VLOOKUP(A159, 'DFW Trainings'!A:E, 4, FALSE),IFERROR(VLOOKUP(A159, 'AMH Trainings'!A:E, 4, FALSE),VLOOKUP(A159, 'CBF Trainings'!A:E, 4, FALSE))))</f>
        <v>18</v>
      </c>
      <c r="M159" s="96">
        <f>IFERROR(VLOOKUP(A159, SOPs!A:D, 4, FALSE),0)</f>
        <v>9</v>
      </c>
      <c r="N159" s="96">
        <f>IFERROR(VLOOKUP(A159,'Other Trainings'!A:D, 4, FALSE),0)</f>
        <v>1</v>
      </c>
      <c r="O159" s="96">
        <f t="shared" si="6"/>
        <v>15</v>
      </c>
      <c r="P159" s="96">
        <f t="shared" si="7"/>
        <v>-5</v>
      </c>
      <c r="Q159" s="96">
        <f t="shared" si="8"/>
        <v>2</v>
      </c>
    </row>
    <row r="160" spans="1:17" x14ac:dyDescent="0.3">
      <c r="A160" s="5" t="s">
        <v>495</v>
      </c>
      <c r="B160" s="4" t="s">
        <v>496</v>
      </c>
      <c r="C160" s="5">
        <v>45369</v>
      </c>
      <c r="D160" s="20" t="s">
        <v>497</v>
      </c>
      <c r="E160" s="6" t="s">
        <v>693</v>
      </c>
      <c r="F160" s="7" t="s">
        <v>31</v>
      </c>
      <c r="G160" s="8" t="s">
        <v>622</v>
      </c>
      <c r="H160" s="95">
        <f>IFERROR(VLOOKUP(A160,EXAMS!A:E,4,FALSE),0)</f>
        <v>0.95</v>
      </c>
      <c r="I160" s="96">
        <f>IF('Storage '!I161="no change",'Storage '!F161,SUM('Storage '!E161,'Storage '!F161,))</f>
        <v>0</v>
      </c>
      <c r="J160" s="96">
        <v>1</v>
      </c>
      <c r="K160" s="96">
        <v>0</v>
      </c>
      <c r="L160" s="96">
        <f>IFERROR(VLOOKUP(A160, 'Cargo Trainings'!A:E, 5, FALSE),IFERROR(VLOOKUP(A160, 'DFW Trainings'!A:E, 4, FALSE),IFERROR(VLOOKUP(A160, 'AMH Trainings'!A:E, 4, FALSE),VLOOKUP(A160, 'CBF Trainings'!A:E, 4, FALSE))))</f>
        <v>0</v>
      </c>
      <c r="M160" s="96">
        <f>IFERROR(VLOOKUP(A160, SOPs!A:D, 4, FALSE),0)</f>
        <v>3</v>
      </c>
      <c r="N160" s="96">
        <f>IFERROR(VLOOKUP(A160,'Other Trainings'!A:D, 4, FALSE),0)</f>
        <v>2</v>
      </c>
      <c r="O160" s="96">
        <f t="shared" si="6"/>
        <v>0</v>
      </c>
      <c r="P160" s="96">
        <f t="shared" si="7"/>
        <v>-2</v>
      </c>
      <c r="Q160" s="96">
        <f t="shared" si="8"/>
        <v>-2</v>
      </c>
    </row>
    <row r="161" spans="1:17" x14ac:dyDescent="0.3">
      <c r="A161" s="5" t="s">
        <v>498</v>
      </c>
      <c r="B161" s="5" t="s">
        <v>499</v>
      </c>
      <c r="C161" s="5">
        <v>45369</v>
      </c>
      <c r="D161" s="20" t="s">
        <v>500</v>
      </c>
      <c r="E161" s="6" t="s">
        <v>678</v>
      </c>
      <c r="F161" s="7" t="s">
        <v>31</v>
      </c>
      <c r="G161" s="7" t="s">
        <v>629</v>
      </c>
      <c r="H161" s="95">
        <f>IFERROR(VLOOKUP(A161,EXAMS!A:E,4,FALSE),0)</f>
        <v>0.8581333333333333</v>
      </c>
      <c r="I161" s="96">
        <f>IF('Storage '!I162="no change",'Storage '!F162,SUM('Storage '!E162,'Storage '!F162,))</f>
        <v>15</v>
      </c>
      <c r="J161" s="96">
        <v>4</v>
      </c>
      <c r="K161" s="96">
        <v>3</v>
      </c>
      <c r="L161" s="96">
        <f>IFERROR(VLOOKUP(A161, 'Cargo Trainings'!A:E, 5, FALSE),IFERROR(VLOOKUP(A161, 'DFW Trainings'!A:E, 4, FALSE),IFERROR(VLOOKUP(A161, 'AMH Trainings'!A:E, 4, FALSE),VLOOKUP(A161, 'CBF Trainings'!A:E, 4, FALSE))))</f>
        <v>16</v>
      </c>
      <c r="M161" s="96">
        <f>IFERROR(VLOOKUP(A161, SOPs!A:D, 4, FALSE),0)</f>
        <v>10</v>
      </c>
      <c r="N161" s="96">
        <f>IFERROR(VLOOKUP(A161,'Other Trainings'!A:D, 4, FALSE),0)</f>
        <v>1</v>
      </c>
      <c r="O161" s="96">
        <f t="shared" si="6"/>
        <v>-1</v>
      </c>
      <c r="P161" s="96">
        <f t="shared" si="7"/>
        <v>-6</v>
      </c>
      <c r="Q161" s="96">
        <f t="shared" si="8"/>
        <v>2</v>
      </c>
    </row>
    <row r="162" spans="1:17" x14ac:dyDescent="0.3">
      <c r="A162" s="5" t="s">
        <v>501</v>
      </c>
      <c r="B162" s="5" t="s">
        <v>502</v>
      </c>
      <c r="C162" s="5">
        <v>45397</v>
      </c>
      <c r="D162" s="20" t="s">
        <v>503</v>
      </c>
      <c r="E162" s="6" t="s">
        <v>656</v>
      </c>
      <c r="F162" s="7" t="s">
        <v>27</v>
      </c>
      <c r="G162" s="7" t="s">
        <v>27</v>
      </c>
      <c r="H162" s="95">
        <f>IFERROR(VLOOKUP(A162,EXAMS!A:E,4,FALSE),0)</f>
        <v>0.87545714285714293</v>
      </c>
      <c r="I162" s="96">
        <f>IF('Storage '!I163="no change",'Storage '!F163,SUM('Storage '!E163,'Storage '!F163,))</f>
        <v>16</v>
      </c>
      <c r="J162" s="96">
        <v>6</v>
      </c>
      <c r="K162" s="96">
        <v>1</v>
      </c>
      <c r="L162" s="96">
        <f>IFERROR(VLOOKUP(A162, 'Cargo Trainings'!A:E, 5, FALSE),IFERROR(VLOOKUP(A162, 'DFW Trainings'!A:E, 4, FALSE),IFERROR(VLOOKUP(A162, 'AMH Trainings'!A:E, 4, FALSE),VLOOKUP(A162, 'CBF Trainings'!A:E, 4, FALSE))))</f>
        <v>1</v>
      </c>
      <c r="M162" s="96">
        <f>IFERROR(VLOOKUP(A162, SOPs!A:D, 4, FALSE),0)</f>
        <v>6</v>
      </c>
      <c r="N162" s="96">
        <f>IFERROR(VLOOKUP(A162,'Other Trainings'!A:D, 4, FALSE),0)</f>
        <v>1</v>
      </c>
      <c r="O162" s="96">
        <f t="shared" si="6"/>
        <v>15</v>
      </c>
      <c r="P162" s="96">
        <f t="shared" si="7"/>
        <v>0</v>
      </c>
      <c r="Q162" s="96">
        <f t="shared" si="8"/>
        <v>0</v>
      </c>
    </row>
    <row r="163" spans="1:17" x14ac:dyDescent="0.3">
      <c r="A163" s="5" t="s">
        <v>504</v>
      </c>
      <c r="B163" s="5" t="s">
        <v>505</v>
      </c>
      <c r="C163" s="5">
        <v>45398</v>
      </c>
      <c r="D163" s="20" t="s">
        <v>506</v>
      </c>
      <c r="E163" s="6" t="s">
        <v>656</v>
      </c>
      <c r="F163" s="17" t="s">
        <v>234</v>
      </c>
      <c r="G163" s="7" t="s">
        <v>234</v>
      </c>
      <c r="H163" s="95" t="str">
        <f>IFERROR(VLOOKUP(A163,EXAMS!A:E,4,FALSE),0)</f>
        <v/>
      </c>
      <c r="I163" s="96">
        <f>IF('Storage '!I164="no change",'Storage '!F164,SUM('Storage '!E164,'Storage '!F164,))</f>
        <v>22</v>
      </c>
      <c r="J163" s="96">
        <v>4</v>
      </c>
      <c r="K163" s="96">
        <v>3</v>
      </c>
      <c r="L163" s="96">
        <f>IFERROR(VLOOKUP(A163, 'Cargo Trainings'!A:E, 5, FALSE),IFERROR(VLOOKUP(A163, 'DFW Trainings'!A:E, 4, FALSE),IFERROR(VLOOKUP(A163, 'AMH Trainings'!A:E, 4, FALSE),VLOOKUP(A163, 'CBF Trainings'!A:E, 4, FALSE))))</f>
        <v>15</v>
      </c>
      <c r="M163" s="96">
        <f>IFERROR(VLOOKUP(A163, SOPs!A:D, 4, FALSE),0)</f>
        <v>8</v>
      </c>
      <c r="N163" s="96">
        <f>IFERROR(VLOOKUP(A163,'Other Trainings'!A:D, 4, FALSE),0)</f>
        <v>1</v>
      </c>
      <c r="O163" s="96">
        <f t="shared" si="6"/>
        <v>7</v>
      </c>
      <c r="P163" s="96">
        <f t="shared" si="7"/>
        <v>-4</v>
      </c>
      <c r="Q163" s="96">
        <f t="shared" si="8"/>
        <v>2</v>
      </c>
    </row>
    <row r="164" spans="1:17" x14ac:dyDescent="0.3">
      <c r="A164" s="5" t="s">
        <v>507</v>
      </c>
      <c r="B164" s="5" t="s">
        <v>508</v>
      </c>
      <c r="C164" s="5">
        <v>45398</v>
      </c>
      <c r="D164" s="20" t="s">
        <v>509</v>
      </c>
      <c r="E164" s="6" t="s">
        <v>678</v>
      </c>
      <c r="F164" s="7" t="s">
        <v>31</v>
      </c>
      <c r="G164" s="7" t="s">
        <v>633</v>
      </c>
      <c r="H164" s="95">
        <f>IFERROR(VLOOKUP(A164,EXAMS!A:E,4,FALSE),0)</f>
        <v>0.83172727272727265</v>
      </c>
      <c r="I164" s="96">
        <f>IF('Storage '!I165="no change",'Storage '!F165,SUM('Storage '!E165,'Storage '!F165,))</f>
        <v>30</v>
      </c>
      <c r="J164" s="96">
        <v>4</v>
      </c>
      <c r="K164" s="96">
        <v>3</v>
      </c>
      <c r="L164" s="96">
        <f>IFERROR(VLOOKUP(A164, 'Cargo Trainings'!A:E, 5, FALSE),IFERROR(VLOOKUP(A164, 'DFW Trainings'!A:E, 4, FALSE),IFERROR(VLOOKUP(A164, 'AMH Trainings'!A:E, 4, FALSE),VLOOKUP(A164, 'CBF Trainings'!A:E, 4, FALSE))))</f>
        <v>15</v>
      </c>
      <c r="M164" s="96">
        <f>IFERROR(VLOOKUP(A164, SOPs!A:D, 4, FALSE),0)</f>
        <v>11</v>
      </c>
      <c r="N164" s="96">
        <f>IFERROR(VLOOKUP(A164,'Other Trainings'!A:D, 4, FALSE),0)</f>
        <v>1</v>
      </c>
      <c r="O164" s="96">
        <f t="shared" si="6"/>
        <v>15</v>
      </c>
      <c r="P164" s="96">
        <f t="shared" si="7"/>
        <v>-7</v>
      </c>
      <c r="Q164" s="96">
        <f t="shared" si="8"/>
        <v>2</v>
      </c>
    </row>
    <row r="165" spans="1:17" x14ac:dyDescent="0.3">
      <c r="A165" s="51" t="s">
        <v>510</v>
      </c>
      <c r="B165" s="51" t="s">
        <v>511</v>
      </c>
      <c r="C165" s="5" t="e">
        <v>#N/A</v>
      </c>
      <c r="D165" s="52" t="s">
        <v>512</v>
      </c>
      <c r="E165" s="6" t="s">
        <v>678</v>
      </c>
      <c r="F165" s="17" t="s">
        <v>717</v>
      </c>
      <c r="G165" s="36" t="s">
        <v>717</v>
      </c>
      <c r="H165" s="95">
        <f>IFERROR(VLOOKUP(A165,EXAMS!A:E,4,FALSE),0)</f>
        <v>0.7107</v>
      </c>
      <c r="I165" s="96">
        <f>IF('Storage '!I166="no change",'Storage '!F166,SUM('Storage '!E166,'Storage '!F166,))</f>
        <v>15</v>
      </c>
      <c r="J165" s="96">
        <v>4</v>
      </c>
      <c r="K165" s="96">
        <v>3</v>
      </c>
      <c r="L165" s="96">
        <f>IFERROR(VLOOKUP(A165, 'Cargo Trainings'!A:E, 5, FALSE),IFERROR(VLOOKUP(A165, 'DFW Trainings'!A:E, 4, FALSE),IFERROR(VLOOKUP(A165, 'AMH Trainings'!A:E, 4, FALSE),VLOOKUP(A165, 'CBF Trainings'!A:E, 4, FALSE))))</f>
        <v>13</v>
      </c>
      <c r="M165" s="96">
        <f>IFERROR(VLOOKUP(A165, SOPs!A:D, 4, FALSE),0)</f>
        <v>6</v>
      </c>
      <c r="N165" s="96">
        <f>IFERROR(VLOOKUP(A165,'Other Trainings'!A:D, 4, FALSE),0)</f>
        <v>1</v>
      </c>
      <c r="O165" s="96">
        <f t="shared" si="6"/>
        <v>2</v>
      </c>
      <c r="P165" s="96">
        <f t="shared" si="7"/>
        <v>-2</v>
      </c>
      <c r="Q165" s="96">
        <f t="shared" si="8"/>
        <v>2</v>
      </c>
    </row>
    <row r="166" spans="1:17" x14ac:dyDescent="0.3">
      <c r="A166" s="5" t="s">
        <v>513</v>
      </c>
      <c r="B166" s="5" t="s">
        <v>514</v>
      </c>
      <c r="C166" s="5">
        <v>45398</v>
      </c>
      <c r="D166" s="20" t="s">
        <v>515</v>
      </c>
      <c r="E166" s="6" t="s">
        <v>678</v>
      </c>
      <c r="F166" s="7" t="s">
        <v>16</v>
      </c>
      <c r="G166" s="7" t="s">
        <v>16</v>
      </c>
      <c r="H166" s="95">
        <f>IFERROR(VLOOKUP(A166,EXAMS!A:E,4,FALSE),0)</f>
        <v>0.7365799999999999</v>
      </c>
      <c r="I166" s="96">
        <f>IF('Storage '!I167="no change",'Storage '!F167,SUM('Storage '!E167,'Storage '!F167,))</f>
        <v>8</v>
      </c>
      <c r="J166" s="96">
        <v>3</v>
      </c>
      <c r="K166" s="96">
        <v>1</v>
      </c>
      <c r="L166" s="96">
        <f>IFERROR(VLOOKUP(A166, 'Cargo Trainings'!A:E, 5, FALSE),IFERROR(VLOOKUP(A166, 'DFW Trainings'!A:E, 4, FALSE),IFERROR(VLOOKUP(A166, 'AMH Trainings'!A:E, 4, FALSE),VLOOKUP(A166, 'CBF Trainings'!A:E, 4, FALSE))))</f>
        <v>14</v>
      </c>
      <c r="M166" s="96">
        <f>IFERROR(VLOOKUP(A166, SOPs!A:D, 4, FALSE),0)</f>
        <v>6</v>
      </c>
      <c r="N166" s="96">
        <f>IFERROR(VLOOKUP(A166,'Other Trainings'!A:D, 4, FALSE),0)</f>
        <v>1</v>
      </c>
      <c r="O166" s="96">
        <f t="shared" si="6"/>
        <v>-6</v>
      </c>
      <c r="P166" s="96">
        <f t="shared" si="7"/>
        <v>-3</v>
      </c>
      <c r="Q166" s="96">
        <f t="shared" si="8"/>
        <v>0</v>
      </c>
    </row>
    <row r="167" spans="1:17" x14ac:dyDescent="0.3">
      <c r="A167" s="5" t="s">
        <v>516</v>
      </c>
      <c r="B167" s="5" t="s">
        <v>517</v>
      </c>
      <c r="C167" s="5">
        <v>45398</v>
      </c>
      <c r="D167" s="26" t="s">
        <v>518</v>
      </c>
      <c r="E167" s="6" t="s">
        <v>656</v>
      </c>
      <c r="F167" s="7" t="s">
        <v>79</v>
      </c>
      <c r="G167" s="7" t="s">
        <v>633</v>
      </c>
      <c r="H167" s="95">
        <f>IFERROR(VLOOKUP(A167,EXAMS!A:E,4,FALSE),0)</f>
        <v>0.77728000000000008</v>
      </c>
      <c r="I167" s="96">
        <f>IF('Storage '!I168="no change",'Storage '!F168,SUM('Storage '!E168,'Storage '!F168,))</f>
        <v>15</v>
      </c>
      <c r="J167" s="96">
        <v>6</v>
      </c>
      <c r="K167" s="96">
        <v>1</v>
      </c>
      <c r="L167" s="96">
        <f>IFERROR(VLOOKUP(A167, 'Cargo Trainings'!A:E, 5, FALSE),IFERROR(VLOOKUP(A167, 'DFW Trainings'!A:E, 4, FALSE),IFERROR(VLOOKUP(A167, 'AMH Trainings'!A:E, 4, FALSE),VLOOKUP(A167, 'CBF Trainings'!A:E, 4, FALSE))))</f>
        <v>12</v>
      </c>
      <c r="M167" s="96">
        <f>IFERROR(VLOOKUP(A167, SOPs!A:D, 4, FALSE),0)</f>
        <v>5</v>
      </c>
      <c r="N167" s="96">
        <f>IFERROR(VLOOKUP(A167,'Other Trainings'!A:D, 4, FALSE),0)</f>
        <v>1</v>
      </c>
      <c r="O167" s="96">
        <f t="shared" si="6"/>
        <v>3</v>
      </c>
      <c r="P167" s="96">
        <f t="shared" si="7"/>
        <v>1</v>
      </c>
      <c r="Q167" s="96">
        <f t="shared" si="8"/>
        <v>0</v>
      </c>
    </row>
    <row r="168" spans="1:17" x14ac:dyDescent="0.3">
      <c r="A168" s="5" t="s">
        <v>519</v>
      </c>
      <c r="B168" s="5" t="s">
        <v>520</v>
      </c>
      <c r="C168" s="5" t="e">
        <v>#N/A</v>
      </c>
      <c r="D168" s="20" t="s">
        <v>521</v>
      </c>
      <c r="E168" s="6" t="s">
        <v>678</v>
      </c>
      <c r="F168" s="7" t="s">
        <v>31</v>
      </c>
      <c r="G168" s="7" t="s">
        <v>633</v>
      </c>
      <c r="H168" s="95">
        <f>IFERROR(VLOOKUP(A168,EXAMS!A:E,4,FALSE),0)</f>
        <v>0.82580000000000009</v>
      </c>
      <c r="I168" s="96">
        <f>IF('Storage '!I169="no change",'Storage '!F169,SUM('Storage '!E169,'Storage '!F169,))</f>
        <v>15</v>
      </c>
      <c r="J168" s="96">
        <v>4</v>
      </c>
      <c r="K168" s="96">
        <v>3</v>
      </c>
      <c r="L168" s="96">
        <f>IFERROR(VLOOKUP(A168, 'Cargo Trainings'!A:E, 5, FALSE),IFERROR(VLOOKUP(A168, 'DFW Trainings'!A:E, 4, FALSE),IFERROR(VLOOKUP(A168, 'AMH Trainings'!A:E, 4, FALSE),VLOOKUP(A168, 'CBF Trainings'!A:E, 4, FALSE))))</f>
        <v>14</v>
      </c>
      <c r="M168" s="96">
        <f>IFERROR(VLOOKUP(A168, SOPs!A:D, 4, FALSE),0)</f>
        <v>6</v>
      </c>
      <c r="N168" s="96">
        <f>IFERROR(VLOOKUP(A168,'Other Trainings'!A:D, 4, FALSE),0)</f>
        <v>2</v>
      </c>
      <c r="O168" s="96">
        <f t="shared" si="6"/>
        <v>1</v>
      </c>
      <c r="P168" s="96">
        <f t="shared" si="7"/>
        <v>-2</v>
      </c>
      <c r="Q168" s="96">
        <f t="shared" si="8"/>
        <v>1</v>
      </c>
    </row>
    <row r="169" spans="1:17" x14ac:dyDescent="0.3">
      <c r="A169" s="5" t="s">
        <v>522</v>
      </c>
      <c r="B169" s="5" t="s">
        <v>523</v>
      </c>
      <c r="C169" s="5">
        <v>45398</v>
      </c>
      <c r="D169" s="20" t="s">
        <v>524</v>
      </c>
      <c r="E169" s="6" t="s">
        <v>688</v>
      </c>
      <c r="F169" s="7" t="s">
        <v>234</v>
      </c>
      <c r="G169" s="7" t="s">
        <v>234</v>
      </c>
      <c r="H169" s="95" t="str">
        <f>IFERROR(VLOOKUP(A169,EXAMS!A:E,4,FALSE),0)</f>
        <v/>
      </c>
      <c r="I169" s="96">
        <f>IF('Storage '!I170="no change",'Storage '!F170,SUM('Storage '!E170,'Storage '!F170,))</f>
        <v>7</v>
      </c>
      <c r="J169" s="96">
        <v>2</v>
      </c>
      <c r="K169" s="96">
        <v>1</v>
      </c>
      <c r="L169" s="96">
        <f>IFERROR(VLOOKUP(A169, 'Cargo Trainings'!A:E, 5, FALSE),IFERROR(VLOOKUP(A169, 'DFW Trainings'!A:E, 4, FALSE),IFERROR(VLOOKUP(A169, 'AMH Trainings'!A:E, 4, FALSE),VLOOKUP(A169, 'CBF Trainings'!A:E, 4, FALSE))))</f>
        <v>0</v>
      </c>
      <c r="M169" s="96">
        <f>IFERROR(VLOOKUP(A169, SOPs!A:D, 4, FALSE),0)</f>
        <v>4</v>
      </c>
      <c r="N169" s="96">
        <f>IFERROR(VLOOKUP(A169,'Other Trainings'!A:D, 4, FALSE),0)</f>
        <v>1</v>
      </c>
      <c r="O169" s="96">
        <f t="shared" si="6"/>
        <v>7</v>
      </c>
      <c r="P169" s="96">
        <f t="shared" si="7"/>
        <v>-2</v>
      </c>
      <c r="Q169" s="96">
        <f t="shared" si="8"/>
        <v>0</v>
      </c>
    </row>
    <row r="170" spans="1:17" x14ac:dyDescent="0.3">
      <c r="A170" s="5" t="s">
        <v>525</v>
      </c>
      <c r="B170" s="5" t="s">
        <v>526</v>
      </c>
      <c r="C170" s="5">
        <v>45410</v>
      </c>
      <c r="D170" s="20" t="s">
        <v>527</v>
      </c>
      <c r="E170" s="6" t="s">
        <v>656</v>
      </c>
      <c r="F170" s="7" t="s">
        <v>16</v>
      </c>
      <c r="G170" s="8" t="s">
        <v>16</v>
      </c>
      <c r="H170" s="95" t="str">
        <f>IFERROR(VLOOKUP(A170,EXAMS!A:E,4,FALSE),0)</f>
        <v/>
      </c>
      <c r="I170" s="96">
        <f>IF('Storage '!I171="no change",'Storage '!F171,SUM('Storage '!E171,'Storage '!F171,))</f>
        <v>8</v>
      </c>
      <c r="J170" s="96"/>
      <c r="K170" s="96"/>
      <c r="L170" s="96">
        <f>IFERROR(VLOOKUP(A170, 'Cargo Trainings'!A:E, 5, FALSE),IFERROR(VLOOKUP(A170, 'DFW Trainings'!A:E, 4, FALSE),IFERROR(VLOOKUP(A170, 'AMH Trainings'!A:E, 4, FALSE),VLOOKUP(A170, 'CBF Trainings'!A:E, 4, FALSE))))</f>
        <v>0</v>
      </c>
      <c r="M170" s="96">
        <f>IFERROR(VLOOKUP(A170, SOPs!A:D, 4, FALSE),0)</f>
        <v>3</v>
      </c>
      <c r="N170" s="96">
        <f>IFERROR(VLOOKUP(A170,'Other Trainings'!A:D, 4, FALSE),0)</f>
        <v>1</v>
      </c>
      <c r="O170" s="96">
        <f t="shared" si="6"/>
        <v>8</v>
      </c>
      <c r="P170" s="96">
        <f t="shared" si="7"/>
        <v>-3</v>
      </c>
      <c r="Q170" s="96">
        <f t="shared" si="8"/>
        <v>-1</v>
      </c>
    </row>
    <row r="171" spans="1:17" x14ac:dyDescent="0.3">
      <c r="A171" s="5" t="s">
        <v>528</v>
      </c>
      <c r="B171" s="5" t="s">
        <v>596</v>
      </c>
      <c r="C171" s="5">
        <v>43171</v>
      </c>
      <c r="D171" s="20" t="s">
        <v>529</v>
      </c>
      <c r="E171" s="6" t="s">
        <v>678</v>
      </c>
      <c r="F171" s="7" t="s">
        <v>20</v>
      </c>
      <c r="G171" s="7" t="s">
        <v>35</v>
      </c>
      <c r="H171" s="95">
        <f>IFERROR(VLOOKUP(A171,EXAMS!A:E,4,FALSE),0)</f>
        <v>0.80284</v>
      </c>
      <c r="I171" s="96">
        <f>IF('Storage '!I172="no change",'Storage '!F172,SUM('Storage '!E172,'Storage '!F172,))</f>
        <v>18</v>
      </c>
      <c r="J171" s="96">
        <v>4</v>
      </c>
      <c r="K171" s="96">
        <v>3</v>
      </c>
      <c r="L171" s="96">
        <f>IFERROR(VLOOKUP(A171, 'Cargo Trainings'!A:E, 5, FALSE),IFERROR(VLOOKUP(A171, 'DFW Trainings'!A:E, 4, FALSE),IFERROR(VLOOKUP(A171, 'AMH Trainings'!A:E, 4, FALSE),VLOOKUP(A171, 'CBF Trainings'!A:E, 4, FALSE))))</f>
        <v>18</v>
      </c>
      <c r="M171" s="96">
        <f>IFERROR(VLOOKUP(A171, SOPs!A:D, 4, FALSE),0)</f>
        <v>8</v>
      </c>
      <c r="N171" s="96">
        <f>IFERROR(VLOOKUP(A171,'Other Trainings'!A:D, 4, FALSE),0)</f>
        <v>1</v>
      </c>
      <c r="O171" s="96">
        <f t="shared" si="6"/>
        <v>0</v>
      </c>
      <c r="P171" s="96">
        <f t="shared" si="7"/>
        <v>-4</v>
      </c>
      <c r="Q171" s="96">
        <f t="shared" si="8"/>
        <v>2</v>
      </c>
    </row>
    <row r="172" spans="1:17" x14ac:dyDescent="0.3">
      <c r="A172" s="5" t="s">
        <v>597</v>
      </c>
      <c r="B172" s="5" t="s">
        <v>598</v>
      </c>
      <c r="C172" s="5">
        <v>45558</v>
      </c>
      <c r="D172" s="50" t="s">
        <v>599</v>
      </c>
      <c r="E172" s="6" t="s">
        <v>694</v>
      </c>
      <c r="F172" s="7" t="s">
        <v>265</v>
      </c>
      <c r="G172" s="7" t="s">
        <v>622</v>
      </c>
      <c r="H172" s="95" t="str">
        <f>IFERROR(VLOOKUP(A172,EXAMS!A:E,4,FALSE),0)</f>
        <v/>
      </c>
      <c r="I172" s="96">
        <f>IF('Storage '!I173="no change",'Storage '!F173,SUM('Storage '!E173,'Storage '!F173,))</f>
        <v>0</v>
      </c>
      <c r="J172" s="96">
        <v>1</v>
      </c>
      <c r="K172" s="96">
        <v>1</v>
      </c>
      <c r="L172" s="96">
        <f>IFERROR(VLOOKUP(A172, 'Cargo Trainings'!A:E, 5, FALSE),IFERROR(VLOOKUP(A172, 'DFW Trainings'!A:E, 4, FALSE),IFERROR(VLOOKUP(A172, 'AMH Trainings'!A:E, 4, FALSE),VLOOKUP(A172, 'CBF Trainings'!A:E, 4, FALSE))))</f>
        <v>0</v>
      </c>
      <c r="M172" s="96">
        <f>IFERROR(VLOOKUP(A172, SOPs!A:D, 4, FALSE),0)</f>
        <v>0</v>
      </c>
      <c r="N172" s="96">
        <f>IFERROR(VLOOKUP(A172,'Other Trainings'!A:D, 4, FALSE),0)</f>
        <v>0</v>
      </c>
      <c r="O172" s="96">
        <f t="shared" si="6"/>
        <v>0</v>
      </c>
      <c r="P172" s="96">
        <f t="shared" si="7"/>
        <v>1</v>
      </c>
      <c r="Q172" s="96">
        <f t="shared" si="8"/>
        <v>1</v>
      </c>
    </row>
    <row r="173" spans="1:17" x14ac:dyDescent="0.3">
      <c r="A173" s="5" t="s">
        <v>600</v>
      </c>
      <c r="B173" s="5" t="s">
        <v>601</v>
      </c>
      <c r="C173" s="5">
        <v>45580</v>
      </c>
      <c r="D173" s="20" t="s">
        <v>602</v>
      </c>
      <c r="E173" s="6" t="s">
        <v>678</v>
      </c>
      <c r="F173" s="7" t="s">
        <v>16</v>
      </c>
      <c r="G173" s="8" t="s">
        <v>16</v>
      </c>
      <c r="H173" s="95">
        <f>IFERROR(VLOOKUP(A173,EXAMS!A:E,4,FALSE),0)</f>
        <v>0.88280000000000003</v>
      </c>
      <c r="I173" s="96">
        <f>IF('Storage '!I174="no change",'Storage '!F174,SUM('Storage '!E174,'Storage '!F174,))</f>
        <v>23</v>
      </c>
      <c r="J173" s="96">
        <v>4</v>
      </c>
      <c r="K173" s="96">
        <v>3</v>
      </c>
      <c r="L173" s="96">
        <f>IFERROR(VLOOKUP(A173, 'Cargo Trainings'!A:E, 5, FALSE),IFERROR(VLOOKUP(A173, 'DFW Trainings'!A:E, 4, FALSE),IFERROR(VLOOKUP(A173, 'AMH Trainings'!A:E, 4, FALSE),VLOOKUP(A173, 'CBF Trainings'!A:E, 4, FALSE))))</f>
        <v>10</v>
      </c>
      <c r="M173" s="96">
        <f>IFERROR(VLOOKUP(A173, SOPs!A:D, 4, FALSE),0)</f>
        <v>4</v>
      </c>
      <c r="N173" s="96">
        <f>IFERROR(VLOOKUP(A173,'Other Trainings'!A:D, 4, FALSE),0)</f>
        <v>1</v>
      </c>
      <c r="O173" s="96">
        <f t="shared" si="6"/>
        <v>13</v>
      </c>
      <c r="P173" s="96">
        <f t="shared" si="7"/>
        <v>0</v>
      </c>
      <c r="Q173" s="96">
        <f t="shared" si="8"/>
        <v>2</v>
      </c>
    </row>
    <row r="174" spans="1:17" x14ac:dyDescent="0.3">
      <c r="A174" s="5" t="s">
        <v>719</v>
      </c>
      <c r="B174" s="188" t="s">
        <v>76</v>
      </c>
      <c r="C174" s="5" t="e">
        <v>#N/A</v>
      </c>
      <c r="D174" s="18" t="s">
        <v>603</v>
      </c>
      <c r="E174" s="6" t="s">
        <v>648</v>
      </c>
      <c r="F174" s="7" t="s">
        <v>8</v>
      </c>
      <c r="G174" s="4" t="s">
        <v>727</v>
      </c>
      <c r="H174" s="95" t="str">
        <f>IFERROR(VLOOKUP(A174,EXAMS!A:E,4,FALSE),0)</f>
        <v/>
      </c>
      <c r="I174" s="96">
        <f>IF('Storage '!I175="no change",'Storage '!F175,SUM('Storage '!E175,'Storage '!F175,))</f>
        <v>0</v>
      </c>
      <c r="J174" s="96"/>
      <c r="K174" s="96"/>
      <c r="L174" s="96">
        <f>IFERROR(VLOOKUP(A174, 'Cargo Trainings'!A:E, 5, FALSE),IFERROR(VLOOKUP(A174, 'DFW Trainings'!A:E, 4, FALSE),IFERROR(VLOOKUP(A174, 'AMH Trainings'!A:E, 4, FALSE),VLOOKUP(A174, 'CBF Trainings'!A:E, 4, FALSE))))</f>
        <v>0</v>
      </c>
      <c r="M174" s="96">
        <f>IFERROR(VLOOKUP(A174, SOPs!A:D, 4, FALSE),0)</f>
        <v>0</v>
      </c>
      <c r="N174" s="96">
        <f>IFERROR(VLOOKUP(A174,'Other Trainings'!A:D, 4, FALSE),0)</f>
        <v>0</v>
      </c>
      <c r="O174" s="96">
        <f t="shared" si="6"/>
        <v>0</v>
      </c>
      <c r="P174" s="96">
        <f t="shared" si="7"/>
        <v>0</v>
      </c>
      <c r="Q174" s="96">
        <f t="shared" si="8"/>
        <v>0</v>
      </c>
    </row>
    <row r="175" spans="1:17" x14ac:dyDescent="0.3">
      <c r="A175" s="5" t="s">
        <v>720</v>
      </c>
      <c r="B175" s="188" t="s">
        <v>76</v>
      </c>
      <c r="C175" s="5">
        <v>45620</v>
      </c>
      <c r="D175" s="58" t="s">
        <v>606</v>
      </c>
      <c r="E175" s="58" t="s">
        <v>678</v>
      </c>
      <c r="F175" s="19" t="s">
        <v>365</v>
      </c>
      <c r="G175" s="4" t="s">
        <v>78</v>
      </c>
      <c r="H175" s="95" t="str">
        <f>IFERROR(VLOOKUP(A175,EXAMS!A:E,4,FALSE),0)</f>
        <v/>
      </c>
      <c r="I175" s="96">
        <f>IF('Storage '!I176="no change",'Storage '!F176,SUM('Storage '!E176,'Storage '!F176,))</f>
        <v>0</v>
      </c>
      <c r="J175" s="96"/>
      <c r="K175" s="96"/>
      <c r="L175" s="96">
        <f>IFERROR(VLOOKUP(A175, 'Cargo Trainings'!A:E, 5, FALSE),IFERROR(VLOOKUP(A175, 'DFW Trainings'!A:E, 4, FALSE),IFERROR(VLOOKUP(A175, 'AMH Trainings'!A:E, 4, FALSE),VLOOKUP(A175, 'CBF Trainings'!A:E, 4, FALSE))))</f>
        <v>0</v>
      </c>
      <c r="M175" s="96">
        <f>IFERROR(VLOOKUP(A175, SOPs!A:D, 4, FALSE),0)</f>
        <v>0</v>
      </c>
      <c r="N175" s="96">
        <f>IFERROR(VLOOKUP(A175,'Other Trainings'!A:D, 4, FALSE),0)</f>
        <v>0</v>
      </c>
      <c r="O175" s="96">
        <f t="shared" si="6"/>
        <v>0</v>
      </c>
      <c r="P175" s="96">
        <f t="shared" si="7"/>
        <v>0</v>
      </c>
      <c r="Q175" s="96">
        <f t="shared" si="8"/>
        <v>0</v>
      </c>
    </row>
    <row r="176" spans="1:17" x14ac:dyDescent="0.3">
      <c r="A176" s="5" t="s">
        <v>721</v>
      </c>
      <c r="B176" s="188" t="s">
        <v>747</v>
      </c>
      <c r="C176" s="5">
        <v>45636</v>
      </c>
      <c r="D176" s="18" t="s">
        <v>604</v>
      </c>
      <c r="E176" s="6" t="s">
        <v>695</v>
      </c>
      <c r="F176" s="7" t="s">
        <v>79</v>
      </c>
      <c r="G176" s="4" t="s">
        <v>78</v>
      </c>
      <c r="H176" s="95" t="str">
        <f>IFERROR(VLOOKUP(A176,EXAMS!A:E,4,FALSE),0)</f>
        <v/>
      </c>
      <c r="I176" s="96">
        <f>IF('Storage '!I177="no change",'Storage '!F177,SUM('Storage '!E177,'Storage '!F177,))</f>
        <v>0</v>
      </c>
      <c r="J176" s="96"/>
      <c r="K176" s="96"/>
      <c r="L176" s="96">
        <f>IFERROR(VLOOKUP(A176, 'Cargo Trainings'!A:E, 5, FALSE),IFERROR(VLOOKUP(A176, 'DFW Trainings'!A:E, 4, FALSE),IFERROR(VLOOKUP(A176, 'AMH Trainings'!A:E, 4, FALSE),VLOOKUP(A176, 'CBF Trainings'!A:E, 4, FALSE))))</f>
        <v>11</v>
      </c>
      <c r="M176" s="96">
        <f>IFERROR(VLOOKUP(A176, SOPs!A:D, 4, FALSE),0)</f>
        <v>1</v>
      </c>
      <c r="N176" s="96"/>
      <c r="O176" s="96">
        <f t="shared" si="6"/>
        <v>-11</v>
      </c>
      <c r="P176" s="96">
        <f t="shared" si="7"/>
        <v>-1</v>
      </c>
      <c r="Q176" s="96">
        <f t="shared" si="8"/>
        <v>0</v>
      </c>
    </row>
    <row r="177" spans="1:17" x14ac:dyDescent="0.3">
      <c r="A177" s="188" t="s">
        <v>722</v>
      </c>
      <c r="B177" s="188" t="s">
        <v>748</v>
      </c>
      <c r="C177" s="5">
        <v>45643</v>
      </c>
      <c r="D177" s="18" t="s">
        <v>723</v>
      </c>
      <c r="E177" s="6" t="s">
        <v>678</v>
      </c>
      <c r="F177" s="7" t="s">
        <v>31</v>
      </c>
      <c r="G177" s="4" t="s">
        <v>624</v>
      </c>
      <c r="H177" s="95">
        <f>IFERROR(VLOOKUP(A177,EXAMS!A:E,4,FALSE),0)</f>
        <v>0.7869666666666667</v>
      </c>
      <c r="I177" s="96">
        <f>IF('Storage '!I178="no change",'Storage '!F178,SUM('Storage '!E178,'Storage '!F178,))</f>
        <v>0</v>
      </c>
      <c r="J177" s="96"/>
      <c r="K177" s="96"/>
      <c r="L177" s="96">
        <f>IFERROR(VLOOKUP(A177, 'Cargo Trainings'!A:E, 5, FALSE),IFERROR(VLOOKUP(A177, 'DFW Trainings'!A:E, 4, FALSE),IFERROR(VLOOKUP(A177, 'AMH Trainings'!A:E, 4, FALSE),VLOOKUP(A177, 'CBF Trainings'!A:E, 4, FALSE))))</f>
        <v>12</v>
      </c>
      <c r="M177" s="96">
        <f>IFERROR(VLOOKUP(A177, SOPs!A:D, 4, FALSE),0)</f>
        <v>7</v>
      </c>
      <c r="N177" s="96">
        <f>IFERROR(VLOOKUP(A177,'Other Trainings'!A:D, 4, FALSE),0)</f>
        <v>1</v>
      </c>
      <c r="O177" s="96">
        <f t="shared" si="6"/>
        <v>-12</v>
      </c>
      <c r="P177" s="96">
        <f t="shared" si="7"/>
        <v>-7</v>
      </c>
      <c r="Q177" s="96">
        <f t="shared" si="8"/>
        <v>-1</v>
      </c>
    </row>
    <row r="178" spans="1:17" x14ac:dyDescent="0.3">
      <c r="A178" s="188" t="s">
        <v>728</v>
      </c>
      <c r="B178" s="188" t="s">
        <v>749</v>
      </c>
      <c r="C178" s="5">
        <v>45656</v>
      </c>
      <c r="D178" s="18" t="s">
        <v>724</v>
      </c>
      <c r="E178" s="6" t="s">
        <v>672</v>
      </c>
      <c r="F178" s="7" t="s">
        <v>79</v>
      </c>
      <c r="G178" s="4" t="s">
        <v>627</v>
      </c>
      <c r="H178" s="95">
        <f>IFERROR(VLOOKUP(A178,EXAMS!A:E,4,FALSE),0)</f>
        <v>0.81089999999999995</v>
      </c>
      <c r="I178" s="96">
        <f>IF('Storage '!I179="no change",'Storage '!F179,SUM('Storage '!E179,'Storage '!F179,))</f>
        <v>0</v>
      </c>
      <c r="J178" s="96"/>
      <c r="K178" s="96"/>
      <c r="L178" s="96">
        <f>IFERROR(VLOOKUP(A178, 'Cargo Trainings'!A:E, 5, FALSE),IFERROR(VLOOKUP(A178, 'DFW Trainings'!A:E, 4, FALSE),IFERROR(VLOOKUP(A178, 'AMH Trainings'!A:E, 4, FALSE),VLOOKUP(A178, 'CBF Trainings'!A:E, 4, FALSE))))</f>
        <v>13</v>
      </c>
      <c r="M178" s="96">
        <f>IFERROR(VLOOKUP(A178, SOPs!A:D, 4, FALSE),0)</f>
        <v>7</v>
      </c>
      <c r="N178" s="96">
        <f>IFERROR(VLOOKUP(A178,'Other Trainings'!A:D, 4, FALSE),0)</f>
        <v>1</v>
      </c>
      <c r="O178" s="96">
        <f t="shared" si="6"/>
        <v>-13</v>
      </c>
      <c r="P178" s="96">
        <f t="shared" si="7"/>
        <v>-7</v>
      </c>
      <c r="Q178" s="96">
        <f t="shared" si="8"/>
        <v>-1</v>
      </c>
    </row>
    <row r="179" spans="1:17" x14ac:dyDescent="0.3">
      <c r="A179" s="188" t="s">
        <v>745</v>
      </c>
      <c r="B179" s="188"/>
      <c r="C179" s="5">
        <v>45690</v>
      </c>
      <c r="D179" s="18" t="s">
        <v>746</v>
      </c>
      <c r="E179" s="6" t="s">
        <v>678</v>
      </c>
      <c r="F179" s="7" t="s">
        <v>31</v>
      </c>
      <c r="G179" s="4" t="s">
        <v>624</v>
      </c>
      <c r="H179" s="95">
        <f>IFERROR(VLOOKUP(A179,EXAMS!A:E,4,FALSE),0)</f>
        <v>0.76849999999999996</v>
      </c>
      <c r="I179" s="96">
        <f>IF('Storage '!I180="no change",'Storage '!F180,SUM('Storage '!E180,'Storage '!F180,))</f>
        <v>0</v>
      </c>
      <c r="J179" s="96"/>
      <c r="K179" s="96"/>
      <c r="L179" s="96">
        <f>IFERROR(VLOOKUP(A179, 'Cargo Trainings'!A:E, 5, FALSE),IFERROR(VLOOKUP(A179, 'DFW Trainings'!A:E, 4, FALSE),IFERROR(VLOOKUP(A179, 'AMH Trainings'!A:E, 4, FALSE),VLOOKUP(A179, 'CBF Trainings'!A:E, 4, FALSE))))</f>
        <v>10</v>
      </c>
      <c r="M179" s="96">
        <f>IFERROR(VLOOKUP(A179, SOPs!A:D, 4, FALSE),0)</f>
        <v>3</v>
      </c>
      <c r="N179" s="96"/>
      <c r="O179" s="96">
        <f t="shared" si="6"/>
        <v>-10</v>
      </c>
      <c r="P179" s="96">
        <f t="shared" si="7"/>
        <v>-3</v>
      </c>
      <c r="Q179" s="96">
        <f t="shared" si="8"/>
        <v>0</v>
      </c>
    </row>
    <row r="180" spans="1:17" x14ac:dyDescent="0.3">
      <c r="A180" s="188" t="s">
        <v>732</v>
      </c>
      <c r="B180" s="188"/>
      <c r="C180" s="5">
        <v>45697</v>
      </c>
      <c r="D180" s="18" t="s">
        <v>726</v>
      </c>
      <c r="E180" s="18" t="s">
        <v>678</v>
      </c>
      <c r="F180" s="7" t="s">
        <v>79</v>
      </c>
      <c r="G180" s="53" t="s">
        <v>629</v>
      </c>
      <c r="H180" s="95">
        <f>IFERROR(VLOOKUP(A180,EXAMS!A:E,4,FALSE),0)</f>
        <v>0.6120000000000001</v>
      </c>
      <c r="I180" s="96">
        <f>IF('Storage '!I182="no change",'Storage '!F182,SUM('Storage '!E182,'Storage '!F182,))</f>
        <v>0</v>
      </c>
      <c r="J180" s="96"/>
      <c r="K180" s="96"/>
      <c r="L180" s="96">
        <f>IFERROR(VLOOKUP(A180, 'Cargo Trainings'!A:E, 5, FALSE),IFERROR(VLOOKUP(A180, 'DFW Trainings'!A:E, 4, FALSE),IFERROR(VLOOKUP(A180, 'AMH Trainings'!A:E, 4, FALSE),VLOOKUP(A180, 'CBF Trainings'!A:E, 4, FALSE))))</f>
        <v>13</v>
      </c>
      <c r="M180" s="96">
        <f>IFERROR(VLOOKUP(A180, SOPs!A:D, 4, FALSE),0)</f>
        <v>6</v>
      </c>
      <c r="N180" s="96">
        <f>IFERROR(VLOOKUP(A180,'Other Trainings'!A:D, 4, FALSE),0)</f>
        <v>1</v>
      </c>
      <c r="O180" s="96">
        <f t="shared" si="6"/>
        <v>-13</v>
      </c>
      <c r="P180" s="96">
        <f t="shared" si="7"/>
        <v>-6</v>
      </c>
      <c r="Q180" s="96">
        <f t="shared" si="8"/>
        <v>-1</v>
      </c>
    </row>
    <row r="181" spans="1:17" x14ac:dyDescent="0.3">
      <c r="A181" s="188" t="s">
        <v>734</v>
      </c>
      <c r="B181" s="188"/>
      <c r="C181" s="5">
        <v>45704</v>
      </c>
      <c r="D181" s="18" t="s">
        <v>725</v>
      </c>
      <c r="E181" s="6" t="s">
        <v>678</v>
      </c>
      <c r="F181" s="7" t="s">
        <v>31</v>
      </c>
      <c r="G181" s="4" t="s">
        <v>633</v>
      </c>
      <c r="H181" s="95">
        <f>IFERROR(VLOOKUP(A181,EXAMS!A:E,4,FALSE),0)</f>
        <v>0.74770000000000003</v>
      </c>
      <c r="I181" s="96">
        <f>IF('Storage '!I183="no change",'Storage '!F183,SUM('Storage '!E183,'Storage '!F183,))</f>
        <v>0</v>
      </c>
      <c r="J181" s="96"/>
      <c r="K181" s="96"/>
      <c r="L181" s="96">
        <f>IFERROR(VLOOKUP(A181, 'Cargo Trainings'!A:E, 5, FALSE),IFERROR(VLOOKUP(A181, 'DFW Trainings'!A:E, 4, FALSE),IFERROR(VLOOKUP(A181, 'AMH Trainings'!A:E, 4, FALSE),VLOOKUP(A181, 'CBF Trainings'!A:E, 4, FALSE))))</f>
        <v>11</v>
      </c>
      <c r="M181" s="96">
        <f>IFERROR(VLOOKUP(A181, SOPs!A:D, 4, FALSE),0)</f>
        <v>5</v>
      </c>
      <c r="N181" s="96"/>
      <c r="O181" s="96">
        <f t="shared" si="6"/>
        <v>-11</v>
      </c>
      <c r="P181" s="96">
        <f t="shared" si="7"/>
        <v>-5</v>
      </c>
      <c r="Q181" s="96">
        <f t="shared" si="8"/>
        <v>0</v>
      </c>
    </row>
    <row r="182" spans="1:17" x14ac:dyDescent="0.3">
      <c r="A182" s="188" t="s">
        <v>735</v>
      </c>
      <c r="B182" s="188"/>
      <c r="C182" s="5">
        <v>45719</v>
      </c>
      <c r="D182" s="18" t="s">
        <v>752</v>
      </c>
      <c r="E182" s="189" t="s">
        <v>682</v>
      </c>
      <c r="F182" s="190" t="s">
        <v>265</v>
      </c>
      <c r="G182" s="7" t="s">
        <v>622</v>
      </c>
      <c r="H182" s="95" t="str">
        <f>IFERROR(VLOOKUP(A182,EXAMS!A:E,4,FALSE),0)</f>
        <v/>
      </c>
      <c r="I182" s="96">
        <f>IF('Storage '!I184="no change",'Storage '!F184,SUM('Storage '!E184,'Storage '!F184,))</f>
        <v>0</v>
      </c>
      <c r="J182" s="96"/>
      <c r="K182" s="96"/>
      <c r="L182" s="96">
        <f>IFERROR(VLOOKUP(A182, 'Cargo Trainings'!A:E, 5, FALSE),IFERROR(VLOOKUP(A182, 'DFW Trainings'!A:E, 4, FALSE),IFERROR(VLOOKUP(A182, 'AMH Trainings'!A:E, 4, FALSE),VLOOKUP(A182, 'CBF Trainings'!A:E, 4, FALSE))))</f>
        <v>0</v>
      </c>
      <c r="M182" s="96">
        <f>IFERROR(VLOOKUP(A182, SOPs!A:D, 4, FALSE),0)</f>
        <v>1</v>
      </c>
      <c r="N182" s="96"/>
      <c r="O182" s="96">
        <f t="shared" si="6"/>
        <v>0</v>
      </c>
      <c r="P182" s="96">
        <f t="shared" si="7"/>
        <v>-1</v>
      </c>
      <c r="Q182" s="96">
        <f t="shared" si="8"/>
        <v>0</v>
      </c>
    </row>
    <row r="183" spans="1:17" x14ac:dyDescent="0.3">
      <c r="A183" s="188" t="s">
        <v>736</v>
      </c>
      <c r="B183" s="188"/>
      <c r="C183" s="5">
        <v>45732</v>
      </c>
      <c r="D183" s="18" t="s">
        <v>753</v>
      </c>
      <c r="E183" s="182" t="s">
        <v>694</v>
      </c>
      <c r="F183" s="131"/>
      <c r="G183" s="53"/>
      <c r="H183" s="95" t="str">
        <f>IFERROR(VLOOKUP(A183,EXAMS!A:E,4,FALSE),0)</f>
        <v/>
      </c>
      <c r="I183" s="96">
        <f>IF('Storage '!I184="no change",'Storage '!F184,SUM('Storage '!E184,'Storage '!F184,))</f>
        <v>0</v>
      </c>
      <c r="J183" s="96"/>
      <c r="K183" s="96"/>
      <c r="L183" s="96">
        <f>IFERROR(VLOOKUP(A183, 'Cargo Trainings'!A:E, 5, FALSE),IFERROR(VLOOKUP(A183, 'DFW Trainings'!A:E, 4, FALSE),IFERROR(VLOOKUP(A183, 'AMH Trainings'!A:E, 4, FALSE),VLOOKUP(A183, 'CBF Trainings'!A:E, 4, FALSE))))</f>
        <v>2</v>
      </c>
      <c r="M183" s="96">
        <f>IFERROR(VLOOKUP(A183, SOPs!A:D, 4, FALSE),0)</f>
        <v>0</v>
      </c>
      <c r="N183" s="96">
        <f>IFERROR(VLOOKUP(A183,'Other Trainings'!A:D, 4, FALSE),0)</f>
        <v>0</v>
      </c>
      <c r="O183" s="96">
        <f t="shared" ref="O183:O186" si="9">I183-L183</f>
        <v>-2</v>
      </c>
      <c r="P183" s="96">
        <f t="shared" ref="P183:P186" si="10">J183-M183</f>
        <v>0</v>
      </c>
      <c r="Q183" s="96">
        <f t="shared" ref="Q183:Q186" si="11">K183-N183</f>
        <v>0</v>
      </c>
    </row>
    <row r="184" spans="1:17" x14ac:dyDescent="0.3">
      <c r="A184" s="188" t="s">
        <v>737</v>
      </c>
      <c r="B184" s="188"/>
      <c r="C184" s="5">
        <v>45739</v>
      </c>
      <c r="D184" s="18" t="s">
        <v>765</v>
      </c>
      <c r="E184" s="6" t="s">
        <v>678</v>
      </c>
      <c r="F184" s="7" t="s">
        <v>31</v>
      </c>
      <c r="G184" s="4" t="s">
        <v>633</v>
      </c>
      <c r="H184" s="95">
        <f>IFERROR(VLOOKUP(A184,EXAMS!A:E,4,FALSE),0)</f>
        <v>0.78700000000000003</v>
      </c>
      <c r="I184" s="96">
        <f>IF('Storage '!I185="no change",'Storage '!F185,SUM('Storage '!E185,'Storage '!F185,))</f>
        <v>0</v>
      </c>
      <c r="J184" s="96"/>
      <c r="K184" s="96"/>
      <c r="L184" s="96">
        <f>IFERROR(VLOOKUP(A184, 'Cargo Trainings'!A:E, 5, FALSE),IFERROR(VLOOKUP(A184, 'DFW Trainings'!A:E, 4, FALSE),IFERROR(VLOOKUP(A184, 'AMH Trainings'!A:E, 4, FALSE),VLOOKUP(A184, 'CBF Trainings'!A:E, 4, FALSE))))</f>
        <v>12</v>
      </c>
      <c r="M184" s="96">
        <f>IFERROR(VLOOKUP(A184, SOPs!A:D, 4, FALSE),0)</f>
        <v>1</v>
      </c>
      <c r="N184" s="96"/>
      <c r="O184" s="96">
        <f t="shared" si="9"/>
        <v>-12</v>
      </c>
      <c r="P184" s="96">
        <f t="shared" si="10"/>
        <v>-1</v>
      </c>
      <c r="Q184" s="96">
        <f t="shared" si="11"/>
        <v>0</v>
      </c>
    </row>
    <row r="185" spans="1:17" x14ac:dyDescent="0.3">
      <c r="A185" s="188" t="s">
        <v>738</v>
      </c>
      <c r="B185" s="188"/>
      <c r="C185" s="5">
        <v>45762</v>
      </c>
      <c r="D185" s="18"/>
      <c r="E185" s="53"/>
      <c r="F185" s="53"/>
      <c r="G185" s="53"/>
      <c r="H185" s="95" t="str">
        <f>IFERROR(VLOOKUP(A185,EXAMS!A:E,4,FALSE),0)</f>
        <v/>
      </c>
      <c r="I185" s="96">
        <f>IF('Storage '!I187="no change",'Storage '!F187,SUM('Storage '!E187,'Storage '!F187,))</f>
        <v>0</v>
      </c>
      <c r="J185" s="96"/>
      <c r="K185" s="96"/>
      <c r="L185" s="96">
        <f>IFERROR(VLOOKUP(A185, 'Cargo Trainings'!A:E, 5, FALSE),IFERROR(VLOOKUP(A185, 'DFW Trainings'!A:E, 4, FALSE),IFERROR(VLOOKUP(A185, 'AMH Trainings'!A:E, 4, FALSE),VLOOKUP(A185, 'CBF Trainings'!A:E, 4, FALSE))))</f>
        <v>0</v>
      </c>
      <c r="M185" s="96">
        <f>IFERROR(VLOOKUP(A185, SOPs!A:D, 4, FALSE),0)</f>
        <v>0</v>
      </c>
      <c r="N185" s="96">
        <f>IFERROR(VLOOKUP(A185,'Other Trainings'!A:D, 4, FALSE),0)</f>
        <v>0</v>
      </c>
      <c r="O185" s="96">
        <f t="shared" si="9"/>
        <v>0</v>
      </c>
      <c r="P185" s="96">
        <f t="shared" si="10"/>
        <v>0</v>
      </c>
      <c r="Q185" s="96">
        <f t="shared" si="11"/>
        <v>0</v>
      </c>
    </row>
    <row r="186" spans="1:17" x14ac:dyDescent="0.3">
      <c r="A186" s="188" t="s">
        <v>739</v>
      </c>
      <c r="B186" s="188"/>
      <c r="C186" s="5">
        <v>45762</v>
      </c>
      <c r="D186" s="18" t="s">
        <v>769</v>
      </c>
      <c r="E186" s="6" t="s">
        <v>656</v>
      </c>
      <c r="F186" s="8" t="s">
        <v>143</v>
      </c>
      <c r="G186" s="8" t="s">
        <v>143</v>
      </c>
      <c r="H186" s="95" t="str">
        <f>IFERROR(VLOOKUP(A186,EXAMS!A:E,4,FALSE),0)</f>
        <v/>
      </c>
      <c r="I186" s="96">
        <f>IF('Storage '!I188="no change",'Storage '!F188,SUM('Storage '!E188,'Storage '!F188,))</f>
        <v>0</v>
      </c>
      <c r="J186" s="96"/>
      <c r="K186" s="96"/>
      <c r="L186" s="96">
        <f>IFERROR(VLOOKUP(A186, 'Cargo Trainings'!A:E, 5, FALSE),IFERROR(VLOOKUP(A186, 'DFW Trainings'!A:E, 4, FALSE),IFERROR(VLOOKUP(A186, 'AMH Trainings'!A:E, 4, FALSE),VLOOKUP(A186, 'CBF Trainings'!A:E, 4, FALSE))))</f>
        <v>3</v>
      </c>
      <c r="M186" s="96">
        <f>IFERROR(VLOOKUP(A186, SOPs!A:D, 4, FALSE),0)</f>
        <v>0</v>
      </c>
      <c r="N186" s="96"/>
      <c r="O186" s="96">
        <f t="shared" si="9"/>
        <v>-3</v>
      </c>
      <c r="P186" s="96">
        <f t="shared" si="10"/>
        <v>0</v>
      </c>
      <c r="Q186" s="96">
        <f t="shared" si="11"/>
        <v>0</v>
      </c>
    </row>
    <row r="187" spans="1:17" x14ac:dyDescent="0.3">
      <c r="A187" s="188" t="s">
        <v>740</v>
      </c>
      <c r="B187" s="188"/>
      <c r="C187" s="5">
        <v>45763</v>
      </c>
      <c r="D187" s="18" t="s">
        <v>776</v>
      </c>
      <c r="E187" s="6" t="s">
        <v>678</v>
      </c>
      <c r="F187" s="7" t="s">
        <v>31</v>
      </c>
      <c r="G187" s="53" t="s">
        <v>627</v>
      </c>
      <c r="H187" s="95" t="str">
        <f>IFERROR(VLOOKUP(A187,EXAMS!A:E,4,FALSE),0)</f>
        <v/>
      </c>
      <c r="I187" s="96"/>
      <c r="J187" s="96"/>
      <c r="K187" s="96"/>
      <c r="L187" s="96"/>
      <c r="M187" s="96"/>
      <c r="N187" s="96"/>
      <c r="O187" s="96"/>
      <c r="P187" s="96"/>
      <c r="Q187" s="96"/>
    </row>
    <row r="188" spans="1:17" x14ac:dyDescent="0.3">
      <c r="A188" s="188" t="s">
        <v>741</v>
      </c>
      <c r="B188" s="188"/>
      <c r="C188" s="5">
        <v>45763</v>
      </c>
      <c r="D188" s="18" t="s">
        <v>775</v>
      </c>
      <c r="E188" s="6" t="s">
        <v>678</v>
      </c>
      <c r="F188" s="7" t="s">
        <v>31</v>
      </c>
      <c r="G188" s="53" t="s">
        <v>625</v>
      </c>
      <c r="H188" s="95">
        <f>IFERROR(VLOOKUP(A188,EXAMS!A:E,4,FALSE),0)</f>
        <v>0.57645000000000002</v>
      </c>
      <c r="I188" s="96"/>
      <c r="J188" s="96"/>
      <c r="K188" s="96"/>
      <c r="L188" s="96"/>
      <c r="M188" s="96"/>
      <c r="N188" s="96"/>
      <c r="O188" s="96"/>
      <c r="P188" s="96"/>
      <c r="Q188" s="96"/>
    </row>
    <row r="189" spans="1:17" x14ac:dyDescent="0.3">
      <c r="A189" s="188" t="s">
        <v>742</v>
      </c>
      <c r="B189" s="188"/>
      <c r="C189" s="5">
        <v>45778</v>
      </c>
      <c r="D189" s="18" t="s">
        <v>786</v>
      </c>
      <c r="E189" s="226" t="s">
        <v>666</v>
      </c>
      <c r="F189" s="225" t="s">
        <v>12</v>
      </c>
      <c r="G189" s="225" t="s">
        <v>12</v>
      </c>
      <c r="H189" s="95" t="str">
        <f>IFERROR(VLOOKUP(A189,EXAMS!A:E,4,FALSE),0)</f>
        <v/>
      </c>
      <c r="I189" s="96"/>
      <c r="J189" s="96"/>
      <c r="K189" s="96"/>
      <c r="L189" s="96"/>
      <c r="M189" s="96"/>
      <c r="N189" s="96"/>
      <c r="O189" s="96"/>
      <c r="P189" s="96"/>
      <c r="Q189" s="96"/>
    </row>
    <row r="190" spans="1:17" x14ac:dyDescent="0.3">
      <c r="A190" s="188" t="s">
        <v>743</v>
      </c>
      <c r="B190" s="188"/>
      <c r="C190" s="5">
        <v>45781</v>
      </c>
      <c r="D190" s="18" t="s">
        <v>787</v>
      </c>
      <c r="E190" s="226" t="s">
        <v>648</v>
      </c>
      <c r="F190" s="7" t="s">
        <v>794</v>
      </c>
      <c r="G190" s="225" t="s">
        <v>794</v>
      </c>
      <c r="H190" s="95" t="str">
        <f>IFERROR(VLOOKUP(A190,EXAMS!A:E,4,FALSE),0)</f>
        <v/>
      </c>
      <c r="I190" s="96"/>
      <c r="J190" s="96"/>
      <c r="K190" s="96"/>
      <c r="L190" s="96"/>
      <c r="M190" s="96"/>
      <c r="N190" s="96"/>
      <c r="O190" s="96"/>
      <c r="P190" s="96"/>
      <c r="Q190" s="96"/>
    </row>
    <row r="191" spans="1:17" x14ac:dyDescent="0.3">
      <c r="A191" s="188" t="s">
        <v>773</v>
      </c>
      <c r="B191" s="188"/>
      <c r="C191" s="5">
        <v>45782</v>
      </c>
      <c r="D191" s="18" t="s">
        <v>788</v>
      </c>
      <c r="E191" s="226" t="s">
        <v>678</v>
      </c>
      <c r="F191" s="4" t="s">
        <v>31</v>
      </c>
      <c r="G191" s="225" t="s">
        <v>633</v>
      </c>
      <c r="H191" s="95">
        <f>IFERROR(VLOOKUP(A191,EXAMS!A:E,4,FALSE),0)</f>
        <v>0.38086666666666669</v>
      </c>
      <c r="I191" s="96"/>
      <c r="J191" s="96"/>
      <c r="K191" s="96"/>
      <c r="L191" s="96"/>
      <c r="M191" s="96"/>
      <c r="N191" s="96"/>
      <c r="O191" s="96"/>
      <c r="P191" s="96"/>
      <c r="Q191" s="96"/>
    </row>
    <row r="192" spans="1:17" x14ac:dyDescent="0.3">
      <c r="A192" s="188" t="s">
        <v>774</v>
      </c>
      <c r="B192" s="188"/>
      <c r="C192" s="5"/>
      <c r="D192" s="18" t="s">
        <v>806</v>
      </c>
      <c r="E192" s="6" t="s">
        <v>656</v>
      </c>
      <c r="F192" s="4" t="s">
        <v>31</v>
      </c>
      <c r="G192" s="225" t="s">
        <v>625</v>
      </c>
      <c r="H192" s="95"/>
      <c r="I192" s="96"/>
      <c r="J192" s="96"/>
      <c r="K192" s="96"/>
      <c r="L192" s="96"/>
      <c r="M192" s="96"/>
      <c r="N192" s="96"/>
      <c r="O192" s="96"/>
      <c r="P192" s="96"/>
      <c r="Q192" s="96"/>
    </row>
    <row r="193" spans="1:17" x14ac:dyDescent="0.3">
      <c r="A193" s="188" t="s">
        <v>781</v>
      </c>
      <c r="B193" s="188"/>
      <c r="C193" s="5"/>
      <c r="D193" s="18" t="s">
        <v>807</v>
      </c>
      <c r="E193" s="6" t="s">
        <v>656</v>
      </c>
      <c r="F193" s="4" t="s">
        <v>31</v>
      </c>
      <c r="G193" s="225"/>
      <c r="H193" s="95"/>
      <c r="I193" s="96"/>
      <c r="K193" s="96"/>
      <c r="L193" s="96"/>
      <c r="M193" s="96"/>
      <c r="N193" s="96"/>
      <c r="O193" s="96"/>
      <c r="P193" s="96"/>
      <c r="Q193" s="96"/>
    </row>
    <row r="194" spans="1:17" x14ac:dyDescent="0.3">
      <c r="A194" s="188" t="s">
        <v>790</v>
      </c>
      <c r="B194" s="188"/>
      <c r="C194" s="5"/>
      <c r="D194" s="18" t="s">
        <v>808</v>
      </c>
      <c r="E194" s="6" t="s">
        <v>815</v>
      </c>
      <c r="F194" s="4" t="s">
        <v>31</v>
      </c>
      <c r="G194" s="225"/>
      <c r="H194" s="95"/>
      <c r="I194" s="96"/>
      <c r="J194" s="96"/>
      <c r="K194" s="96"/>
      <c r="L194" s="96"/>
      <c r="M194" s="96"/>
      <c r="N194" s="96"/>
      <c r="O194" s="96"/>
      <c r="P194" s="96"/>
      <c r="Q194" s="96"/>
    </row>
    <row r="195" spans="1:17" x14ac:dyDescent="0.3">
      <c r="A195" s="188" t="s">
        <v>791</v>
      </c>
      <c r="B195" s="188"/>
      <c r="C195" s="5"/>
      <c r="D195" s="18" t="s">
        <v>809</v>
      </c>
      <c r="E195" s="6" t="s">
        <v>678</v>
      </c>
      <c r="F195" s="4" t="s">
        <v>16</v>
      </c>
      <c r="G195" s="225" t="s">
        <v>16</v>
      </c>
      <c r="H195" s="95"/>
      <c r="I195" s="96"/>
      <c r="J195" s="96"/>
      <c r="K195" s="96"/>
      <c r="L195" s="96"/>
      <c r="M195" s="96"/>
      <c r="N195" s="96"/>
      <c r="O195" s="96"/>
      <c r="P195" s="96"/>
      <c r="Q195" s="96"/>
    </row>
    <row r="196" spans="1:17" x14ac:dyDescent="0.3">
      <c r="A196" s="188" t="s">
        <v>792</v>
      </c>
      <c r="B196" s="188"/>
      <c r="C196" s="5"/>
      <c r="D196" s="18" t="s">
        <v>810</v>
      </c>
      <c r="E196" s="6" t="s">
        <v>656</v>
      </c>
      <c r="F196" s="4" t="s">
        <v>31</v>
      </c>
      <c r="G196" s="225"/>
      <c r="H196" s="95"/>
      <c r="I196" s="96"/>
      <c r="J196" s="96"/>
      <c r="K196" s="96"/>
      <c r="L196" s="96"/>
      <c r="M196" s="96"/>
      <c r="N196" s="96"/>
      <c r="O196" s="96"/>
      <c r="P196" s="96"/>
      <c r="Q196" s="96"/>
    </row>
    <row r="197" spans="1:17" x14ac:dyDescent="0.3">
      <c r="A197" s="188" t="s">
        <v>793</v>
      </c>
      <c r="B197" s="188"/>
      <c r="C197" s="5"/>
      <c r="D197" s="18" t="s">
        <v>811</v>
      </c>
      <c r="E197" s="6" t="s">
        <v>656</v>
      </c>
      <c r="F197" s="4" t="s">
        <v>16</v>
      </c>
      <c r="G197" s="225" t="s">
        <v>16</v>
      </c>
      <c r="H197" s="95"/>
      <c r="I197" s="96"/>
      <c r="J197" s="96"/>
      <c r="K197" s="96"/>
      <c r="L197" s="96"/>
      <c r="M197" s="96"/>
      <c r="N197" s="96"/>
      <c r="O197" s="96"/>
      <c r="P197" s="96"/>
      <c r="Q197" s="96"/>
    </row>
    <row r="198" spans="1:17" x14ac:dyDescent="0.3">
      <c r="A198" s="188" t="s">
        <v>798</v>
      </c>
      <c r="B198" s="188"/>
      <c r="C198" s="5"/>
      <c r="D198" s="18" t="s">
        <v>812</v>
      </c>
      <c r="E198" s="6" t="s">
        <v>678</v>
      </c>
      <c r="F198" s="4" t="s">
        <v>27</v>
      </c>
      <c r="G198" s="4" t="s">
        <v>27</v>
      </c>
      <c r="H198" s="95"/>
      <c r="I198" s="96"/>
      <c r="J198" s="96"/>
      <c r="K198" s="96"/>
      <c r="L198" s="96"/>
      <c r="M198" s="96"/>
      <c r="N198" s="96"/>
      <c r="O198" s="96"/>
      <c r="P198" s="96"/>
      <c r="Q198" s="96"/>
    </row>
    <row r="199" spans="1:17" x14ac:dyDescent="0.3">
      <c r="A199" s="188" t="s">
        <v>799</v>
      </c>
      <c r="B199" s="188"/>
      <c r="C199" s="5"/>
      <c r="D199" s="18" t="s">
        <v>813</v>
      </c>
      <c r="E199" s="6" t="s">
        <v>678</v>
      </c>
      <c r="F199" s="4" t="s">
        <v>31</v>
      </c>
      <c r="G199" s="225" t="s">
        <v>625</v>
      </c>
      <c r="H199" s="95"/>
      <c r="I199" s="96"/>
      <c r="J199" s="96"/>
      <c r="K199" s="96"/>
      <c r="L199" s="96"/>
      <c r="M199" s="96"/>
      <c r="N199" s="96"/>
      <c r="O199" s="96"/>
      <c r="P199" s="96"/>
      <c r="Q199" s="96"/>
    </row>
    <row r="200" spans="1:17" x14ac:dyDescent="0.3">
      <c r="A200" s="188" t="s">
        <v>800</v>
      </c>
      <c r="B200" s="188"/>
      <c r="C200" s="5"/>
      <c r="D200" s="18" t="s">
        <v>814</v>
      </c>
      <c r="E200" s="6" t="s">
        <v>678</v>
      </c>
      <c r="F200" s="4" t="s">
        <v>31</v>
      </c>
      <c r="G200" s="225"/>
      <c r="H200" s="95"/>
      <c r="I200" s="96"/>
      <c r="J200" s="96"/>
      <c r="K200" s="96"/>
      <c r="L200" s="96"/>
      <c r="M200" s="96"/>
      <c r="N200" s="96"/>
      <c r="O200" s="96"/>
      <c r="P200" s="96"/>
      <c r="Q200" s="96"/>
    </row>
    <row r="201" spans="1:17" x14ac:dyDescent="0.3">
      <c r="A201" s="188" t="s">
        <v>801</v>
      </c>
      <c r="B201" s="188"/>
      <c r="C201" s="5"/>
      <c r="D201" s="18" t="s">
        <v>816</v>
      </c>
      <c r="E201" s="6" t="s">
        <v>656</v>
      </c>
      <c r="G201" s="225"/>
      <c r="H201" s="95"/>
      <c r="I201" s="96"/>
      <c r="J201" s="96"/>
      <c r="K201" s="96"/>
      <c r="L201" s="96"/>
      <c r="M201" s="96"/>
      <c r="N201" s="96"/>
      <c r="O201" s="96"/>
      <c r="P201" s="96"/>
      <c r="Q201" s="96"/>
    </row>
    <row r="202" spans="1:17" x14ac:dyDescent="0.3">
      <c r="A202" s="188" t="s">
        <v>802</v>
      </c>
      <c r="B202" s="188"/>
      <c r="C202" s="5"/>
      <c r="D202" s="18" t="s">
        <v>817</v>
      </c>
      <c r="E202" s="6" t="s">
        <v>656</v>
      </c>
      <c r="F202" s="4"/>
      <c r="G202" s="225"/>
      <c r="H202" s="95"/>
      <c r="I202" s="96"/>
      <c r="J202" s="96"/>
      <c r="K202" s="96"/>
      <c r="L202" s="96"/>
      <c r="M202" s="96"/>
      <c r="N202" s="96"/>
      <c r="O202" s="96"/>
      <c r="P202" s="96"/>
      <c r="Q202" s="96"/>
    </row>
    <row r="203" spans="1:17" x14ac:dyDescent="0.3">
      <c r="A203" s="188" t="s">
        <v>803</v>
      </c>
      <c r="B203" s="188"/>
      <c r="C203" s="5"/>
      <c r="D203" s="18" t="s">
        <v>818</v>
      </c>
      <c r="E203" s="6" t="s">
        <v>656</v>
      </c>
      <c r="F203" s="4"/>
      <c r="G203" s="225"/>
      <c r="H203" s="95"/>
      <c r="I203" s="96"/>
      <c r="J203" s="96"/>
      <c r="K203" s="96"/>
      <c r="L203" s="96"/>
      <c r="M203" s="96"/>
      <c r="N203" s="96"/>
      <c r="O203" s="96"/>
      <c r="P203" s="96"/>
      <c r="Q203" s="96"/>
    </row>
    <row r="204" spans="1:17" x14ac:dyDescent="0.3">
      <c r="A204" s="188" t="s">
        <v>804</v>
      </c>
      <c r="B204" s="188"/>
      <c r="C204" s="5"/>
      <c r="D204" s="18"/>
      <c r="E204" s="6"/>
      <c r="F204" s="225"/>
      <c r="G204" s="225"/>
      <c r="H204" s="95"/>
      <c r="I204" s="96"/>
      <c r="J204" s="96"/>
      <c r="K204" s="96"/>
      <c r="L204" s="96"/>
      <c r="M204" s="96"/>
      <c r="N204" s="96"/>
      <c r="O204" s="96"/>
      <c r="P204" s="96"/>
      <c r="Q204" s="96"/>
    </row>
    <row r="205" spans="1:17" x14ac:dyDescent="0.3">
      <c r="A205" s="188" t="s">
        <v>805</v>
      </c>
      <c r="B205" s="188"/>
      <c r="C205" s="5"/>
      <c r="D205" s="18"/>
      <c r="E205" s="18"/>
      <c r="F205" s="225"/>
      <c r="G205" s="225"/>
      <c r="H205" s="95"/>
      <c r="I205" s="96"/>
      <c r="J205" s="96"/>
      <c r="K205" s="96"/>
      <c r="L205" s="96"/>
      <c r="M205" s="96"/>
      <c r="N205" s="96"/>
      <c r="O205" s="96"/>
      <c r="P205" s="96"/>
      <c r="Q205" s="96"/>
    </row>
    <row r="206" spans="1:17" x14ac:dyDescent="0.3">
      <c r="A206" s="188"/>
      <c r="B206" s="188"/>
      <c r="C206" s="5"/>
      <c r="D206" s="53"/>
      <c r="E206" s="53"/>
      <c r="F206" s="53"/>
      <c r="G206" s="53"/>
    </row>
    <row r="207" spans="1:17" x14ac:dyDescent="0.3">
      <c r="A207" s="188"/>
      <c r="B207" s="53"/>
      <c r="C207" s="5"/>
      <c r="D207" s="53"/>
      <c r="E207" s="53"/>
      <c r="F207" s="53"/>
      <c r="G207" s="53"/>
    </row>
    <row r="208" spans="1:17" x14ac:dyDescent="0.3">
      <c r="A208" s="188"/>
      <c r="B208" s="53"/>
      <c r="C208" s="5"/>
      <c r="D208" s="53"/>
      <c r="E208" s="53"/>
      <c r="F208" s="53"/>
      <c r="G208" s="53"/>
    </row>
    <row r="209" spans="1:7" x14ac:dyDescent="0.3">
      <c r="A209" s="188"/>
      <c r="B209" s="53"/>
      <c r="C209" s="5"/>
      <c r="D209" s="53"/>
      <c r="E209" s="53"/>
      <c r="F209" s="53"/>
      <c r="G209" s="53"/>
    </row>
    <row r="210" spans="1:7" x14ac:dyDescent="0.3">
      <c r="A210" s="188"/>
      <c r="B210" s="53"/>
      <c r="C210" s="5"/>
      <c r="D210" s="53"/>
      <c r="E210" s="53"/>
      <c r="F210" s="53"/>
      <c r="G210" s="53"/>
    </row>
    <row r="211" spans="1:7" x14ac:dyDescent="0.3">
      <c r="A211" s="188"/>
      <c r="B211" s="53"/>
      <c r="C211" s="5"/>
      <c r="D211" s="53"/>
      <c r="E211" s="53"/>
      <c r="F211" s="53"/>
      <c r="G211" s="53"/>
    </row>
    <row r="212" spans="1:7" x14ac:dyDescent="0.3">
      <c r="A212" s="188"/>
      <c r="B212" s="53"/>
      <c r="C212" s="5"/>
      <c r="D212" s="53"/>
      <c r="E212" s="53"/>
      <c r="F212" s="53"/>
      <c r="G212" s="53"/>
    </row>
    <row r="213" spans="1:7" x14ac:dyDescent="0.3">
      <c r="A213" s="188"/>
      <c r="B213" s="53"/>
      <c r="C213" s="5"/>
      <c r="D213" s="53"/>
      <c r="E213" s="53"/>
      <c r="F213" s="53"/>
      <c r="G213" s="53"/>
    </row>
    <row r="214" spans="1:7" x14ac:dyDescent="0.3">
      <c r="A214" s="53"/>
      <c r="B214" s="53"/>
      <c r="C214" s="53"/>
      <c r="D214" s="53"/>
      <c r="E214" s="53"/>
      <c r="F214" s="53"/>
      <c r="G214" s="53"/>
    </row>
    <row r="215" spans="1:7" x14ac:dyDescent="0.3">
      <c r="B215" s="236" t="s">
        <v>607</v>
      </c>
      <c r="C215" s="236"/>
      <c r="D215" s="18" t="s">
        <v>608</v>
      </c>
    </row>
    <row r="216" spans="1:7" x14ac:dyDescent="0.3">
      <c r="B216" s="236"/>
      <c r="C216" s="236"/>
      <c r="D216" s="21" t="s">
        <v>609</v>
      </c>
      <c r="E216" s="120"/>
    </row>
    <row r="217" spans="1:7" x14ac:dyDescent="0.3">
      <c r="B217" s="236"/>
      <c r="C217" s="236"/>
      <c r="D217" s="54" t="s">
        <v>610</v>
      </c>
      <c r="E217" s="121"/>
    </row>
    <row r="218" spans="1:7" x14ac:dyDescent="0.3">
      <c r="B218" s="237"/>
      <c r="C218" s="238"/>
      <c r="D218" s="59" t="s">
        <v>611</v>
      </c>
      <c r="E218" s="122"/>
    </row>
    <row r="219" spans="1:7" x14ac:dyDescent="0.3">
      <c r="B219" s="239" t="s">
        <v>612</v>
      </c>
      <c r="C219" s="239"/>
      <c r="D219" s="18" t="s">
        <v>613</v>
      </c>
    </row>
    <row r="220" spans="1:7" x14ac:dyDescent="0.3">
      <c r="B220" s="240"/>
      <c r="C220" s="241"/>
      <c r="D220" s="60" t="s">
        <v>365</v>
      </c>
      <c r="E220" s="123"/>
    </row>
    <row r="221" spans="1:7" x14ac:dyDescent="0.3">
      <c r="B221" s="242"/>
      <c r="C221" s="243"/>
      <c r="D221" s="63" t="s">
        <v>614</v>
      </c>
      <c r="E221" s="124"/>
    </row>
    <row r="222" spans="1:7" x14ac:dyDescent="0.3">
      <c r="B222" s="61"/>
      <c r="C222" s="62"/>
      <c r="D222" s="64" t="s">
        <v>615</v>
      </c>
      <c r="E222" s="125"/>
    </row>
    <row r="223" spans="1:7" x14ac:dyDescent="0.3">
      <c r="B223" s="65"/>
      <c r="C223" s="66"/>
      <c r="D223" s="67" t="s">
        <v>616</v>
      </c>
      <c r="E223" s="126"/>
      <c r="F223" s="70"/>
      <c r="G223" s="78"/>
    </row>
    <row r="224" spans="1:7" x14ac:dyDescent="0.3">
      <c r="D224" s="57"/>
      <c r="E224" s="57"/>
      <c r="F224" s="70"/>
      <c r="G224" s="78"/>
    </row>
    <row r="225" spans="4:7" x14ac:dyDescent="0.3">
      <c r="D225" s="57"/>
      <c r="E225" s="57"/>
      <c r="F225" s="70"/>
      <c r="G225" s="78"/>
    </row>
    <row r="226" spans="4:7" x14ac:dyDescent="0.3">
      <c r="D226" s="57"/>
      <c r="E226" s="57"/>
      <c r="F226" s="70"/>
      <c r="G226" s="78"/>
    </row>
    <row r="227" spans="4:7" x14ac:dyDescent="0.3">
      <c r="D227" s="57"/>
      <c r="E227" s="57"/>
      <c r="F227" s="70"/>
      <c r="G227" s="78"/>
    </row>
    <row r="228" spans="4:7" x14ac:dyDescent="0.3">
      <c r="D228" s="57"/>
      <c r="E228" s="57"/>
      <c r="F228" s="70"/>
      <c r="G228" s="78"/>
    </row>
    <row r="229" spans="4:7" x14ac:dyDescent="0.3">
      <c r="D229" s="57"/>
      <c r="E229" s="57"/>
      <c r="F229" s="70"/>
      <c r="G229" s="78"/>
    </row>
    <row r="230" spans="4:7" x14ac:dyDescent="0.3">
      <c r="D230" s="57"/>
      <c r="E230" s="57"/>
      <c r="F230" s="70"/>
      <c r="G230" s="78"/>
    </row>
    <row r="231" spans="4:7" x14ac:dyDescent="0.3">
      <c r="D231" s="57"/>
      <c r="E231" s="57"/>
      <c r="F231" s="70"/>
      <c r="G231" s="78"/>
    </row>
    <row r="232" spans="4:7" x14ac:dyDescent="0.3">
      <c r="D232" s="57"/>
      <c r="E232" s="57"/>
    </row>
    <row r="233" spans="4:7" x14ac:dyDescent="0.3">
      <c r="D233" s="68"/>
      <c r="E233" s="68"/>
    </row>
  </sheetData>
  <autoFilter ref="A1:Q205" xr:uid="{AC693311-B0A9-4736-9941-D86EE3EBB060}"/>
  <mergeCells count="5">
    <mergeCell ref="B215:C215"/>
    <mergeCell ref="B216:C217"/>
    <mergeCell ref="B218:C218"/>
    <mergeCell ref="B219:C219"/>
    <mergeCell ref="B220:C221"/>
  </mergeCells>
  <phoneticPr fontId="11" type="noConversion"/>
  <conditionalFormatting sqref="L2:N205">
    <cfRule type="cellIs" dxfId="47" priority="2" operator="greaterThanOrEqual">
      <formula>1</formula>
    </cfRule>
  </conditionalFormatting>
  <conditionalFormatting sqref="O2:Q205">
    <cfRule type="cellIs" dxfId="46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A0D2-E5A2-4F97-986B-B038426EC2D1}">
  <sheetPr codeName="Sheet4"/>
  <dimension ref="A1:AQ215"/>
  <sheetViews>
    <sheetView tabSelected="1" zoomScaleNormal="100" workbookViewId="0">
      <pane xSplit="6" ySplit="10" topLeftCell="X11" activePane="bottomRight" state="frozen"/>
      <selection pane="topRight" activeCell="G1" sqref="G1"/>
      <selection pane="bottomLeft" activeCell="A11" sqref="A11"/>
      <selection pane="bottomRight" activeCell="E4" sqref="E4"/>
    </sheetView>
  </sheetViews>
  <sheetFormatPr defaultRowHeight="14.4" x14ac:dyDescent="0.3"/>
  <cols>
    <col min="1" max="1" width="8.6640625" style="55" customWidth="1"/>
    <col min="2" max="2" width="31.5546875" style="55" customWidth="1"/>
    <col min="3" max="3" width="26.21875" style="55" customWidth="1"/>
    <col min="4" max="4" width="17.5546875" style="55" customWidth="1"/>
    <col min="5" max="5" width="10.33203125" customWidth="1"/>
    <col min="6" max="6" width="13.33203125" customWidth="1"/>
    <col min="7" max="7" width="13.109375" hidden="1" customWidth="1"/>
    <col min="8" max="8" width="12.109375" hidden="1" customWidth="1"/>
    <col min="9" max="9" width="9.44140625" hidden="1" customWidth="1"/>
    <col min="10" max="10" width="13.88671875" hidden="1" customWidth="1"/>
    <col min="11" max="11" width="11.109375" hidden="1" customWidth="1"/>
    <col min="12" max="12" width="12" hidden="1" customWidth="1"/>
    <col min="13" max="13" width="11.44140625" hidden="1" customWidth="1"/>
    <col min="14" max="14" width="14.33203125" hidden="1" customWidth="1"/>
    <col min="15" max="15" width="7.77734375" hidden="1" customWidth="1"/>
    <col min="16" max="16" width="11.77734375" hidden="1" customWidth="1"/>
    <col min="17" max="17" width="8.44140625" hidden="1" customWidth="1"/>
    <col min="18" max="18" width="13.5546875" style="42" hidden="1" customWidth="1"/>
    <col min="19" max="19" width="7.77734375" hidden="1" customWidth="1"/>
    <col min="20" max="20" width="14.21875" hidden="1" customWidth="1"/>
    <col min="21" max="21" width="8.88671875" hidden="1" customWidth="1"/>
    <col min="22" max="22" width="12.77734375" hidden="1" customWidth="1"/>
    <col min="23" max="23" width="8.88671875" hidden="1" customWidth="1"/>
    <col min="24" max="24" width="12.6640625" customWidth="1"/>
    <col min="25" max="25" width="8.88671875" customWidth="1"/>
    <col min="26" max="26" width="12.109375" customWidth="1"/>
    <col min="27" max="27" width="8.88671875" customWidth="1"/>
    <col min="28" max="28" width="11.44140625" customWidth="1"/>
    <col min="29" max="29" width="8.88671875" customWidth="1"/>
    <col min="30" max="30" width="16.21875" customWidth="1"/>
    <col min="31" max="31" width="8.88671875" customWidth="1"/>
    <col min="32" max="32" width="11.77734375" customWidth="1"/>
    <col min="33" max="33" width="8.88671875" customWidth="1"/>
    <col min="34" max="34" width="12.21875" customWidth="1"/>
    <col min="35" max="35" width="8.88671875" customWidth="1"/>
    <col min="36" max="36" width="11.6640625" customWidth="1"/>
    <col min="37" max="37" width="9.77734375" customWidth="1"/>
    <col min="38" max="38" width="12.44140625" customWidth="1"/>
    <col min="40" max="40" width="14.44140625" customWidth="1"/>
    <col min="41" max="41" width="10" customWidth="1"/>
    <col min="42" max="42" width="11.5546875" customWidth="1"/>
    <col min="43" max="43" width="14.88671875" customWidth="1"/>
  </cols>
  <sheetData>
    <row r="1" spans="1:43" ht="15" thickBot="1" x14ac:dyDescent="0.35">
      <c r="A1" s="201"/>
      <c r="B1" s="202"/>
      <c r="C1" s="248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</row>
    <row r="2" spans="1:43" ht="15.6" x14ac:dyDescent="0.3">
      <c r="A2" s="203"/>
      <c r="B2" s="204"/>
      <c r="C2" s="256" t="s">
        <v>759</v>
      </c>
      <c r="D2" s="257"/>
      <c r="E2" s="257"/>
      <c r="F2" s="257"/>
      <c r="G2" s="257"/>
      <c r="H2" s="257"/>
      <c r="I2" s="257"/>
      <c r="J2" s="258"/>
      <c r="K2" s="254" t="s">
        <v>755</v>
      </c>
      <c r="L2" s="255"/>
      <c r="M2" s="208" t="s">
        <v>757</v>
      </c>
      <c r="N2" s="209"/>
      <c r="O2" s="199"/>
    </row>
    <row r="3" spans="1:43" ht="16.2" thickBot="1" x14ac:dyDescent="0.35">
      <c r="A3" s="205"/>
      <c r="B3" s="206"/>
      <c r="C3" s="259"/>
      <c r="D3" s="260"/>
      <c r="E3" s="260"/>
      <c r="F3" s="260"/>
      <c r="G3" s="260"/>
      <c r="H3" s="260"/>
      <c r="I3" s="260"/>
      <c r="J3" s="261"/>
      <c r="K3" s="252" t="s">
        <v>756</v>
      </c>
      <c r="L3" s="253"/>
      <c r="M3" s="250" t="s">
        <v>758</v>
      </c>
      <c r="N3" s="251"/>
      <c r="O3" s="199"/>
    </row>
    <row r="4" spans="1:43" s="38" customFormat="1" ht="72" x14ac:dyDescent="0.3">
      <c r="A4" s="200" t="s">
        <v>0</v>
      </c>
      <c r="B4" s="200" t="s">
        <v>2</v>
      </c>
      <c r="C4" s="207" t="s">
        <v>761</v>
      </c>
      <c r="D4" s="207" t="s">
        <v>762</v>
      </c>
      <c r="E4" s="198" t="s">
        <v>760</v>
      </c>
      <c r="F4" s="198" t="s">
        <v>547</v>
      </c>
      <c r="G4" s="198" t="s">
        <v>540</v>
      </c>
      <c r="H4" s="198" t="s">
        <v>547</v>
      </c>
      <c r="I4" s="198" t="s">
        <v>541</v>
      </c>
      <c r="J4" s="144" t="s">
        <v>547</v>
      </c>
      <c r="K4" s="198" t="s">
        <v>542</v>
      </c>
      <c r="L4" s="198" t="s">
        <v>547</v>
      </c>
      <c r="M4" s="198" t="s">
        <v>543</v>
      </c>
      <c r="N4" s="198" t="s">
        <v>547</v>
      </c>
      <c r="O4" s="198" t="s">
        <v>544</v>
      </c>
      <c r="P4" s="108" t="s">
        <v>547</v>
      </c>
      <c r="Q4" s="108" t="s">
        <v>545</v>
      </c>
      <c r="R4" s="198" t="s">
        <v>547</v>
      </c>
      <c r="S4" s="198" t="s">
        <v>546</v>
      </c>
      <c r="T4" s="198" t="s">
        <v>547</v>
      </c>
      <c r="U4" s="198" t="s">
        <v>548</v>
      </c>
      <c r="V4" s="198" t="s">
        <v>547</v>
      </c>
      <c r="W4" s="198" t="s">
        <v>549</v>
      </c>
      <c r="X4" s="198" t="s">
        <v>547</v>
      </c>
      <c r="Y4" s="198" t="s">
        <v>550</v>
      </c>
      <c r="Z4" s="198" t="s">
        <v>547</v>
      </c>
      <c r="AA4" s="198" t="s">
        <v>551</v>
      </c>
      <c r="AB4" s="198" t="s">
        <v>547</v>
      </c>
      <c r="AC4" s="198" t="s">
        <v>552</v>
      </c>
      <c r="AD4" s="198" t="s">
        <v>547</v>
      </c>
      <c r="AE4" s="198" t="s">
        <v>553</v>
      </c>
      <c r="AF4" s="198" t="s">
        <v>547</v>
      </c>
      <c r="AG4" s="198" t="s">
        <v>554</v>
      </c>
      <c r="AH4" s="198" t="s">
        <v>547</v>
      </c>
      <c r="AI4" s="198" t="s">
        <v>555</v>
      </c>
      <c r="AJ4" s="198" t="s">
        <v>547</v>
      </c>
      <c r="AK4" s="198" t="s">
        <v>635</v>
      </c>
      <c r="AL4" s="198" t="s">
        <v>547</v>
      </c>
      <c r="AM4" s="198" t="s">
        <v>636</v>
      </c>
      <c r="AN4" s="198" t="s">
        <v>547</v>
      </c>
      <c r="AO4" s="198" t="s">
        <v>637</v>
      </c>
      <c r="AP4" s="198" t="s">
        <v>547</v>
      </c>
      <c r="AQ4" s="198" t="s">
        <v>778</v>
      </c>
    </row>
    <row r="5" spans="1:43" x14ac:dyDescent="0.3">
      <c r="A5" s="4" t="s">
        <v>5</v>
      </c>
      <c r="B5" s="155" t="s">
        <v>7</v>
      </c>
      <c r="C5" s="6" t="s">
        <v>648</v>
      </c>
      <c r="D5" s="6" t="s">
        <v>617</v>
      </c>
      <c r="E5" s="96">
        <v>0</v>
      </c>
      <c r="F5" s="144"/>
      <c r="G5" t="s">
        <v>842</v>
      </c>
      <c r="H5" s="144"/>
      <c r="I5" t="s">
        <v>842</v>
      </c>
      <c r="J5" s="144"/>
      <c r="K5" t="s">
        <v>842</v>
      </c>
      <c r="L5" s="80"/>
      <c r="M5" t="s">
        <v>842</v>
      </c>
      <c r="N5" s="142" t="s">
        <v>634</v>
      </c>
      <c r="O5" t="s">
        <v>842</v>
      </c>
      <c r="P5" s="142" t="s">
        <v>634</v>
      </c>
      <c r="Q5" t="s">
        <v>842</v>
      </c>
      <c r="R5" s="80" t="s">
        <v>634</v>
      </c>
      <c r="S5" t="s">
        <v>842</v>
      </c>
      <c r="T5" s="80" t="s">
        <v>634</v>
      </c>
      <c r="U5" t="s">
        <v>842</v>
      </c>
      <c r="V5" s="80" t="s">
        <v>634</v>
      </c>
      <c r="W5" t="s">
        <v>842</v>
      </c>
      <c r="X5" s="80" t="s">
        <v>634</v>
      </c>
      <c r="Y5" t="s">
        <v>842</v>
      </c>
      <c r="Z5" s="80" t="s">
        <v>634</v>
      </c>
      <c r="AA5" t="s">
        <v>842</v>
      </c>
      <c r="AB5" s="80" t="s">
        <v>634</v>
      </c>
      <c r="AC5" t="s">
        <v>842</v>
      </c>
      <c r="AD5" s="80" t="s">
        <v>634</v>
      </c>
      <c r="AE5" t="s">
        <v>842</v>
      </c>
      <c r="AF5" s="80" t="s">
        <v>634</v>
      </c>
      <c r="AG5" t="s">
        <v>842</v>
      </c>
      <c r="AH5" s="80" t="s">
        <v>634</v>
      </c>
      <c r="AI5" t="s">
        <v>842</v>
      </c>
      <c r="AJ5" s="80" t="s">
        <v>634</v>
      </c>
      <c r="AK5" t="s">
        <v>842</v>
      </c>
      <c r="AL5" s="80" t="s">
        <v>634</v>
      </c>
      <c r="AM5" t="s">
        <v>842</v>
      </c>
      <c r="AN5" s="80"/>
      <c r="AO5" t="s">
        <v>842</v>
      </c>
      <c r="AQ5" t="s">
        <v>842</v>
      </c>
    </row>
    <row r="6" spans="1:43" x14ac:dyDescent="0.3">
      <c r="A6" s="4" t="s">
        <v>9</v>
      </c>
      <c r="B6" s="155" t="s">
        <v>11</v>
      </c>
      <c r="C6" s="6" t="s">
        <v>649</v>
      </c>
      <c r="D6" s="6" t="s">
        <v>618</v>
      </c>
      <c r="E6" s="96">
        <v>0</v>
      </c>
      <c r="F6" s="144"/>
      <c r="G6" t="s">
        <v>842</v>
      </c>
      <c r="H6" s="144"/>
      <c r="I6" t="s">
        <v>842</v>
      </c>
      <c r="J6" s="144"/>
      <c r="K6" t="s">
        <v>842</v>
      </c>
      <c r="L6" s="80" t="s">
        <v>634</v>
      </c>
      <c r="M6" t="s">
        <v>842</v>
      </c>
      <c r="N6" s="142" t="s">
        <v>634</v>
      </c>
      <c r="O6" t="s">
        <v>842</v>
      </c>
      <c r="P6" s="142" t="s">
        <v>634</v>
      </c>
      <c r="Q6" t="s">
        <v>842</v>
      </c>
      <c r="R6" s="80" t="s">
        <v>634</v>
      </c>
      <c r="S6" t="s">
        <v>842</v>
      </c>
      <c r="T6" s="80" t="s">
        <v>634</v>
      </c>
      <c r="U6" t="s">
        <v>842</v>
      </c>
      <c r="V6" s="80" t="s">
        <v>634</v>
      </c>
      <c r="W6" t="s">
        <v>842</v>
      </c>
      <c r="X6" s="80" t="s">
        <v>634</v>
      </c>
      <c r="Y6" t="s">
        <v>842</v>
      </c>
      <c r="Z6" s="80" t="s">
        <v>634</v>
      </c>
      <c r="AA6" t="s">
        <v>842</v>
      </c>
      <c r="AB6" s="80" t="s">
        <v>634</v>
      </c>
      <c r="AC6" t="s">
        <v>842</v>
      </c>
      <c r="AD6" s="80" t="s">
        <v>634</v>
      </c>
      <c r="AE6" t="s">
        <v>842</v>
      </c>
      <c r="AF6" s="80" t="s">
        <v>634</v>
      </c>
      <c r="AG6" t="s">
        <v>842</v>
      </c>
      <c r="AH6" s="80" t="s">
        <v>634</v>
      </c>
      <c r="AI6" t="s">
        <v>842</v>
      </c>
      <c r="AJ6" s="80" t="s">
        <v>634</v>
      </c>
      <c r="AK6" t="s">
        <v>842</v>
      </c>
      <c r="AL6" s="80" t="s">
        <v>634</v>
      </c>
      <c r="AM6" t="s">
        <v>842</v>
      </c>
      <c r="AN6" s="80"/>
      <c r="AO6" t="s">
        <v>842</v>
      </c>
      <c r="AQ6" t="s">
        <v>842</v>
      </c>
    </row>
    <row r="7" spans="1:43" x14ac:dyDescent="0.3">
      <c r="A7" s="4" t="s">
        <v>13</v>
      </c>
      <c r="B7" s="156" t="s">
        <v>15</v>
      </c>
      <c r="C7" s="6" t="s">
        <v>650</v>
      </c>
      <c r="D7" s="6" t="s">
        <v>16</v>
      </c>
      <c r="E7" s="96">
        <v>0</v>
      </c>
      <c r="F7" s="144"/>
      <c r="G7" t="s">
        <v>842</v>
      </c>
      <c r="H7" s="144"/>
      <c r="I7" t="s">
        <v>842</v>
      </c>
      <c r="J7" s="144"/>
      <c r="K7" t="s">
        <v>842</v>
      </c>
      <c r="L7" s="80" t="s">
        <v>634</v>
      </c>
      <c r="M7" t="s">
        <v>842</v>
      </c>
      <c r="N7" s="142" t="s">
        <v>634</v>
      </c>
      <c r="O7" t="s">
        <v>842</v>
      </c>
      <c r="P7" s="142" t="s">
        <v>634</v>
      </c>
      <c r="Q7" t="s">
        <v>842</v>
      </c>
      <c r="R7" s="80" t="s">
        <v>634</v>
      </c>
      <c r="S7" t="s">
        <v>842</v>
      </c>
      <c r="T7" s="80" t="s">
        <v>634</v>
      </c>
      <c r="U7" t="s">
        <v>842</v>
      </c>
      <c r="V7" s="80" t="s">
        <v>634</v>
      </c>
      <c r="W7" t="s">
        <v>842</v>
      </c>
      <c r="X7" s="80" t="s">
        <v>634</v>
      </c>
      <c r="Y7" t="s">
        <v>842</v>
      </c>
      <c r="Z7" s="80" t="s">
        <v>634</v>
      </c>
      <c r="AA7" t="s">
        <v>842</v>
      </c>
      <c r="AB7" s="80" t="s">
        <v>634</v>
      </c>
      <c r="AC7" t="s">
        <v>842</v>
      </c>
      <c r="AD7" s="80" t="s">
        <v>634</v>
      </c>
      <c r="AE7" t="s">
        <v>842</v>
      </c>
      <c r="AF7" s="80" t="s">
        <v>634</v>
      </c>
      <c r="AG7" t="s">
        <v>842</v>
      </c>
      <c r="AH7" s="80" t="s">
        <v>634</v>
      </c>
      <c r="AI7" t="s">
        <v>842</v>
      </c>
      <c r="AJ7" s="80" t="s">
        <v>634</v>
      </c>
      <c r="AK7" t="s">
        <v>842</v>
      </c>
      <c r="AL7" s="80" t="s">
        <v>634</v>
      </c>
      <c r="AM7" t="s">
        <v>842</v>
      </c>
      <c r="AN7" s="80"/>
      <c r="AO7" t="s">
        <v>842</v>
      </c>
      <c r="AQ7" t="s">
        <v>842</v>
      </c>
    </row>
    <row r="8" spans="1:43" x14ac:dyDescent="0.3">
      <c r="A8" s="4" t="s">
        <v>17</v>
      </c>
      <c r="B8" s="156" t="s">
        <v>19</v>
      </c>
      <c r="C8" s="6" t="s">
        <v>650</v>
      </c>
      <c r="D8" s="6" t="s">
        <v>619</v>
      </c>
      <c r="E8" s="96">
        <v>0</v>
      </c>
      <c r="F8" s="144"/>
      <c r="G8" t="s">
        <v>842</v>
      </c>
      <c r="H8" s="144"/>
      <c r="I8" t="s">
        <v>842</v>
      </c>
      <c r="J8" s="144"/>
      <c r="K8" t="s">
        <v>842</v>
      </c>
      <c r="L8" s="80" t="s">
        <v>634</v>
      </c>
      <c r="M8" t="s">
        <v>842</v>
      </c>
      <c r="N8" s="142" t="s">
        <v>634</v>
      </c>
      <c r="O8" t="s">
        <v>842</v>
      </c>
      <c r="P8" s="142" t="s">
        <v>634</v>
      </c>
      <c r="Q8" t="s">
        <v>842</v>
      </c>
      <c r="R8" s="80" t="s">
        <v>634</v>
      </c>
      <c r="S8" t="s">
        <v>842</v>
      </c>
      <c r="T8" s="80" t="s">
        <v>634</v>
      </c>
      <c r="U8" t="s">
        <v>842</v>
      </c>
      <c r="V8" s="80" t="s">
        <v>634</v>
      </c>
      <c r="W8" t="s">
        <v>842</v>
      </c>
      <c r="X8" s="80"/>
      <c r="Y8" t="s">
        <v>842</v>
      </c>
      <c r="Z8" s="80" t="s">
        <v>634</v>
      </c>
      <c r="AA8" t="s">
        <v>842</v>
      </c>
      <c r="AB8" s="80" t="s">
        <v>634</v>
      </c>
      <c r="AC8" t="s">
        <v>842</v>
      </c>
      <c r="AD8" s="80" t="s">
        <v>634</v>
      </c>
      <c r="AE8" t="s">
        <v>842</v>
      </c>
      <c r="AF8" s="80" t="s">
        <v>634</v>
      </c>
      <c r="AG8" t="s">
        <v>842</v>
      </c>
      <c r="AH8" s="80" t="s">
        <v>634</v>
      </c>
      <c r="AI8" t="s">
        <v>842</v>
      </c>
      <c r="AJ8" s="80" t="s">
        <v>634</v>
      </c>
      <c r="AK8" t="s">
        <v>842</v>
      </c>
      <c r="AL8" s="80" t="s">
        <v>634</v>
      </c>
      <c r="AM8" t="s">
        <v>842</v>
      </c>
      <c r="AN8" s="80"/>
      <c r="AO8" t="s">
        <v>842</v>
      </c>
      <c r="AQ8" t="s">
        <v>842</v>
      </c>
    </row>
    <row r="9" spans="1:43" x14ac:dyDescent="0.3">
      <c r="A9" s="4" t="s">
        <v>21</v>
      </c>
      <c r="B9" s="156" t="s">
        <v>23</v>
      </c>
      <c r="C9" s="6" t="s">
        <v>650</v>
      </c>
      <c r="D9" s="6" t="s">
        <v>620</v>
      </c>
      <c r="E9" s="96">
        <v>0</v>
      </c>
      <c r="F9" s="144"/>
      <c r="G9" t="s">
        <v>842</v>
      </c>
      <c r="H9" s="144"/>
      <c r="I9" t="s">
        <v>842</v>
      </c>
      <c r="J9" s="144"/>
      <c r="K9" t="s">
        <v>842</v>
      </c>
      <c r="L9" s="80" t="s">
        <v>634</v>
      </c>
      <c r="M9" t="s">
        <v>842</v>
      </c>
      <c r="N9" s="142" t="s">
        <v>634</v>
      </c>
      <c r="O9" t="s">
        <v>842</v>
      </c>
      <c r="P9" s="142" t="s">
        <v>634</v>
      </c>
      <c r="Q9" t="s">
        <v>842</v>
      </c>
      <c r="R9" s="80" t="s">
        <v>634</v>
      </c>
      <c r="S9" t="s">
        <v>842</v>
      </c>
      <c r="T9" s="80" t="s">
        <v>634</v>
      </c>
      <c r="U9" t="s">
        <v>842</v>
      </c>
      <c r="V9" s="80" t="s">
        <v>634</v>
      </c>
      <c r="W9" t="s">
        <v>842</v>
      </c>
      <c r="X9" s="80" t="s">
        <v>634</v>
      </c>
      <c r="Y9" t="s">
        <v>842</v>
      </c>
      <c r="Z9" s="80" t="s">
        <v>634</v>
      </c>
      <c r="AA9" t="s">
        <v>842</v>
      </c>
      <c r="AB9" s="80" t="s">
        <v>634</v>
      </c>
      <c r="AC9" t="s">
        <v>842</v>
      </c>
      <c r="AD9" s="80" t="s">
        <v>634</v>
      </c>
      <c r="AE9" t="s">
        <v>842</v>
      </c>
      <c r="AF9" s="80" t="s">
        <v>634</v>
      </c>
      <c r="AG9" t="s">
        <v>842</v>
      </c>
      <c r="AH9" s="80" t="s">
        <v>634</v>
      </c>
      <c r="AI9" t="s">
        <v>842</v>
      </c>
      <c r="AJ9" s="80" t="s">
        <v>634</v>
      </c>
      <c r="AK9" t="s">
        <v>842</v>
      </c>
      <c r="AL9" s="80" t="s">
        <v>634</v>
      </c>
      <c r="AM9" t="s">
        <v>842</v>
      </c>
      <c r="AN9" s="80"/>
      <c r="AO9" t="s">
        <v>842</v>
      </c>
      <c r="AQ9" t="s">
        <v>842</v>
      </c>
    </row>
    <row r="10" spans="1:43" x14ac:dyDescent="0.3">
      <c r="A10" s="4" t="s">
        <v>24</v>
      </c>
      <c r="B10" s="155" t="s">
        <v>26</v>
      </c>
      <c r="C10" s="6" t="s">
        <v>650</v>
      </c>
      <c r="D10" s="6" t="s">
        <v>621</v>
      </c>
      <c r="E10" s="96">
        <v>0</v>
      </c>
      <c r="F10" s="144"/>
      <c r="G10" t="s">
        <v>842</v>
      </c>
      <c r="H10" s="144"/>
      <c r="I10" t="s">
        <v>842</v>
      </c>
      <c r="J10" s="144"/>
      <c r="K10" t="s">
        <v>842</v>
      </c>
      <c r="L10" s="80" t="s">
        <v>634</v>
      </c>
      <c r="M10" t="s">
        <v>842</v>
      </c>
      <c r="N10" s="142" t="s">
        <v>634</v>
      </c>
      <c r="O10" t="s">
        <v>842</v>
      </c>
      <c r="P10" s="142" t="s">
        <v>634</v>
      </c>
      <c r="Q10" t="s">
        <v>842</v>
      </c>
      <c r="R10" s="80" t="s">
        <v>634</v>
      </c>
      <c r="S10" t="s">
        <v>842</v>
      </c>
      <c r="T10" s="80" t="s">
        <v>634</v>
      </c>
      <c r="U10" t="s">
        <v>842</v>
      </c>
      <c r="V10" s="80" t="s">
        <v>634</v>
      </c>
      <c r="W10" t="s">
        <v>842</v>
      </c>
      <c r="X10" s="80" t="s">
        <v>634</v>
      </c>
      <c r="Y10" t="s">
        <v>842</v>
      </c>
      <c r="Z10" s="80" t="s">
        <v>634</v>
      </c>
      <c r="AA10" t="s">
        <v>842</v>
      </c>
      <c r="AB10" s="80" t="s">
        <v>634</v>
      </c>
      <c r="AC10" t="s">
        <v>842</v>
      </c>
      <c r="AD10" s="80" t="s">
        <v>634</v>
      </c>
      <c r="AE10" t="s">
        <v>842</v>
      </c>
      <c r="AF10" s="80" t="s">
        <v>634</v>
      </c>
      <c r="AG10" t="s">
        <v>842</v>
      </c>
      <c r="AH10" s="80" t="s">
        <v>634</v>
      </c>
      <c r="AI10" t="s">
        <v>842</v>
      </c>
      <c r="AJ10" s="80" t="s">
        <v>634</v>
      </c>
      <c r="AK10" t="s">
        <v>842</v>
      </c>
      <c r="AL10" s="80" t="s">
        <v>634</v>
      </c>
      <c r="AM10" t="s">
        <v>842</v>
      </c>
      <c r="AN10" s="80"/>
      <c r="AO10" t="s">
        <v>842</v>
      </c>
      <c r="AQ10" t="s">
        <v>842</v>
      </c>
    </row>
    <row r="11" spans="1:43" x14ac:dyDescent="0.3">
      <c r="A11" s="4" t="s">
        <v>28</v>
      </c>
      <c r="B11" s="155" t="s">
        <v>30</v>
      </c>
      <c r="C11" s="6" t="s">
        <v>651</v>
      </c>
      <c r="D11" s="6" t="s">
        <v>622</v>
      </c>
      <c r="E11" s="96">
        <v>0</v>
      </c>
      <c r="F11" s="144"/>
      <c r="G11" t="s">
        <v>842</v>
      </c>
      <c r="H11" s="144"/>
      <c r="I11" t="s">
        <v>842</v>
      </c>
      <c r="J11" s="144"/>
      <c r="K11" t="s">
        <v>842</v>
      </c>
      <c r="L11" s="80" t="s">
        <v>634</v>
      </c>
      <c r="M11" t="s">
        <v>842</v>
      </c>
      <c r="N11" s="142" t="s">
        <v>634</v>
      </c>
      <c r="O11" t="s">
        <v>842</v>
      </c>
      <c r="P11" s="142" t="s">
        <v>634</v>
      </c>
      <c r="Q11" t="s">
        <v>842</v>
      </c>
      <c r="R11" s="80" t="s">
        <v>634</v>
      </c>
      <c r="S11" t="s">
        <v>842</v>
      </c>
      <c r="T11" s="80" t="s">
        <v>634</v>
      </c>
      <c r="U11" t="s">
        <v>842</v>
      </c>
      <c r="V11" s="80" t="s">
        <v>634</v>
      </c>
      <c r="W11" t="s">
        <v>842</v>
      </c>
      <c r="X11" s="80" t="s">
        <v>634</v>
      </c>
      <c r="Y11" t="s">
        <v>842</v>
      </c>
      <c r="Z11" s="80" t="s">
        <v>634</v>
      </c>
      <c r="AA11" t="s">
        <v>842</v>
      </c>
      <c r="AB11" s="80" t="s">
        <v>634</v>
      </c>
      <c r="AC11" t="s">
        <v>842</v>
      </c>
      <c r="AD11" s="80" t="s">
        <v>634</v>
      </c>
      <c r="AE11" t="s">
        <v>842</v>
      </c>
      <c r="AF11" s="80" t="s">
        <v>634</v>
      </c>
      <c r="AG11" t="s">
        <v>842</v>
      </c>
      <c r="AH11" s="80" t="s">
        <v>634</v>
      </c>
      <c r="AI11" t="s">
        <v>842</v>
      </c>
      <c r="AJ11" s="80" t="s">
        <v>634</v>
      </c>
      <c r="AK11" t="s">
        <v>842</v>
      </c>
      <c r="AL11" s="80" t="s">
        <v>634</v>
      </c>
      <c r="AM11" t="s">
        <v>842</v>
      </c>
      <c r="AN11" s="80"/>
      <c r="AO11" t="s">
        <v>842</v>
      </c>
      <c r="AQ11" t="s">
        <v>842</v>
      </c>
    </row>
    <row r="12" spans="1:43" x14ac:dyDescent="0.3">
      <c r="A12" s="7" t="s">
        <v>32</v>
      </c>
      <c r="B12" s="156" t="s">
        <v>34</v>
      </c>
      <c r="C12" s="6" t="s">
        <v>650</v>
      </c>
      <c r="D12" s="6" t="s">
        <v>35</v>
      </c>
      <c r="E12" s="96">
        <v>0</v>
      </c>
      <c r="F12" s="144"/>
      <c r="G12" t="s">
        <v>842</v>
      </c>
      <c r="H12" s="144"/>
      <c r="I12" t="s">
        <v>842</v>
      </c>
      <c r="J12" s="144"/>
      <c r="K12" t="s">
        <v>842</v>
      </c>
      <c r="L12" s="80" t="s">
        <v>634</v>
      </c>
      <c r="M12" t="s">
        <v>842</v>
      </c>
      <c r="N12" s="142" t="s">
        <v>634</v>
      </c>
      <c r="O12" t="s">
        <v>842</v>
      </c>
      <c r="P12" s="142" t="s">
        <v>634</v>
      </c>
      <c r="Q12" t="s">
        <v>842</v>
      </c>
      <c r="R12" s="80" t="s">
        <v>634</v>
      </c>
      <c r="S12" t="s">
        <v>842</v>
      </c>
      <c r="T12" s="80" t="s">
        <v>634</v>
      </c>
      <c r="U12" t="s">
        <v>842</v>
      </c>
      <c r="V12" s="80" t="s">
        <v>634</v>
      </c>
      <c r="W12" t="s">
        <v>842</v>
      </c>
      <c r="X12" s="80" t="s">
        <v>634</v>
      </c>
      <c r="Y12" t="s">
        <v>842</v>
      </c>
      <c r="Z12" s="80" t="s">
        <v>634</v>
      </c>
      <c r="AA12" t="s">
        <v>842</v>
      </c>
      <c r="AB12" s="80" t="s">
        <v>634</v>
      </c>
      <c r="AC12" t="s">
        <v>842</v>
      </c>
      <c r="AD12" s="80" t="s">
        <v>634</v>
      </c>
      <c r="AE12" t="s">
        <v>842</v>
      </c>
      <c r="AF12" s="80" t="s">
        <v>634</v>
      </c>
      <c r="AG12" t="s">
        <v>842</v>
      </c>
      <c r="AH12" s="80" t="s">
        <v>634</v>
      </c>
      <c r="AI12" t="s">
        <v>842</v>
      </c>
      <c r="AJ12" s="80" t="s">
        <v>634</v>
      </c>
      <c r="AK12" t="s">
        <v>842</v>
      </c>
      <c r="AL12" s="80" t="s">
        <v>634</v>
      </c>
      <c r="AM12" t="s">
        <v>842</v>
      </c>
      <c r="AN12" s="80"/>
      <c r="AO12" t="s">
        <v>842</v>
      </c>
      <c r="AQ12" t="s">
        <v>842</v>
      </c>
    </row>
    <row r="13" spans="1:43" x14ac:dyDescent="0.3">
      <c r="A13" s="7" t="s">
        <v>36</v>
      </c>
      <c r="B13" s="156" t="s">
        <v>38</v>
      </c>
      <c r="C13" s="6" t="s">
        <v>650</v>
      </c>
      <c r="D13" s="6" t="s">
        <v>16</v>
      </c>
      <c r="E13" s="96">
        <v>0</v>
      </c>
      <c r="F13" s="144"/>
      <c r="G13" t="s">
        <v>842</v>
      </c>
      <c r="H13" s="144"/>
      <c r="I13" t="s">
        <v>842</v>
      </c>
      <c r="J13" s="144"/>
      <c r="K13" t="s">
        <v>842</v>
      </c>
      <c r="L13" s="80" t="s">
        <v>634</v>
      </c>
      <c r="M13" t="s">
        <v>842</v>
      </c>
      <c r="N13" s="142" t="s">
        <v>634</v>
      </c>
      <c r="O13" t="s">
        <v>842</v>
      </c>
      <c r="P13" s="142" t="s">
        <v>634</v>
      </c>
      <c r="Q13" t="s">
        <v>842</v>
      </c>
      <c r="R13" s="80" t="s">
        <v>634</v>
      </c>
      <c r="S13" t="s">
        <v>842</v>
      </c>
      <c r="T13" s="80" t="s">
        <v>634</v>
      </c>
      <c r="U13" t="s">
        <v>842</v>
      </c>
      <c r="V13" s="80" t="s">
        <v>634</v>
      </c>
      <c r="W13" t="s">
        <v>842</v>
      </c>
      <c r="X13" s="80" t="s">
        <v>634</v>
      </c>
      <c r="Y13" t="s">
        <v>842</v>
      </c>
      <c r="Z13" s="80" t="s">
        <v>634</v>
      </c>
      <c r="AA13" t="s">
        <v>842</v>
      </c>
      <c r="AB13" s="80" t="s">
        <v>634</v>
      </c>
      <c r="AC13" t="s">
        <v>842</v>
      </c>
      <c r="AD13" s="80" t="s">
        <v>634</v>
      </c>
      <c r="AE13" t="s">
        <v>842</v>
      </c>
      <c r="AF13" s="80" t="s">
        <v>634</v>
      </c>
      <c r="AG13" t="s">
        <v>842</v>
      </c>
      <c r="AH13" s="80" t="s">
        <v>634</v>
      </c>
      <c r="AI13" t="s">
        <v>842</v>
      </c>
      <c r="AJ13" s="80" t="s">
        <v>634</v>
      </c>
      <c r="AK13" t="s">
        <v>842</v>
      </c>
      <c r="AL13" s="80" t="s">
        <v>634</v>
      </c>
      <c r="AM13" t="s">
        <v>842</v>
      </c>
      <c r="AN13" s="80"/>
      <c r="AO13" t="s">
        <v>842</v>
      </c>
      <c r="AQ13" t="s">
        <v>842</v>
      </c>
    </row>
    <row r="14" spans="1:43" x14ac:dyDescent="0.3">
      <c r="A14" s="7" t="s">
        <v>39</v>
      </c>
      <c r="B14" s="155" t="s">
        <v>41</v>
      </c>
      <c r="C14" s="6" t="s">
        <v>652</v>
      </c>
      <c r="D14" s="6" t="s">
        <v>622</v>
      </c>
      <c r="E14" s="96">
        <v>0</v>
      </c>
      <c r="F14" s="144"/>
      <c r="G14" t="s">
        <v>842</v>
      </c>
      <c r="H14" s="144"/>
      <c r="I14" t="s">
        <v>842</v>
      </c>
      <c r="J14" s="144"/>
      <c r="K14" t="s">
        <v>842</v>
      </c>
      <c r="L14" s="80" t="s">
        <v>634</v>
      </c>
      <c r="M14" t="s">
        <v>842</v>
      </c>
      <c r="N14" s="142" t="s">
        <v>634</v>
      </c>
      <c r="O14" t="s">
        <v>842</v>
      </c>
      <c r="P14" s="142" t="s">
        <v>634</v>
      </c>
      <c r="Q14" t="s">
        <v>842</v>
      </c>
      <c r="R14" s="80" t="s">
        <v>634</v>
      </c>
      <c r="S14" t="s">
        <v>842</v>
      </c>
      <c r="T14" s="80" t="s">
        <v>634</v>
      </c>
      <c r="U14" t="s">
        <v>842</v>
      </c>
      <c r="V14" s="80" t="s">
        <v>634</v>
      </c>
      <c r="W14" t="s">
        <v>842</v>
      </c>
      <c r="X14" s="80" t="s">
        <v>634</v>
      </c>
      <c r="Y14" t="s">
        <v>842</v>
      </c>
      <c r="Z14" s="80" t="s">
        <v>634</v>
      </c>
      <c r="AA14" t="s">
        <v>842</v>
      </c>
      <c r="AB14" s="80" t="s">
        <v>634</v>
      </c>
      <c r="AC14" t="s">
        <v>842</v>
      </c>
      <c r="AD14" s="80" t="s">
        <v>634</v>
      </c>
      <c r="AE14" t="s">
        <v>842</v>
      </c>
      <c r="AF14" s="80" t="s">
        <v>634</v>
      </c>
      <c r="AG14" t="s">
        <v>842</v>
      </c>
      <c r="AH14" s="80" t="s">
        <v>634</v>
      </c>
      <c r="AI14" t="s">
        <v>842</v>
      </c>
      <c r="AJ14" s="80" t="s">
        <v>634</v>
      </c>
      <c r="AK14" t="s">
        <v>842</v>
      </c>
      <c r="AL14" s="80" t="s">
        <v>634</v>
      </c>
      <c r="AM14" t="s">
        <v>842</v>
      </c>
      <c r="AN14" s="80"/>
      <c r="AO14" t="s">
        <v>842</v>
      </c>
      <c r="AQ14" t="s">
        <v>842</v>
      </c>
    </row>
    <row r="15" spans="1:43" x14ac:dyDescent="0.3">
      <c r="A15" s="7" t="s">
        <v>42</v>
      </c>
      <c r="B15" s="155" t="s">
        <v>44</v>
      </c>
      <c r="C15" s="6" t="s">
        <v>653</v>
      </c>
      <c r="D15" s="6" t="s">
        <v>622</v>
      </c>
      <c r="E15" s="96">
        <v>0</v>
      </c>
      <c r="F15" s="144"/>
      <c r="G15" t="s">
        <v>842</v>
      </c>
      <c r="H15" s="144"/>
      <c r="I15" t="s">
        <v>842</v>
      </c>
      <c r="J15" s="144"/>
      <c r="K15" t="s">
        <v>842</v>
      </c>
      <c r="L15" s="80" t="s">
        <v>634</v>
      </c>
      <c r="M15" t="s">
        <v>842</v>
      </c>
      <c r="N15" s="142" t="s">
        <v>634</v>
      </c>
      <c r="O15" t="s">
        <v>842</v>
      </c>
      <c r="P15" s="142" t="s">
        <v>634</v>
      </c>
      <c r="Q15" t="s">
        <v>842</v>
      </c>
      <c r="R15" s="80" t="s">
        <v>634</v>
      </c>
      <c r="S15" t="s">
        <v>842</v>
      </c>
      <c r="T15" s="80" t="s">
        <v>634</v>
      </c>
      <c r="U15" t="s">
        <v>842</v>
      </c>
      <c r="V15" s="80" t="s">
        <v>634</v>
      </c>
      <c r="W15" t="s">
        <v>842</v>
      </c>
      <c r="X15" s="80" t="s">
        <v>634</v>
      </c>
      <c r="Y15" t="s">
        <v>842</v>
      </c>
      <c r="Z15" s="80" t="s">
        <v>634</v>
      </c>
      <c r="AA15" t="s">
        <v>842</v>
      </c>
      <c r="AB15" s="80" t="s">
        <v>634</v>
      </c>
      <c r="AC15" t="s">
        <v>842</v>
      </c>
      <c r="AD15" s="80" t="s">
        <v>634</v>
      </c>
      <c r="AE15" t="s">
        <v>842</v>
      </c>
      <c r="AF15" s="80" t="s">
        <v>634</v>
      </c>
      <c r="AG15" t="s">
        <v>842</v>
      </c>
      <c r="AH15" s="80" t="s">
        <v>634</v>
      </c>
      <c r="AI15" t="s">
        <v>842</v>
      </c>
      <c r="AJ15" s="80" t="s">
        <v>634</v>
      </c>
      <c r="AK15" t="s">
        <v>842</v>
      </c>
      <c r="AL15" s="80" t="s">
        <v>634</v>
      </c>
      <c r="AM15" t="s">
        <v>842</v>
      </c>
      <c r="AN15" s="80"/>
      <c r="AO15" t="s">
        <v>842</v>
      </c>
      <c r="AQ15" t="s">
        <v>842</v>
      </c>
    </row>
    <row r="16" spans="1:43" x14ac:dyDescent="0.3">
      <c r="A16" s="7" t="s">
        <v>45</v>
      </c>
      <c r="B16" s="155" t="s">
        <v>47</v>
      </c>
      <c r="C16" s="6" t="s">
        <v>654</v>
      </c>
      <c r="D16" s="6" t="s">
        <v>618</v>
      </c>
      <c r="E16" s="96">
        <v>0</v>
      </c>
      <c r="F16" s="144"/>
      <c r="G16" t="s">
        <v>842</v>
      </c>
      <c r="H16" s="144"/>
      <c r="I16" t="s">
        <v>842</v>
      </c>
      <c r="J16" s="144"/>
      <c r="K16" t="s">
        <v>842</v>
      </c>
      <c r="L16" s="80" t="s">
        <v>634</v>
      </c>
      <c r="M16" t="s">
        <v>842</v>
      </c>
      <c r="N16" s="142" t="s">
        <v>634</v>
      </c>
      <c r="O16" t="s">
        <v>842</v>
      </c>
      <c r="P16" s="142" t="s">
        <v>634</v>
      </c>
      <c r="Q16" t="s">
        <v>842</v>
      </c>
      <c r="R16" s="80" t="s">
        <v>634</v>
      </c>
      <c r="S16" t="s">
        <v>842</v>
      </c>
      <c r="T16" s="80" t="s">
        <v>634</v>
      </c>
      <c r="U16" t="s">
        <v>842</v>
      </c>
      <c r="V16" s="80" t="s">
        <v>634</v>
      </c>
      <c r="W16" t="s">
        <v>842</v>
      </c>
      <c r="X16" s="80" t="s">
        <v>634</v>
      </c>
      <c r="Y16" t="s">
        <v>842</v>
      </c>
      <c r="Z16" s="80" t="s">
        <v>634</v>
      </c>
      <c r="AA16" t="s">
        <v>842</v>
      </c>
      <c r="AB16" s="80" t="s">
        <v>634</v>
      </c>
      <c r="AC16" t="s">
        <v>842</v>
      </c>
      <c r="AD16" s="80" t="s">
        <v>634</v>
      </c>
      <c r="AE16" t="s">
        <v>842</v>
      </c>
      <c r="AF16" s="80" t="s">
        <v>634</v>
      </c>
      <c r="AG16" t="s">
        <v>842</v>
      </c>
      <c r="AH16" s="80" t="s">
        <v>634</v>
      </c>
      <c r="AI16" t="s">
        <v>842</v>
      </c>
      <c r="AJ16" s="80" t="s">
        <v>634</v>
      </c>
      <c r="AK16" t="s">
        <v>842</v>
      </c>
      <c r="AL16" s="80" t="s">
        <v>634</v>
      </c>
      <c r="AM16" t="s">
        <v>842</v>
      </c>
      <c r="AN16" s="80"/>
      <c r="AO16" t="s">
        <v>842</v>
      </c>
      <c r="AQ16" t="s">
        <v>842</v>
      </c>
    </row>
    <row r="17" spans="1:43" x14ac:dyDescent="0.3">
      <c r="A17" s="7" t="s">
        <v>48</v>
      </c>
      <c r="B17" s="157" t="s">
        <v>50</v>
      </c>
      <c r="C17" s="6" t="s">
        <v>654</v>
      </c>
      <c r="D17" s="6" t="s">
        <v>623</v>
      </c>
      <c r="E17" s="96">
        <v>0</v>
      </c>
      <c r="F17" s="144"/>
      <c r="G17" t="s">
        <v>842</v>
      </c>
      <c r="H17" s="144"/>
      <c r="I17" t="s">
        <v>842</v>
      </c>
      <c r="J17" s="144"/>
      <c r="K17" t="s">
        <v>842</v>
      </c>
      <c r="L17" s="80" t="s">
        <v>634</v>
      </c>
      <c r="M17" t="s">
        <v>842</v>
      </c>
      <c r="N17" s="142" t="s">
        <v>634</v>
      </c>
      <c r="O17" t="s">
        <v>842</v>
      </c>
      <c r="P17" s="142" t="s">
        <v>634</v>
      </c>
      <c r="Q17" t="s">
        <v>842</v>
      </c>
      <c r="R17" s="80" t="s">
        <v>634</v>
      </c>
      <c r="S17" t="s">
        <v>842</v>
      </c>
      <c r="T17" s="80" t="s">
        <v>634</v>
      </c>
      <c r="U17" t="s">
        <v>842</v>
      </c>
      <c r="V17" s="80" t="s">
        <v>634</v>
      </c>
      <c r="W17" t="s">
        <v>842</v>
      </c>
      <c r="X17" s="80" t="s">
        <v>634</v>
      </c>
      <c r="Y17" t="s">
        <v>842</v>
      </c>
      <c r="Z17" s="80" t="s">
        <v>634</v>
      </c>
      <c r="AA17" t="s">
        <v>842</v>
      </c>
      <c r="AB17" s="80" t="s">
        <v>634</v>
      </c>
      <c r="AC17" t="s">
        <v>842</v>
      </c>
      <c r="AD17" s="80" t="s">
        <v>634</v>
      </c>
      <c r="AE17" t="s">
        <v>842</v>
      </c>
      <c r="AF17" s="80" t="s">
        <v>634</v>
      </c>
      <c r="AG17" t="s">
        <v>842</v>
      </c>
      <c r="AH17" s="80" t="s">
        <v>634</v>
      </c>
      <c r="AI17" t="s">
        <v>842</v>
      </c>
      <c r="AJ17" s="80" t="s">
        <v>634</v>
      </c>
      <c r="AK17" t="s">
        <v>842</v>
      </c>
      <c r="AL17" s="80" t="s">
        <v>634</v>
      </c>
      <c r="AM17" t="s">
        <v>842</v>
      </c>
      <c r="AN17" s="80"/>
      <c r="AO17" t="s">
        <v>842</v>
      </c>
      <c r="AQ17" t="s">
        <v>842</v>
      </c>
    </row>
    <row r="18" spans="1:43" x14ac:dyDescent="0.3">
      <c r="A18" s="7" t="s">
        <v>51</v>
      </c>
      <c r="B18" s="155" t="s">
        <v>53</v>
      </c>
      <c r="C18" s="6" t="s">
        <v>655</v>
      </c>
      <c r="D18" s="6" t="s">
        <v>622</v>
      </c>
      <c r="E18" s="96">
        <v>0</v>
      </c>
      <c r="F18" s="144"/>
      <c r="G18" t="s">
        <v>842</v>
      </c>
      <c r="H18" s="144"/>
      <c r="I18" t="s">
        <v>842</v>
      </c>
      <c r="J18" s="144"/>
      <c r="K18" t="s">
        <v>842</v>
      </c>
      <c r="L18" s="80" t="s">
        <v>634</v>
      </c>
      <c r="M18" t="s">
        <v>842</v>
      </c>
      <c r="N18" s="142" t="s">
        <v>634</v>
      </c>
      <c r="O18" t="s">
        <v>842</v>
      </c>
      <c r="P18" s="142" t="s">
        <v>634</v>
      </c>
      <c r="Q18" t="s">
        <v>842</v>
      </c>
      <c r="R18" s="80" t="s">
        <v>634</v>
      </c>
      <c r="S18" t="s">
        <v>842</v>
      </c>
      <c r="T18" s="80" t="s">
        <v>634</v>
      </c>
      <c r="U18" t="s">
        <v>842</v>
      </c>
      <c r="V18" s="80" t="s">
        <v>634</v>
      </c>
      <c r="W18" t="s">
        <v>842</v>
      </c>
      <c r="X18" s="80" t="s">
        <v>634</v>
      </c>
      <c r="Y18" t="s">
        <v>842</v>
      </c>
      <c r="Z18" s="80" t="s">
        <v>634</v>
      </c>
      <c r="AA18" t="s">
        <v>842</v>
      </c>
      <c r="AB18" s="80" t="s">
        <v>634</v>
      </c>
      <c r="AC18" t="s">
        <v>842</v>
      </c>
      <c r="AD18" s="80" t="s">
        <v>634</v>
      </c>
      <c r="AE18" t="s">
        <v>842</v>
      </c>
      <c r="AF18" s="80" t="s">
        <v>634</v>
      </c>
      <c r="AG18" t="s">
        <v>842</v>
      </c>
      <c r="AH18" s="80" t="s">
        <v>634</v>
      </c>
      <c r="AI18" t="s">
        <v>842</v>
      </c>
      <c r="AJ18" s="80" t="s">
        <v>634</v>
      </c>
      <c r="AK18" t="s">
        <v>842</v>
      </c>
      <c r="AL18" s="80" t="s">
        <v>634</v>
      </c>
      <c r="AM18" t="s">
        <v>842</v>
      </c>
      <c r="AN18" s="80"/>
      <c r="AO18" t="s">
        <v>842</v>
      </c>
      <c r="AQ18" t="s">
        <v>842</v>
      </c>
    </row>
    <row r="19" spans="1:43" x14ac:dyDescent="0.3">
      <c r="A19" s="7" t="s">
        <v>54</v>
      </c>
      <c r="B19" s="156" t="s">
        <v>56</v>
      </c>
      <c r="C19" s="6" t="s">
        <v>656</v>
      </c>
      <c r="D19" s="6" t="s">
        <v>717</v>
      </c>
      <c r="E19" s="96">
        <v>16</v>
      </c>
      <c r="F19" s="144">
        <v>45538</v>
      </c>
      <c r="G19" t="s">
        <v>843</v>
      </c>
      <c r="H19" s="144">
        <v>45555</v>
      </c>
      <c r="I19" t="s">
        <v>843</v>
      </c>
      <c r="J19" s="144">
        <v>45523</v>
      </c>
      <c r="K19" t="s">
        <v>843</v>
      </c>
      <c r="L19" s="80">
        <v>45521</v>
      </c>
      <c r="M19" t="s">
        <v>843</v>
      </c>
      <c r="N19" s="142">
        <v>45544</v>
      </c>
      <c r="O19" t="s">
        <v>843</v>
      </c>
      <c r="P19" s="142">
        <v>45516</v>
      </c>
      <c r="Q19" t="s">
        <v>843</v>
      </c>
      <c r="R19" s="80">
        <v>45542</v>
      </c>
      <c r="S19" t="s">
        <v>843</v>
      </c>
      <c r="T19" s="80">
        <v>45557</v>
      </c>
      <c r="U19" t="s">
        <v>843</v>
      </c>
      <c r="V19" s="80">
        <v>45519</v>
      </c>
      <c r="W19" t="s">
        <v>843</v>
      </c>
      <c r="X19" s="80">
        <v>45535</v>
      </c>
      <c r="Y19" t="s">
        <v>843</v>
      </c>
      <c r="Z19" s="80">
        <v>45525</v>
      </c>
      <c r="AA19" t="s">
        <v>843</v>
      </c>
      <c r="AB19" s="80" t="s">
        <v>634</v>
      </c>
      <c r="AC19" t="s">
        <v>842</v>
      </c>
      <c r="AD19" s="80" t="s">
        <v>634</v>
      </c>
      <c r="AE19" t="s">
        <v>842</v>
      </c>
      <c r="AF19" s="80">
        <v>45564</v>
      </c>
      <c r="AG19" t="s">
        <v>843</v>
      </c>
      <c r="AH19" s="80">
        <v>45677</v>
      </c>
      <c r="AI19" t="s">
        <v>843</v>
      </c>
      <c r="AJ19" s="146">
        <v>45676</v>
      </c>
      <c r="AK19" t="s">
        <v>843</v>
      </c>
      <c r="AL19" s="146">
        <v>45676</v>
      </c>
      <c r="AM19" t="s">
        <v>843</v>
      </c>
      <c r="AN19" s="146">
        <v>45676</v>
      </c>
      <c r="AO19" t="s">
        <v>843</v>
      </c>
      <c r="AQ19" t="s">
        <v>842</v>
      </c>
    </row>
    <row r="20" spans="1:43" x14ac:dyDescent="0.3">
      <c r="A20" s="7" t="s">
        <v>57</v>
      </c>
      <c r="B20" s="155" t="s">
        <v>58</v>
      </c>
      <c r="C20" s="6" t="e">
        <v>#N/A</v>
      </c>
      <c r="D20" s="6" t="e">
        <v>#N/A</v>
      </c>
      <c r="E20" s="96">
        <v>0</v>
      </c>
      <c r="F20" s="144"/>
      <c r="G20" t="s">
        <v>842</v>
      </c>
      <c r="H20" s="144"/>
      <c r="I20" t="s">
        <v>842</v>
      </c>
      <c r="J20" s="144"/>
      <c r="K20" t="s">
        <v>842</v>
      </c>
      <c r="L20" s="80" t="s">
        <v>634</v>
      </c>
      <c r="M20" t="s">
        <v>842</v>
      </c>
      <c r="N20" s="142" t="s">
        <v>634</v>
      </c>
      <c r="O20" t="s">
        <v>842</v>
      </c>
      <c r="P20" s="142" t="s">
        <v>634</v>
      </c>
      <c r="Q20" t="s">
        <v>842</v>
      </c>
      <c r="R20" s="80" t="s">
        <v>634</v>
      </c>
      <c r="S20" t="s">
        <v>842</v>
      </c>
      <c r="T20" s="80" t="s">
        <v>634</v>
      </c>
      <c r="U20" t="s">
        <v>842</v>
      </c>
      <c r="V20" s="80" t="s">
        <v>634</v>
      </c>
      <c r="W20" t="s">
        <v>842</v>
      </c>
      <c r="X20" s="80" t="s">
        <v>634</v>
      </c>
      <c r="Y20" t="s">
        <v>842</v>
      </c>
      <c r="Z20" s="80" t="s">
        <v>634</v>
      </c>
      <c r="AA20" t="s">
        <v>842</v>
      </c>
      <c r="AB20" s="80" t="s">
        <v>634</v>
      </c>
      <c r="AC20" t="s">
        <v>842</v>
      </c>
      <c r="AD20" s="80" t="s">
        <v>634</v>
      </c>
      <c r="AE20" t="s">
        <v>842</v>
      </c>
      <c r="AF20" s="80" t="s">
        <v>634</v>
      </c>
      <c r="AG20" t="s">
        <v>842</v>
      </c>
      <c r="AH20" s="80" t="s">
        <v>634</v>
      </c>
      <c r="AI20" t="s">
        <v>842</v>
      </c>
      <c r="AJ20" s="80" t="s">
        <v>634</v>
      </c>
      <c r="AK20" t="s">
        <v>842</v>
      </c>
      <c r="AL20" s="80" t="s">
        <v>634</v>
      </c>
      <c r="AM20" t="s">
        <v>842</v>
      </c>
      <c r="AN20" s="80"/>
      <c r="AO20" t="s">
        <v>842</v>
      </c>
      <c r="AQ20" t="s">
        <v>842</v>
      </c>
    </row>
    <row r="21" spans="1:43" x14ac:dyDescent="0.3">
      <c r="A21" s="7" t="s">
        <v>59</v>
      </c>
      <c r="B21" s="155" t="s">
        <v>61</v>
      </c>
      <c r="C21" s="6" t="s">
        <v>656</v>
      </c>
      <c r="D21" s="6" t="s">
        <v>624</v>
      </c>
      <c r="E21" s="96">
        <v>14</v>
      </c>
      <c r="F21" s="144">
        <v>45657</v>
      </c>
      <c r="G21" t="s">
        <v>843</v>
      </c>
      <c r="H21" s="144">
        <v>45430</v>
      </c>
      <c r="I21" t="s">
        <v>843</v>
      </c>
      <c r="J21" s="144">
        <v>45634</v>
      </c>
      <c r="K21" t="s">
        <v>843</v>
      </c>
      <c r="L21" s="80">
        <v>45427</v>
      </c>
      <c r="M21" t="s">
        <v>843</v>
      </c>
      <c r="N21" s="142">
        <v>45670</v>
      </c>
      <c r="O21" t="s">
        <v>843</v>
      </c>
      <c r="P21" s="142">
        <v>45670</v>
      </c>
      <c r="Q21" t="s">
        <v>843</v>
      </c>
      <c r="R21" s="80">
        <v>45406</v>
      </c>
      <c r="S21" t="s">
        <v>843</v>
      </c>
      <c r="T21" s="80" t="s">
        <v>634</v>
      </c>
      <c r="U21" t="s">
        <v>842</v>
      </c>
      <c r="V21" s="80">
        <v>45521</v>
      </c>
      <c r="W21" t="s">
        <v>843</v>
      </c>
      <c r="X21" s="80">
        <v>45788</v>
      </c>
      <c r="Y21" t="s">
        <v>843</v>
      </c>
      <c r="Z21" s="80">
        <v>45525</v>
      </c>
      <c r="AA21" t="s">
        <v>843</v>
      </c>
      <c r="AB21" s="80">
        <v>45522</v>
      </c>
      <c r="AC21" t="s">
        <v>843</v>
      </c>
      <c r="AD21" s="80">
        <v>45522</v>
      </c>
      <c r="AE21" t="s">
        <v>843</v>
      </c>
      <c r="AF21" s="80">
        <v>45447</v>
      </c>
      <c r="AG21" t="s">
        <v>843</v>
      </c>
      <c r="AH21" s="80">
        <v>45547</v>
      </c>
      <c r="AI21" t="s">
        <v>843</v>
      </c>
      <c r="AJ21" s="80" t="s">
        <v>634</v>
      </c>
      <c r="AK21" t="s">
        <v>842</v>
      </c>
      <c r="AL21" s="80" t="s">
        <v>634</v>
      </c>
      <c r="AM21" t="s">
        <v>842</v>
      </c>
      <c r="AN21" s="80"/>
      <c r="AO21" t="s">
        <v>842</v>
      </c>
      <c r="AQ21" t="s">
        <v>842</v>
      </c>
    </row>
    <row r="22" spans="1:43" x14ac:dyDescent="0.3">
      <c r="A22" s="7" t="s">
        <v>62</v>
      </c>
      <c r="B22" s="155" t="s">
        <v>64</v>
      </c>
      <c r="C22" s="6" t="s">
        <v>656</v>
      </c>
      <c r="D22" s="6" t="s">
        <v>625</v>
      </c>
      <c r="E22" s="96">
        <v>7</v>
      </c>
      <c r="F22" s="144"/>
      <c r="G22" t="s">
        <v>842</v>
      </c>
      <c r="H22" s="144">
        <v>45677</v>
      </c>
      <c r="I22" t="s">
        <v>843</v>
      </c>
      <c r="J22" s="144">
        <v>45713</v>
      </c>
      <c r="K22" t="s">
        <v>843</v>
      </c>
      <c r="L22" s="80" t="s">
        <v>634</v>
      </c>
      <c r="M22" t="s">
        <v>842</v>
      </c>
      <c r="N22" s="142" t="s">
        <v>634</v>
      </c>
      <c r="O22" t="s">
        <v>842</v>
      </c>
      <c r="P22" s="142" t="s">
        <v>634</v>
      </c>
      <c r="Q22" t="s">
        <v>842</v>
      </c>
      <c r="R22" s="80" t="s">
        <v>634</v>
      </c>
      <c r="S22" t="s">
        <v>842</v>
      </c>
      <c r="T22" s="81">
        <v>45719</v>
      </c>
      <c r="U22" t="s">
        <v>843</v>
      </c>
      <c r="V22" s="80">
        <v>45521</v>
      </c>
      <c r="W22" t="s">
        <v>843</v>
      </c>
      <c r="X22" s="82">
        <v>45678</v>
      </c>
      <c r="Y22" t="s">
        <v>843</v>
      </c>
      <c r="Z22" s="80">
        <v>45683</v>
      </c>
      <c r="AA22" t="s">
        <v>843</v>
      </c>
      <c r="AB22" s="80" t="s">
        <v>634</v>
      </c>
      <c r="AC22" t="s">
        <v>842</v>
      </c>
      <c r="AD22" s="80" t="s">
        <v>634</v>
      </c>
      <c r="AE22" t="s">
        <v>842</v>
      </c>
      <c r="AF22" s="80" t="s">
        <v>634</v>
      </c>
      <c r="AG22" t="s">
        <v>842</v>
      </c>
      <c r="AH22" s="80">
        <v>45601</v>
      </c>
      <c r="AI22" t="s">
        <v>843</v>
      </c>
      <c r="AJ22" s="80" t="s">
        <v>634</v>
      </c>
      <c r="AK22" t="s">
        <v>842</v>
      </c>
      <c r="AL22" s="80" t="s">
        <v>634</v>
      </c>
      <c r="AM22" t="s">
        <v>842</v>
      </c>
      <c r="AN22" s="80"/>
      <c r="AO22" t="s">
        <v>842</v>
      </c>
      <c r="AQ22" t="s">
        <v>842</v>
      </c>
    </row>
    <row r="23" spans="1:43" x14ac:dyDescent="0.3">
      <c r="A23" s="7" t="s">
        <v>65</v>
      </c>
      <c r="B23" s="156" t="s">
        <v>67</v>
      </c>
      <c r="C23" s="6" t="s">
        <v>656</v>
      </c>
      <c r="D23" s="6" t="s">
        <v>619</v>
      </c>
      <c r="E23" s="96">
        <v>18</v>
      </c>
      <c r="F23" s="144">
        <v>45862</v>
      </c>
      <c r="G23" t="s">
        <v>843</v>
      </c>
      <c r="H23" s="144">
        <v>45569</v>
      </c>
      <c r="I23" t="s">
        <v>843</v>
      </c>
      <c r="J23" s="144">
        <v>45547</v>
      </c>
      <c r="K23" t="s">
        <v>843</v>
      </c>
      <c r="L23" s="80">
        <v>45699</v>
      </c>
      <c r="M23" t="s">
        <v>843</v>
      </c>
      <c r="N23" s="142">
        <v>45592</v>
      </c>
      <c r="O23" t="s">
        <v>843</v>
      </c>
      <c r="P23" s="142">
        <v>45511</v>
      </c>
      <c r="Q23" t="s">
        <v>843</v>
      </c>
      <c r="R23" s="80">
        <v>45593</v>
      </c>
      <c r="S23" t="s">
        <v>843</v>
      </c>
      <c r="T23" s="80">
        <v>45529</v>
      </c>
      <c r="U23" t="s">
        <v>843</v>
      </c>
      <c r="V23" s="80">
        <v>45531</v>
      </c>
      <c r="W23" t="s">
        <v>843</v>
      </c>
      <c r="X23" s="80">
        <v>45535</v>
      </c>
      <c r="Y23" t="s">
        <v>843</v>
      </c>
      <c r="Z23" s="80">
        <v>45596</v>
      </c>
      <c r="AA23" t="s">
        <v>843</v>
      </c>
      <c r="AB23" s="80">
        <v>45596</v>
      </c>
      <c r="AC23" t="s">
        <v>843</v>
      </c>
      <c r="AD23" s="80">
        <v>45595</v>
      </c>
      <c r="AE23" t="s">
        <v>843</v>
      </c>
      <c r="AF23" s="152">
        <v>45699</v>
      </c>
      <c r="AG23" t="s">
        <v>843</v>
      </c>
      <c r="AH23" s="80">
        <v>45573</v>
      </c>
      <c r="AI23" t="s">
        <v>843</v>
      </c>
      <c r="AJ23" s="81">
        <v>45613</v>
      </c>
      <c r="AK23" t="s">
        <v>843</v>
      </c>
      <c r="AL23" s="81">
        <v>45614</v>
      </c>
      <c r="AM23" t="s">
        <v>843</v>
      </c>
      <c r="AN23" s="143">
        <v>45689</v>
      </c>
      <c r="AO23" t="s">
        <v>843</v>
      </c>
      <c r="AQ23" t="s">
        <v>842</v>
      </c>
    </row>
    <row r="24" spans="1:43" x14ac:dyDescent="0.3">
      <c r="A24" s="7" t="s">
        <v>68</v>
      </c>
      <c r="B24" s="158" t="s">
        <v>70</v>
      </c>
      <c r="C24" s="6" t="s">
        <v>657</v>
      </c>
      <c r="D24" s="6" t="s">
        <v>624</v>
      </c>
      <c r="E24" s="96">
        <v>13</v>
      </c>
      <c r="F24" s="144">
        <v>45593</v>
      </c>
      <c r="G24" t="s">
        <v>843</v>
      </c>
      <c r="H24" s="144">
        <v>45677</v>
      </c>
      <c r="I24" t="s">
        <v>843</v>
      </c>
      <c r="J24" s="144">
        <v>45634</v>
      </c>
      <c r="K24" t="s">
        <v>843</v>
      </c>
      <c r="L24" s="80" t="s">
        <v>634</v>
      </c>
      <c r="M24" t="s">
        <v>842</v>
      </c>
      <c r="N24" s="142">
        <v>45791</v>
      </c>
      <c r="O24" t="s">
        <v>843</v>
      </c>
      <c r="P24" s="142" t="s">
        <v>634</v>
      </c>
      <c r="Q24" t="s">
        <v>842</v>
      </c>
      <c r="R24" s="144">
        <v>45792</v>
      </c>
      <c r="S24" t="s">
        <v>843</v>
      </c>
      <c r="T24" s="80">
        <v>45434</v>
      </c>
      <c r="U24" t="s">
        <v>843</v>
      </c>
      <c r="V24" s="145">
        <v>45676</v>
      </c>
      <c r="W24" t="s">
        <v>843</v>
      </c>
      <c r="X24" s="80">
        <v>45678</v>
      </c>
      <c r="Y24" t="s">
        <v>843</v>
      </c>
      <c r="Z24" s="80">
        <v>45633</v>
      </c>
      <c r="AA24" t="s">
        <v>843</v>
      </c>
      <c r="AB24" s="80">
        <v>45522</v>
      </c>
      <c r="AC24" t="s">
        <v>843</v>
      </c>
      <c r="AD24" s="80">
        <v>45522</v>
      </c>
      <c r="AE24" t="s">
        <v>843</v>
      </c>
      <c r="AF24" s="80">
        <v>45893</v>
      </c>
      <c r="AG24" t="s">
        <v>843</v>
      </c>
      <c r="AH24" s="80">
        <v>45676</v>
      </c>
      <c r="AI24" t="s">
        <v>843</v>
      </c>
      <c r="AJ24" s="80" t="s">
        <v>634</v>
      </c>
      <c r="AK24" t="s">
        <v>842</v>
      </c>
      <c r="AL24" s="80" t="s">
        <v>634</v>
      </c>
      <c r="AM24" t="s">
        <v>842</v>
      </c>
      <c r="AN24" s="80"/>
      <c r="AO24" t="s">
        <v>842</v>
      </c>
      <c r="AQ24" t="s">
        <v>842</v>
      </c>
    </row>
    <row r="25" spans="1:43" x14ac:dyDescent="0.3">
      <c r="A25" s="7" t="s">
        <v>71</v>
      </c>
      <c r="B25" s="157" t="s">
        <v>73</v>
      </c>
      <c r="C25" s="6" t="s">
        <v>654</v>
      </c>
      <c r="D25" s="6" t="s">
        <v>619</v>
      </c>
      <c r="E25" s="96">
        <v>18</v>
      </c>
      <c r="F25" s="144">
        <v>45862</v>
      </c>
      <c r="G25" t="s">
        <v>843</v>
      </c>
      <c r="H25" s="144">
        <v>45562</v>
      </c>
      <c r="I25" t="s">
        <v>843</v>
      </c>
      <c r="J25" s="144">
        <v>45547</v>
      </c>
      <c r="K25" t="s">
        <v>843</v>
      </c>
      <c r="L25" s="80">
        <v>45545</v>
      </c>
      <c r="M25" t="s">
        <v>843</v>
      </c>
      <c r="N25" s="142">
        <v>45593</v>
      </c>
      <c r="O25" t="s">
        <v>843</v>
      </c>
      <c r="P25" s="142">
        <v>45511</v>
      </c>
      <c r="Q25" t="s">
        <v>843</v>
      </c>
      <c r="R25" s="80">
        <v>45594</v>
      </c>
      <c r="S25" t="s">
        <v>843</v>
      </c>
      <c r="T25" s="80">
        <v>45526</v>
      </c>
      <c r="U25" t="s">
        <v>843</v>
      </c>
      <c r="V25" s="80">
        <v>45531</v>
      </c>
      <c r="W25" t="s">
        <v>843</v>
      </c>
      <c r="X25" s="80">
        <v>45533</v>
      </c>
      <c r="Y25" t="s">
        <v>843</v>
      </c>
      <c r="Z25" s="80">
        <v>45633</v>
      </c>
      <c r="AA25" t="s">
        <v>843</v>
      </c>
      <c r="AB25" s="80">
        <v>45595</v>
      </c>
      <c r="AC25" t="s">
        <v>843</v>
      </c>
      <c r="AD25" s="80">
        <v>45595</v>
      </c>
      <c r="AE25" t="s">
        <v>843</v>
      </c>
      <c r="AF25" s="143">
        <v>45514</v>
      </c>
      <c r="AG25" t="s">
        <v>843</v>
      </c>
      <c r="AH25" s="80">
        <v>45575</v>
      </c>
      <c r="AI25" t="s">
        <v>843</v>
      </c>
      <c r="AJ25" s="81">
        <v>45613</v>
      </c>
      <c r="AK25" t="s">
        <v>843</v>
      </c>
      <c r="AL25" s="81">
        <v>45614</v>
      </c>
      <c r="AM25" t="s">
        <v>843</v>
      </c>
      <c r="AN25" s="143">
        <v>45689</v>
      </c>
      <c r="AO25" t="s">
        <v>843</v>
      </c>
      <c r="AQ25" t="s">
        <v>842</v>
      </c>
    </row>
    <row r="26" spans="1:43" x14ac:dyDescent="0.3">
      <c r="A26" s="7" t="s">
        <v>74</v>
      </c>
      <c r="B26" s="157" t="s">
        <v>77</v>
      </c>
      <c r="C26" s="6" t="s">
        <v>658</v>
      </c>
      <c r="D26" s="6" t="s">
        <v>78</v>
      </c>
      <c r="E26" s="96">
        <v>0</v>
      </c>
      <c r="F26" s="144"/>
      <c r="G26" t="s">
        <v>842</v>
      </c>
      <c r="H26" s="144"/>
      <c r="I26" t="s">
        <v>842</v>
      </c>
      <c r="J26" s="144"/>
      <c r="K26" t="s">
        <v>842</v>
      </c>
      <c r="L26" s="80" t="s">
        <v>634</v>
      </c>
      <c r="M26" t="s">
        <v>842</v>
      </c>
      <c r="N26" s="142" t="s">
        <v>634</v>
      </c>
      <c r="O26" t="s">
        <v>842</v>
      </c>
      <c r="P26" s="142" t="s">
        <v>634</v>
      </c>
      <c r="Q26" t="s">
        <v>842</v>
      </c>
      <c r="R26" s="80" t="s">
        <v>634</v>
      </c>
      <c r="S26" t="s">
        <v>842</v>
      </c>
      <c r="T26" s="80" t="s">
        <v>634</v>
      </c>
      <c r="U26" t="s">
        <v>842</v>
      </c>
      <c r="V26" s="80" t="s">
        <v>634</v>
      </c>
      <c r="W26" t="s">
        <v>842</v>
      </c>
      <c r="X26" s="80" t="s">
        <v>634</v>
      </c>
      <c r="Y26" t="s">
        <v>842</v>
      </c>
      <c r="Z26" s="80" t="s">
        <v>634</v>
      </c>
      <c r="AA26" t="s">
        <v>842</v>
      </c>
      <c r="AB26" s="80" t="s">
        <v>634</v>
      </c>
      <c r="AC26" t="s">
        <v>842</v>
      </c>
      <c r="AD26" s="80" t="s">
        <v>634</v>
      </c>
      <c r="AE26" t="s">
        <v>842</v>
      </c>
      <c r="AF26" s="80" t="s">
        <v>634</v>
      </c>
      <c r="AG26" t="s">
        <v>842</v>
      </c>
      <c r="AH26" s="80" t="s">
        <v>634</v>
      </c>
      <c r="AI26" t="s">
        <v>842</v>
      </c>
      <c r="AJ26" s="80" t="s">
        <v>634</v>
      </c>
      <c r="AK26" t="s">
        <v>842</v>
      </c>
      <c r="AL26" s="80" t="s">
        <v>634</v>
      </c>
      <c r="AM26" t="s">
        <v>842</v>
      </c>
      <c r="AN26" s="80"/>
      <c r="AO26" t="s">
        <v>842</v>
      </c>
      <c r="AQ26" t="s">
        <v>842</v>
      </c>
    </row>
    <row r="27" spans="1:43" x14ac:dyDescent="0.3">
      <c r="A27" s="14" t="s">
        <v>80</v>
      </c>
      <c r="B27" s="159" t="s">
        <v>82</v>
      </c>
      <c r="C27" s="6" t="s">
        <v>659</v>
      </c>
      <c r="D27" s="6" t="s">
        <v>27</v>
      </c>
      <c r="E27" s="96">
        <v>0</v>
      </c>
      <c r="F27" s="144"/>
      <c r="G27" t="s">
        <v>842</v>
      </c>
      <c r="H27" s="144"/>
      <c r="I27" t="s">
        <v>842</v>
      </c>
      <c r="J27" s="144"/>
      <c r="K27" t="s">
        <v>842</v>
      </c>
      <c r="L27" s="80" t="s">
        <v>634</v>
      </c>
      <c r="M27" t="s">
        <v>842</v>
      </c>
      <c r="N27" s="142" t="s">
        <v>634</v>
      </c>
      <c r="O27" t="s">
        <v>842</v>
      </c>
      <c r="P27" s="142" t="s">
        <v>634</v>
      </c>
      <c r="Q27" t="s">
        <v>842</v>
      </c>
      <c r="R27" s="80" t="s">
        <v>634</v>
      </c>
      <c r="S27" t="s">
        <v>842</v>
      </c>
      <c r="T27" s="80" t="s">
        <v>634</v>
      </c>
      <c r="U27" t="s">
        <v>842</v>
      </c>
      <c r="V27" s="80" t="s">
        <v>634</v>
      </c>
      <c r="W27" t="s">
        <v>842</v>
      </c>
      <c r="X27" s="80" t="s">
        <v>634</v>
      </c>
      <c r="Y27" t="s">
        <v>842</v>
      </c>
      <c r="Z27" s="80" t="s">
        <v>634</v>
      </c>
      <c r="AA27" t="s">
        <v>842</v>
      </c>
      <c r="AB27" s="80" t="s">
        <v>634</v>
      </c>
      <c r="AC27" t="s">
        <v>842</v>
      </c>
      <c r="AD27" s="80" t="s">
        <v>634</v>
      </c>
      <c r="AE27" t="s">
        <v>842</v>
      </c>
      <c r="AF27" s="80" t="s">
        <v>634</v>
      </c>
      <c r="AG27" t="s">
        <v>842</v>
      </c>
      <c r="AH27" s="80" t="s">
        <v>634</v>
      </c>
      <c r="AI27" t="s">
        <v>842</v>
      </c>
      <c r="AJ27" s="80" t="s">
        <v>634</v>
      </c>
      <c r="AK27" t="s">
        <v>842</v>
      </c>
      <c r="AL27" s="80" t="s">
        <v>634</v>
      </c>
      <c r="AM27" t="s">
        <v>842</v>
      </c>
      <c r="AN27" s="80"/>
      <c r="AO27" t="s">
        <v>842</v>
      </c>
      <c r="AQ27" t="s">
        <v>842</v>
      </c>
    </row>
    <row r="28" spans="1:43" x14ac:dyDescent="0.3">
      <c r="A28" s="14" t="s">
        <v>83</v>
      </c>
      <c r="B28" s="160" t="s">
        <v>85</v>
      </c>
      <c r="C28" s="6" t="s">
        <v>655</v>
      </c>
      <c r="D28" s="6" t="s">
        <v>35</v>
      </c>
      <c r="E28" s="96">
        <v>2</v>
      </c>
      <c r="F28" s="144">
        <v>45864</v>
      </c>
      <c r="G28" t="s">
        <v>843</v>
      </c>
      <c r="H28" s="144"/>
      <c r="I28" t="s">
        <v>842</v>
      </c>
      <c r="J28" s="144"/>
      <c r="K28" t="s">
        <v>842</v>
      </c>
      <c r="L28" s="80" t="s">
        <v>634</v>
      </c>
      <c r="M28" t="s">
        <v>842</v>
      </c>
      <c r="N28" s="142" t="s">
        <v>634</v>
      </c>
      <c r="O28" t="s">
        <v>842</v>
      </c>
      <c r="P28" s="142" t="s">
        <v>634</v>
      </c>
      <c r="Q28" t="s">
        <v>842</v>
      </c>
      <c r="R28" s="80" t="s">
        <v>634</v>
      </c>
      <c r="S28" t="s">
        <v>842</v>
      </c>
      <c r="T28" s="80" t="s">
        <v>634</v>
      </c>
      <c r="U28" t="s">
        <v>842</v>
      </c>
      <c r="V28" s="80" t="s">
        <v>634</v>
      </c>
      <c r="W28" t="s">
        <v>842</v>
      </c>
      <c r="X28" s="191">
        <v>45884</v>
      </c>
      <c r="Y28" t="s">
        <v>843</v>
      </c>
      <c r="Z28" s="80" t="s">
        <v>634</v>
      </c>
      <c r="AA28" t="s">
        <v>842</v>
      </c>
      <c r="AB28" s="80" t="s">
        <v>634</v>
      </c>
      <c r="AC28" t="s">
        <v>842</v>
      </c>
      <c r="AD28" s="80" t="s">
        <v>634</v>
      </c>
      <c r="AE28" t="s">
        <v>842</v>
      </c>
      <c r="AF28" s="80" t="s">
        <v>634</v>
      </c>
      <c r="AG28" t="s">
        <v>842</v>
      </c>
      <c r="AH28" s="80" t="s">
        <v>634</v>
      </c>
      <c r="AI28" t="s">
        <v>842</v>
      </c>
      <c r="AJ28" s="80" t="s">
        <v>634</v>
      </c>
      <c r="AK28" t="s">
        <v>842</v>
      </c>
      <c r="AL28" s="80" t="s">
        <v>634</v>
      </c>
      <c r="AM28" t="s">
        <v>842</v>
      </c>
      <c r="AN28" s="80"/>
      <c r="AO28" t="s">
        <v>842</v>
      </c>
      <c r="AQ28" t="s">
        <v>842</v>
      </c>
    </row>
    <row r="29" spans="1:43" x14ac:dyDescent="0.3">
      <c r="A29" s="4" t="s">
        <v>201</v>
      </c>
      <c r="B29" s="161" t="s">
        <v>203</v>
      </c>
      <c r="C29" s="6" t="s">
        <v>672</v>
      </c>
      <c r="D29" s="6" t="s">
        <v>16</v>
      </c>
      <c r="E29" s="96">
        <v>1</v>
      </c>
      <c r="F29" s="144"/>
      <c r="G29" t="s">
        <v>842</v>
      </c>
      <c r="H29" s="144"/>
      <c r="I29" t="s">
        <v>842</v>
      </c>
      <c r="J29" s="144"/>
      <c r="K29" t="s">
        <v>842</v>
      </c>
      <c r="L29" s="80" t="s">
        <v>634</v>
      </c>
      <c r="M29" t="s">
        <v>842</v>
      </c>
      <c r="N29" s="142" t="s">
        <v>634</v>
      </c>
      <c r="O29" t="s">
        <v>842</v>
      </c>
      <c r="P29" s="142"/>
      <c r="Q29" t="s">
        <v>843</v>
      </c>
      <c r="R29" s="80" t="s">
        <v>634</v>
      </c>
      <c r="S29" t="s">
        <v>842</v>
      </c>
      <c r="T29" s="80" t="s">
        <v>634</v>
      </c>
      <c r="U29" t="s">
        <v>842</v>
      </c>
      <c r="V29" s="80" t="s">
        <v>634</v>
      </c>
      <c r="W29" t="s">
        <v>842</v>
      </c>
      <c r="X29" s="80" t="s">
        <v>634</v>
      </c>
      <c r="Y29" t="s">
        <v>842</v>
      </c>
      <c r="Z29" s="80" t="s">
        <v>634</v>
      </c>
      <c r="AA29" t="s">
        <v>842</v>
      </c>
      <c r="AB29" s="80" t="s">
        <v>634</v>
      </c>
      <c r="AC29" t="s">
        <v>842</v>
      </c>
      <c r="AD29" s="80" t="s">
        <v>634</v>
      </c>
      <c r="AE29" t="s">
        <v>842</v>
      </c>
      <c r="AF29" s="80" t="s">
        <v>634</v>
      </c>
      <c r="AG29" t="s">
        <v>842</v>
      </c>
      <c r="AH29" s="80" t="s">
        <v>634</v>
      </c>
      <c r="AI29" t="s">
        <v>842</v>
      </c>
      <c r="AJ29" s="80" t="s">
        <v>634</v>
      </c>
      <c r="AK29" t="s">
        <v>842</v>
      </c>
      <c r="AL29" s="80" t="s">
        <v>634</v>
      </c>
      <c r="AM29" t="s">
        <v>842</v>
      </c>
      <c r="AN29" s="80"/>
      <c r="AO29" t="s">
        <v>842</v>
      </c>
      <c r="AQ29" t="s">
        <v>842</v>
      </c>
    </row>
    <row r="30" spans="1:43" x14ac:dyDescent="0.3">
      <c r="A30" s="14" t="s">
        <v>86</v>
      </c>
      <c r="B30" s="160" t="s">
        <v>88</v>
      </c>
      <c r="C30" s="6" t="s">
        <v>660</v>
      </c>
      <c r="D30" s="6" t="s">
        <v>620</v>
      </c>
      <c r="E30" s="96">
        <v>17</v>
      </c>
      <c r="F30" s="144">
        <v>45862</v>
      </c>
      <c r="G30" t="s">
        <v>843</v>
      </c>
      <c r="H30" s="144">
        <v>45555</v>
      </c>
      <c r="I30" t="s">
        <v>843</v>
      </c>
      <c r="J30" s="144">
        <v>45523</v>
      </c>
      <c r="K30" t="s">
        <v>843</v>
      </c>
      <c r="L30" s="80">
        <v>45521</v>
      </c>
      <c r="M30" t="s">
        <v>843</v>
      </c>
      <c r="N30" s="142">
        <v>45544</v>
      </c>
      <c r="O30" t="s">
        <v>843</v>
      </c>
      <c r="P30" s="142">
        <v>45516</v>
      </c>
      <c r="Q30" t="s">
        <v>843</v>
      </c>
      <c r="R30" s="80">
        <v>45542</v>
      </c>
      <c r="S30" t="s">
        <v>843</v>
      </c>
      <c r="T30" s="80">
        <v>45557</v>
      </c>
      <c r="U30" t="s">
        <v>843</v>
      </c>
      <c r="V30" s="80">
        <v>45884</v>
      </c>
      <c r="W30" t="s">
        <v>843</v>
      </c>
      <c r="X30" s="80">
        <v>45535</v>
      </c>
      <c r="Y30" t="s">
        <v>843</v>
      </c>
      <c r="Z30" s="80">
        <v>45525</v>
      </c>
      <c r="AA30" t="s">
        <v>843</v>
      </c>
      <c r="AB30" s="80" t="s">
        <v>634</v>
      </c>
      <c r="AC30" t="s">
        <v>842</v>
      </c>
      <c r="AD30" s="99">
        <v>45852</v>
      </c>
      <c r="AE30" t="s">
        <v>843</v>
      </c>
      <c r="AF30" s="80">
        <v>45564</v>
      </c>
      <c r="AG30" t="s">
        <v>843</v>
      </c>
      <c r="AH30" s="99">
        <v>45852</v>
      </c>
      <c r="AI30" t="s">
        <v>843</v>
      </c>
      <c r="AJ30" s="99">
        <v>45856</v>
      </c>
      <c r="AK30" t="s">
        <v>843</v>
      </c>
      <c r="AL30" s="99">
        <v>45852</v>
      </c>
      <c r="AM30" t="s">
        <v>843</v>
      </c>
      <c r="AN30" s="80">
        <v>45878</v>
      </c>
      <c r="AO30" t="s">
        <v>843</v>
      </c>
      <c r="AQ30" t="s">
        <v>842</v>
      </c>
    </row>
    <row r="31" spans="1:43" x14ac:dyDescent="0.3">
      <c r="A31" s="14" t="s">
        <v>89</v>
      </c>
      <c r="B31" s="159" t="s">
        <v>91</v>
      </c>
      <c r="C31" s="6" t="s">
        <v>661</v>
      </c>
      <c r="D31" s="6" t="s">
        <v>618</v>
      </c>
      <c r="E31" s="96">
        <v>0</v>
      </c>
      <c r="F31" s="144"/>
      <c r="G31" t="s">
        <v>842</v>
      </c>
      <c r="H31" s="144"/>
      <c r="I31" t="s">
        <v>842</v>
      </c>
      <c r="J31" s="144"/>
      <c r="K31" t="s">
        <v>842</v>
      </c>
      <c r="L31" s="80" t="s">
        <v>634</v>
      </c>
      <c r="M31" t="s">
        <v>842</v>
      </c>
      <c r="N31" s="142" t="s">
        <v>634</v>
      </c>
      <c r="O31" t="s">
        <v>842</v>
      </c>
      <c r="P31" s="142" t="s">
        <v>634</v>
      </c>
      <c r="Q31" t="s">
        <v>842</v>
      </c>
      <c r="R31" s="80" t="s">
        <v>634</v>
      </c>
      <c r="S31" t="s">
        <v>842</v>
      </c>
      <c r="T31" s="80" t="s">
        <v>634</v>
      </c>
      <c r="U31" t="s">
        <v>842</v>
      </c>
      <c r="V31" s="80" t="s">
        <v>634</v>
      </c>
      <c r="W31" t="s">
        <v>842</v>
      </c>
      <c r="X31" s="80" t="s">
        <v>634</v>
      </c>
      <c r="Y31" t="s">
        <v>842</v>
      </c>
      <c r="Z31" s="80" t="s">
        <v>634</v>
      </c>
      <c r="AA31" t="s">
        <v>842</v>
      </c>
      <c r="AB31" s="80" t="s">
        <v>634</v>
      </c>
      <c r="AC31" t="s">
        <v>842</v>
      </c>
      <c r="AD31" s="80" t="s">
        <v>634</v>
      </c>
      <c r="AE31" t="s">
        <v>842</v>
      </c>
      <c r="AF31" s="80" t="s">
        <v>634</v>
      </c>
      <c r="AG31" t="s">
        <v>842</v>
      </c>
      <c r="AH31" s="80" t="s">
        <v>634</v>
      </c>
      <c r="AI31" t="s">
        <v>842</v>
      </c>
      <c r="AJ31" s="80" t="s">
        <v>634</v>
      </c>
      <c r="AK31" t="s">
        <v>842</v>
      </c>
      <c r="AL31" s="80" t="s">
        <v>634</v>
      </c>
      <c r="AM31" t="s">
        <v>842</v>
      </c>
      <c r="AN31" s="80"/>
      <c r="AO31" t="s">
        <v>842</v>
      </c>
      <c r="AQ31" t="s">
        <v>842</v>
      </c>
    </row>
    <row r="32" spans="1:43" x14ac:dyDescent="0.3">
      <c r="A32" s="4" t="s">
        <v>92</v>
      </c>
      <c r="B32" s="162" t="s">
        <v>94</v>
      </c>
      <c r="C32" s="6" t="s">
        <v>662</v>
      </c>
      <c r="D32" s="6" t="s">
        <v>717</v>
      </c>
      <c r="E32" s="96">
        <v>0</v>
      </c>
      <c r="F32" s="144"/>
      <c r="G32" t="s">
        <v>842</v>
      </c>
      <c r="H32" s="144"/>
      <c r="I32" t="s">
        <v>842</v>
      </c>
      <c r="J32" s="144"/>
      <c r="K32" t="s">
        <v>842</v>
      </c>
      <c r="L32" s="80" t="s">
        <v>634</v>
      </c>
      <c r="M32" t="s">
        <v>842</v>
      </c>
      <c r="N32" s="142" t="s">
        <v>634</v>
      </c>
      <c r="O32" t="s">
        <v>842</v>
      </c>
      <c r="P32" s="142" t="s">
        <v>634</v>
      </c>
      <c r="Q32" t="s">
        <v>842</v>
      </c>
      <c r="R32" s="80" t="s">
        <v>634</v>
      </c>
      <c r="S32" t="s">
        <v>842</v>
      </c>
      <c r="T32" s="80" t="s">
        <v>634</v>
      </c>
      <c r="U32" t="s">
        <v>842</v>
      </c>
      <c r="V32" s="80" t="s">
        <v>634</v>
      </c>
      <c r="W32" t="s">
        <v>842</v>
      </c>
      <c r="X32" s="80" t="s">
        <v>634</v>
      </c>
      <c r="Y32" t="s">
        <v>842</v>
      </c>
      <c r="Z32" s="80" t="s">
        <v>634</v>
      </c>
      <c r="AA32" t="s">
        <v>842</v>
      </c>
      <c r="AB32" s="80" t="s">
        <v>634</v>
      </c>
      <c r="AC32" t="s">
        <v>842</v>
      </c>
      <c r="AD32" s="80" t="s">
        <v>634</v>
      </c>
      <c r="AE32" t="s">
        <v>842</v>
      </c>
      <c r="AF32" s="80" t="s">
        <v>634</v>
      </c>
      <c r="AG32" t="s">
        <v>842</v>
      </c>
      <c r="AH32" s="80" t="s">
        <v>634</v>
      </c>
      <c r="AI32" t="s">
        <v>842</v>
      </c>
      <c r="AJ32" s="80" t="s">
        <v>634</v>
      </c>
      <c r="AK32" t="s">
        <v>842</v>
      </c>
      <c r="AL32" s="80" t="s">
        <v>634</v>
      </c>
      <c r="AM32" t="s">
        <v>842</v>
      </c>
      <c r="AN32" s="80"/>
      <c r="AO32" t="s">
        <v>842</v>
      </c>
      <c r="AQ32" t="s">
        <v>842</v>
      </c>
    </row>
    <row r="33" spans="1:43" x14ac:dyDescent="0.3">
      <c r="A33" s="19" t="s">
        <v>95</v>
      </c>
      <c r="B33" s="161" t="s">
        <v>97</v>
      </c>
      <c r="C33" s="6" t="s">
        <v>663</v>
      </c>
      <c r="D33" s="6" t="s">
        <v>619</v>
      </c>
      <c r="E33" s="96">
        <v>18</v>
      </c>
      <c r="F33" s="144">
        <v>45862</v>
      </c>
      <c r="G33" t="s">
        <v>843</v>
      </c>
      <c r="H33" s="144">
        <v>45569</v>
      </c>
      <c r="I33" t="s">
        <v>843</v>
      </c>
      <c r="J33" s="144">
        <v>45547</v>
      </c>
      <c r="K33" t="s">
        <v>843</v>
      </c>
      <c r="L33" s="80">
        <v>45545</v>
      </c>
      <c r="M33" t="s">
        <v>843</v>
      </c>
      <c r="N33" s="142">
        <v>45592</v>
      </c>
      <c r="O33" t="s">
        <v>843</v>
      </c>
      <c r="P33" s="152">
        <v>45699</v>
      </c>
      <c r="Q33" t="s">
        <v>843</v>
      </c>
      <c r="R33" s="80">
        <v>45593</v>
      </c>
      <c r="S33" t="s">
        <v>843</v>
      </c>
      <c r="T33" s="80">
        <v>45529</v>
      </c>
      <c r="U33" t="s">
        <v>843</v>
      </c>
      <c r="V33" s="80">
        <v>45531</v>
      </c>
      <c r="W33" t="s">
        <v>843</v>
      </c>
      <c r="X33" s="80">
        <v>45535</v>
      </c>
      <c r="Y33" t="s">
        <v>843</v>
      </c>
      <c r="Z33" s="80">
        <v>45633</v>
      </c>
      <c r="AA33" t="s">
        <v>843</v>
      </c>
      <c r="AB33" s="80">
        <v>45596</v>
      </c>
      <c r="AC33" t="s">
        <v>843</v>
      </c>
      <c r="AD33" s="80">
        <v>45595</v>
      </c>
      <c r="AE33" t="s">
        <v>843</v>
      </c>
      <c r="AF33" s="152">
        <v>45699</v>
      </c>
      <c r="AG33" t="s">
        <v>843</v>
      </c>
      <c r="AH33" s="80">
        <v>45573</v>
      </c>
      <c r="AI33" t="s">
        <v>843</v>
      </c>
      <c r="AJ33" s="81">
        <v>45613</v>
      </c>
      <c r="AK33" t="s">
        <v>843</v>
      </c>
      <c r="AL33" s="81">
        <v>45614</v>
      </c>
      <c r="AM33" t="s">
        <v>843</v>
      </c>
      <c r="AN33" s="143">
        <v>45689</v>
      </c>
      <c r="AO33" t="s">
        <v>843</v>
      </c>
      <c r="AQ33" t="s">
        <v>842</v>
      </c>
    </row>
    <row r="34" spans="1:43" x14ac:dyDescent="0.3">
      <c r="A34" s="19" t="s">
        <v>98</v>
      </c>
      <c r="B34" s="162" t="s">
        <v>100</v>
      </c>
      <c r="C34" s="6" t="s">
        <v>664</v>
      </c>
      <c r="D34" s="6" t="s">
        <v>618</v>
      </c>
      <c r="E34" s="96">
        <v>0</v>
      </c>
      <c r="F34" s="144"/>
      <c r="G34" t="s">
        <v>842</v>
      </c>
      <c r="H34" s="144"/>
      <c r="I34" t="s">
        <v>842</v>
      </c>
      <c r="J34" s="144"/>
      <c r="K34" t="s">
        <v>842</v>
      </c>
      <c r="L34" s="80" t="s">
        <v>634</v>
      </c>
      <c r="M34" t="s">
        <v>842</v>
      </c>
      <c r="N34" s="142" t="s">
        <v>634</v>
      </c>
      <c r="O34" t="s">
        <v>842</v>
      </c>
      <c r="P34" s="142" t="s">
        <v>634</v>
      </c>
      <c r="Q34" t="s">
        <v>842</v>
      </c>
      <c r="R34" s="80" t="s">
        <v>634</v>
      </c>
      <c r="S34" t="s">
        <v>842</v>
      </c>
      <c r="T34" s="80" t="s">
        <v>634</v>
      </c>
      <c r="U34" t="s">
        <v>842</v>
      </c>
      <c r="V34" s="80" t="s">
        <v>634</v>
      </c>
      <c r="W34" t="s">
        <v>842</v>
      </c>
      <c r="X34" s="80" t="s">
        <v>634</v>
      </c>
      <c r="Y34" t="s">
        <v>842</v>
      </c>
      <c r="Z34" s="80" t="s">
        <v>634</v>
      </c>
      <c r="AA34" t="s">
        <v>842</v>
      </c>
      <c r="AB34" s="80" t="s">
        <v>634</v>
      </c>
      <c r="AC34" t="s">
        <v>842</v>
      </c>
      <c r="AD34" s="80" t="s">
        <v>634</v>
      </c>
      <c r="AE34" t="s">
        <v>842</v>
      </c>
      <c r="AF34" s="80" t="s">
        <v>634</v>
      </c>
      <c r="AG34" t="s">
        <v>842</v>
      </c>
      <c r="AH34" s="80" t="s">
        <v>634</v>
      </c>
      <c r="AI34" t="s">
        <v>842</v>
      </c>
      <c r="AJ34" s="80" t="s">
        <v>634</v>
      </c>
      <c r="AK34" t="s">
        <v>842</v>
      </c>
      <c r="AL34" s="80" t="s">
        <v>634</v>
      </c>
      <c r="AM34" t="s">
        <v>842</v>
      </c>
      <c r="AN34" s="80"/>
      <c r="AO34" t="s">
        <v>842</v>
      </c>
      <c r="AQ34" t="s">
        <v>842</v>
      </c>
    </row>
    <row r="35" spans="1:43" x14ac:dyDescent="0.3">
      <c r="A35" s="19" t="s">
        <v>101</v>
      </c>
      <c r="B35" s="163" t="s">
        <v>103</v>
      </c>
      <c r="C35" s="6" t="s">
        <v>655</v>
      </c>
      <c r="D35" s="6" t="s">
        <v>620</v>
      </c>
      <c r="E35" s="96">
        <v>0</v>
      </c>
      <c r="F35" s="144"/>
      <c r="G35" s="96" t="s">
        <v>842</v>
      </c>
      <c r="H35" s="144"/>
      <c r="I35" s="96" t="s">
        <v>842</v>
      </c>
      <c r="J35" s="144"/>
      <c r="K35" s="96" t="s">
        <v>842</v>
      </c>
      <c r="L35" s="80" t="s">
        <v>634</v>
      </c>
      <c r="M35" s="96" t="s">
        <v>842</v>
      </c>
      <c r="N35" s="142" t="s">
        <v>634</v>
      </c>
      <c r="O35" s="96" t="s">
        <v>842</v>
      </c>
      <c r="P35" s="142" t="s">
        <v>634</v>
      </c>
      <c r="Q35" s="96" t="s">
        <v>842</v>
      </c>
      <c r="R35" s="80" t="s">
        <v>634</v>
      </c>
      <c r="S35" s="96" t="s">
        <v>842</v>
      </c>
      <c r="T35" s="80" t="s">
        <v>634</v>
      </c>
      <c r="U35" s="96" t="s">
        <v>842</v>
      </c>
      <c r="V35" s="80" t="s">
        <v>634</v>
      </c>
      <c r="W35" s="96" t="s">
        <v>842</v>
      </c>
      <c r="X35" s="80" t="s">
        <v>634</v>
      </c>
      <c r="Y35" s="96" t="s">
        <v>842</v>
      </c>
      <c r="Z35" s="80" t="s">
        <v>634</v>
      </c>
      <c r="AA35" s="96" t="s">
        <v>842</v>
      </c>
      <c r="AB35" s="80" t="s">
        <v>634</v>
      </c>
      <c r="AC35" s="96" t="s">
        <v>842</v>
      </c>
      <c r="AD35" s="80" t="s">
        <v>634</v>
      </c>
      <c r="AE35" s="96" t="s">
        <v>842</v>
      </c>
      <c r="AF35" s="80" t="s">
        <v>634</v>
      </c>
      <c r="AG35" s="96" t="s">
        <v>842</v>
      </c>
      <c r="AH35" s="80" t="s">
        <v>634</v>
      </c>
      <c r="AI35" s="96" t="s">
        <v>842</v>
      </c>
      <c r="AJ35" s="80" t="s">
        <v>634</v>
      </c>
      <c r="AK35" s="96" t="s">
        <v>842</v>
      </c>
      <c r="AL35" s="80" t="s">
        <v>634</v>
      </c>
      <c r="AM35" s="96" t="s">
        <v>842</v>
      </c>
      <c r="AN35" s="80"/>
      <c r="AO35" s="96" t="s">
        <v>842</v>
      </c>
      <c r="AQ35" t="s">
        <v>842</v>
      </c>
    </row>
    <row r="36" spans="1:43" x14ac:dyDescent="0.3">
      <c r="A36" s="113" t="s">
        <v>104</v>
      </c>
      <c r="B36" s="164" t="s">
        <v>106</v>
      </c>
      <c r="C36" s="6" t="s">
        <v>665</v>
      </c>
      <c r="D36" s="6" t="s">
        <v>618</v>
      </c>
      <c r="E36" s="96">
        <v>0</v>
      </c>
      <c r="F36" s="144"/>
      <c r="G36" t="s">
        <v>842</v>
      </c>
      <c r="H36" s="144"/>
      <c r="I36" t="s">
        <v>842</v>
      </c>
      <c r="J36" s="144"/>
      <c r="K36" t="s">
        <v>842</v>
      </c>
      <c r="L36" s="80" t="s">
        <v>634</v>
      </c>
      <c r="M36" t="s">
        <v>842</v>
      </c>
      <c r="N36" s="142" t="s">
        <v>634</v>
      </c>
      <c r="O36" t="s">
        <v>842</v>
      </c>
      <c r="P36" s="142" t="s">
        <v>634</v>
      </c>
      <c r="Q36" t="s">
        <v>842</v>
      </c>
      <c r="R36" s="112" t="s">
        <v>634</v>
      </c>
      <c r="S36" t="s">
        <v>842</v>
      </c>
      <c r="T36" s="112" t="s">
        <v>634</v>
      </c>
      <c r="U36" t="s">
        <v>842</v>
      </c>
      <c r="V36" s="112" t="s">
        <v>634</v>
      </c>
      <c r="W36" t="s">
        <v>842</v>
      </c>
      <c r="X36" s="112" t="s">
        <v>634</v>
      </c>
      <c r="Y36" t="s">
        <v>842</v>
      </c>
      <c r="Z36" s="112" t="s">
        <v>634</v>
      </c>
      <c r="AA36" t="s">
        <v>842</v>
      </c>
      <c r="AB36" s="112" t="s">
        <v>634</v>
      </c>
      <c r="AC36" t="s">
        <v>842</v>
      </c>
      <c r="AD36" s="112" t="s">
        <v>634</v>
      </c>
      <c r="AE36" t="s">
        <v>842</v>
      </c>
      <c r="AF36" s="112" t="s">
        <v>634</v>
      </c>
      <c r="AG36" t="s">
        <v>842</v>
      </c>
      <c r="AH36" s="112" t="s">
        <v>634</v>
      </c>
      <c r="AI36" t="s">
        <v>842</v>
      </c>
      <c r="AJ36" s="112" t="s">
        <v>634</v>
      </c>
      <c r="AK36" t="s">
        <v>842</v>
      </c>
      <c r="AL36" s="112" t="s">
        <v>634</v>
      </c>
      <c r="AM36" t="s">
        <v>842</v>
      </c>
      <c r="AN36" s="112"/>
      <c r="AO36" t="s">
        <v>842</v>
      </c>
      <c r="AQ36" t="s">
        <v>842</v>
      </c>
    </row>
    <row r="37" spans="1:43" x14ac:dyDescent="0.3">
      <c r="A37" s="19" t="s">
        <v>107</v>
      </c>
      <c r="B37" s="162" t="s">
        <v>109</v>
      </c>
      <c r="C37" s="6" t="s">
        <v>666</v>
      </c>
      <c r="D37" s="6" t="s">
        <v>626</v>
      </c>
      <c r="E37" s="96">
        <v>0</v>
      </c>
      <c r="F37" s="144"/>
      <c r="G37" t="s">
        <v>842</v>
      </c>
      <c r="H37" s="144"/>
      <c r="I37" t="s">
        <v>842</v>
      </c>
      <c r="J37" s="144"/>
      <c r="K37" t="s">
        <v>842</v>
      </c>
      <c r="L37" s="80" t="s">
        <v>634</v>
      </c>
      <c r="M37" t="s">
        <v>842</v>
      </c>
      <c r="N37" s="142" t="s">
        <v>634</v>
      </c>
      <c r="O37" t="s">
        <v>842</v>
      </c>
      <c r="P37" s="142" t="s">
        <v>634</v>
      </c>
      <c r="Q37" t="s">
        <v>842</v>
      </c>
      <c r="R37" s="80" t="s">
        <v>634</v>
      </c>
      <c r="S37" t="s">
        <v>842</v>
      </c>
      <c r="T37" s="80" t="s">
        <v>634</v>
      </c>
      <c r="U37" t="s">
        <v>842</v>
      </c>
      <c r="V37" s="80" t="s">
        <v>634</v>
      </c>
      <c r="W37" t="s">
        <v>842</v>
      </c>
      <c r="X37" s="80" t="s">
        <v>634</v>
      </c>
      <c r="Y37" t="s">
        <v>842</v>
      </c>
      <c r="Z37" s="80" t="s">
        <v>634</v>
      </c>
      <c r="AA37" t="s">
        <v>842</v>
      </c>
      <c r="AB37" s="80" t="s">
        <v>634</v>
      </c>
      <c r="AC37" t="s">
        <v>842</v>
      </c>
      <c r="AD37" s="80" t="s">
        <v>634</v>
      </c>
      <c r="AE37" t="s">
        <v>842</v>
      </c>
      <c r="AF37" s="80" t="s">
        <v>634</v>
      </c>
      <c r="AG37" t="s">
        <v>842</v>
      </c>
      <c r="AH37" s="80" t="s">
        <v>634</v>
      </c>
      <c r="AI37" t="s">
        <v>842</v>
      </c>
      <c r="AJ37" s="80" t="s">
        <v>634</v>
      </c>
      <c r="AK37" t="s">
        <v>842</v>
      </c>
      <c r="AL37" s="80" t="s">
        <v>634</v>
      </c>
      <c r="AM37" t="s">
        <v>842</v>
      </c>
      <c r="AN37" s="80"/>
      <c r="AO37" t="s">
        <v>842</v>
      </c>
      <c r="AQ37" t="s">
        <v>842</v>
      </c>
    </row>
    <row r="38" spans="1:43" x14ac:dyDescent="0.3">
      <c r="A38" s="19" t="s">
        <v>110</v>
      </c>
      <c r="B38" s="165" t="s">
        <v>112</v>
      </c>
      <c r="C38" s="6" t="s">
        <v>667</v>
      </c>
      <c r="D38" s="6" t="s">
        <v>626</v>
      </c>
      <c r="E38" s="96">
        <v>0</v>
      </c>
      <c r="F38" s="144"/>
      <c r="G38" t="s">
        <v>842</v>
      </c>
      <c r="H38" s="144"/>
      <c r="I38" t="s">
        <v>842</v>
      </c>
      <c r="J38" s="144"/>
      <c r="K38" t="s">
        <v>842</v>
      </c>
      <c r="L38" s="80" t="s">
        <v>634</v>
      </c>
      <c r="M38" t="s">
        <v>842</v>
      </c>
      <c r="N38" s="142" t="s">
        <v>634</v>
      </c>
      <c r="O38" t="s">
        <v>842</v>
      </c>
      <c r="P38" s="142" t="s">
        <v>634</v>
      </c>
      <c r="Q38" t="s">
        <v>842</v>
      </c>
      <c r="R38" s="80" t="s">
        <v>634</v>
      </c>
      <c r="S38" t="s">
        <v>842</v>
      </c>
      <c r="T38" s="80" t="s">
        <v>634</v>
      </c>
      <c r="U38" t="s">
        <v>842</v>
      </c>
      <c r="V38" s="80" t="s">
        <v>634</v>
      </c>
      <c r="W38" t="s">
        <v>842</v>
      </c>
      <c r="X38" s="80" t="s">
        <v>634</v>
      </c>
      <c r="Y38" t="s">
        <v>842</v>
      </c>
      <c r="Z38" s="80" t="s">
        <v>634</v>
      </c>
      <c r="AA38" t="s">
        <v>842</v>
      </c>
      <c r="AB38" s="80" t="s">
        <v>634</v>
      </c>
      <c r="AC38" t="s">
        <v>842</v>
      </c>
      <c r="AD38" s="80" t="s">
        <v>634</v>
      </c>
      <c r="AE38" t="s">
        <v>842</v>
      </c>
      <c r="AF38" s="80" t="s">
        <v>634</v>
      </c>
      <c r="AG38" t="s">
        <v>842</v>
      </c>
      <c r="AH38" s="80" t="s">
        <v>634</v>
      </c>
      <c r="AI38" t="s">
        <v>842</v>
      </c>
      <c r="AJ38" s="80" t="s">
        <v>634</v>
      </c>
      <c r="AK38" t="s">
        <v>842</v>
      </c>
      <c r="AL38" s="80" t="s">
        <v>634</v>
      </c>
      <c r="AM38" t="s">
        <v>842</v>
      </c>
      <c r="AN38" s="80"/>
      <c r="AO38" t="s">
        <v>842</v>
      </c>
      <c r="AQ38" t="s">
        <v>842</v>
      </c>
    </row>
    <row r="39" spans="1:43" x14ac:dyDescent="0.3">
      <c r="A39" s="19" t="s">
        <v>113</v>
      </c>
      <c r="B39" s="165" t="s">
        <v>115</v>
      </c>
      <c r="C39" s="6" t="s">
        <v>656</v>
      </c>
      <c r="D39" s="6" t="s">
        <v>624</v>
      </c>
      <c r="E39" s="96">
        <v>13</v>
      </c>
      <c r="F39" s="144">
        <v>45593</v>
      </c>
      <c r="G39" t="s">
        <v>843</v>
      </c>
      <c r="H39" s="144">
        <v>45784</v>
      </c>
      <c r="I39" t="s">
        <v>843</v>
      </c>
      <c r="J39" s="144">
        <v>45634</v>
      </c>
      <c r="K39" t="s">
        <v>843</v>
      </c>
      <c r="L39" s="80">
        <v>45718</v>
      </c>
      <c r="M39" t="s">
        <v>843</v>
      </c>
      <c r="N39" s="142" t="s">
        <v>634</v>
      </c>
      <c r="O39" t="s">
        <v>842</v>
      </c>
      <c r="P39" s="142" t="s">
        <v>634</v>
      </c>
      <c r="Q39" t="s">
        <v>842</v>
      </c>
      <c r="R39" s="80">
        <v>45406</v>
      </c>
      <c r="S39" t="s">
        <v>843</v>
      </c>
      <c r="T39" s="223">
        <v>45784</v>
      </c>
      <c r="U39" t="s">
        <v>843</v>
      </c>
      <c r="V39" s="80">
        <v>45728</v>
      </c>
      <c r="W39" t="s">
        <v>843</v>
      </c>
      <c r="X39" s="80">
        <v>45788</v>
      </c>
      <c r="Y39" t="s">
        <v>843</v>
      </c>
      <c r="Z39" s="191">
        <v>45726</v>
      </c>
      <c r="AA39" t="s">
        <v>843</v>
      </c>
      <c r="AB39" s="80">
        <v>45522</v>
      </c>
      <c r="AC39" t="s">
        <v>843</v>
      </c>
      <c r="AD39" s="80">
        <v>45522</v>
      </c>
      <c r="AE39" t="s">
        <v>843</v>
      </c>
      <c r="AF39" s="152">
        <v>45796</v>
      </c>
      <c r="AG39" t="s">
        <v>843</v>
      </c>
      <c r="AH39" s="80">
        <v>45547</v>
      </c>
      <c r="AI39" t="s">
        <v>843</v>
      </c>
      <c r="AJ39" s="80" t="s">
        <v>634</v>
      </c>
      <c r="AK39" t="s">
        <v>842</v>
      </c>
      <c r="AL39" s="80" t="s">
        <v>634</v>
      </c>
      <c r="AM39" t="s">
        <v>842</v>
      </c>
      <c r="AN39" s="80"/>
      <c r="AO39" t="s">
        <v>842</v>
      </c>
      <c r="AQ39" t="s">
        <v>842</v>
      </c>
    </row>
    <row r="40" spans="1:43" x14ac:dyDescent="0.3">
      <c r="A40" s="19" t="s">
        <v>116</v>
      </c>
      <c r="B40" s="165" t="s">
        <v>118</v>
      </c>
      <c r="C40" s="6" t="s">
        <v>668</v>
      </c>
      <c r="D40" s="6" t="s">
        <v>627</v>
      </c>
      <c r="E40" s="96">
        <v>16</v>
      </c>
      <c r="F40" s="144">
        <v>45613</v>
      </c>
      <c r="G40" t="s">
        <v>843</v>
      </c>
      <c r="H40" s="144">
        <v>45705</v>
      </c>
      <c r="I40" t="s">
        <v>843</v>
      </c>
      <c r="J40" s="144">
        <v>45634</v>
      </c>
      <c r="K40" t="s">
        <v>843</v>
      </c>
      <c r="L40" s="80">
        <v>45718</v>
      </c>
      <c r="M40" t="s">
        <v>843</v>
      </c>
      <c r="N40" s="142">
        <v>45670</v>
      </c>
      <c r="O40" t="s">
        <v>843</v>
      </c>
      <c r="P40" s="144">
        <v>45712</v>
      </c>
      <c r="Q40" t="s">
        <v>843</v>
      </c>
      <c r="R40" s="80">
        <v>45406</v>
      </c>
      <c r="S40" t="s">
        <v>843</v>
      </c>
      <c r="T40" s="148">
        <v>45690</v>
      </c>
      <c r="U40" t="s">
        <v>843</v>
      </c>
      <c r="V40" s="80">
        <v>45728</v>
      </c>
      <c r="W40" t="s">
        <v>843</v>
      </c>
      <c r="X40" s="80">
        <v>45587</v>
      </c>
      <c r="Y40" t="s">
        <v>843</v>
      </c>
      <c r="Z40" s="80">
        <v>45399</v>
      </c>
      <c r="AA40" t="s">
        <v>843</v>
      </c>
      <c r="AB40" s="80">
        <v>45536</v>
      </c>
      <c r="AC40" t="s">
        <v>843</v>
      </c>
      <c r="AD40" s="80">
        <v>45586</v>
      </c>
      <c r="AE40" t="s">
        <v>843</v>
      </c>
      <c r="AF40" s="80">
        <v>45893</v>
      </c>
      <c r="AG40" t="s">
        <v>843</v>
      </c>
      <c r="AH40" s="80">
        <v>45546</v>
      </c>
      <c r="AI40" t="s">
        <v>843</v>
      </c>
      <c r="AJ40" s="80" t="s">
        <v>634</v>
      </c>
      <c r="AK40" t="s">
        <v>842</v>
      </c>
      <c r="AL40" s="80">
        <v>45582</v>
      </c>
      <c r="AM40" t="s">
        <v>843</v>
      </c>
      <c r="AN40" s="80"/>
      <c r="AO40" t="s">
        <v>842</v>
      </c>
      <c r="AQ40" t="s">
        <v>842</v>
      </c>
    </row>
    <row r="41" spans="1:43" x14ac:dyDescent="0.3">
      <c r="A41" s="19" t="s">
        <v>119</v>
      </c>
      <c r="B41" s="165" t="s">
        <v>121</v>
      </c>
      <c r="C41" s="6" t="s">
        <v>669</v>
      </c>
      <c r="D41" s="6" t="s">
        <v>628</v>
      </c>
      <c r="E41" s="96">
        <v>0</v>
      </c>
      <c r="F41" s="144"/>
      <c r="G41" t="s">
        <v>842</v>
      </c>
      <c r="H41" s="144"/>
      <c r="I41" t="s">
        <v>842</v>
      </c>
      <c r="J41" s="144"/>
      <c r="K41" t="s">
        <v>842</v>
      </c>
      <c r="L41" s="80" t="s">
        <v>634</v>
      </c>
      <c r="M41" t="s">
        <v>842</v>
      </c>
      <c r="N41" s="142" t="s">
        <v>634</v>
      </c>
      <c r="O41" t="s">
        <v>842</v>
      </c>
      <c r="P41" s="142" t="s">
        <v>634</v>
      </c>
      <c r="Q41" t="s">
        <v>842</v>
      </c>
      <c r="R41" s="80" t="s">
        <v>634</v>
      </c>
      <c r="S41" t="s">
        <v>842</v>
      </c>
      <c r="T41" s="80" t="s">
        <v>634</v>
      </c>
      <c r="U41" t="s">
        <v>842</v>
      </c>
      <c r="V41" s="80" t="s">
        <v>634</v>
      </c>
      <c r="W41" t="s">
        <v>842</v>
      </c>
      <c r="X41" s="80" t="s">
        <v>634</v>
      </c>
      <c r="Y41" t="s">
        <v>842</v>
      </c>
      <c r="Z41" s="80" t="s">
        <v>634</v>
      </c>
      <c r="AA41" t="s">
        <v>842</v>
      </c>
      <c r="AB41" s="80" t="s">
        <v>634</v>
      </c>
      <c r="AC41" t="s">
        <v>842</v>
      </c>
      <c r="AD41" s="80" t="s">
        <v>634</v>
      </c>
      <c r="AE41" t="s">
        <v>842</v>
      </c>
      <c r="AF41" s="80" t="s">
        <v>634</v>
      </c>
      <c r="AG41" t="s">
        <v>842</v>
      </c>
      <c r="AH41" s="80" t="s">
        <v>634</v>
      </c>
      <c r="AI41" t="s">
        <v>842</v>
      </c>
      <c r="AJ41" s="80" t="s">
        <v>634</v>
      </c>
      <c r="AK41" t="s">
        <v>842</v>
      </c>
      <c r="AL41" s="80" t="s">
        <v>634</v>
      </c>
      <c r="AM41" t="s">
        <v>842</v>
      </c>
      <c r="AN41" s="80"/>
      <c r="AO41" t="s">
        <v>842</v>
      </c>
      <c r="AQ41" t="s">
        <v>842</v>
      </c>
    </row>
    <row r="42" spans="1:43" x14ac:dyDescent="0.3">
      <c r="A42" s="19" t="s">
        <v>122</v>
      </c>
      <c r="B42" s="163" t="s">
        <v>124</v>
      </c>
      <c r="C42" s="6" t="s">
        <v>670</v>
      </c>
      <c r="D42" s="6" t="s">
        <v>619</v>
      </c>
      <c r="E42" s="96">
        <v>18</v>
      </c>
      <c r="F42" s="144">
        <v>45862</v>
      </c>
      <c r="G42" t="s">
        <v>843</v>
      </c>
      <c r="H42" s="144">
        <v>45569</v>
      </c>
      <c r="I42" t="s">
        <v>843</v>
      </c>
      <c r="J42" s="144">
        <v>45547</v>
      </c>
      <c r="K42" t="s">
        <v>843</v>
      </c>
      <c r="L42" s="80">
        <v>45545</v>
      </c>
      <c r="M42" t="s">
        <v>843</v>
      </c>
      <c r="N42" s="142">
        <v>45592</v>
      </c>
      <c r="O42" t="s">
        <v>843</v>
      </c>
      <c r="P42" s="142">
        <v>45511</v>
      </c>
      <c r="Q42" t="s">
        <v>843</v>
      </c>
      <c r="R42" s="80">
        <v>45593</v>
      </c>
      <c r="S42" t="s">
        <v>843</v>
      </c>
      <c r="T42" s="80">
        <v>45529</v>
      </c>
      <c r="U42" t="s">
        <v>843</v>
      </c>
      <c r="V42" s="80">
        <v>45531</v>
      </c>
      <c r="W42" t="s">
        <v>843</v>
      </c>
      <c r="X42" s="80">
        <v>45535</v>
      </c>
      <c r="Y42" t="s">
        <v>843</v>
      </c>
      <c r="Z42" s="80">
        <v>45633</v>
      </c>
      <c r="AA42" t="s">
        <v>843</v>
      </c>
      <c r="AB42" s="80">
        <v>45596</v>
      </c>
      <c r="AC42" t="s">
        <v>843</v>
      </c>
      <c r="AD42" s="80">
        <v>45595</v>
      </c>
      <c r="AE42" t="s">
        <v>843</v>
      </c>
      <c r="AF42" s="143">
        <v>45514</v>
      </c>
      <c r="AG42" t="s">
        <v>843</v>
      </c>
      <c r="AH42" s="80">
        <v>45573</v>
      </c>
      <c r="AI42" t="s">
        <v>843</v>
      </c>
      <c r="AJ42" s="81">
        <v>45613</v>
      </c>
      <c r="AK42" t="s">
        <v>843</v>
      </c>
      <c r="AL42" s="81">
        <v>45614</v>
      </c>
      <c r="AM42" t="s">
        <v>843</v>
      </c>
      <c r="AN42" s="143">
        <v>45689</v>
      </c>
      <c r="AO42" t="s">
        <v>843</v>
      </c>
      <c r="AQ42" t="s">
        <v>842</v>
      </c>
    </row>
    <row r="43" spans="1:43" x14ac:dyDescent="0.3">
      <c r="A43" s="19" t="s">
        <v>125</v>
      </c>
      <c r="B43" s="165" t="s">
        <v>127</v>
      </c>
      <c r="C43" s="6" t="s">
        <v>671</v>
      </c>
      <c r="D43" s="6" t="s">
        <v>717</v>
      </c>
      <c r="E43" s="96">
        <v>12</v>
      </c>
      <c r="F43" s="144">
        <v>45657</v>
      </c>
      <c r="G43" t="s">
        <v>843</v>
      </c>
      <c r="H43" s="144">
        <v>45430</v>
      </c>
      <c r="I43" t="s">
        <v>843</v>
      </c>
      <c r="J43" s="144">
        <v>45713</v>
      </c>
      <c r="K43" t="s">
        <v>843</v>
      </c>
      <c r="L43" s="80">
        <v>45550</v>
      </c>
      <c r="M43" t="s">
        <v>843</v>
      </c>
      <c r="N43" s="142" t="s">
        <v>634</v>
      </c>
      <c r="O43" t="s">
        <v>842</v>
      </c>
      <c r="P43" s="144">
        <v>45712</v>
      </c>
      <c r="Q43" t="s">
        <v>843</v>
      </c>
      <c r="R43" s="80">
        <v>45579</v>
      </c>
      <c r="S43" t="s">
        <v>843</v>
      </c>
      <c r="T43" s="80" t="s">
        <v>634</v>
      </c>
      <c r="U43" t="s">
        <v>842</v>
      </c>
      <c r="V43" s="80" t="s">
        <v>634</v>
      </c>
      <c r="W43" t="s">
        <v>842</v>
      </c>
      <c r="X43" s="80">
        <v>45678</v>
      </c>
      <c r="Y43" t="s">
        <v>843</v>
      </c>
      <c r="Z43" s="137">
        <v>45714</v>
      </c>
      <c r="AA43" t="s">
        <v>843</v>
      </c>
      <c r="AB43" s="80">
        <v>45536</v>
      </c>
      <c r="AC43" t="s">
        <v>843</v>
      </c>
      <c r="AD43" s="80">
        <v>45586</v>
      </c>
      <c r="AE43" t="s">
        <v>843</v>
      </c>
      <c r="AF43" s="80">
        <v>45441</v>
      </c>
      <c r="AG43" t="s">
        <v>843</v>
      </c>
      <c r="AH43" s="80">
        <v>45544</v>
      </c>
      <c r="AI43" t="s">
        <v>843</v>
      </c>
      <c r="AJ43" s="80" t="s">
        <v>634</v>
      </c>
      <c r="AK43" t="s">
        <v>842</v>
      </c>
      <c r="AL43" s="80" t="s">
        <v>634</v>
      </c>
      <c r="AM43" t="s">
        <v>842</v>
      </c>
      <c r="AN43" s="80"/>
      <c r="AO43" t="s">
        <v>842</v>
      </c>
      <c r="AQ43" t="s">
        <v>842</v>
      </c>
    </row>
    <row r="44" spans="1:43" x14ac:dyDescent="0.3">
      <c r="A44" s="19" t="s">
        <v>128</v>
      </c>
      <c r="B44" s="163" t="s">
        <v>130</v>
      </c>
      <c r="C44" s="6" t="s">
        <v>672</v>
      </c>
      <c r="D44" s="6" t="s">
        <v>623</v>
      </c>
      <c r="E44" s="96">
        <v>17</v>
      </c>
      <c r="F44" s="144">
        <v>45586</v>
      </c>
      <c r="G44" t="s">
        <v>843</v>
      </c>
      <c r="H44" s="144">
        <v>45588</v>
      </c>
      <c r="I44" t="s">
        <v>843</v>
      </c>
      <c r="J44" s="144">
        <v>45682</v>
      </c>
      <c r="K44" t="s">
        <v>843</v>
      </c>
      <c r="L44" s="80">
        <v>45590</v>
      </c>
      <c r="M44" t="s">
        <v>843</v>
      </c>
      <c r="N44" s="142">
        <v>45706</v>
      </c>
      <c r="O44" t="s">
        <v>843</v>
      </c>
      <c r="P44" s="184">
        <v>45709</v>
      </c>
      <c r="Q44" t="s">
        <v>843</v>
      </c>
      <c r="R44" s="80">
        <v>45707</v>
      </c>
      <c r="S44" t="s">
        <v>843</v>
      </c>
      <c r="T44" s="147">
        <v>45683</v>
      </c>
      <c r="U44" t="s">
        <v>843</v>
      </c>
      <c r="V44" s="185">
        <v>45707</v>
      </c>
      <c r="W44" t="s">
        <v>843</v>
      </c>
      <c r="X44" s="81">
        <v>45886</v>
      </c>
      <c r="Y44" t="s">
        <v>843</v>
      </c>
      <c r="Z44" s="152">
        <v>45708</v>
      </c>
      <c r="AA44" t="s">
        <v>843</v>
      </c>
      <c r="AB44" s="80" t="s">
        <v>634</v>
      </c>
      <c r="AC44" t="s">
        <v>842</v>
      </c>
      <c r="AD44" s="80">
        <v>45586</v>
      </c>
      <c r="AE44" t="s">
        <v>843</v>
      </c>
      <c r="AF44" s="184">
        <v>45711</v>
      </c>
      <c r="AG44" t="s">
        <v>843</v>
      </c>
      <c r="AH44" s="80">
        <v>45600</v>
      </c>
      <c r="AI44" t="s">
        <v>843</v>
      </c>
      <c r="AJ44" s="152">
        <v>45710</v>
      </c>
      <c r="AK44" t="s">
        <v>843</v>
      </c>
      <c r="AL44" s="80">
        <v>45582</v>
      </c>
      <c r="AM44" t="s">
        <v>843</v>
      </c>
      <c r="AN44" s="152">
        <v>45709</v>
      </c>
      <c r="AO44" t="s">
        <v>843</v>
      </c>
      <c r="AP44" s="152">
        <v>45780</v>
      </c>
      <c r="AQ44" t="s">
        <v>843</v>
      </c>
    </row>
    <row r="45" spans="1:43" x14ac:dyDescent="0.3">
      <c r="A45" s="19" t="s">
        <v>131</v>
      </c>
      <c r="B45" s="163" t="s">
        <v>133</v>
      </c>
      <c r="C45" s="6" t="s">
        <v>657</v>
      </c>
      <c r="D45" s="6" t="s">
        <v>623</v>
      </c>
      <c r="E45" s="96">
        <v>17</v>
      </c>
      <c r="F45" s="144">
        <v>45586</v>
      </c>
      <c r="G45" t="s">
        <v>843</v>
      </c>
      <c r="H45" s="144">
        <v>45588</v>
      </c>
      <c r="I45" t="s">
        <v>843</v>
      </c>
      <c r="J45" s="144">
        <v>45682</v>
      </c>
      <c r="K45" t="s">
        <v>843</v>
      </c>
      <c r="L45" s="80">
        <v>45590</v>
      </c>
      <c r="M45" t="s">
        <v>843</v>
      </c>
      <c r="N45" s="142">
        <v>45706</v>
      </c>
      <c r="O45" t="s">
        <v>843</v>
      </c>
      <c r="P45" s="184">
        <v>45709</v>
      </c>
      <c r="Q45" t="s">
        <v>843</v>
      </c>
      <c r="R45" s="80">
        <v>45707</v>
      </c>
      <c r="S45" t="s">
        <v>843</v>
      </c>
      <c r="T45" s="147">
        <v>45683</v>
      </c>
      <c r="U45" t="s">
        <v>843</v>
      </c>
      <c r="V45" s="185">
        <v>45707</v>
      </c>
      <c r="W45" t="s">
        <v>843</v>
      </c>
      <c r="X45" s="81">
        <v>45886</v>
      </c>
      <c r="Y45" t="s">
        <v>843</v>
      </c>
      <c r="Z45" s="152">
        <v>45708</v>
      </c>
      <c r="AA45" t="s">
        <v>843</v>
      </c>
      <c r="AB45" s="80" t="s">
        <v>634</v>
      </c>
      <c r="AC45" t="s">
        <v>842</v>
      </c>
      <c r="AD45" s="80">
        <v>45586</v>
      </c>
      <c r="AE45" t="s">
        <v>843</v>
      </c>
      <c r="AF45" s="184">
        <v>45711</v>
      </c>
      <c r="AG45" t="s">
        <v>843</v>
      </c>
      <c r="AH45" s="81">
        <v>45601</v>
      </c>
      <c r="AI45" t="s">
        <v>843</v>
      </c>
      <c r="AJ45" s="80">
        <v>45581</v>
      </c>
      <c r="AK45" t="s">
        <v>843</v>
      </c>
      <c r="AL45" s="184">
        <v>45711</v>
      </c>
      <c r="AM45" t="s">
        <v>843</v>
      </c>
      <c r="AN45" s="152">
        <v>45709</v>
      </c>
      <c r="AO45" t="s">
        <v>843</v>
      </c>
      <c r="AP45" s="152">
        <v>45780</v>
      </c>
      <c r="AQ45" t="s">
        <v>843</v>
      </c>
    </row>
    <row r="46" spans="1:43" x14ac:dyDescent="0.3">
      <c r="A46" s="19" t="s">
        <v>134</v>
      </c>
      <c r="B46" s="165" t="s">
        <v>136</v>
      </c>
      <c r="C46" s="6" t="s">
        <v>673</v>
      </c>
      <c r="D46" s="6" t="s">
        <v>618</v>
      </c>
      <c r="E46" s="96">
        <v>0</v>
      </c>
      <c r="F46" s="144"/>
      <c r="G46" t="s">
        <v>842</v>
      </c>
      <c r="H46" s="144"/>
      <c r="I46" t="s">
        <v>842</v>
      </c>
      <c r="J46" s="144"/>
      <c r="K46" t="s">
        <v>842</v>
      </c>
      <c r="L46" s="80" t="s">
        <v>634</v>
      </c>
      <c r="M46" t="s">
        <v>842</v>
      </c>
      <c r="N46" s="142" t="s">
        <v>634</v>
      </c>
      <c r="O46" t="s">
        <v>842</v>
      </c>
      <c r="P46" s="142" t="s">
        <v>634</v>
      </c>
      <c r="Q46" t="s">
        <v>842</v>
      </c>
      <c r="R46" s="80" t="s">
        <v>634</v>
      </c>
      <c r="S46" t="s">
        <v>842</v>
      </c>
      <c r="T46" s="80" t="s">
        <v>634</v>
      </c>
      <c r="U46" t="s">
        <v>842</v>
      </c>
      <c r="V46" s="80" t="s">
        <v>634</v>
      </c>
      <c r="W46" t="s">
        <v>842</v>
      </c>
      <c r="X46" s="80" t="s">
        <v>634</v>
      </c>
      <c r="Y46" t="s">
        <v>842</v>
      </c>
      <c r="Z46" s="80" t="s">
        <v>634</v>
      </c>
      <c r="AA46" t="s">
        <v>842</v>
      </c>
      <c r="AB46" s="80" t="s">
        <v>634</v>
      </c>
      <c r="AC46" t="s">
        <v>842</v>
      </c>
      <c r="AD46" s="80" t="s">
        <v>634</v>
      </c>
      <c r="AE46" t="s">
        <v>842</v>
      </c>
      <c r="AF46" s="80" t="s">
        <v>634</v>
      </c>
      <c r="AG46" t="s">
        <v>842</v>
      </c>
      <c r="AH46" s="80" t="s">
        <v>634</v>
      </c>
      <c r="AI46" t="s">
        <v>842</v>
      </c>
      <c r="AJ46" s="80" t="s">
        <v>634</v>
      </c>
      <c r="AK46" t="s">
        <v>842</v>
      </c>
      <c r="AL46" s="80" t="s">
        <v>634</v>
      </c>
      <c r="AM46" t="s">
        <v>842</v>
      </c>
      <c r="AN46" s="80"/>
      <c r="AO46" t="s">
        <v>842</v>
      </c>
      <c r="AP46" s="152"/>
      <c r="AQ46" t="s">
        <v>842</v>
      </c>
    </row>
    <row r="47" spans="1:43" x14ac:dyDescent="0.3">
      <c r="A47" s="19" t="s">
        <v>137</v>
      </c>
      <c r="B47" s="166" t="s">
        <v>139</v>
      </c>
      <c r="C47" s="6" t="s">
        <v>659</v>
      </c>
      <c r="D47" s="6" t="s">
        <v>717</v>
      </c>
      <c r="E47" s="96">
        <v>7</v>
      </c>
      <c r="F47" s="144"/>
      <c r="G47" t="s">
        <v>842</v>
      </c>
      <c r="H47" s="144"/>
      <c r="I47" t="s">
        <v>842</v>
      </c>
      <c r="J47" s="144"/>
      <c r="K47" t="s">
        <v>842</v>
      </c>
      <c r="L47" s="80">
        <v>45550</v>
      </c>
      <c r="M47" t="s">
        <v>843</v>
      </c>
      <c r="N47" s="142">
        <v>45592</v>
      </c>
      <c r="O47" t="s">
        <v>843</v>
      </c>
      <c r="P47" s="142">
        <v>45523</v>
      </c>
      <c r="Q47" t="s">
        <v>843</v>
      </c>
      <c r="R47" s="80" t="s">
        <v>634</v>
      </c>
      <c r="S47" t="s">
        <v>842</v>
      </c>
      <c r="T47" s="80" t="s">
        <v>634</v>
      </c>
      <c r="U47" t="s">
        <v>842</v>
      </c>
      <c r="V47" s="80" t="s">
        <v>634</v>
      </c>
      <c r="W47" t="s">
        <v>842</v>
      </c>
      <c r="X47" s="80">
        <v>45678</v>
      </c>
      <c r="Y47" t="s">
        <v>843</v>
      </c>
      <c r="Z47" s="80" t="s">
        <v>634</v>
      </c>
      <c r="AA47" t="s">
        <v>842</v>
      </c>
      <c r="AB47" s="80">
        <v>45536</v>
      </c>
      <c r="AC47" t="s">
        <v>843</v>
      </c>
      <c r="AD47" s="80" t="s">
        <v>634</v>
      </c>
      <c r="AE47" t="s">
        <v>842</v>
      </c>
      <c r="AF47" s="80">
        <v>45447</v>
      </c>
      <c r="AG47" t="s">
        <v>843</v>
      </c>
      <c r="AH47" s="80">
        <v>45547</v>
      </c>
      <c r="AI47" t="s">
        <v>843</v>
      </c>
      <c r="AJ47" s="80" t="s">
        <v>634</v>
      </c>
      <c r="AK47" t="s">
        <v>842</v>
      </c>
      <c r="AL47" s="80" t="s">
        <v>634</v>
      </c>
      <c r="AM47" t="s">
        <v>842</v>
      </c>
      <c r="AN47" s="80"/>
      <c r="AO47" t="s">
        <v>842</v>
      </c>
      <c r="AP47" s="152"/>
      <c r="AQ47" t="s">
        <v>842</v>
      </c>
    </row>
    <row r="48" spans="1:43" x14ac:dyDescent="0.3">
      <c r="A48" s="19" t="s">
        <v>140</v>
      </c>
      <c r="B48" s="166" t="s">
        <v>142</v>
      </c>
      <c r="C48" s="6" t="s">
        <v>674</v>
      </c>
      <c r="D48" s="6" t="s">
        <v>143</v>
      </c>
      <c r="E48" s="96">
        <v>3</v>
      </c>
      <c r="F48" s="144"/>
      <c r="G48" t="s">
        <v>842</v>
      </c>
      <c r="H48" s="144"/>
      <c r="I48" t="s">
        <v>842</v>
      </c>
      <c r="J48" s="144"/>
      <c r="K48" t="s">
        <v>842</v>
      </c>
      <c r="L48" s="80" t="s">
        <v>634</v>
      </c>
      <c r="M48" t="s">
        <v>842</v>
      </c>
      <c r="N48" s="142" t="s">
        <v>634</v>
      </c>
      <c r="O48" t="s">
        <v>842</v>
      </c>
      <c r="P48" s="142" t="s">
        <v>634</v>
      </c>
      <c r="Q48" t="s">
        <v>842</v>
      </c>
      <c r="R48" s="80" t="s">
        <v>634</v>
      </c>
      <c r="S48" t="s">
        <v>842</v>
      </c>
      <c r="T48" s="80" t="s">
        <v>634</v>
      </c>
      <c r="U48" t="s">
        <v>842</v>
      </c>
      <c r="V48" s="80" t="s">
        <v>634</v>
      </c>
      <c r="W48" t="s">
        <v>842</v>
      </c>
      <c r="X48" s="80" t="s">
        <v>634</v>
      </c>
      <c r="Y48" t="s">
        <v>842</v>
      </c>
      <c r="Z48" s="80" t="s">
        <v>634</v>
      </c>
      <c r="AA48" t="s">
        <v>842</v>
      </c>
      <c r="AB48" s="80" t="s">
        <v>634</v>
      </c>
      <c r="AC48" t="s">
        <v>842</v>
      </c>
      <c r="AD48" s="80" t="s">
        <v>634</v>
      </c>
      <c r="AE48" t="s">
        <v>842</v>
      </c>
      <c r="AF48" s="80" t="s">
        <v>634</v>
      </c>
      <c r="AG48" t="s">
        <v>842</v>
      </c>
      <c r="AH48" s="80" t="s">
        <v>634</v>
      </c>
      <c r="AI48" t="s">
        <v>842</v>
      </c>
      <c r="AJ48" s="80">
        <v>45581</v>
      </c>
      <c r="AK48" t="s">
        <v>843</v>
      </c>
      <c r="AL48" s="81">
        <v>45600</v>
      </c>
      <c r="AM48" t="s">
        <v>843</v>
      </c>
      <c r="AN48" s="81">
        <v>45600</v>
      </c>
      <c r="AO48" t="s">
        <v>843</v>
      </c>
      <c r="AP48" s="152"/>
      <c r="AQ48" t="s">
        <v>842</v>
      </c>
    </row>
    <row r="49" spans="1:43" x14ac:dyDescent="0.3">
      <c r="A49" s="19" t="s">
        <v>144</v>
      </c>
      <c r="B49" s="162" t="s">
        <v>146</v>
      </c>
      <c r="C49" s="6" t="s">
        <v>666</v>
      </c>
      <c r="D49" s="6" t="s">
        <v>626</v>
      </c>
      <c r="E49" s="96">
        <v>0</v>
      </c>
      <c r="F49" s="144"/>
      <c r="G49" t="s">
        <v>842</v>
      </c>
      <c r="H49" s="144"/>
      <c r="I49" t="s">
        <v>842</v>
      </c>
      <c r="J49" s="144"/>
      <c r="K49" t="s">
        <v>842</v>
      </c>
      <c r="L49" s="80" t="s">
        <v>634</v>
      </c>
      <c r="M49" t="s">
        <v>842</v>
      </c>
      <c r="N49" s="142" t="s">
        <v>634</v>
      </c>
      <c r="O49" t="s">
        <v>842</v>
      </c>
      <c r="P49" s="142" t="s">
        <v>634</v>
      </c>
      <c r="Q49" t="s">
        <v>842</v>
      </c>
      <c r="R49" s="80" t="s">
        <v>634</v>
      </c>
      <c r="S49" t="s">
        <v>842</v>
      </c>
      <c r="T49" s="80" t="s">
        <v>634</v>
      </c>
      <c r="U49" t="s">
        <v>842</v>
      </c>
      <c r="V49" s="80" t="s">
        <v>634</v>
      </c>
      <c r="W49" t="s">
        <v>842</v>
      </c>
      <c r="X49" s="80" t="s">
        <v>634</v>
      </c>
      <c r="Y49" t="s">
        <v>842</v>
      </c>
      <c r="Z49" s="80" t="s">
        <v>634</v>
      </c>
      <c r="AA49" t="s">
        <v>842</v>
      </c>
      <c r="AB49" s="80" t="s">
        <v>634</v>
      </c>
      <c r="AC49" t="s">
        <v>842</v>
      </c>
      <c r="AD49" s="80" t="s">
        <v>634</v>
      </c>
      <c r="AE49" t="s">
        <v>842</v>
      </c>
      <c r="AF49" s="80" t="s">
        <v>634</v>
      </c>
      <c r="AG49" t="s">
        <v>842</v>
      </c>
      <c r="AH49" s="80" t="s">
        <v>634</v>
      </c>
      <c r="AI49" t="s">
        <v>842</v>
      </c>
      <c r="AJ49" s="80" t="s">
        <v>634</v>
      </c>
      <c r="AK49" t="s">
        <v>842</v>
      </c>
      <c r="AL49" s="80" t="s">
        <v>634</v>
      </c>
      <c r="AM49" t="s">
        <v>842</v>
      </c>
      <c r="AN49" s="80"/>
      <c r="AO49" t="s">
        <v>842</v>
      </c>
      <c r="AP49" s="152"/>
      <c r="AQ49" t="s">
        <v>842</v>
      </c>
    </row>
    <row r="50" spans="1:43" x14ac:dyDescent="0.3">
      <c r="A50" s="4" t="s">
        <v>147</v>
      </c>
      <c r="B50" s="166" t="s">
        <v>149</v>
      </c>
      <c r="C50" s="6" t="s">
        <v>675</v>
      </c>
      <c r="D50" s="6" t="s">
        <v>27</v>
      </c>
      <c r="E50" s="96">
        <v>0</v>
      </c>
      <c r="F50" s="144"/>
      <c r="G50" t="s">
        <v>842</v>
      </c>
      <c r="H50" s="144"/>
      <c r="I50" t="s">
        <v>842</v>
      </c>
      <c r="J50" s="144"/>
      <c r="K50" t="s">
        <v>842</v>
      </c>
      <c r="L50" s="80" t="s">
        <v>634</v>
      </c>
      <c r="M50" t="s">
        <v>842</v>
      </c>
      <c r="N50" s="142" t="s">
        <v>634</v>
      </c>
      <c r="O50" t="s">
        <v>842</v>
      </c>
      <c r="P50" s="142" t="s">
        <v>634</v>
      </c>
      <c r="Q50" t="s">
        <v>842</v>
      </c>
      <c r="R50" s="80" t="s">
        <v>634</v>
      </c>
      <c r="S50" t="s">
        <v>842</v>
      </c>
      <c r="T50" s="80" t="s">
        <v>634</v>
      </c>
      <c r="U50" t="s">
        <v>842</v>
      </c>
      <c r="V50" s="80" t="s">
        <v>634</v>
      </c>
      <c r="W50" t="s">
        <v>842</v>
      </c>
      <c r="X50" s="80" t="s">
        <v>634</v>
      </c>
      <c r="Y50" t="s">
        <v>842</v>
      </c>
      <c r="Z50" s="80" t="s">
        <v>634</v>
      </c>
      <c r="AA50" t="s">
        <v>842</v>
      </c>
      <c r="AB50" s="80" t="s">
        <v>634</v>
      </c>
      <c r="AC50" t="s">
        <v>842</v>
      </c>
      <c r="AD50" s="80" t="s">
        <v>634</v>
      </c>
      <c r="AE50" t="s">
        <v>842</v>
      </c>
      <c r="AF50" s="80" t="s">
        <v>634</v>
      </c>
      <c r="AG50" t="s">
        <v>842</v>
      </c>
      <c r="AH50" s="80" t="s">
        <v>634</v>
      </c>
      <c r="AI50" t="s">
        <v>842</v>
      </c>
      <c r="AJ50" s="80" t="s">
        <v>634</v>
      </c>
      <c r="AK50" t="s">
        <v>842</v>
      </c>
      <c r="AL50" s="80" t="s">
        <v>634</v>
      </c>
      <c r="AM50" t="s">
        <v>842</v>
      </c>
      <c r="AN50" s="80"/>
      <c r="AO50" t="s">
        <v>842</v>
      </c>
      <c r="AP50" s="152"/>
      <c r="AQ50" t="s">
        <v>842</v>
      </c>
    </row>
    <row r="51" spans="1:43" x14ac:dyDescent="0.3">
      <c r="A51" s="4" t="s">
        <v>150</v>
      </c>
      <c r="B51" s="166" t="s">
        <v>152</v>
      </c>
      <c r="C51" s="6" t="s">
        <v>675</v>
      </c>
      <c r="D51" s="6" t="s">
        <v>27</v>
      </c>
      <c r="E51" s="96">
        <v>0</v>
      </c>
      <c r="F51" s="144"/>
      <c r="G51" t="s">
        <v>842</v>
      </c>
      <c r="H51" s="144"/>
      <c r="I51" t="s">
        <v>842</v>
      </c>
      <c r="J51" s="144"/>
      <c r="K51" t="s">
        <v>842</v>
      </c>
      <c r="L51" s="80" t="s">
        <v>634</v>
      </c>
      <c r="M51" t="s">
        <v>842</v>
      </c>
      <c r="N51" s="142" t="s">
        <v>634</v>
      </c>
      <c r="O51" t="s">
        <v>842</v>
      </c>
      <c r="P51" s="142" t="s">
        <v>634</v>
      </c>
      <c r="Q51" t="s">
        <v>842</v>
      </c>
      <c r="R51" s="80" t="s">
        <v>634</v>
      </c>
      <c r="S51" t="s">
        <v>842</v>
      </c>
      <c r="T51" s="80" t="s">
        <v>634</v>
      </c>
      <c r="U51" t="s">
        <v>842</v>
      </c>
      <c r="V51" s="80" t="s">
        <v>634</v>
      </c>
      <c r="W51" t="s">
        <v>842</v>
      </c>
      <c r="X51" s="80" t="s">
        <v>634</v>
      </c>
      <c r="Y51" t="s">
        <v>842</v>
      </c>
      <c r="Z51" s="80" t="s">
        <v>634</v>
      </c>
      <c r="AA51" t="s">
        <v>842</v>
      </c>
      <c r="AB51" s="80" t="s">
        <v>634</v>
      </c>
      <c r="AC51" t="s">
        <v>842</v>
      </c>
      <c r="AD51" s="80" t="s">
        <v>634</v>
      </c>
      <c r="AE51" t="s">
        <v>842</v>
      </c>
      <c r="AF51" s="80" t="s">
        <v>634</v>
      </c>
      <c r="AG51" t="s">
        <v>842</v>
      </c>
      <c r="AH51" s="80"/>
      <c r="AI51" t="s">
        <v>842</v>
      </c>
      <c r="AJ51" s="80" t="s">
        <v>634</v>
      </c>
      <c r="AK51" t="s">
        <v>842</v>
      </c>
      <c r="AL51" s="80" t="s">
        <v>634</v>
      </c>
      <c r="AM51" t="s">
        <v>842</v>
      </c>
      <c r="AN51" s="80"/>
      <c r="AO51" t="s">
        <v>842</v>
      </c>
      <c r="AP51" s="152"/>
      <c r="AQ51" t="s">
        <v>842</v>
      </c>
    </row>
    <row r="52" spans="1:43" x14ac:dyDescent="0.3">
      <c r="A52" s="4" t="s">
        <v>153</v>
      </c>
      <c r="B52" s="166" t="s">
        <v>155</v>
      </c>
      <c r="C52" s="6" t="s">
        <v>670</v>
      </c>
      <c r="D52" s="6" t="s">
        <v>16</v>
      </c>
      <c r="E52" s="96">
        <v>0</v>
      </c>
      <c r="F52" s="144"/>
      <c r="G52" t="s">
        <v>842</v>
      </c>
      <c r="H52" s="144"/>
      <c r="I52" t="s">
        <v>842</v>
      </c>
      <c r="J52" s="144"/>
      <c r="K52" t="s">
        <v>842</v>
      </c>
      <c r="L52" s="80" t="s">
        <v>634</v>
      </c>
      <c r="M52" t="s">
        <v>842</v>
      </c>
      <c r="N52" s="142" t="s">
        <v>634</v>
      </c>
      <c r="O52" t="s">
        <v>842</v>
      </c>
      <c r="P52" s="142" t="s">
        <v>634</v>
      </c>
      <c r="Q52" t="s">
        <v>842</v>
      </c>
      <c r="R52" s="80" t="s">
        <v>634</v>
      </c>
      <c r="S52" t="s">
        <v>842</v>
      </c>
      <c r="T52" s="80" t="s">
        <v>634</v>
      </c>
      <c r="U52" t="s">
        <v>842</v>
      </c>
      <c r="V52" s="80" t="s">
        <v>634</v>
      </c>
      <c r="W52" t="s">
        <v>842</v>
      </c>
      <c r="X52" s="80" t="s">
        <v>634</v>
      </c>
      <c r="Y52" t="s">
        <v>842</v>
      </c>
      <c r="Z52" s="80" t="s">
        <v>634</v>
      </c>
      <c r="AA52" t="s">
        <v>842</v>
      </c>
      <c r="AB52" s="80" t="s">
        <v>634</v>
      </c>
      <c r="AC52" t="s">
        <v>842</v>
      </c>
      <c r="AD52" s="80" t="s">
        <v>634</v>
      </c>
      <c r="AE52" t="s">
        <v>842</v>
      </c>
      <c r="AF52" s="80" t="s">
        <v>634</v>
      </c>
      <c r="AG52" t="s">
        <v>842</v>
      </c>
      <c r="AH52" s="80" t="s">
        <v>634</v>
      </c>
      <c r="AI52" t="s">
        <v>842</v>
      </c>
      <c r="AJ52" s="80" t="s">
        <v>634</v>
      </c>
      <c r="AK52" t="s">
        <v>842</v>
      </c>
      <c r="AL52" s="80" t="s">
        <v>634</v>
      </c>
      <c r="AM52" t="s">
        <v>842</v>
      </c>
      <c r="AN52" s="80"/>
      <c r="AO52" t="s">
        <v>842</v>
      </c>
      <c r="AP52" s="152"/>
      <c r="AQ52" t="s">
        <v>842</v>
      </c>
    </row>
    <row r="53" spans="1:43" x14ac:dyDescent="0.3">
      <c r="A53" s="4" t="s">
        <v>156</v>
      </c>
      <c r="B53" s="166" t="s">
        <v>158</v>
      </c>
      <c r="C53" s="6" t="s">
        <v>671</v>
      </c>
      <c r="D53" s="6" t="s">
        <v>27</v>
      </c>
      <c r="E53" s="96">
        <v>0</v>
      </c>
      <c r="F53" s="144"/>
      <c r="G53" t="s">
        <v>842</v>
      </c>
      <c r="H53" s="144"/>
      <c r="I53" t="s">
        <v>842</v>
      </c>
      <c r="J53" s="144"/>
      <c r="K53" t="s">
        <v>842</v>
      </c>
      <c r="L53" s="80" t="s">
        <v>634</v>
      </c>
      <c r="M53" t="s">
        <v>842</v>
      </c>
      <c r="N53" s="142" t="s">
        <v>634</v>
      </c>
      <c r="O53" t="s">
        <v>842</v>
      </c>
      <c r="P53" s="142" t="s">
        <v>634</v>
      </c>
      <c r="Q53" t="s">
        <v>842</v>
      </c>
      <c r="R53" s="80" t="s">
        <v>634</v>
      </c>
      <c r="S53" t="s">
        <v>842</v>
      </c>
      <c r="T53" s="80" t="s">
        <v>634</v>
      </c>
      <c r="U53" t="s">
        <v>842</v>
      </c>
      <c r="V53" s="80" t="s">
        <v>634</v>
      </c>
      <c r="W53" t="s">
        <v>842</v>
      </c>
      <c r="X53" s="80" t="s">
        <v>634</v>
      </c>
      <c r="Y53" t="s">
        <v>842</v>
      </c>
      <c r="Z53" s="80" t="s">
        <v>634</v>
      </c>
      <c r="AA53" t="s">
        <v>842</v>
      </c>
      <c r="AB53" s="80" t="s">
        <v>634</v>
      </c>
      <c r="AC53" t="s">
        <v>842</v>
      </c>
      <c r="AD53" s="80" t="s">
        <v>634</v>
      </c>
      <c r="AE53" t="s">
        <v>842</v>
      </c>
      <c r="AF53" s="80" t="s">
        <v>634</v>
      </c>
      <c r="AG53" t="s">
        <v>842</v>
      </c>
      <c r="AH53" s="80" t="s">
        <v>634</v>
      </c>
      <c r="AI53" t="s">
        <v>842</v>
      </c>
      <c r="AJ53" s="80" t="s">
        <v>634</v>
      </c>
      <c r="AK53" t="s">
        <v>842</v>
      </c>
      <c r="AL53" s="80" t="s">
        <v>634</v>
      </c>
      <c r="AM53" t="s">
        <v>842</v>
      </c>
      <c r="AN53" s="80"/>
      <c r="AO53" t="s">
        <v>842</v>
      </c>
      <c r="AP53" s="152"/>
      <c r="AQ53" t="s">
        <v>842</v>
      </c>
    </row>
    <row r="54" spans="1:43" x14ac:dyDescent="0.3">
      <c r="A54" s="4" t="s">
        <v>159</v>
      </c>
      <c r="B54" s="166" t="s">
        <v>161</v>
      </c>
      <c r="C54" s="6" t="s">
        <v>670</v>
      </c>
      <c r="D54" s="6" t="s">
        <v>16</v>
      </c>
      <c r="E54" s="96">
        <v>0</v>
      </c>
      <c r="F54" s="144"/>
      <c r="G54" t="s">
        <v>842</v>
      </c>
      <c r="H54" s="144"/>
      <c r="I54" t="s">
        <v>842</v>
      </c>
      <c r="J54" s="144"/>
      <c r="K54" t="s">
        <v>842</v>
      </c>
      <c r="L54" s="80" t="s">
        <v>634</v>
      </c>
      <c r="M54" t="s">
        <v>842</v>
      </c>
      <c r="N54" s="142" t="s">
        <v>634</v>
      </c>
      <c r="O54" t="s">
        <v>842</v>
      </c>
      <c r="P54" s="142" t="s">
        <v>634</v>
      </c>
      <c r="Q54" t="s">
        <v>842</v>
      </c>
      <c r="R54" s="80" t="s">
        <v>634</v>
      </c>
      <c r="S54" t="s">
        <v>842</v>
      </c>
      <c r="T54" s="80" t="s">
        <v>634</v>
      </c>
      <c r="U54" t="s">
        <v>842</v>
      </c>
      <c r="V54" s="80" t="s">
        <v>634</v>
      </c>
      <c r="W54" t="s">
        <v>842</v>
      </c>
      <c r="X54" s="80" t="s">
        <v>634</v>
      </c>
      <c r="Y54" t="s">
        <v>842</v>
      </c>
      <c r="Z54" s="80" t="s">
        <v>634</v>
      </c>
      <c r="AA54" t="s">
        <v>842</v>
      </c>
      <c r="AB54" s="80" t="s">
        <v>634</v>
      </c>
      <c r="AC54" t="s">
        <v>842</v>
      </c>
      <c r="AD54" s="80" t="s">
        <v>634</v>
      </c>
      <c r="AE54" t="s">
        <v>842</v>
      </c>
      <c r="AF54" s="80" t="s">
        <v>634</v>
      </c>
      <c r="AG54" t="s">
        <v>842</v>
      </c>
      <c r="AH54" s="80" t="s">
        <v>634</v>
      </c>
      <c r="AI54" t="s">
        <v>842</v>
      </c>
      <c r="AJ54" s="80" t="s">
        <v>634</v>
      </c>
      <c r="AK54" t="s">
        <v>842</v>
      </c>
      <c r="AL54" s="80" t="s">
        <v>634</v>
      </c>
      <c r="AM54" t="s">
        <v>842</v>
      </c>
      <c r="AN54" s="80"/>
      <c r="AO54" t="s">
        <v>842</v>
      </c>
      <c r="AP54" s="152"/>
      <c r="AQ54" t="s">
        <v>842</v>
      </c>
    </row>
    <row r="55" spans="1:43" x14ac:dyDescent="0.3">
      <c r="A55" s="24" t="s">
        <v>162</v>
      </c>
      <c r="B55" s="161" t="s">
        <v>164</v>
      </c>
      <c r="C55" s="6" t="s">
        <v>670</v>
      </c>
      <c r="D55" s="6" t="s">
        <v>143</v>
      </c>
      <c r="E55" s="96">
        <v>3</v>
      </c>
      <c r="F55" s="144"/>
      <c r="G55" t="s">
        <v>842</v>
      </c>
      <c r="H55" s="144"/>
      <c r="I55" t="s">
        <v>842</v>
      </c>
      <c r="J55" s="144"/>
      <c r="K55" t="s">
        <v>842</v>
      </c>
      <c r="L55" s="80" t="s">
        <v>634</v>
      </c>
      <c r="M55" t="s">
        <v>842</v>
      </c>
      <c r="N55" s="142" t="s">
        <v>634</v>
      </c>
      <c r="O55" t="s">
        <v>842</v>
      </c>
      <c r="P55" s="142" t="s">
        <v>634</v>
      </c>
      <c r="Q55" t="s">
        <v>842</v>
      </c>
      <c r="R55" s="80" t="s">
        <v>634</v>
      </c>
      <c r="S55" t="s">
        <v>842</v>
      </c>
      <c r="T55" s="80" t="s">
        <v>634</v>
      </c>
      <c r="U55" t="s">
        <v>842</v>
      </c>
      <c r="V55" s="80" t="s">
        <v>634</v>
      </c>
      <c r="W55" t="s">
        <v>842</v>
      </c>
      <c r="X55" s="80" t="s">
        <v>634</v>
      </c>
      <c r="Y55" t="s">
        <v>842</v>
      </c>
      <c r="Z55" s="80" t="s">
        <v>634</v>
      </c>
      <c r="AA55" t="s">
        <v>842</v>
      </c>
      <c r="AB55" s="80" t="s">
        <v>634</v>
      </c>
      <c r="AC55" t="s">
        <v>842</v>
      </c>
      <c r="AD55" s="80" t="s">
        <v>634</v>
      </c>
      <c r="AE55" t="s">
        <v>842</v>
      </c>
      <c r="AF55" s="80" t="s">
        <v>634</v>
      </c>
      <c r="AG55" t="s">
        <v>842</v>
      </c>
      <c r="AH55" s="80" t="s">
        <v>634</v>
      </c>
      <c r="AI55" t="s">
        <v>842</v>
      </c>
      <c r="AJ55" s="80">
        <v>45581</v>
      </c>
      <c r="AK55" t="s">
        <v>843</v>
      </c>
      <c r="AL55" s="81">
        <v>45600</v>
      </c>
      <c r="AM55" t="s">
        <v>843</v>
      </c>
      <c r="AN55" s="81">
        <v>45600</v>
      </c>
      <c r="AO55" t="s">
        <v>843</v>
      </c>
      <c r="AP55" s="152"/>
      <c r="AQ55" t="s">
        <v>842</v>
      </c>
    </row>
    <row r="56" spans="1:43" x14ac:dyDescent="0.3">
      <c r="A56" s="4" t="s">
        <v>165</v>
      </c>
      <c r="B56" s="162" t="s">
        <v>167</v>
      </c>
      <c r="C56" s="6" t="s">
        <v>676</v>
      </c>
      <c r="D56" s="6" t="s">
        <v>27</v>
      </c>
      <c r="E56" s="96">
        <v>12</v>
      </c>
      <c r="F56" s="144">
        <v>45295</v>
      </c>
      <c r="G56" t="s">
        <v>843</v>
      </c>
      <c r="H56" s="144">
        <v>45388</v>
      </c>
      <c r="I56" t="s">
        <v>843</v>
      </c>
      <c r="J56" s="144">
        <v>45401</v>
      </c>
      <c r="K56" t="s">
        <v>843</v>
      </c>
      <c r="L56" s="80">
        <v>45389</v>
      </c>
      <c r="M56" t="s">
        <v>843</v>
      </c>
      <c r="N56" s="142">
        <v>45405</v>
      </c>
      <c r="O56" t="s">
        <v>843</v>
      </c>
      <c r="P56" s="142">
        <v>45407</v>
      </c>
      <c r="Q56" t="s">
        <v>843</v>
      </c>
      <c r="R56" s="80">
        <v>45401</v>
      </c>
      <c r="S56" t="s">
        <v>843</v>
      </c>
      <c r="T56" s="80">
        <v>45406</v>
      </c>
      <c r="U56" t="s">
        <v>843</v>
      </c>
      <c r="V56" s="80">
        <v>45419</v>
      </c>
      <c r="W56" t="s">
        <v>843</v>
      </c>
      <c r="X56" s="80">
        <v>45400</v>
      </c>
      <c r="Y56" t="s">
        <v>843</v>
      </c>
      <c r="Z56" s="80">
        <v>45395</v>
      </c>
      <c r="AA56" t="s">
        <v>843</v>
      </c>
      <c r="AB56" s="80" t="s">
        <v>634</v>
      </c>
      <c r="AC56" t="s">
        <v>842</v>
      </c>
      <c r="AD56" s="80" t="s">
        <v>634</v>
      </c>
      <c r="AE56" t="s">
        <v>842</v>
      </c>
      <c r="AF56" s="80">
        <v>45417</v>
      </c>
      <c r="AG56" t="s">
        <v>843</v>
      </c>
      <c r="AH56" s="80" t="s">
        <v>634</v>
      </c>
      <c r="AI56" t="s">
        <v>842</v>
      </c>
      <c r="AJ56" s="80" t="s">
        <v>634</v>
      </c>
      <c r="AK56" t="s">
        <v>842</v>
      </c>
      <c r="AL56" s="80" t="s">
        <v>634</v>
      </c>
      <c r="AM56" t="s">
        <v>842</v>
      </c>
      <c r="AN56" s="80"/>
      <c r="AO56" t="s">
        <v>842</v>
      </c>
      <c r="AP56" s="152"/>
      <c r="AQ56" t="s">
        <v>842</v>
      </c>
    </row>
    <row r="57" spans="1:43" x14ac:dyDescent="0.3">
      <c r="A57" s="4" t="s">
        <v>168</v>
      </c>
      <c r="B57" s="162" t="s">
        <v>170</v>
      </c>
      <c r="C57" s="6" t="s">
        <v>672</v>
      </c>
      <c r="D57" s="6" t="s">
        <v>79</v>
      </c>
      <c r="E57" s="96">
        <v>12</v>
      </c>
      <c r="F57" s="144">
        <v>45538</v>
      </c>
      <c r="G57" t="s">
        <v>843</v>
      </c>
      <c r="H57" s="144">
        <v>45555</v>
      </c>
      <c r="I57" t="s">
        <v>843</v>
      </c>
      <c r="J57" s="144">
        <v>45523</v>
      </c>
      <c r="K57" t="s">
        <v>843</v>
      </c>
      <c r="L57" s="80">
        <v>45521</v>
      </c>
      <c r="M57" t="s">
        <v>843</v>
      </c>
      <c r="N57" s="142">
        <v>45544</v>
      </c>
      <c r="O57" t="s">
        <v>843</v>
      </c>
      <c r="P57" s="142">
        <v>45516</v>
      </c>
      <c r="Q57" t="s">
        <v>843</v>
      </c>
      <c r="R57" s="80">
        <v>45542</v>
      </c>
      <c r="S57" t="s">
        <v>843</v>
      </c>
      <c r="T57" s="80">
        <v>45557</v>
      </c>
      <c r="U57" t="s">
        <v>843</v>
      </c>
      <c r="V57" s="80">
        <v>45519</v>
      </c>
      <c r="W57" t="s">
        <v>843</v>
      </c>
      <c r="X57" s="80">
        <v>45535</v>
      </c>
      <c r="Y57" t="s">
        <v>843</v>
      </c>
      <c r="Z57" s="80">
        <v>45525</v>
      </c>
      <c r="AA57" t="s">
        <v>843</v>
      </c>
      <c r="AB57" s="80" t="s">
        <v>634</v>
      </c>
      <c r="AC57" t="s">
        <v>842</v>
      </c>
      <c r="AD57" s="80" t="s">
        <v>634</v>
      </c>
      <c r="AE57" t="s">
        <v>842</v>
      </c>
      <c r="AF57" s="80">
        <v>45564</v>
      </c>
      <c r="AG57" t="s">
        <v>843</v>
      </c>
      <c r="AH57" s="80" t="s">
        <v>634</v>
      </c>
      <c r="AI57" t="s">
        <v>842</v>
      </c>
      <c r="AJ57" s="80" t="s">
        <v>634</v>
      </c>
      <c r="AK57" t="s">
        <v>842</v>
      </c>
      <c r="AL57" s="80" t="s">
        <v>634</v>
      </c>
      <c r="AM57" t="s">
        <v>842</v>
      </c>
      <c r="AN57" s="80"/>
      <c r="AO57" t="s">
        <v>842</v>
      </c>
      <c r="AP57" s="152"/>
      <c r="AQ57" t="s">
        <v>842</v>
      </c>
    </row>
    <row r="58" spans="1:43" x14ac:dyDescent="0.3">
      <c r="A58" s="19" t="s">
        <v>171</v>
      </c>
      <c r="B58" s="163" t="s">
        <v>173</v>
      </c>
      <c r="C58" s="6" t="s">
        <v>654</v>
      </c>
      <c r="D58" s="6" t="s">
        <v>622</v>
      </c>
      <c r="E58" s="96">
        <v>0</v>
      </c>
      <c r="F58" s="144"/>
      <c r="G58" t="s">
        <v>842</v>
      </c>
      <c r="H58" s="144"/>
      <c r="I58" t="s">
        <v>842</v>
      </c>
      <c r="J58" s="144"/>
      <c r="K58" t="s">
        <v>842</v>
      </c>
      <c r="L58" s="80" t="s">
        <v>634</v>
      </c>
      <c r="M58" t="s">
        <v>842</v>
      </c>
      <c r="N58" s="142" t="s">
        <v>634</v>
      </c>
      <c r="O58" t="s">
        <v>842</v>
      </c>
      <c r="P58" s="142" t="s">
        <v>634</v>
      </c>
      <c r="Q58" t="s">
        <v>842</v>
      </c>
      <c r="R58" s="80" t="s">
        <v>634</v>
      </c>
      <c r="S58" t="s">
        <v>842</v>
      </c>
      <c r="T58" s="80" t="s">
        <v>634</v>
      </c>
      <c r="U58" t="s">
        <v>842</v>
      </c>
      <c r="V58" s="80" t="s">
        <v>634</v>
      </c>
      <c r="W58" t="s">
        <v>842</v>
      </c>
      <c r="X58" s="80" t="s">
        <v>634</v>
      </c>
      <c r="Y58" t="s">
        <v>842</v>
      </c>
      <c r="Z58" s="80" t="s">
        <v>634</v>
      </c>
      <c r="AA58" t="s">
        <v>842</v>
      </c>
      <c r="AB58" s="80" t="s">
        <v>634</v>
      </c>
      <c r="AC58" t="s">
        <v>842</v>
      </c>
      <c r="AD58" s="80" t="s">
        <v>634</v>
      </c>
      <c r="AE58" t="s">
        <v>842</v>
      </c>
      <c r="AF58" s="80" t="s">
        <v>634</v>
      </c>
      <c r="AG58" t="s">
        <v>842</v>
      </c>
      <c r="AH58" s="80" t="s">
        <v>634</v>
      </c>
      <c r="AI58" t="s">
        <v>842</v>
      </c>
      <c r="AJ58" s="80" t="s">
        <v>634</v>
      </c>
      <c r="AK58" t="s">
        <v>842</v>
      </c>
      <c r="AL58" s="80" t="s">
        <v>634</v>
      </c>
      <c r="AM58" t="s">
        <v>842</v>
      </c>
      <c r="AN58" s="80"/>
      <c r="AO58" t="s">
        <v>842</v>
      </c>
      <c r="AP58" s="152"/>
      <c r="AQ58" t="s">
        <v>842</v>
      </c>
    </row>
    <row r="59" spans="1:43" x14ac:dyDescent="0.3">
      <c r="A59" s="19" t="s">
        <v>174</v>
      </c>
      <c r="B59" s="162" t="s">
        <v>176</v>
      </c>
      <c r="C59" s="6" t="s">
        <v>677</v>
      </c>
      <c r="D59" s="6" t="s">
        <v>617</v>
      </c>
      <c r="E59" s="96">
        <v>0</v>
      </c>
      <c r="F59" s="144"/>
      <c r="G59" t="s">
        <v>842</v>
      </c>
      <c r="H59" s="144"/>
      <c r="I59" t="s">
        <v>842</v>
      </c>
      <c r="J59" s="144"/>
      <c r="K59" t="s">
        <v>842</v>
      </c>
      <c r="L59" s="80" t="s">
        <v>634</v>
      </c>
      <c r="M59" t="s">
        <v>842</v>
      </c>
      <c r="N59" s="142" t="s">
        <v>634</v>
      </c>
      <c r="O59" t="s">
        <v>842</v>
      </c>
      <c r="P59" s="142" t="s">
        <v>634</v>
      </c>
      <c r="Q59" t="s">
        <v>842</v>
      </c>
      <c r="R59" s="80" t="s">
        <v>634</v>
      </c>
      <c r="S59" t="s">
        <v>842</v>
      </c>
      <c r="T59" s="80" t="s">
        <v>634</v>
      </c>
      <c r="U59" t="s">
        <v>842</v>
      </c>
      <c r="V59" s="80" t="s">
        <v>634</v>
      </c>
      <c r="W59" t="s">
        <v>842</v>
      </c>
      <c r="X59" s="80" t="s">
        <v>634</v>
      </c>
      <c r="Y59" t="s">
        <v>842</v>
      </c>
      <c r="Z59" s="80" t="s">
        <v>634</v>
      </c>
      <c r="AA59" t="s">
        <v>842</v>
      </c>
      <c r="AB59" s="80" t="s">
        <v>634</v>
      </c>
      <c r="AC59" t="s">
        <v>842</v>
      </c>
      <c r="AD59" s="80" t="s">
        <v>634</v>
      </c>
      <c r="AE59" t="s">
        <v>842</v>
      </c>
      <c r="AF59" s="80" t="s">
        <v>634</v>
      </c>
      <c r="AG59" t="s">
        <v>842</v>
      </c>
      <c r="AH59" s="80" t="s">
        <v>634</v>
      </c>
      <c r="AI59" t="s">
        <v>842</v>
      </c>
      <c r="AJ59" s="80" t="s">
        <v>634</v>
      </c>
      <c r="AK59" t="s">
        <v>842</v>
      </c>
      <c r="AL59" s="80" t="s">
        <v>634</v>
      </c>
      <c r="AM59" t="s">
        <v>842</v>
      </c>
      <c r="AN59" s="80"/>
      <c r="AO59" t="s">
        <v>842</v>
      </c>
      <c r="AP59" s="152"/>
      <c r="AQ59" t="s">
        <v>842</v>
      </c>
    </row>
    <row r="60" spans="1:43" x14ac:dyDescent="0.3">
      <c r="A60" s="4" t="s">
        <v>177</v>
      </c>
      <c r="B60" s="162" t="s">
        <v>179</v>
      </c>
      <c r="C60" s="6" t="s">
        <v>655</v>
      </c>
      <c r="D60" s="6" t="s">
        <v>621</v>
      </c>
      <c r="E60" s="96">
        <v>0</v>
      </c>
      <c r="F60" s="144"/>
      <c r="G60" t="s">
        <v>842</v>
      </c>
      <c r="H60" s="144"/>
      <c r="I60" t="s">
        <v>842</v>
      </c>
      <c r="J60" s="144"/>
      <c r="K60" t="s">
        <v>842</v>
      </c>
      <c r="L60" s="80" t="s">
        <v>634</v>
      </c>
      <c r="M60" t="s">
        <v>842</v>
      </c>
      <c r="N60" s="142" t="s">
        <v>634</v>
      </c>
      <c r="O60" t="s">
        <v>842</v>
      </c>
      <c r="P60" s="142" t="s">
        <v>634</v>
      </c>
      <c r="Q60" t="s">
        <v>842</v>
      </c>
      <c r="R60" s="80" t="s">
        <v>634</v>
      </c>
      <c r="S60" t="s">
        <v>842</v>
      </c>
      <c r="T60" s="80" t="s">
        <v>634</v>
      </c>
      <c r="U60" t="s">
        <v>842</v>
      </c>
      <c r="V60" s="80" t="s">
        <v>634</v>
      </c>
      <c r="W60" t="s">
        <v>842</v>
      </c>
      <c r="X60" s="80" t="s">
        <v>634</v>
      </c>
      <c r="Y60" t="s">
        <v>842</v>
      </c>
      <c r="Z60" s="80" t="s">
        <v>634</v>
      </c>
      <c r="AA60" t="s">
        <v>842</v>
      </c>
      <c r="AB60" s="80" t="s">
        <v>634</v>
      </c>
      <c r="AC60" t="s">
        <v>842</v>
      </c>
      <c r="AD60" s="80" t="s">
        <v>634</v>
      </c>
      <c r="AE60" t="s">
        <v>842</v>
      </c>
      <c r="AF60" s="80" t="s">
        <v>634</v>
      </c>
      <c r="AG60" t="s">
        <v>842</v>
      </c>
      <c r="AH60" s="80" t="s">
        <v>634</v>
      </c>
      <c r="AI60" t="s">
        <v>842</v>
      </c>
      <c r="AJ60" s="80" t="s">
        <v>634</v>
      </c>
      <c r="AK60" t="s">
        <v>842</v>
      </c>
      <c r="AL60" s="80" t="s">
        <v>634</v>
      </c>
      <c r="AM60" t="s">
        <v>842</v>
      </c>
      <c r="AN60" s="80"/>
      <c r="AO60" t="s">
        <v>842</v>
      </c>
      <c r="AP60" s="152"/>
      <c r="AQ60" t="s">
        <v>842</v>
      </c>
    </row>
    <row r="61" spans="1:43" x14ac:dyDescent="0.3">
      <c r="A61" s="19" t="s">
        <v>180</v>
      </c>
      <c r="B61" s="161" t="s">
        <v>182</v>
      </c>
      <c r="C61" s="6" t="s">
        <v>656</v>
      </c>
      <c r="D61" s="6" t="s">
        <v>625</v>
      </c>
      <c r="E61" s="96">
        <v>15</v>
      </c>
      <c r="F61" s="144">
        <v>45657</v>
      </c>
      <c r="G61" t="s">
        <v>843</v>
      </c>
      <c r="H61" s="144">
        <v>45430</v>
      </c>
      <c r="I61" t="s">
        <v>843</v>
      </c>
      <c r="J61" s="144">
        <v>45713</v>
      </c>
      <c r="K61" t="s">
        <v>843</v>
      </c>
      <c r="L61" s="80">
        <v>45550</v>
      </c>
      <c r="M61" t="s">
        <v>843</v>
      </c>
      <c r="N61" s="142">
        <v>45670</v>
      </c>
      <c r="O61" t="s">
        <v>843</v>
      </c>
      <c r="P61" s="144">
        <v>45712</v>
      </c>
      <c r="Q61" t="s">
        <v>843</v>
      </c>
      <c r="R61" s="80">
        <v>45579</v>
      </c>
      <c r="S61" t="s">
        <v>843</v>
      </c>
      <c r="T61" s="148">
        <v>45690</v>
      </c>
      <c r="U61" t="s">
        <v>843</v>
      </c>
      <c r="V61" s="145">
        <v>45676</v>
      </c>
      <c r="W61" t="s">
        <v>843</v>
      </c>
      <c r="X61" s="80">
        <v>45678</v>
      </c>
      <c r="Y61" t="s">
        <v>843</v>
      </c>
      <c r="Z61" s="137">
        <v>45714</v>
      </c>
      <c r="AA61" t="s">
        <v>843</v>
      </c>
      <c r="AB61" s="80">
        <v>45536</v>
      </c>
      <c r="AC61" t="s">
        <v>843</v>
      </c>
      <c r="AD61" s="80">
        <v>45586</v>
      </c>
      <c r="AE61" t="s">
        <v>843</v>
      </c>
      <c r="AF61" s="80">
        <v>45893</v>
      </c>
      <c r="AG61" t="s">
        <v>843</v>
      </c>
      <c r="AH61" s="80">
        <v>45676</v>
      </c>
      <c r="AI61" t="s">
        <v>843</v>
      </c>
      <c r="AJ61" s="80" t="s">
        <v>634</v>
      </c>
      <c r="AK61" t="s">
        <v>842</v>
      </c>
      <c r="AL61" s="80" t="s">
        <v>634</v>
      </c>
      <c r="AM61" t="s">
        <v>842</v>
      </c>
      <c r="AN61" s="80"/>
      <c r="AO61" t="s">
        <v>842</v>
      </c>
      <c r="AP61" s="152"/>
      <c r="AQ61" t="s">
        <v>842</v>
      </c>
    </row>
    <row r="62" spans="1:43" x14ac:dyDescent="0.3">
      <c r="A62" s="19" t="s">
        <v>183</v>
      </c>
      <c r="B62" s="161" t="s">
        <v>185</v>
      </c>
      <c r="C62" s="6" t="s">
        <v>656</v>
      </c>
      <c r="D62" s="6" t="s">
        <v>623</v>
      </c>
      <c r="E62" s="96">
        <v>17</v>
      </c>
      <c r="F62" s="144">
        <v>45586</v>
      </c>
      <c r="G62" t="s">
        <v>843</v>
      </c>
      <c r="H62" s="144">
        <v>45588</v>
      </c>
      <c r="I62" t="s">
        <v>843</v>
      </c>
      <c r="J62" s="144">
        <v>45682</v>
      </c>
      <c r="K62" t="s">
        <v>843</v>
      </c>
      <c r="L62" s="80">
        <v>45590</v>
      </c>
      <c r="M62" t="s">
        <v>843</v>
      </c>
      <c r="N62" s="142">
        <v>45706</v>
      </c>
      <c r="O62" t="s">
        <v>843</v>
      </c>
      <c r="P62" s="184">
        <v>45709</v>
      </c>
      <c r="Q62" t="s">
        <v>843</v>
      </c>
      <c r="R62" s="80">
        <v>45707</v>
      </c>
      <c r="S62" t="s">
        <v>843</v>
      </c>
      <c r="T62" s="147">
        <v>45683</v>
      </c>
      <c r="U62" t="s">
        <v>843</v>
      </c>
      <c r="V62" s="185">
        <v>45707</v>
      </c>
      <c r="W62" t="s">
        <v>843</v>
      </c>
      <c r="X62" s="81">
        <v>45886</v>
      </c>
      <c r="Y62" t="s">
        <v>843</v>
      </c>
      <c r="Z62" s="152">
        <v>45708</v>
      </c>
      <c r="AA62" t="s">
        <v>843</v>
      </c>
      <c r="AB62" s="80" t="s">
        <v>634</v>
      </c>
      <c r="AC62" t="s">
        <v>842</v>
      </c>
      <c r="AD62" s="80">
        <v>45586</v>
      </c>
      <c r="AE62" t="s">
        <v>843</v>
      </c>
      <c r="AF62" s="184">
        <v>45711</v>
      </c>
      <c r="AG62" t="s">
        <v>843</v>
      </c>
      <c r="AH62" s="80">
        <v>45601</v>
      </c>
      <c r="AI62" t="s">
        <v>843</v>
      </c>
      <c r="AJ62" s="80">
        <v>45581</v>
      </c>
      <c r="AK62" t="s">
        <v>843</v>
      </c>
      <c r="AL62" s="184">
        <v>45711</v>
      </c>
      <c r="AM62" t="s">
        <v>843</v>
      </c>
      <c r="AN62" s="152">
        <v>45709</v>
      </c>
      <c r="AO62" t="s">
        <v>843</v>
      </c>
      <c r="AP62" s="152">
        <v>45780</v>
      </c>
      <c r="AQ62" t="s">
        <v>843</v>
      </c>
    </row>
    <row r="63" spans="1:43" x14ac:dyDescent="0.3">
      <c r="A63" s="4" t="s">
        <v>186</v>
      </c>
      <c r="B63" s="161" t="s">
        <v>188</v>
      </c>
      <c r="C63" s="6" t="s">
        <v>657</v>
      </c>
      <c r="D63" s="6" t="s">
        <v>623</v>
      </c>
      <c r="E63" s="96">
        <v>18</v>
      </c>
      <c r="F63" s="144">
        <v>45558</v>
      </c>
      <c r="G63" t="s">
        <v>843</v>
      </c>
      <c r="H63" s="144">
        <v>45596</v>
      </c>
      <c r="I63" t="s">
        <v>843</v>
      </c>
      <c r="J63" s="144">
        <v>45600</v>
      </c>
      <c r="K63" t="s">
        <v>843</v>
      </c>
      <c r="L63" s="80">
        <v>45557</v>
      </c>
      <c r="M63" t="s">
        <v>843</v>
      </c>
      <c r="N63" s="142">
        <v>45604</v>
      </c>
      <c r="O63" t="s">
        <v>843</v>
      </c>
      <c r="P63" s="142">
        <v>45604</v>
      </c>
      <c r="Q63" t="s">
        <v>843</v>
      </c>
      <c r="R63" s="80">
        <v>45594</v>
      </c>
      <c r="S63" t="s">
        <v>843</v>
      </c>
      <c r="T63" s="80">
        <v>45601</v>
      </c>
      <c r="U63" t="s">
        <v>843</v>
      </c>
      <c r="V63" s="80">
        <v>45560</v>
      </c>
      <c r="W63" t="s">
        <v>843</v>
      </c>
      <c r="X63" s="80">
        <v>45597</v>
      </c>
      <c r="Y63" t="s">
        <v>843</v>
      </c>
      <c r="Z63" s="80">
        <v>45593</v>
      </c>
      <c r="AA63" t="s">
        <v>843</v>
      </c>
      <c r="AB63" s="80">
        <v>45597</v>
      </c>
      <c r="AC63" t="s">
        <v>843</v>
      </c>
      <c r="AD63" s="80">
        <v>45598</v>
      </c>
      <c r="AE63" t="s">
        <v>843</v>
      </c>
      <c r="AF63" s="80">
        <v>45593</v>
      </c>
      <c r="AG63" t="s">
        <v>843</v>
      </c>
      <c r="AH63" s="81">
        <v>45661</v>
      </c>
      <c r="AI63" t="s">
        <v>843</v>
      </c>
      <c r="AJ63" s="80">
        <v>45660</v>
      </c>
      <c r="AK63" t="s">
        <v>843</v>
      </c>
      <c r="AL63" s="80">
        <v>45659</v>
      </c>
      <c r="AM63" t="s">
        <v>843</v>
      </c>
      <c r="AN63" s="80">
        <v>45660</v>
      </c>
      <c r="AO63" t="s">
        <v>843</v>
      </c>
      <c r="AP63" s="152"/>
      <c r="AQ63" t="s">
        <v>842</v>
      </c>
    </row>
    <row r="64" spans="1:43" x14ac:dyDescent="0.3">
      <c r="A64" s="4" t="s">
        <v>189</v>
      </c>
      <c r="B64" s="161" t="s">
        <v>191</v>
      </c>
      <c r="C64" s="6" t="s">
        <v>678</v>
      </c>
      <c r="D64" s="6" t="s">
        <v>35</v>
      </c>
      <c r="E64" s="96">
        <v>18</v>
      </c>
      <c r="F64" s="144">
        <v>45864</v>
      </c>
      <c r="G64" t="s">
        <v>843</v>
      </c>
      <c r="H64" s="144">
        <v>45596</v>
      </c>
      <c r="I64" t="s">
        <v>843</v>
      </c>
      <c r="J64" s="144">
        <v>45600</v>
      </c>
      <c r="K64" t="s">
        <v>843</v>
      </c>
      <c r="L64" s="80">
        <v>45557</v>
      </c>
      <c r="M64" t="s">
        <v>843</v>
      </c>
      <c r="N64" s="142">
        <v>45604</v>
      </c>
      <c r="O64" t="s">
        <v>843</v>
      </c>
      <c r="P64" s="142">
        <v>45604</v>
      </c>
      <c r="Q64" t="s">
        <v>843</v>
      </c>
      <c r="R64" s="80">
        <v>45594</v>
      </c>
      <c r="S64" t="s">
        <v>843</v>
      </c>
      <c r="T64" s="80">
        <v>45601</v>
      </c>
      <c r="U64" t="s">
        <v>843</v>
      </c>
      <c r="V64" s="80">
        <v>45560</v>
      </c>
      <c r="W64" t="s">
        <v>843</v>
      </c>
      <c r="X64" s="191">
        <v>45884</v>
      </c>
      <c r="Y64" t="s">
        <v>843</v>
      </c>
      <c r="Z64" s="80">
        <v>45593</v>
      </c>
      <c r="AA64" t="s">
        <v>843</v>
      </c>
      <c r="AB64" s="80">
        <v>45597</v>
      </c>
      <c r="AC64" t="s">
        <v>843</v>
      </c>
      <c r="AD64" s="80">
        <v>45598</v>
      </c>
      <c r="AE64" t="s">
        <v>843</v>
      </c>
      <c r="AF64" s="80">
        <v>45593</v>
      </c>
      <c r="AG64" t="s">
        <v>843</v>
      </c>
      <c r="AH64" s="81">
        <v>45661</v>
      </c>
      <c r="AI64" t="s">
        <v>843</v>
      </c>
      <c r="AJ64" s="80">
        <v>45660</v>
      </c>
      <c r="AK64" t="s">
        <v>843</v>
      </c>
      <c r="AL64" s="80">
        <v>45659</v>
      </c>
      <c r="AM64" t="s">
        <v>843</v>
      </c>
      <c r="AN64" s="80">
        <v>45660</v>
      </c>
      <c r="AO64" t="s">
        <v>843</v>
      </c>
      <c r="AP64" s="152"/>
      <c r="AQ64" t="s">
        <v>842</v>
      </c>
    </row>
    <row r="65" spans="1:43" x14ac:dyDescent="0.3">
      <c r="A65" s="4" t="s">
        <v>192</v>
      </c>
      <c r="B65" s="161" t="s">
        <v>194</v>
      </c>
      <c r="C65" s="6" t="s">
        <v>656</v>
      </c>
      <c r="D65" s="6" t="s">
        <v>78</v>
      </c>
      <c r="E65" s="96">
        <v>0</v>
      </c>
      <c r="F65" s="144"/>
      <c r="G65" t="s">
        <v>842</v>
      </c>
      <c r="H65" s="144"/>
      <c r="I65" t="s">
        <v>842</v>
      </c>
      <c r="J65" s="144"/>
      <c r="K65" t="s">
        <v>842</v>
      </c>
      <c r="L65" s="80" t="s">
        <v>634</v>
      </c>
      <c r="M65" t="s">
        <v>842</v>
      </c>
      <c r="N65" s="142" t="s">
        <v>634</v>
      </c>
      <c r="O65" t="s">
        <v>842</v>
      </c>
      <c r="P65" s="142" t="s">
        <v>634</v>
      </c>
      <c r="Q65" t="s">
        <v>842</v>
      </c>
      <c r="R65" s="80" t="s">
        <v>634</v>
      </c>
      <c r="S65" t="s">
        <v>842</v>
      </c>
      <c r="T65" s="80" t="s">
        <v>634</v>
      </c>
      <c r="U65" t="s">
        <v>842</v>
      </c>
      <c r="V65" s="80" t="s">
        <v>634</v>
      </c>
      <c r="W65" t="s">
        <v>842</v>
      </c>
      <c r="X65" s="80" t="s">
        <v>634</v>
      </c>
      <c r="Y65" t="s">
        <v>842</v>
      </c>
      <c r="Z65" s="80" t="s">
        <v>634</v>
      </c>
      <c r="AA65" t="s">
        <v>842</v>
      </c>
      <c r="AB65" s="80" t="s">
        <v>634</v>
      </c>
      <c r="AC65" t="s">
        <v>842</v>
      </c>
      <c r="AD65" s="80" t="s">
        <v>634</v>
      </c>
      <c r="AE65" t="s">
        <v>842</v>
      </c>
      <c r="AF65" s="80" t="s">
        <v>634</v>
      </c>
      <c r="AG65" t="s">
        <v>842</v>
      </c>
      <c r="AH65" s="80" t="s">
        <v>634</v>
      </c>
      <c r="AI65" t="s">
        <v>842</v>
      </c>
      <c r="AJ65" s="80" t="s">
        <v>634</v>
      </c>
      <c r="AK65" t="s">
        <v>842</v>
      </c>
      <c r="AL65" s="80" t="s">
        <v>634</v>
      </c>
      <c r="AM65" t="s">
        <v>842</v>
      </c>
      <c r="AN65" s="80"/>
      <c r="AO65" t="s">
        <v>842</v>
      </c>
      <c r="AP65" s="152"/>
      <c r="AQ65" t="s">
        <v>842</v>
      </c>
    </row>
    <row r="66" spans="1:43" x14ac:dyDescent="0.3">
      <c r="A66" s="4" t="s">
        <v>195</v>
      </c>
      <c r="B66" s="161" t="s">
        <v>197</v>
      </c>
      <c r="C66" s="6" t="s">
        <v>678</v>
      </c>
      <c r="D66" s="6" t="s">
        <v>717</v>
      </c>
      <c r="E66" s="96">
        <v>15</v>
      </c>
      <c r="F66" s="144">
        <v>45573</v>
      </c>
      <c r="G66" t="s">
        <v>843</v>
      </c>
      <c r="H66" s="144">
        <v>45569</v>
      </c>
      <c r="I66" t="s">
        <v>843</v>
      </c>
      <c r="J66" s="144">
        <v>45547</v>
      </c>
      <c r="K66" t="s">
        <v>843</v>
      </c>
      <c r="L66" s="80">
        <v>45545</v>
      </c>
      <c r="M66" t="s">
        <v>843</v>
      </c>
      <c r="N66" s="142">
        <v>45592</v>
      </c>
      <c r="O66" t="s">
        <v>843</v>
      </c>
      <c r="P66" s="142" t="s">
        <v>634</v>
      </c>
      <c r="Q66" t="s">
        <v>842</v>
      </c>
      <c r="R66" s="80">
        <v>45593</v>
      </c>
      <c r="S66" t="s">
        <v>843</v>
      </c>
      <c r="T66" s="80">
        <v>45529</v>
      </c>
      <c r="U66" t="s">
        <v>843</v>
      </c>
      <c r="V66" s="80">
        <v>45531</v>
      </c>
      <c r="W66" t="s">
        <v>843</v>
      </c>
      <c r="X66" s="80">
        <v>45535</v>
      </c>
      <c r="Y66" t="s">
        <v>843</v>
      </c>
      <c r="Z66" s="80">
        <v>45633</v>
      </c>
      <c r="AA66" t="s">
        <v>843</v>
      </c>
      <c r="AB66" s="80">
        <v>45596</v>
      </c>
      <c r="AC66" t="s">
        <v>843</v>
      </c>
      <c r="AD66" s="80">
        <v>45595</v>
      </c>
      <c r="AE66" t="s">
        <v>843</v>
      </c>
      <c r="AF66" s="80" t="s">
        <v>634</v>
      </c>
      <c r="AG66" t="s">
        <v>842</v>
      </c>
      <c r="AH66" s="80">
        <v>45573</v>
      </c>
      <c r="AI66" t="s">
        <v>843</v>
      </c>
      <c r="AJ66" s="81">
        <v>45613</v>
      </c>
      <c r="AK66" t="s">
        <v>843</v>
      </c>
      <c r="AL66" s="81">
        <v>45614</v>
      </c>
      <c r="AM66" t="s">
        <v>843</v>
      </c>
      <c r="AN66" s="80"/>
      <c r="AO66" t="s">
        <v>842</v>
      </c>
      <c r="AP66" s="152"/>
      <c r="AQ66" t="s">
        <v>842</v>
      </c>
    </row>
    <row r="67" spans="1:43" x14ac:dyDescent="0.3">
      <c r="A67" s="4" t="s">
        <v>198</v>
      </c>
      <c r="B67" s="161" t="s">
        <v>200</v>
      </c>
      <c r="C67" s="6" t="s">
        <v>668</v>
      </c>
      <c r="D67" s="6" t="s">
        <v>624</v>
      </c>
      <c r="E67" s="96">
        <v>15</v>
      </c>
      <c r="F67" s="144">
        <v>45657</v>
      </c>
      <c r="G67" t="s">
        <v>843</v>
      </c>
      <c r="H67" s="144">
        <v>45677</v>
      </c>
      <c r="I67" t="s">
        <v>843</v>
      </c>
      <c r="J67" s="144">
        <v>45634</v>
      </c>
      <c r="K67" t="s">
        <v>843</v>
      </c>
      <c r="L67" s="80">
        <v>45718</v>
      </c>
      <c r="M67" t="s">
        <v>843</v>
      </c>
      <c r="N67" s="142">
        <v>45670</v>
      </c>
      <c r="O67" t="s">
        <v>843</v>
      </c>
      <c r="P67" s="142">
        <v>45670</v>
      </c>
      <c r="Q67" t="s">
        <v>843</v>
      </c>
      <c r="R67" s="80">
        <v>45406</v>
      </c>
      <c r="S67" t="s">
        <v>843</v>
      </c>
      <c r="T67" s="148">
        <v>45690</v>
      </c>
      <c r="U67" t="s">
        <v>843</v>
      </c>
      <c r="V67" s="80">
        <v>45728</v>
      </c>
      <c r="W67" t="s">
        <v>843</v>
      </c>
      <c r="X67" s="80">
        <v>45678</v>
      </c>
      <c r="Y67" t="s">
        <v>843</v>
      </c>
      <c r="Z67" s="80">
        <v>45397</v>
      </c>
      <c r="AA67" t="s">
        <v>843</v>
      </c>
      <c r="AB67" s="80">
        <v>45522</v>
      </c>
      <c r="AC67" t="s">
        <v>843</v>
      </c>
      <c r="AD67" s="80">
        <v>45522</v>
      </c>
      <c r="AE67" t="s">
        <v>843</v>
      </c>
      <c r="AF67" s="80">
        <v>45893</v>
      </c>
      <c r="AG67" t="s">
        <v>843</v>
      </c>
      <c r="AH67" s="80">
        <v>45547</v>
      </c>
      <c r="AI67" t="s">
        <v>843</v>
      </c>
      <c r="AJ67" s="80" t="s">
        <v>634</v>
      </c>
      <c r="AK67" t="s">
        <v>842</v>
      </c>
      <c r="AL67" s="80" t="s">
        <v>634</v>
      </c>
      <c r="AM67" t="s">
        <v>842</v>
      </c>
      <c r="AN67" s="80"/>
      <c r="AO67" t="s">
        <v>842</v>
      </c>
      <c r="AP67" s="152"/>
      <c r="AQ67" t="s">
        <v>842</v>
      </c>
    </row>
    <row r="68" spans="1:43" x14ac:dyDescent="0.3">
      <c r="A68" s="4" t="s">
        <v>204</v>
      </c>
      <c r="B68" s="161" t="s">
        <v>206</v>
      </c>
      <c r="C68" s="6" t="s">
        <v>679</v>
      </c>
      <c r="D68" s="6" t="s">
        <v>620</v>
      </c>
      <c r="E68" s="96">
        <v>16</v>
      </c>
      <c r="F68" s="144">
        <v>45862</v>
      </c>
      <c r="G68" t="s">
        <v>843</v>
      </c>
      <c r="H68" s="144">
        <v>45555</v>
      </c>
      <c r="I68" t="s">
        <v>843</v>
      </c>
      <c r="J68" s="144">
        <v>45671</v>
      </c>
      <c r="K68" t="s">
        <v>843</v>
      </c>
      <c r="L68" s="80">
        <v>45677</v>
      </c>
      <c r="M68" t="s">
        <v>843</v>
      </c>
      <c r="N68" s="142">
        <v>45544</v>
      </c>
      <c r="O68" t="s">
        <v>843</v>
      </c>
      <c r="P68" s="142">
        <v>45670</v>
      </c>
      <c r="Q68" t="s">
        <v>843</v>
      </c>
      <c r="R68" s="80">
        <v>45542</v>
      </c>
      <c r="S68" t="s">
        <v>843</v>
      </c>
      <c r="T68" s="80">
        <v>45557</v>
      </c>
      <c r="U68" t="s">
        <v>843</v>
      </c>
      <c r="V68" s="145">
        <v>45676</v>
      </c>
      <c r="W68" t="s">
        <v>843</v>
      </c>
      <c r="X68" s="80">
        <v>45884</v>
      </c>
      <c r="Y68" t="s">
        <v>843</v>
      </c>
      <c r="Z68" s="80">
        <v>45677</v>
      </c>
      <c r="AA68" t="s">
        <v>843</v>
      </c>
      <c r="AB68" s="80" t="s">
        <v>634</v>
      </c>
      <c r="AC68" t="s">
        <v>842</v>
      </c>
      <c r="AD68" s="80" t="s">
        <v>634</v>
      </c>
      <c r="AE68" t="s">
        <v>842</v>
      </c>
      <c r="AF68" s="80">
        <v>45564</v>
      </c>
      <c r="AG68" t="s">
        <v>843</v>
      </c>
      <c r="AH68" s="80">
        <v>45677</v>
      </c>
      <c r="AI68" t="s">
        <v>843</v>
      </c>
      <c r="AJ68" s="146">
        <v>45676</v>
      </c>
      <c r="AK68" t="s">
        <v>843</v>
      </c>
      <c r="AL68" s="146">
        <v>45676</v>
      </c>
      <c r="AM68" t="s">
        <v>843</v>
      </c>
      <c r="AN68" s="146">
        <v>45676</v>
      </c>
      <c r="AO68" t="s">
        <v>843</v>
      </c>
      <c r="AP68" s="152"/>
      <c r="AQ68" t="s">
        <v>842</v>
      </c>
    </row>
    <row r="69" spans="1:43" x14ac:dyDescent="0.3">
      <c r="A69" s="4" t="s">
        <v>207</v>
      </c>
      <c r="B69" s="161" t="s">
        <v>209</v>
      </c>
      <c r="C69" s="6" t="s">
        <v>678</v>
      </c>
      <c r="D69" s="6" t="s">
        <v>78</v>
      </c>
      <c r="E69" s="96">
        <v>0</v>
      </c>
      <c r="F69" s="144"/>
      <c r="G69" t="s">
        <v>842</v>
      </c>
      <c r="H69" s="144"/>
      <c r="I69" t="s">
        <v>842</v>
      </c>
      <c r="J69" s="144"/>
      <c r="K69" t="s">
        <v>842</v>
      </c>
      <c r="L69" s="80" t="s">
        <v>634</v>
      </c>
      <c r="M69" t="s">
        <v>842</v>
      </c>
      <c r="N69" s="142" t="s">
        <v>634</v>
      </c>
      <c r="O69" t="s">
        <v>842</v>
      </c>
      <c r="P69" s="142" t="s">
        <v>634</v>
      </c>
      <c r="Q69" t="s">
        <v>842</v>
      </c>
      <c r="R69" s="80" t="s">
        <v>634</v>
      </c>
      <c r="S69" t="s">
        <v>842</v>
      </c>
      <c r="T69" s="80" t="s">
        <v>634</v>
      </c>
      <c r="U69" t="s">
        <v>842</v>
      </c>
      <c r="V69" s="80" t="s">
        <v>634</v>
      </c>
      <c r="W69" t="s">
        <v>842</v>
      </c>
      <c r="X69" s="80" t="s">
        <v>634</v>
      </c>
      <c r="Y69" t="s">
        <v>842</v>
      </c>
      <c r="Z69" s="80" t="s">
        <v>634</v>
      </c>
      <c r="AA69" t="s">
        <v>842</v>
      </c>
      <c r="AB69" s="80" t="s">
        <v>634</v>
      </c>
      <c r="AC69" t="s">
        <v>842</v>
      </c>
      <c r="AD69" s="80" t="s">
        <v>634</v>
      </c>
      <c r="AE69" t="s">
        <v>842</v>
      </c>
      <c r="AF69" s="80" t="s">
        <v>634</v>
      </c>
      <c r="AG69" t="s">
        <v>842</v>
      </c>
      <c r="AH69" s="80" t="s">
        <v>634</v>
      </c>
      <c r="AI69" t="s">
        <v>842</v>
      </c>
      <c r="AJ69" s="80" t="s">
        <v>634</v>
      </c>
      <c r="AK69" t="s">
        <v>842</v>
      </c>
      <c r="AL69" s="80" t="s">
        <v>634</v>
      </c>
      <c r="AM69" t="s">
        <v>842</v>
      </c>
      <c r="AN69" s="80"/>
      <c r="AO69" t="s">
        <v>842</v>
      </c>
      <c r="AP69" s="152"/>
      <c r="AQ69" t="s">
        <v>842</v>
      </c>
    </row>
    <row r="70" spans="1:43" x14ac:dyDescent="0.3">
      <c r="A70" s="4" t="s">
        <v>210</v>
      </c>
      <c r="B70" s="161" t="s">
        <v>212</v>
      </c>
      <c r="C70" s="6" t="s">
        <v>680</v>
      </c>
      <c r="D70" s="6" t="s">
        <v>618</v>
      </c>
      <c r="E70" s="96">
        <v>1</v>
      </c>
      <c r="F70" s="144"/>
      <c r="G70" t="s">
        <v>842</v>
      </c>
      <c r="H70" s="144">
        <v>45705</v>
      </c>
      <c r="I70" t="s">
        <v>843</v>
      </c>
      <c r="J70" s="144"/>
      <c r="K70" t="s">
        <v>842</v>
      </c>
      <c r="L70" s="80" t="s">
        <v>634</v>
      </c>
      <c r="M70" t="s">
        <v>842</v>
      </c>
      <c r="N70" s="142" t="s">
        <v>634</v>
      </c>
      <c r="O70" t="s">
        <v>842</v>
      </c>
      <c r="P70" s="142" t="s">
        <v>634</v>
      </c>
      <c r="Q70" t="s">
        <v>842</v>
      </c>
      <c r="R70" s="80" t="s">
        <v>634</v>
      </c>
      <c r="S70" t="s">
        <v>842</v>
      </c>
      <c r="T70" s="80" t="s">
        <v>634</v>
      </c>
      <c r="U70" t="s">
        <v>842</v>
      </c>
      <c r="V70" s="80" t="s">
        <v>634</v>
      </c>
      <c r="W70" t="s">
        <v>842</v>
      </c>
      <c r="X70" s="80" t="s">
        <v>634</v>
      </c>
      <c r="Y70" t="s">
        <v>842</v>
      </c>
      <c r="Z70" s="80" t="s">
        <v>634</v>
      </c>
      <c r="AA70" t="s">
        <v>842</v>
      </c>
      <c r="AB70" s="80" t="s">
        <v>634</v>
      </c>
      <c r="AC70" t="s">
        <v>842</v>
      </c>
      <c r="AD70" s="80" t="s">
        <v>634</v>
      </c>
      <c r="AE70" t="s">
        <v>842</v>
      </c>
      <c r="AF70" s="80" t="s">
        <v>634</v>
      </c>
      <c r="AG70" t="s">
        <v>842</v>
      </c>
      <c r="AH70" s="80" t="s">
        <v>634</v>
      </c>
      <c r="AI70" t="s">
        <v>842</v>
      </c>
      <c r="AJ70" s="80" t="s">
        <v>634</v>
      </c>
      <c r="AK70" t="s">
        <v>842</v>
      </c>
      <c r="AL70" s="80" t="s">
        <v>634</v>
      </c>
      <c r="AM70" t="s">
        <v>842</v>
      </c>
      <c r="AN70" s="80"/>
      <c r="AO70" t="s">
        <v>842</v>
      </c>
      <c r="AP70" s="152"/>
      <c r="AQ70" t="s">
        <v>842</v>
      </c>
    </row>
    <row r="71" spans="1:43" x14ac:dyDescent="0.3">
      <c r="A71" s="4" t="s">
        <v>213</v>
      </c>
      <c r="B71" s="161" t="s">
        <v>215</v>
      </c>
      <c r="C71" s="6" t="s">
        <v>672</v>
      </c>
      <c r="D71" s="6" t="s">
        <v>16</v>
      </c>
      <c r="E71" s="96">
        <v>0</v>
      </c>
      <c r="F71" s="144"/>
      <c r="G71" s="96" t="s">
        <v>842</v>
      </c>
      <c r="H71" s="144"/>
      <c r="I71" s="96" t="s">
        <v>842</v>
      </c>
      <c r="J71" s="144"/>
      <c r="K71" s="96" t="s">
        <v>842</v>
      </c>
      <c r="L71" s="80" t="s">
        <v>634</v>
      </c>
      <c r="M71" s="96" t="s">
        <v>842</v>
      </c>
      <c r="N71" s="142" t="s">
        <v>634</v>
      </c>
      <c r="O71" s="96" t="s">
        <v>842</v>
      </c>
      <c r="P71" s="142" t="s">
        <v>634</v>
      </c>
      <c r="Q71" s="96" t="s">
        <v>842</v>
      </c>
      <c r="R71" s="80" t="s">
        <v>634</v>
      </c>
      <c r="S71" s="96" t="s">
        <v>842</v>
      </c>
      <c r="T71" s="80" t="s">
        <v>634</v>
      </c>
      <c r="U71" s="96" t="s">
        <v>842</v>
      </c>
      <c r="V71" s="80" t="s">
        <v>634</v>
      </c>
      <c r="W71" s="96" t="s">
        <v>842</v>
      </c>
      <c r="X71" s="80" t="s">
        <v>634</v>
      </c>
      <c r="Y71" s="96" t="s">
        <v>842</v>
      </c>
      <c r="Z71" s="80" t="s">
        <v>634</v>
      </c>
      <c r="AA71" s="96" t="s">
        <v>842</v>
      </c>
      <c r="AB71" s="80" t="s">
        <v>634</v>
      </c>
      <c r="AC71" s="96" t="s">
        <v>842</v>
      </c>
      <c r="AD71" s="80" t="s">
        <v>634</v>
      </c>
      <c r="AE71" s="96" t="s">
        <v>842</v>
      </c>
      <c r="AF71" s="80" t="s">
        <v>634</v>
      </c>
      <c r="AG71" s="96" t="s">
        <v>842</v>
      </c>
      <c r="AH71" s="80" t="s">
        <v>634</v>
      </c>
      <c r="AI71" s="96" t="s">
        <v>842</v>
      </c>
      <c r="AJ71" s="80" t="s">
        <v>634</v>
      </c>
      <c r="AK71" s="96" t="s">
        <v>842</v>
      </c>
      <c r="AL71" s="80" t="s">
        <v>634</v>
      </c>
      <c r="AM71" s="96" t="s">
        <v>842</v>
      </c>
      <c r="AN71" s="80"/>
      <c r="AO71" s="96" t="s">
        <v>842</v>
      </c>
      <c r="AP71" s="152"/>
      <c r="AQ71" t="s">
        <v>842</v>
      </c>
    </row>
    <row r="72" spans="1:43" x14ac:dyDescent="0.3">
      <c r="A72" s="111" t="s">
        <v>216</v>
      </c>
      <c r="B72" s="167" t="s">
        <v>218</v>
      </c>
      <c r="C72" s="6" t="s">
        <v>657</v>
      </c>
      <c r="D72" s="6" t="s">
        <v>79</v>
      </c>
      <c r="E72" s="96">
        <v>0</v>
      </c>
      <c r="F72" s="144"/>
      <c r="G72" t="s">
        <v>842</v>
      </c>
      <c r="H72" s="144"/>
      <c r="I72" t="s">
        <v>842</v>
      </c>
      <c r="J72" s="144"/>
      <c r="K72" t="s">
        <v>842</v>
      </c>
      <c r="L72" s="80" t="s">
        <v>634</v>
      </c>
      <c r="M72" t="s">
        <v>842</v>
      </c>
      <c r="N72" s="142" t="s">
        <v>634</v>
      </c>
      <c r="O72" t="s">
        <v>842</v>
      </c>
      <c r="P72" s="142" t="s">
        <v>634</v>
      </c>
      <c r="Q72" t="s">
        <v>842</v>
      </c>
      <c r="R72" s="112" t="s">
        <v>634</v>
      </c>
      <c r="S72" t="s">
        <v>842</v>
      </c>
      <c r="T72" s="112" t="s">
        <v>634</v>
      </c>
      <c r="U72" t="s">
        <v>842</v>
      </c>
      <c r="V72" s="112" t="s">
        <v>634</v>
      </c>
      <c r="W72" t="s">
        <v>842</v>
      </c>
      <c r="X72" s="112" t="s">
        <v>634</v>
      </c>
      <c r="Y72" t="s">
        <v>842</v>
      </c>
      <c r="Z72" s="112" t="s">
        <v>634</v>
      </c>
      <c r="AA72" t="s">
        <v>842</v>
      </c>
      <c r="AB72" s="112" t="s">
        <v>634</v>
      </c>
      <c r="AC72" t="s">
        <v>842</v>
      </c>
      <c r="AD72" s="112" t="s">
        <v>634</v>
      </c>
      <c r="AE72" t="s">
        <v>842</v>
      </c>
      <c r="AF72" s="112" t="s">
        <v>634</v>
      </c>
      <c r="AG72" t="s">
        <v>842</v>
      </c>
      <c r="AH72" s="112" t="s">
        <v>634</v>
      </c>
      <c r="AI72" t="s">
        <v>842</v>
      </c>
      <c r="AJ72" s="112" t="s">
        <v>634</v>
      </c>
      <c r="AK72" t="s">
        <v>842</v>
      </c>
      <c r="AL72" s="112" t="s">
        <v>634</v>
      </c>
      <c r="AM72" t="s">
        <v>842</v>
      </c>
      <c r="AN72" s="112"/>
      <c r="AO72" t="s">
        <v>842</v>
      </c>
      <c r="AP72" s="152"/>
      <c r="AQ72" t="s">
        <v>842</v>
      </c>
    </row>
    <row r="73" spans="1:43" x14ac:dyDescent="0.3">
      <c r="A73" s="4" t="s">
        <v>219</v>
      </c>
      <c r="B73" s="168" t="s">
        <v>221</v>
      </c>
      <c r="C73" s="6" t="s">
        <v>654</v>
      </c>
      <c r="D73" s="6" t="s">
        <v>78</v>
      </c>
      <c r="E73" s="96">
        <v>0</v>
      </c>
      <c r="F73" s="144"/>
      <c r="G73" t="s">
        <v>842</v>
      </c>
      <c r="H73" s="144"/>
      <c r="I73" t="s">
        <v>842</v>
      </c>
      <c r="J73" s="144"/>
      <c r="K73" t="s">
        <v>842</v>
      </c>
      <c r="L73" s="80" t="s">
        <v>634</v>
      </c>
      <c r="M73" t="s">
        <v>842</v>
      </c>
      <c r="N73" s="142" t="s">
        <v>634</v>
      </c>
      <c r="O73" t="s">
        <v>842</v>
      </c>
      <c r="P73" s="142" t="s">
        <v>634</v>
      </c>
      <c r="Q73" t="s">
        <v>842</v>
      </c>
      <c r="R73" s="80" t="s">
        <v>634</v>
      </c>
      <c r="S73" t="s">
        <v>842</v>
      </c>
      <c r="T73" s="80" t="s">
        <v>634</v>
      </c>
      <c r="U73" t="s">
        <v>842</v>
      </c>
      <c r="V73" s="80" t="s">
        <v>634</v>
      </c>
      <c r="W73" t="s">
        <v>842</v>
      </c>
      <c r="X73" s="80" t="s">
        <v>634</v>
      </c>
      <c r="Y73" t="s">
        <v>842</v>
      </c>
      <c r="Z73" s="80" t="s">
        <v>634</v>
      </c>
      <c r="AA73" t="s">
        <v>842</v>
      </c>
      <c r="AB73" s="80" t="s">
        <v>634</v>
      </c>
      <c r="AC73" t="s">
        <v>842</v>
      </c>
      <c r="AD73" s="80" t="s">
        <v>634</v>
      </c>
      <c r="AE73" t="s">
        <v>842</v>
      </c>
      <c r="AF73" s="80" t="s">
        <v>634</v>
      </c>
      <c r="AG73" t="s">
        <v>842</v>
      </c>
      <c r="AH73" s="80" t="s">
        <v>634</v>
      </c>
      <c r="AI73" t="s">
        <v>842</v>
      </c>
      <c r="AJ73" s="80" t="s">
        <v>634</v>
      </c>
      <c r="AK73" t="s">
        <v>842</v>
      </c>
      <c r="AL73" s="80" t="s">
        <v>634</v>
      </c>
      <c r="AM73" t="s">
        <v>842</v>
      </c>
      <c r="AN73" s="80"/>
      <c r="AO73" t="s">
        <v>842</v>
      </c>
      <c r="AP73" s="152"/>
      <c r="AQ73" t="s">
        <v>842</v>
      </c>
    </row>
    <row r="74" spans="1:43" x14ac:dyDescent="0.3">
      <c r="A74" s="4" t="s">
        <v>222</v>
      </c>
      <c r="B74" s="155" t="s">
        <v>224</v>
      </c>
      <c r="C74" s="6" t="s">
        <v>656</v>
      </c>
      <c r="D74" s="6" t="s">
        <v>79</v>
      </c>
      <c r="E74" s="96">
        <v>0</v>
      </c>
      <c r="F74" s="144"/>
      <c r="G74" t="s">
        <v>842</v>
      </c>
      <c r="H74" s="144"/>
      <c r="I74" t="s">
        <v>842</v>
      </c>
      <c r="J74" s="144"/>
      <c r="K74" t="s">
        <v>842</v>
      </c>
      <c r="L74" s="80" t="s">
        <v>634</v>
      </c>
      <c r="M74" t="s">
        <v>842</v>
      </c>
      <c r="N74" s="142" t="s">
        <v>634</v>
      </c>
      <c r="O74" t="s">
        <v>842</v>
      </c>
      <c r="P74" s="142" t="s">
        <v>634</v>
      </c>
      <c r="Q74" t="s">
        <v>842</v>
      </c>
      <c r="R74" s="80" t="s">
        <v>634</v>
      </c>
      <c r="S74" t="s">
        <v>842</v>
      </c>
      <c r="T74" s="80" t="s">
        <v>634</v>
      </c>
      <c r="U74" t="s">
        <v>842</v>
      </c>
      <c r="V74" s="80" t="s">
        <v>634</v>
      </c>
      <c r="W74" t="s">
        <v>842</v>
      </c>
      <c r="X74" s="80" t="s">
        <v>634</v>
      </c>
      <c r="Y74" t="s">
        <v>842</v>
      </c>
      <c r="Z74" s="80" t="s">
        <v>634</v>
      </c>
      <c r="AA74" t="s">
        <v>842</v>
      </c>
      <c r="AB74" s="80" t="s">
        <v>634</v>
      </c>
      <c r="AC74" t="s">
        <v>842</v>
      </c>
      <c r="AD74" s="80" t="s">
        <v>634</v>
      </c>
      <c r="AE74" t="s">
        <v>842</v>
      </c>
      <c r="AF74" s="80" t="s">
        <v>634</v>
      </c>
      <c r="AG74" t="s">
        <v>842</v>
      </c>
      <c r="AH74" s="80" t="s">
        <v>634</v>
      </c>
      <c r="AI74" t="s">
        <v>842</v>
      </c>
      <c r="AJ74" s="80" t="s">
        <v>634</v>
      </c>
      <c r="AK74" t="s">
        <v>842</v>
      </c>
      <c r="AL74" s="80" t="s">
        <v>634</v>
      </c>
      <c r="AM74" t="s">
        <v>842</v>
      </c>
      <c r="AN74" s="80"/>
      <c r="AO74" t="s">
        <v>842</v>
      </c>
      <c r="AP74" s="152"/>
      <c r="AQ74" t="s">
        <v>842</v>
      </c>
    </row>
    <row r="75" spans="1:43" x14ac:dyDescent="0.3">
      <c r="A75" s="24" t="s">
        <v>225</v>
      </c>
      <c r="B75" s="161" t="s">
        <v>227</v>
      </c>
      <c r="C75" s="6" t="s">
        <v>656</v>
      </c>
      <c r="D75" s="6" t="s">
        <v>627</v>
      </c>
      <c r="E75" s="96">
        <v>14</v>
      </c>
      <c r="F75" s="144">
        <v>45613</v>
      </c>
      <c r="G75" t="s">
        <v>843</v>
      </c>
      <c r="H75" s="144">
        <v>45588</v>
      </c>
      <c r="I75" t="s">
        <v>843</v>
      </c>
      <c r="J75" s="144">
        <v>45587</v>
      </c>
      <c r="K75" t="s">
        <v>843</v>
      </c>
      <c r="L75" s="80">
        <v>45588</v>
      </c>
      <c r="M75" t="s">
        <v>843</v>
      </c>
      <c r="N75" s="142">
        <v>45670</v>
      </c>
      <c r="O75" t="s">
        <v>843</v>
      </c>
      <c r="P75" s="144">
        <v>45712</v>
      </c>
      <c r="Q75" t="s">
        <v>843</v>
      </c>
      <c r="R75" s="80">
        <v>45588</v>
      </c>
      <c r="S75" t="s">
        <v>843</v>
      </c>
      <c r="T75" s="80">
        <v>45588</v>
      </c>
      <c r="U75" t="s">
        <v>843</v>
      </c>
      <c r="V75" s="145">
        <v>45676</v>
      </c>
      <c r="W75" t="s">
        <v>843</v>
      </c>
      <c r="X75" s="80">
        <v>45587</v>
      </c>
      <c r="Y75" t="s">
        <v>843</v>
      </c>
      <c r="Z75" s="191">
        <v>45726</v>
      </c>
      <c r="AA75" t="s">
        <v>843</v>
      </c>
      <c r="AB75" s="80" t="s">
        <v>634</v>
      </c>
      <c r="AC75" t="s">
        <v>842</v>
      </c>
      <c r="AD75" s="80">
        <v>45586</v>
      </c>
      <c r="AE75" t="s">
        <v>843</v>
      </c>
      <c r="AF75" s="80">
        <v>45893</v>
      </c>
      <c r="AG75" t="s">
        <v>843</v>
      </c>
      <c r="AH75" s="80">
        <v>45676</v>
      </c>
      <c r="AI75" t="s">
        <v>843</v>
      </c>
      <c r="AJ75" s="80" t="s">
        <v>634</v>
      </c>
      <c r="AK75" t="s">
        <v>842</v>
      </c>
      <c r="AL75" s="80" t="s">
        <v>634</v>
      </c>
      <c r="AM75" t="s">
        <v>842</v>
      </c>
      <c r="AN75" s="80"/>
      <c r="AO75" t="s">
        <v>842</v>
      </c>
      <c r="AP75" s="152"/>
      <c r="AQ75" t="s">
        <v>842</v>
      </c>
    </row>
    <row r="76" spans="1:43" x14ac:dyDescent="0.3">
      <c r="A76" s="4" t="s">
        <v>228</v>
      </c>
      <c r="B76" s="161" t="s">
        <v>230</v>
      </c>
      <c r="C76" s="6" t="s">
        <v>657</v>
      </c>
      <c r="D76" s="6" t="s">
        <v>27</v>
      </c>
      <c r="E76" s="96">
        <v>0</v>
      </c>
      <c r="F76" s="144"/>
      <c r="G76" t="s">
        <v>842</v>
      </c>
      <c r="H76" s="144"/>
      <c r="I76" t="s">
        <v>842</v>
      </c>
      <c r="J76" s="144"/>
      <c r="K76" t="s">
        <v>842</v>
      </c>
      <c r="L76" s="80" t="s">
        <v>634</v>
      </c>
      <c r="M76" t="s">
        <v>842</v>
      </c>
      <c r="N76" s="142" t="s">
        <v>634</v>
      </c>
      <c r="O76" t="s">
        <v>842</v>
      </c>
      <c r="P76" s="142" t="s">
        <v>634</v>
      </c>
      <c r="Q76" t="s">
        <v>842</v>
      </c>
      <c r="R76" s="80" t="s">
        <v>634</v>
      </c>
      <c r="S76" t="s">
        <v>842</v>
      </c>
      <c r="T76" s="80" t="s">
        <v>634</v>
      </c>
      <c r="U76" t="s">
        <v>842</v>
      </c>
      <c r="V76" s="80" t="s">
        <v>634</v>
      </c>
      <c r="W76" t="s">
        <v>842</v>
      </c>
      <c r="X76" s="80" t="s">
        <v>634</v>
      </c>
      <c r="Y76" t="s">
        <v>842</v>
      </c>
      <c r="Z76" s="80" t="s">
        <v>634</v>
      </c>
      <c r="AA76" t="s">
        <v>842</v>
      </c>
      <c r="AB76" s="80" t="s">
        <v>634</v>
      </c>
      <c r="AC76" t="s">
        <v>842</v>
      </c>
      <c r="AD76" s="80" t="s">
        <v>634</v>
      </c>
      <c r="AE76" t="s">
        <v>842</v>
      </c>
      <c r="AF76" s="80" t="s">
        <v>634</v>
      </c>
      <c r="AG76" t="s">
        <v>842</v>
      </c>
      <c r="AH76" s="80" t="s">
        <v>634</v>
      </c>
      <c r="AI76" t="s">
        <v>842</v>
      </c>
      <c r="AJ76" s="80" t="s">
        <v>634</v>
      </c>
      <c r="AK76" t="s">
        <v>842</v>
      </c>
      <c r="AL76" s="80" t="s">
        <v>634</v>
      </c>
      <c r="AM76" t="s">
        <v>842</v>
      </c>
      <c r="AN76" s="80"/>
      <c r="AO76" t="s">
        <v>842</v>
      </c>
      <c r="AP76" s="152"/>
      <c r="AQ76" t="s">
        <v>842</v>
      </c>
    </row>
    <row r="77" spans="1:43" x14ac:dyDescent="0.3">
      <c r="A77" s="4" t="s">
        <v>231</v>
      </c>
      <c r="B77" s="161" t="s">
        <v>233</v>
      </c>
      <c r="C77" s="6" t="s">
        <v>678</v>
      </c>
      <c r="D77" s="6" t="s">
        <v>234</v>
      </c>
      <c r="E77" s="96">
        <v>0</v>
      </c>
      <c r="F77" s="144"/>
      <c r="G77" t="s">
        <v>842</v>
      </c>
      <c r="H77" s="144"/>
      <c r="I77" t="s">
        <v>842</v>
      </c>
      <c r="J77" s="144"/>
      <c r="K77" t="s">
        <v>842</v>
      </c>
      <c r="L77" s="80" t="s">
        <v>634</v>
      </c>
      <c r="M77" t="s">
        <v>842</v>
      </c>
      <c r="N77" s="142" t="s">
        <v>634</v>
      </c>
      <c r="O77" t="s">
        <v>842</v>
      </c>
      <c r="P77" s="142" t="s">
        <v>634</v>
      </c>
      <c r="Q77" t="s">
        <v>842</v>
      </c>
      <c r="R77" s="80" t="s">
        <v>634</v>
      </c>
      <c r="S77" t="s">
        <v>842</v>
      </c>
      <c r="T77" s="80" t="s">
        <v>634</v>
      </c>
      <c r="U77" t="s">
        <v>842</v>
      </c>
      <c r="V77" s="80" t="s">
        <v>634</v>
      </c>
      <c r="W77" t="s">
        <v>842</v>
      </c>
      <c r="X77" s="80" t="s">
        <v>634</v>
      </c>
      <c r="Y77" t="s">
        <v>842</v>
      </c>
      <c r="Z77" s="80" t="s">
        <v>634</v>
      </c>
      <c r="AA77" t="s">
        <v>842</v>
      </c>
      <c r="AB77" s="80" t="s">
        <v>634</v>
      </c>
      <c r="AC77" t="s">
        <v>842</v>
      </c>
      <c r="AD77" s="80" t="s">
        <v>634</v>
      </c>
      <c r="AE77" t="s">
        <v>842</v>
      </c>
      <c r="AF77" s="80" t="s">
        <v>634</v>
      </c>
      <c r="AG77" t="s">
        <v>842</v>
      </c>
      <c r="AH77" s="80" t="s">
        <v>634</v>
      </c>
      <c r="AI77" t="s">
        <v>842</v>
      </c>
      <c r="AJ77" s="80" t="s">
        <v>634</v>
      </c>
      <c r="AK77" t="s">
        <v>842</v>
      </c>
      <c r="AL77" s="80" t="s">
        <v>634</v>
      </c>
      <c r="AM77" t="s">
        <v>842</v>
      </c>
      <c r="AN77" s="80"/>
      <c r="AO77" t="s">
        <v>842</v>
      </c>
      <c r="AP77" s="152"/>
      <c r="AQ77" t="s">
        <v>842</v>
      </c>
    </row>
    <row r="78" spans="1:43" x14ac:dyDescent="0.3">
      <c r="A78" s="5" t="s">
        <v>528</v>
      </c>
      <c r="B78" s="161" t="s">
        <v>529</v>
      </c>
      <c r="C78" s="6" t="s">
        <v>678</v>
      </c>
      <c r="D78" s="6" t="s">
        <v>35</v>
      </c>
      <c r="E78" s="96">
        <v>18</v>
      </c>
      <c r="F78" s="144">
        <v>45864</v>
      </c>
      <c r="G78" t="s">
        <v>843</v>
      </c>
      <c r="H78" s="144">
        <v>45596</v>
      </c>
      <c r="I78" t="s">
        <v>843</v>
      </c>
      <c r="J78" s="144">
        <v>45600</v>
      </c>
      <c r="K78" t="s">
        <v>843</v>
      </c>
      <c r="L78" s="80">
        <v>45557</v>
      </c>
      <c r="M78" t="s">
        <v>843</v>
      </c>
      <c r="N78" s="142">
        <v>45604</v>
      </c>
      <c r="O78" t="s">
        <v>843</v>
      </c>
      <c r="P78" s="142">
        <v>45604</v>
      </c>
      <c r="Q78" t="s">
        <v>843</v>
      </c>
      <c r="R78" s="80">
        <v>45594</v>
      </c>
      <c r="S78" t="s">
        <v>843</v>
      </c>
      <c r="T78" s="80">
        <v>45601</v>
      </c>
      <c r="U78" t="s">
        <v>843</v>
      </c>
      <c r="V78" s="80">
        <v>45560</v>
      </c>
      <c r="W78" t="s">
        <v>843</v>
      </c>
      <c r="X78" s="191">
        <v>45884</v>
      </c>
      <c r="Y78" t="s">
        <v>843</v>
      </c>
      <c r="Z78" s="80">
        <v>45593</v>
      </c>
      <c r="AA78" t="s">
        <v>843</v>
      </c>
      <c r="AB78" s="80">
        <v>45597</v>
      </c>
      <c r="AC78" t="s">
        <v>843</v>
      </c>
      <c r="AD78" s="80">
        <v>45598</v>
      </c>
      <c r="AE78" t="s">
        <v>843</v>
      </c>
      <c r="AF78" s="80">
        <v>45593</v>
      </c>
      <c r="AG78" t="s">
        <v>843</v>
      </c>
      <c r="AH78" s="81">
        <v>45661</v>
      </c>
      <c r="AI78" t="s">
        <v>843</v>
      </c>
      <c r="AJ78" s="80">
        <v>45660</v>
      </c>
      <c r="AK78" t="s">
        <v>843</v>
      </c>
      <c r="AL78" s="80">
        <v>45659</v>
      </c>
      <c r="AM78" t="s">
        <v>843</v>
      </c>
      <c r="AN78" s="80">
        <v>45660</v>
      </c>
      <c r="AO78" t="s">
        <v>843</v>
      </c>
      <c r="AP78" s="152"/>
      <c r="AQ78" t="s">
        <v>842</v>
      </c>
    </row>
    <row r="79" spans="1:43" x14ac:dyDescent="0.3">
      <c r="A79" s="4" t="s">
        <v>235</v>
      </c>
      <c r="B79" s="161" t="s">
        <v>237</v>
      </c>
      <c r="C79" s="6" t="s">
        <v>657</v>
      </c>
      <c r="D79" s="6" t="s">
        <v>619</v>
      </c>
      <c r="E79" s="96">
        <v>18</v>
      </c>
      <c r="F79" s="144">
        <v>45862</v>
      </c>
      <c r="G79" t="s">
        <v>843</v>
      </c>
      <c r="H79" s="144">
        <v>45569</v>
      </c>
      <c r="I79" t="s">
        <v>843</v>
      </c>
      <c r="J79" s="144">
        <v>45547</v>
      </c>
      <c r="K79" t="s">
        <v>843</v>
      </c>
      <c r="L79" s="80">
        <v>45545</v>
      </c>
      <c r="M79" t="s">
        <v>843</v>
      </c>
      <c r="N79" s="142">
        <v>45592</v>
      </c>
      <c r="O79" t="s">
        <v>843</v>
      </c>
      <c r="P79" s="142">
        <v>45511</v>
      </c>
      <c r="Q79" t="s">
        <v>843</v>
      </c>
      <c r="R79" s="80">
        <v>45593</v>
      </c>
      <c r="S79" t="s">
        <v>843</v>
      </c>
      <c r="T79" s="80">
        <v>45529</v>
      </c>
      <c r="U79" t="s">
        <v>843</v>
      </c>
      <c r="V79" s="80">
        <v>45531</v>
      </c>
      <c r="W79" t="s">
        <v>843</v>
      </c>
      <c r="X79" s="80">
        <v>45535</v>
      </c>
      <c r="Y79" t="s">
        <v>843</v>
      </c>
      <c r="Z79" s="80">
        <v>45633</v>
      </c>
      <c r="AA79" t="s">
        <v>843</v>
      </c>
      <c r="AB79" s="80">
        <v>45596</v>
      </c>
      <c r="AC79" t="s">
        <v>843</v>
      </c>
      <c r="AD79" s="80">
        <v>45595</v>
      </c>
      <c r="AE79" t="s">
        <v>843</v>
      </c>
      <c r="AF79" s="143">
        <v>45514</v>
      </c>
      <c r="AG79" t="s">
        <v>843</v>
      </c>
      <c r="AH79" s="80">
        <v>45573</v>
      </c>
      <c r="AI79" t="s">
        <v>843</v>
      </c>
      <c r="AJ79" s="81">
        <v>45613</v>
      </c>
      <c r="AK79" t="s">
        <v>843</v>
      </c>
      <c r="AL79" s="81">
        <v>45614</v>
      </c>
      <c r="AM79" t="s">
        <v>843</v>
      </c>
      <c r="AN79" s="143">
        <v>45689</v>
      </c>
      <c r="AO79" t="s">
        <v>843</v>
      </c>
      <c r="AP79" s="152"/>
      <c r="AQ79" t="s">
        <v>842</v>
      </c>
    </row>
    <row r="80" spans="1:43" x14ac:dyDescent="0.3">
      <c r="A80" s="4" t="s">
        <v>238</v>
      </c>
      <c r="B80" s="161" t="s">
        <v>240</v>
      </c>
      <c r="C80" s="6" t="s">
        <v>672</v>
      </c>
      <c r="D80" s="6" t="s">
        <v>78</v>
      </c>
      <c r="E80" s="96">
        <v>0</v>
      </c>
      <c r="F80" s="144"/>
      <c r="G80" t="s">
        <v>842</v>
      </c>
      <c r="H80" s="144"/>
      <c r="I80" t="s">
        <v>842</v>
      </c>
      <c r="J80" s="144"/>
      <c r="K80" t="s">
        <v>842</v>
      </c>
      <c r="L80" s="80" t="s">
        <v>634</v>
      </c>
      <c r="M80" t="s">
        <v>842</v>
      </c>
      <c r="N80" s="142" t="s">
        <v>634</v>
      </c>
      <c r="O80" t="s">
        <v>842</v>
      </c>
      <c r="P80" s="142" t="s">
        <v>634</v>
      </c>
      <c r="Q80" t="s">
        <v>842</v>
      </c>
      <c r="R80" s="80" t="s">
        <v>634</v>
      </c>
      <c r="S80" t="s">
        <v>842</v>
      </c>
      <c r="T80" s="80" t="s">
        <v>634</v>
      </c>
      <c r="U80" t="s">
        <v>842</v>
      </c>
      <c r="V80" s="80" t="s">
        <v>634</v>
      </c>
      <c r="W80" t="s">
        <v>842</v>
      </c>
      <c r="X80" s="80" t="s">
        <v>634</v>
      </c>
      <c r="Y80" t="s">
        <v>842</v>
      </c>
      <c r="Z80" s="80" t="s">
        <v>634</v>
      </c>
      <c r="AA80" t="s">
        <v>842</v>
      </c>
      <c r="AB80" s="80" t="s">
        <v>634</v>
      </c>
      <c r="AC80" t="s">
        <v>842</v>
      </c>
      <c r="AD80" s="80" t="s">
        <v>634</v>
      </c>
      <c r="AE80" t="s">
        <v>842</v>
      </c>
      <c r="AF80" s="80" t="s">
        <v>634</v>
      </c>
      <c r="AG80" t="s">
        <v>842</v>
      </c>
      <c r="AH80" s="80" t="s">
        <v>634</v>
      </c>
      <c r="AI80" t="s">
        <v>842</v>
      </c>
      <c r="AJ80" s="80" t="s">
        <v>634</v>
      </c>
      <c r="AK80" t="s">
        <v>842</v>
      </c>
      <c r="AL80" s="80" t="s">
        <v>634</v>
      </c>
      <c r="AM80" t="s">
        <v>842</v>
      </c>
      <c r="AN80" s="80"/>
      <c r="AO80" t="s">
        <v>842</v>
      </c>
      <c r="AP80" s="152"/>
      <c r="AQ80" t="s">
        <v>842</v>
      </c>
    </row>
    <row r="81" spans="1:43" x14ac:dyDescent="0.3">
      <c r="A81" s="4" t="s">
        <v>241</v>
      </c>
      <c r="B81" s="161" t="s">
        <v>243</v>
      </c>
      <c r="C81" s="6" t="s">
        <v>656</v>
      </c>
      <c r="D81" s="6" t="s">
        <v>623</v>
      </c>
      <c r="E81" s="96">
        <v>17</v>
      </c>
      <c r="F81" s="144">
        <v>45586</v>
      </c>
      <c r="G81" t="s">
        <v>843</v>
      </c>
      <c r="H81" s="144">
        <v>45588</v>
      </c>
      <c r="I81" t="s">
        <v>843</v>
      </c>
      <c r="J81" s="144">
        <v>45682</v>
      </c>
      <c r="K81" t="s">
        <v>843</v>
      </c>
      <c r="L81" s="80">
        <v>45590</v>
      </c>
      <c r="M81" t="s">
        <v>843</v>
      </c>
      <c r="N81" s="142">
        <v>45706</v>
      </c>
      <c r="O81" t="s">
        <v>843</v>
      </c>
      <c r="P81" s="184">
        <v>45709</v>
      </c>
      <c r="Q81" t="s">
        <v>843</v>
      </c>
      <c r="R81" s="80">
        <v>45707</v>
      </c>
      <c r="S81" t="s">
        <v>843</v>
      </c>
      <c r="T81" s="147">
        <v>45683</v>
      </c>
      <c r="U81" t="s">
        <v>843</v>
      </c>
      <c r="V81" s="185">
        <v>45707</v>
      </c>
      <c r="W81" t="s">
        <v>843</v>
      </c>
      <c r="X81" s="81">
        <v>45886</v>
      </c>
      <c r="Y81" t="s">
        <v>843</v>
      </c>
      <c r="Z81" s="152">
        <v>45708</v>
      </c>
      <c r="AA81" t="s">
        <v>843</v>
      </c>
      <c r="AB81" s="80" t="s">
        <v>634</v>
      </c>
      <c r="AC81" t="s">
        <v>842</v>
      </c>
      <c r="AD81" s="80">
        <v>45586</v>
      </c>
      <c r="AE81" t="s">
        <v>843</v>
      </c>
      <c r="AF81" s="184">
        <v>45711</v>
      </c>
      <c r="AG81" t="s">
        <v>843</v>
      </c>
      <c r="AH81" s="80">
        <v>45600</v>
      </c>
      <c r="AI81" t="s">
        <v>843</v>
      </c>
      <c r="AJ81" s="152">
        <v>45710</v>
      </c>
      <c r="AK81" t="s">
        <v>843</v>
      </c>
      <c r="AL81" s="80">
        <v>45582</v>
      </c>
      <c r="AM81" t="s">
        <v>843</v>
      </c>
      <c r="AN81" s="152">
        <v>45709</v>
      </c>
      <c r="AO81" t="s">
        <v>843</v>
      </c>
      <c r="AP81" s="152">
        <v>45820</v>
      </c>
      <c r="AQ81" t="s">
        <v>843</v>
      </c>
    </row>
    <row r="82" spans="1:43" x14ac:dyDescent="0.3">
      <c r="A82" s="4" t="s">
        <v>244</v>
      </c>
      <c r="B82" s="169" t="s">
        <v>246</v>
      </c>
      <c r="C82" s="6" t="s">
        <v>668</v>
      </c>
      <c r="D82" s="6" t="s">
        <v>629</v>
      </c>
      <c r="E82" s="96">
        <v>11</v>
      </c>
      <c r="F82" s="144"/>
      <c r="G82" t="s">
        <v>842</v>
      </c>
      <c r="H82" s="144">
        <v>45705</v>
      </c>
      <c r="I82" t="s">
        <v>843</v>
      </c>
      <c r="J82" s="144"/>
      <c r="K82" t="s">
        <v>842</v>
      </c>
      <c r="L82" s="80">
        <v>45775</v>
      </c>
      <c r="M82" t="s">
        <v>843</v>
      </c>
      <c r="N82" s="142">
        <v>45592</v>
      </c>
      <c r="O82" t="s">
        <v>843</v>
      </c>
      <c r="P82" s="142">
        <v>45523</v>
      </c>
      <c r="Q82" t="s">
        <v>843</v>
      </c>
      <c r="R82" s="80" t="s">
        <v>634</v>
      </c>
      <c r="S82" t="s">
        <v>842</v>
      </c>
      <c r="T82" s="148">
        <v>45690</v>
      </c>
      <c r="U82" t="s">
        <v>843</v>
      </c>
      <c r="V82" s="145">
        <v>45676</v>
      </c>
      <c r="W82" t="s">
        <v>843</v>
      </c>
      <c r="X82" s="80">
        <v>45678</v>
      </c>
      <c r="Y82" t="s">
        <v>843</v>
      </c>
      <c r="Z82" s="191">
        <v>45726</v>
      </c>
      <c r="AA82" t="s">
        <v>843</v>
      </c>
      <c r="AB82" s="80">
        <v>45536</v>
      </c>
      <c r="AC82" t="s">
        <v>843</v>
      </c>
      <c r="AD82" s="80" t="s">
        <v>634</v>
      </c>
      <c r="AE82" t="s">
        <v>842</v>
      </c>
      <c r="AF82" s="80">
        <v>45447</v>
      </c>
      <c r="AG82" t="s">
        <v>843</v>
      </c>
      <c r="AH82" s="80">
        <v>45676</v>
      </c>
      <c r="AI82" t="s">
        <v>843</v>
      </c>
      <c r="AJ82" s="80" t="s">
        <v>634</v>
      </c>
      <c r="AK82" t="s">
        <v>842</v>
      </c>
      <c r="AL82" s="80" t="s">
        <v>634</v>
      </c>
      <c r="AM82" t="s">
        <v>842</v>
      </c>
      <c r="AN82" s="80"/>
      <c r="AO82" t="s">
        <v>842</v>
      </c>
      <c r="AP82" s="152"/>
      <c r="AQ82" t="s">
        <v>842</v>
      </c>
    </row>
    <row r="83" spans="1:43" x14ac:dyDescent="0.3">
      <c r="A83" s="4" t="s">
        <v>247</v>
      </c>
      <c r="B83" s="161" t="s">
        <v>249</v>
      </c>
      <c r="C83" s="6" t="s">
        <v>681</v>
      </c>
      <c r="D83" s="6" t="s">
        <v>628</v>
      </c>
      <c r="E83" s="96">
        <v>0</v>
      </c>
      <c r="F83" s="144"/>
      <c r="G83" t="s">
        <v>842</v>
      </c>
      <c r="H83" s="144"/>
      <c r="I83" t="s">
        <v>842</v>
      </c>
      <c r="J83" s="144"/>
      <c r="K83" t="s">
        <v>842</v>
      </c>
      <c r="L83" s="80" t="s">
        <v>634</v>
      </c>
      <c r="M83" t="s">
        <v>842</v>
      </c>
      <c r="N83" s="142" t="s">
        <v>634</v>
      </c>
      <c r="O83" t="s">
        <v>842</v>
      </c>
      <c r="P83" s="142" t="s">
        <v>634</v>
      </c>
      <c r="Q83" t="s">
        <v>842</v>
      </c>
      <c r="R83" s="80" t="s">
        <v>634</v>
      </c>
      <c r="S83" t="s">
        <v>842</v>
      </c>
      <c r="T83" s="80" t="s">
        <v>634</v>
      </c>
      <c r="U83" t="s">
        <v>842</v>
      </c>
      <c r="V83" s="80" t="s">
        <v>634</v>
      </c>
      <c r="W83" t="s">
        <v>842</v>
      </c>
      <c r="X83" s="80" t="s">
        <v>634</v>
      </c>
      <c r="Y83" t="s">
        <v>842</v>
      </c>
      <c r="Z83" s="80" t="s">
        <v>634</v>
      </c>
      <c r="AA83" t="s">
        <v>842</v>
      </c>
      <c r="AB83" s="80" t="s">
        <v>634</v>
      </c>
      <c r="AC83" t="s">
        <v>842</v>
      </c>
      <c r="AD83" s="80" t="s">
        <v>634</v>
      </c>
      <c r="AE83" t="s">
        <v>842</v>
      </c>
      <c r="AF83" s="80" t="s">
        <v>634</v>
      </c>
      <c r="AG83" t="s">
        <v>842</v>
      </c>
      <c r="AH83" s="80" t="s">
        <v>634</v>
      </c>
      <c r="AI83" t="s">
        <v>842</v>
      </c>
      <c r="AJ83" s="80" t="s">
        <v>634</v>
      </c>
      <c r="AK83" t="s">
        <v>842</v>
      </c>
      <c r="AL83" s="80" t="s">
        <v>634</v>
      </c>
      <c r="AM83" t="s">
        <v>842</v>
      </c>
      <c r="AN83" s="80"/>
      <c r="AO83" t="s">
        <v>842</v>
      </c>
      <c r="AP83" s="152"/>
      <c r="AQ83" t="s">
        <v>842</v>
      </c>
    </row>
    <row r="84" spans="1:43" x14ac:dyDescent="0.3">
      <c r="A84" s="24" t="s">
        <v>250</v>
      </c>
      <c r="B84" s="161" t="s">
        <v>252</v>
      </c>
      <c r="C84" s="6" t="s">
        <v>729</v>
      </c>
      <c r="D84" s="6" t="s">
        <v>618</v>
      </c>
      <c r="E84" s="96">
        <v>0</v>
      </c>
      <c r="F84" s="144"/>
      <c r="G84" t="s">
        <v>842</v>
      </c>
      <c r="H84" s="144"/>
      <c r="I84" t="s">
        <v>842</v>
      </c>
      <c r="J84" s="144"/>
      <c r="K84" t="s">
        <v>842</v>
      </c>
      <c r="L84" s="80" t="s">
        <v>634</v>
      </c>
      <c r="M84" t="s">
        <v>842</v>
      </c>
      <c r="N84" s="142" t="s">
        <v>634</v>
      </c>
      <c r="O84" t="s">
        <v>842</v>
      </c>
      <c r="P84" s="142" t="s">
        <v>634</v>
      </c>
      <c r="Q84" t="s">
        <v>842</v>
      </c>
      <c r="R84" s="80" t="s">
        <v>634</v>
      </c>
      <c r="S84" t="s">
        <v>842</v>
      </c>
      <c r="T84" s="80" t="s">
        <v>634</v>
      </c>
      <c r="U84" t="s">
        <v>842</v>
      </c>
      <c r="V84" s="80" t="s">
        <v>634</v>
      </c>
      <c r="W84" t="s">
        <v>842</v>
      </c>
      <c r="X84" s="80" t="s">
        <v>634</v>
      </c>
      <c r="Y84" t="s">
        <v>842</v>
      </c>
      <c r="Z84" s="80" t="s">
        <v>634</v>
      </c>
      <c r="AA84" t="s">
        <v>842</v>
      </c>
      <c r="AB84" s="80" t="s">
        <v>634</v>
      </c>
      <c r="AC84" t="s">
        <v>842</v>
      </c>
      <c r="AD84" s="80" t="s">
        <v>634</v>
      </c>
      <c r="AE84" t="s">
        <v>842</v>
      </c>
      <c r="AF84" s="80" t="s">
        <v>634</v>
      </c>
      <c r="AG84" t="s">
        <v>842</v>
      </c>
      <c r="AH84" s="80" t="s">
        <v>634</v>
      </c>
      <c r="AI84" t="s">
        <v>842</v>
      </c>
      <c r="AJ84" s="80" t="s">
        <v>634</v>
      </c>
      <c r="AK84" t="s">
        <v>842</v>
      </c>
      <c r="AL84" s="80" t="s">
        <v>634</v>
      </c>
      <c r="AM84" t="s">
        <v>842</v>
      </c>
      <c r="AN84" s="80"/>
      <c r="AO84" t="s">
        <v>842</v>
      </c>
      <c r="AP84" s="152"/>
      <c r="AQ84" t="s">
        <v>842</v>
      </c>
    </row>
    <row r="85" spans="1:43" x14ac:dyDescent="0.3">
      <c r="A85" s="4" t="s">
        <v>253</v>
      </c>
      <c r="B85" s="161" t="s">
        <v>255</v>
      </c>
      <c r="C85" s="6" t="s">
        <v>678</v>
      </c>
      <c r="D85" s="6" t="s">
        <v>35</v>
      </c>
      <c r="E85" s="96">
        <v>18</v>
      </c>
      <c r="F85" s="144">
        <v>45864</v>
      </c>
      <c r="G85" t="s">
        <v>843</v>
      </c>
      <c r="H85" s="144">
        <v>45596</v>
      </c>
      <c r="I85" t="s">
        <v>843</v>
      </c>
      <c r="J85" s="144">
        <v>45600</v>
      </c>
      <c r="K85" t="s">
        <v>843</v>
      </c>
      <c r="L85" s="80">
        <v>45557</v>
      </c>
      <c r="M85" t="s">
        <v>843</v>
      </c>
      <c r="N85" s="142">
        <v>45604</v>
      </c>
      <c r="O85" t="s">
        <v>843</v>
      </c>
      <c r="P85" s="142">
        <v>45604</v>
      </c>
      <c r="Q85" t="s">
        <v>843</v>
      </c>
      <c r="R85" s="80">
        <v>45594</v>
      </c>
      <c r="S85" t="s">
        <v>843</v>
      </c>
      <c r="T85" s="80">
        <v>45601</v>
      </c>
      <c r="U85" t="s">
        <v>843</v>
      </c>
      <c r="V85" s="80">
        <v>45560</v>
      </c>
      <c r="W85" t="s">
        <v>843</v>
      </c>
      <c r="X85" s="191">
        <v>45884</v>
      </c>
      <c r="Y85" t="s">
        <v>843</v>
      </c>
      <c r="Z85" s="80">
        <v>45593</v>
      </c>
      <c r="AA85" t="s">
        <v>843</v>
      </c>
      <c r="AB85" s="80">
        <v>45597</v>
      </c>
      <c r="AC85" t="s">
        <v>843</v>
      </c>
      <c r="AD85" s="80">
        <v>45598</v>
      </c>
      <c r="AE85" t="s">
        <v>843</v>
      </c>
      <c r="AF85" s="80">
        <v>45593</v>
      </c>
      <c r="AG85" t="s">
        <v>843</v>
      </c>
      <c r="AH85" s="81">
        <v>45661</v>
      </c>
      <c r="AI85" t="s">
        <v>843</v>
      </c>
      <c r="AJ85" s="80">
        <v>45660</v>
      </c>
      <c r="AK85" t="s">
        <v>843</v>
      </c>
      <c r="AL85" s="80">
        <v>45659</v>
      </c>
      <c r="AM85" t="s">
        <v>843</v>
      </c>
      <c r="AN85" s="80">
        <v>45660</v>
      </c>
      <c r="AO85" t="s">
        <v>843</v>
      </c>
      <c r="AP85" s="152"/>
      <c r="AQ85" t="s">
        <v>842</v>
      </c>
    </row>
    <row r="86" spans="1:43" x14ac:dyDescent="0.3">
      <c r="A86" s="4" t="s">
        <v>256</v>
      </c>
      <c r="B86" s="161" t="s">
        <v>258</v>
      </c>
      <c r="C86" s="6" t="s">
        <v>656</v>
      </c>
      <c r="D86" s="6" t="s">
        <v>35</v>
      </c>
      <c r="E86" s="96">
        <v>18</v>
      </c>
      <c r="F86" s="144">
        <v>45864</v>
      </c>
      <c r="G86" t="s">
        <v>843</v>
      </c>
      <c r="H86" s="144">
        <v>45596</v>
      </c>
      <c r="I86" t="s">
        <v>843</v>
      </c>
      <c r="J86" s="144">
        <v>45600</v>
      </c>
      <c r="K86" t="s">
        <v>843</v>
      </c>
      <c r="L86" s="80">
        <v>45557</v>
      </c>
      <c r="M86" t="s">
        <v>843</v>
      </c>
      <c r="N86" s="142">
        <v>45604</v>
      </c>
      <c r="O86" t="s">
        <v>843</v>
      </c>
      <c r="P86" s="142">
        <v>45604</v>
      </c>
      <c r="Q86" t="s">
        <v>843</v>
      </c>
      <c r="R86" s="80">
        <v>45594</v>
      </c>
      <c r="S86" t="s">
        <v>843</v>
      </c>
      <c r="T86" s="80">
        <v>45601</v>
      </c>
      <c r="U86" t="s">
        <v>843</v>
      </c>
      <c r="V86" s="80">
        <v>45560</v>
      </c>
      <c r="W86" t="s">
        <v>843</v>
      </c>
      <c r="X86" s="191">
        <v>45884</v>
      </c>
      <c r="Y86" t="s">
        <v>843</v>
      </c>
      <c r="Z86" s="80">
        <v>45593</v>
      </c>
      <c r="AA86" t="s">
        <v>843</v>
      </c>
      <c r="AB86" s="80">
        <v>45597</v>
      </c>
      <c r="AC86" t="s">
        <v>843</v>
      </c>
      <c r="AD86" s="80">
        <v>45598</v>
      </c>
      <c r="AE86" t="s">
        <v>843</v>
      </c>
      <c r="AF86" s="80">
        <v>45593</v>
      </c>
      <c r="AG86" t="s">
        <v>843</v>
      </c>
      <c r="AH86" s="81">
        <v>45661</v>
      </c>
      <c r="AI86" t="s">
        <v>843</v>
      </c>
      <c r="AJ86" s="80">
        <v>45660</v>
      </c>
      <c r="AK86" t="s">
        <v>843</v>
      </c>
      <c r="AL86" s="80">
        <v>45659</v>
      </c>
      <c r="AM86" t="s">
        <v>843</v>
      </c>
      <c r="AN86" s="80">
        <v>45660</v>
      </c>
      <c r="AO86" t="s">
        <v>843</v>
      </c>
      <c r="AP86" s="152"/>
      <c r="AQ86" t="s">
        <v>842</v>
      </c>
    </row>
    <row r="87" spans="1:43" x14ac:dyDescent="0.3">
      <c r="A87" s="4" t="s">
        <v>259</v>
      </c>
      <c r="B87" s="161" t="s">
        <v>261</v>
      </c>
      <c r="C87" s="6" t="s">
        <v>656</v>
      </c>
      <c r="D87" s="6" t="s">
        <v>234</v>
      </c>
      <c r="E87" s="96">
        <v>0</v>
      </c>
      <c r="F87" s="144"/>
      <c r="G87" t="s">
        <v>842</v>
      </c>
      <c r="H87" s="144"/>
      <c r="I87" t="s">
        <v>842</v>
      </c>
      <c r="J87" s="144"/>
      <c r="K87" t="s">
        <v>842</v>
      </c>
      <c r="L87" s="80" t="s">
        <v>634</v>
      </c>
      <c r="M87" t="s">
        <v>842</v>
      </c>
      <c r="N87" s="142" t="s">
        <v>634</v>
      </c>
      <c r="O87" t="s">
        <v>842</v>
      </c>
      <c r="P87" s="142" t="s">
        <v>634</v>
      </c>
      <c r="Q87" t="s">
        <v>842</v>
      </c>
      <c r="R87" s="80" t="s">
        <v>634</v>
      </c>
      <c r="S87" t="s">
        <v>842</v>
      </c>
      <c r="T87" s="80" t="s">
        <v>634</v>
      </c>
      <c r="U87" t="s">
        <v>842</v>
      </c>
      <c r="V87" s="80" t="s">
        <v>634</v>
      </c>
      <c r="W87" t="s">
        <v>842</v>
      </c>
      <c r="X87" s="80" t="s">
        <v>634</v>
      </c>
      <c r="Y87" t="s">
        <v>842</v>
      </c>
      <c r="Z87" s="80" t="s">
        <v>634</v>
      </c>
      <c r="AA87" t="s">
        <v>842</v>
      </c>
      <c r="AB87" s="80" t="s">
        <v>634</v>
      </c>
      <c r="AC87" t="s">
        <v>842</v>
      </c>
      <c r="AD87" s="80" t="s">
        <v>634</v>
      </c>
      <c r="AE87" t="s">
        <v>842</v>
      </c>
      <c r="AF87" s="80" t="s">
        <v>634</v>
      </c>
      <c r="AG87" t="s">
        <v>842</v>
      </c>
      <c r="AH87" s="80" t="s">
        <v>634</v>
      </c>
      <c r="AI87" t="s">
        <v>842</v>
      </c>
      <c r="AJ87" s="80" t="s">
        <v>634</v>
      </c>
      <c r="AK87" t="s">
        <v>842</v>
      </c>
      <c r="AL87" s="80" t="s">
        <v>634</v>
      </c>
      <c r="AM87" t="s">
        <v>842</v>
      </c>
      <c r="AN87" s="80"/>
      <c r="AO87" t="s">
        <v>842</v>
      </c>
      <c r="AP87" s="152"/>
      <c r="AQ87" t="s">
        <v>842</v>
      </c>
    </row>
    <row r="88" spans="1:43" x14ac:dyDescent="0.3">
      <c r="A88" s="4" t="s">
        <v>262</v>
      </c>
      <c r="B88" s="161" t="s">
        <v>264</v>
      </c>
      <c r="C88" s="6" t="s">
        <v>682</v>
      </c>
      <c r="D88" s="6" t="s">
        <v>622</v>
      </c>
      <c r="E88" s="96">
        <v>0</v>
      </c>
      <c r="F88" s="144"/>
      <c r="G88" s="96" t="s">
        <v>842</v>
      </c>
      <c r="H88" s="144"/>
      <c r="I88" s="96" t="s">
        <v>842</v>
      </c>
      <c r="J88" s="144"/>
      <c r="K88" s="96" t="s">
        <v>842</v>
      </c>
      <c r="L88" s="80" t="s">
        <v>634</v>
      </c>
      <c r="M88" s="96" t="s">
        <v>842</v>
      </c>
      <c r="N88" s="142" t="s">
        <v>634</v>
      </c>
      <c r="O88" s="96" t="s">
        <v>842</v>
      </c>
      <c r="P88" s="142" t="s">
        <v>634</v>
      </c>
      <c r="Q88" s="96" t="s">
        <v>842</v>
      </c>
      <c r="R88" s="80" t="s">
        <v>634</v>
      </c>
      <c r="S88" s="96" t="s">
        <v>842</v>
      </c>
      <c r="T88" s="80" t="s">
        <v>634</v>
      </c>
      <c r="U88" s="96" t="s">
        <v>842</v>
      </c>
      <c r="V88" s="80" t="s">
        <v>634</v>
      </c>
      <c r="W88" s="96" t="s">
        <v>842</v>
      </c>
      <c r="X88" s="80" t="s">
        <v>634</v>
      </c>
      <c r="Y88" s="96" t="s">
        <v>842</v>
      </c>
      <c r="Z88" s="80" t="s">
        <v>634</v>
      </c>
      <c r="AA88" s="96" t="s">
        <v>842</v>
      </c>
      <c r="AB88" s="80" t="s">
        <v>634</v>
      </c>
      <c r="AC88" s="96" t="s">
        <v>842</v>
      </c>
      <c r="AD88" s="80" t="s">
        <v>634</v>
      </c>
      <c r="AE88" s="96" t="s">
        <v>842</v>
      </c>
      <c r="AF88" s="80" t="s">
        <v>634</v>
      </c>
      <c r="AG88" s="96" t="s">
        <v>842</v>
      </c>
      <c r="AH88" s="80" t="s">
        <v>634</v>
      </c>
      <c r="AI88" s="96" t="s">
        <v>842</v>
      </c>
      <c r="AJ88" s="80" t="s">
        <v>634</v>
      </c>
      <c r="AK88" s="96" t="s">
        <v>842</v>
      </c>
      <c r="AL88" s="80" t="s">
        <v>634</v>
      </c>
      <c r="AM88" s="96" t="s">
        <v>842</v>
      </c>
      <c r="AN88" s="80"/>
      <c r="AO88" s="96" t="s">
        <v>842</v>
      </c>
      <c r="AP88" s="152"/>
      <c r="AQ88" t="s">
        <v>842</v>
      </c>
    </row>
    <row r="89" spans="1:43" x14ac:dyDescent="0.3">
      <c r="A89" s="111" t="s">
        <v>266</v>
      </c>
      <c r="B89" s="170" t="s">
        <v>268</v>
      </c>
      <c r="C89" s="6" t="s">
        <v>656</v>
      </c>
      <c r="D89" s="6" t="s">
        <v>16</v>
      </c>
      <c r="E89" s="96">
        <v>0</v>
      </c>
      <c r="F89" s="144"/>
      <c r="G89" t="s">
        <v>842</v>
      </c>
      <c r="H89" s="144"/>
      <c r="I89" t="s">
        <v>842</v>
      </c>
      <c r="J89" s="144"/>
      <c r="K89" t="s">
        <v>842</v>
      </c>
      <c r="L89" s="80" t="s">
        <v>634</v>
      </c>
      <c r="M89" t="s">
        <v>842</v>
      </c>
      <c r="N89" s="142" t="s">
        <v>634</v>
      </c>
      <c r="O89" t="s">
        <v>842</v>
      </c>
      <c r="P89" s="142" t="s">
        <v>634</v>
      </c>
      <c r="Q89" t="s">
        <v>842</v>
      </c>
      <c r="R89" s="112" t="s">
        <v>634</v>
      </c>
      <c r="S89" t="s">
        <v>842</v>
      </c>
      <c r="T89" s="112" t="s">
        <v>634</v>
      </c>
      <c r="U89" t="s">
        <v>842</v>
      </c>
      <c r="V89" s="112" t="s">
        <v>634</v>
      </c>
      <c r="W89" t="s">
        <v>842</v>
      </c>
      <c r="X89" s="112" t="s">
        <v>634</v>
      </c>
      <c r="Y89" t="s">
        <v>842</v>
      </c>
      <c r="Z89" s="112" t="s">
        <v>634</v>
      </c>
      <c r="AA89" t="s">
        <v>842</v>
      </c>
      <c r="AB89" s="112" t="s">
        <v>634</v>
      </c>
      <c r="AC89" t="s">
        <v>842</v>
      </c>
      <c r="AD89" s="112" t="s">
        <v>634</v>
      </c>
      <c r="AE89" t="s">
        <v>842</v>
      </c>
      <c r="AF89" s="112" t="s">
        <v>634</v>
      </c>
      <c r="AG89" t="s">
        <v>842</v>
      </c>
      <c r="AH89" s="112" t="s">
        <v>634</v>
      </c>
      <c r="AI89" t="s">
        <v>842</v>
      </c>
      <c r="AJ89" s="112" t="s">
        <v>634</v>
      </c>
      <c r="AK89" t="s">
        <v>842</v>
      </c>
      <c r="AL89" s="112" t="s">
        <v>634</v>
      </c>
      <c r="AM89" t="s">
        <v>842</v>
      </c>
      <c r="AN89" s="112"/>
      <c r="AO89" t="s">
        <v>842</v>
      </c>
      <c r="AP89" s="152"/>
      <c r="AQ89" t="s">
        <v>842</v>
      </c>
    </row>
    <row r="90" spans="1:43" x14ac:dyDescent="0.3">
      <c r="A90" s="4" t="s">
        <v>269</v>
      </c>
      <c r="B90" s="161" t="s">
        <v>271</v>
      </c>
      <c r="C90" s="6" t="s">
        <v>683</v>
      </c>
      <c r="D90" s="6" t="s">
        <v>618</v>
      </c>
      <c r="E90" s="96">
        <v>0</v>
      </c>
      <c r="F90" s="144"/>
      <c r="G90" t="s">
        <v>842</v>
      </c>
      <c r="H90" s="144"/>
      <c r="I90" t="s">
        <v>842</v>
      </c>
      <c r="J90" s="144"/>
      <c r="K90" t="s">
        <v>842</v>
      </c>
      <c r="L90" s="80" t="s">
        <v>634</v>
      </c>
      <c r="M90" t="s">
        <v>842</v>
      </c>
      <c r="N90" s="142" t="s">
        <v>634</v>
      </c>
      <c r="O90" t="s">
        <v>842</v>
      </c>
      <c r="P90" s="142" t="s">
        <v>634</v>
      </c>
      <c r="Q90" t="s">
        <v>842</v>
      </c>
      <c r="R90" s="80" t="s">
        <v>634</v>
      </c>
      <c r="S90" t="s">
        <v>842</v>
      </c>
      <c r="T90" s="80" t="s">
        <v>634</v>
      </c>
      <c r="U90" t="s">
        <v>842</v>
      </c>
      <c r="V90" s="80" t="s">
        <v>634</v>
      </c>
      <c r="W90" t="s">
        <v>842</v>
      </c>
      <c r="X90" s="80" t="s">
        <v>634</v>
      </c>
      <c r="Y90" t="s">
        <v>842</v>
      </c>
      <c r="Z90" s="80" t="s">
        <v>634</v>
      </c>
      <c r="AA90" t="s">
        <v>842</v>
      </c>
      <c r="AB90" s="80" t="s">
        <v>634</v>
      </c>
      <c r="AC90" t="s">
        <v>842</v>
      </c>
      <c r="AD90" s="80" t="s">
        <v>634</v>
      </c>
      <c r="AE90" t="s">
        <v>842</v>
      </c>
      <c r="AF90" s="80" t="s">
        <v>634</v>
      </c>
      <c r="AG90" t="s">
        <v>842</v>
      </c>
      <c r="AH90" s="80" t="s">
        <v>634</v>
      </c>
      <c r="AI90" t="s">
        <v>842</v>
      </c>
      <c r="AJ90" s="80" t="s">
        <v>634</v>
      </c>
      <c r="AK90" t="s">
        <v>842</v>
      </c>
      <c r="AL90" s="80" t="s">
        <v>634</v>
      </c>
      <c r="AM90" t="s">
        <v>842</v>
      </c>
      <c r="AN90" s="80"/>
      <c r="AO90" t="s">
        <v>842</v>
      </c>
      <c r="AP90" s="152"/>
      <c r="AQ90" t="s">
        <v>842</v>
      </c>
    </row>
    <row r="91" spans="1:43" x14ac:dyDescent="0.3">
      <c r="A91" s="4" t="s">
        <v>272</v>
      </c>
      <c r="B91" s="161" t="s">
        <v>274</v>
      </c>
      <c r="C91" s="6" t="s">
        <v>684</v>
      </c>
      <c r="D91" s="6" t="s">
        <v>618</v>
      </c>
      <c r="E91" s="96">
        <v>0</v>
      </c>
      <c r="F91" s="144"/>
      <c r="G91" t="s">
        <v>842</v>
      </c>
      <c r="H91" s="144"/>
      <c r="I91" t="s">
        <v>842</v>
      </c>
      <c r="J91" s="144"/>
      <c r="K91" t="s">
        <v>842</v>
      </c>
      <c r="L91" s="80" t="s">
        <v>634</v>
      </c>
      <c r="M91" t="s">
        <v>842</v>
      </c>
      <c r="N91" s="142" t="s">
        <v>634</v>
      </c>
      <c r="O91" t="s">
        <v>842</v>
      </c>
      <c r="P91" s="142" t="s">
        <v>634</v>
      </c>
      <c r="Q91" t="s">
        <v>842</v>
      </c>
      <c r="R91" s="80" t="s">
        <v>634</v>
      </c>
      <c r="S91" t="s">
        <v>842</v>
      </c>
      <c r="T91" s="80" t="s">
        <v>634</v>
      </c>
      <c r="U91" t="s">
        <v>842</v>
      </c>
      <c r="V91" s="80" t="s">
        <v>634</v>
      </c>
      <c r="W91" t="s">
        <v>842</v>
      </c>
      <c r="X91" s="80" t="s">
        <v>634</v>
      </c>
      <c r="Y91" t="s">
        <v>842</v>
      </c>
      <c r="Z91" s="80" t="s">
        <v>634</v>
      </c>
      <c r="AA91" t="s">
        <v>842</v>
      </c>
      <c r="AB91" s="80" t="s">
        <v>634</v>
      </c>
      <c r="AC91" t="s">
        <v>842</v>
      </c>
      <c r="AD91" s="80" t="s">
        <v>634</v>
      </c>
      <c r="AE91" t="s">
        <v>842</v>
      </c>
      <c r="AF91" s="80" t="s">
        <v>634</v>
      </c>
      <c r="AG91" t="s">
        <v>842</v>
      </c>
      <c r="AH91" s="80" t="s">
        <v>634</v>
      </c>
      <c r="AI91" t="s">
        <v>842</v>
      </c>
      <c r="AJ91" s="80" t="s">
        <v>634</v>
      </c>
      <c r="AK91" t="s">
        <v>842</v>
      </c>
      <c r="AL91" s="80" t="s">
        <v>634</v>
      </c>
      <c r="AM91" t="s">
        <v>842</v>
      </c>
      <c r="AN91" s="80"/>
      <c r="AO91" t="s">
        <v>842</v>
      </c>
      <c r="AP91" s="152"/>
      <c r="AQ91" t="s">
        <v>842</v>
      </c>
    </row>
    <row r="92" spans="1:43" x14ac:dyDescent="0.3">
      <c r="A92" s="24" t="s">
        <v>275</v>
      </c>
      <c r="B92" s="161" t="s">
        <v>277</v>
      </c>
      <c r="C92" s="6" t="s">
        <v>656</v>
      </c>
      <c r="D92" s="6" t="s">
        <v>79</v>
      </c>
      <c r="E92" s="96">
        <v>0</v>
      </c>
      <c r="F92" s="144"/>
      <c r="G92" t="s">
        <v>842</v>
      </c>
      <c r="H92" s="144"/>
      <c r="I92" t="s">
        <v>842</v>
      </c>
      <c r="J92" s="144"/>
      <c r="K92" t="s">
        <v>842</v>
      </c>
      <c r="L92" s="80" t="s">
        <v>634</v>
      </c>
      <c r="M92" t="s">
        <v>842</v>
      </c>
      <c r="N92" s="142" t="s">
        <v>634</v>
      </c>
      <c r="O92" t="s">
        <v>842</v>
      </c>
      <c r="P92" s="142" t="s">
        <v>634</v>
      </c>
      <c r="Q92" t="s">
        <v>842</v>
      </c>
      <c r="R92" s="80" t="s">
        <v>634</v>
      </c>
      <c r="S92" t="s">
        <v>842</v>
      </c>
      <c r="T92" s="80" t="s">
        <v>634</v>
      </c>
      <c r="U92" t="s">
        <v>842</v>
      </c>
      <c r="V92" s="80" t="s">
        <v>634</v>
      </c>
      <c r="W92" t="s">
        <v>842</v>
      </c>
      <c r="X92" s="80" t="s">
        <v>634</v>
      </c>
      <c r="Y92" t="s">
        <v>842</v>
      </c>
      <c r="Z92" s="80" t="s">
        <v>634</v>
      </c>
      <c r="AA92" t="s">
        <v>842</v>
      </c>
      <c r="AB92" s="80" t="s">
        <v>634</v>
      </c>
      <c r="AC92" t="s">
        <v>842</v>
      </c>
      <c r="AD92" s="80" t="s">
        <v>634</v>
      </c>
      <c r="AE92" t="s">
        <v>842</v>
      </c>
      <c r="AF92" s="80" t="s">
        <v>634</v>
      </c>
      <c r="AG92" t="s">
        <v>842</v>
      </c>
      <c r="AH92" s="80" t="s">
        <v>634</v>
      </c>
      <c r="AI92" t="s">
        <v>842</v>
      </c>
      <c r="AJ92" s="80" t="s">
        <v>634</v>
      </c>
      <c r="AK92" t="s">
        <v>842</v>
      </c>
      <c r="AL92" s="80" t="s">
        <v>634</v>
      </c>
      <c r="AM92" t="s">
        <v>842</v>
      </c>
      <c r="AN92" s="80"/>
      <c r="AO92" t="s">
        <v>842</v>
      </c>
      <c r="AP92" s="152"/>
      <c r="AQ92" t="s">
        <v>842</v>
      </c>
    </row>
    <row r="93" spans="1:43" x14ac:dyDescent="0.3">
      <c r="A93" s="35" t="s">
        <v>278</v>
      </c>
      <c r="B93" s="171" t="s">
        <v>280</v>
      </c>
      <c r="C93" s="6" t="s">
        <v>672</v>
      </c>
      <c r="D93" s="6" t="s">
        <v>717</v>
      </c>
      <c r="E93" s="96">
        <v>8</v>
      </c>
      <c r="F93" s="144">
        <v>45613</v>
      </c>
      <c r="G93" t="s">
        <v>843</v>
      </c>
      <c r="H93" s="144"/>
      <c r="I93" t="s">
        <v>842</v>
      </c>
      <c r="J93" s="144"/>
      <c r="K93" t="s">
        <v>842</v>
      </c>
      <c r="L93" s="80" t="s">
        <v>634</v>
      </c>
      <c r="M93" t="s">
        <v>842</v>
      </c>
      <c r="N93" s="142">
        <v>45595</v>
      </c>
      <c r="O93" t="s">
        <v>843</v>
      </c>
      <c r="P93" s="142" t="s">
        <v>634</v>
      </c>
      <c r="Q93" t="s">
        <v>842</v>
      </c>
      <c r="R93" s="80">
        <v>45406</v>
      </c>
      <c r="S93" t="s">
        <v>843</v>
      </c>
      <c r="T93" s="80" t="s">
        <v>634</v>
      </c>
      <c r="U93" t="s">
        <v>842</v>
      </c>
      <c r="V93" s="80" t="s">
        <v>634</v>
      </c>
      <c r="W93" t="s">
        <v>842</v>
      </c>
      <c r="X93" s="80">
        <v>45587</v>
      </c>
      <c r="Y93" t="s">
        <v>843</v>
      </c>
      <c r="Z93" s="80">
        <v>45397</v>
      </c>
      <c r="AA93" t="s">
        <v>843</v>
      </c>
      <c r="AB93" s="80">
        <v>45536</v>
      </c>
      <c r="AC93" t="s">
        <v>843</v>
      </c>
      <c r="AD93" s="80" t="s">
        <v>634</v>
      </c>
      <c r="AE93" t="s">
        <v>842</v>
      </c>
      <c r="AF93" s="80" t="s">
        <v>634</v>
      </c>
      <c r="AG93" t="s">
        <v>842</v>
      </c>
      <c r="AH93" s="80">
        <v>45546</v>
      </c>
      <c r="AI93" t="s">
        <v>843</v>
      </c>
      <c r="AJ93" s="80" t="s">
        <v>634</v>
      </c>
      <c r="AK93" t="s">
        <v>842</v>
      </c>
      <c r="AL93" s="80">
        <v>45582</v>
      </c>
      <c r="AM93" t="s">
        <v>843</v>
      </c>
      <c r="AN93" s="80"/>
      <c r="AO93" t="s">
        <v>842</v>
      </c>
      <c r="AP93" s="152"/>
      <c r="AQ93" t="s">
        <v>842</v>
      </c>
    </row>
    <row r="94" spans="1:43" x14ac:dyDescent="0.3">
      <c r="A94" s="4" t="s">
        <v>281</v>
      </c>
      <c r="B94" s="161" t="s">
        <v>283</v>
      </c>
      <c r="C94" s="6" t="s">
        <v>672</v>
      </c>
      <c r="D94" s="6" t="s">
        <v>620</v>
      </c>
      <c r="E94" s="96">
        <v>16</v>
      </c>
      <c r="F94" s="144">
        <v>45863</v>
      </c>
      <c r="G94" t="s">
        <v>843</v>
      </c>
      <c r="H94" s="144">
        <v>45555</v>
      </c>
      <c r="I94" t="s">
        <v>843</v>
      </c>
      <c r="J94" s="144">
        <v>45525</v>
      </c>
      <c r="K94" t="s">
        <v>843</v>
      </c>
      <c r="L94" s="80">
        <v>45521</v>
      </c>
      <c r="M94" t="s">
        <v>843</v>
      </c>
      <c r="N94" s="142">
        <v>45544</v>
      </c>
      <c r="O94" t="s">
        <v>843</v>
      </c>
      <c r="P94" s="142">
        <v>45516</v>
      </c>
      <c r="Q94" t="s">
        <v>843</v>
      </c>
      <c r="R94" s="80">
        <v>45542</v>
      </c>
      <c r="S94" t="s">
        <v>843</v>
      </c>
      <c r="T94" s="80">
        <v>45557</v>
      </c>
      <c r="U94" t="s">
        <v>843</v>
      </c>
      <c r="V94" s="80">
        <v>45884</v>
      </c>
      <c r="W94" t="s">
        <v>843</v>
      </c>
      <c r="X94" s="80">
        <v>45884</v>
      </c>
      <c r="Y94" t="s">
        <v>843</v>
      </c>
      <c r="Z94" s="80">
        <v>45525</v>
      </c>
      <c r="AA94" t="s">
        <v>843</v>
      </c>
      <c r="AB94" s="80" t="s">
        <v>634</v>
      </c>
      <c r="AC94" t="s">
        <v>842</v>
      </c>
      <c r="AD94" s="80" t="s">
        <v>634</v>
      </c>
      <c r="AE94" t="s">
        <v>842</v>
      </c>
      <c r="AF94" s="80">
        <v>45564</v>
      </c>
      <c r="AG94" t="s">
        <v>843</v>
      </c>
      <c r="AH94" s="80">
        <v>45677</v>
      </c>
      <c r="AI94" t="s">
        <v>843</v>
      </c>
      <c r="AJ94" s="146">
        <v>45676</v>
      </c>
      <c r="AK94" t="s">
        <v>843</v>
      </c>
      <c r="AL94" s="146">
        <v>45676</v>
      </c>
      <c r="AM94" t="s">
        <v>843</v>
      </c>
      <c r="AN94" s="146">
        <v>45676</v>
      </c>
      <c r="AO94" t="s">
        <v>843</v>
      </c>
      <c r="AP94" s="152"/>
      <c r="AQ94" t="s">
        <v>842</v>
      </c>
    </row>
    <row r="95" spans="1:43" x14ac:dyDescent="0.3">
      <c r="A95" s="4" t="s">
        <v>284</v>
      </c>
      <c r="B95" s="161" t="s">
        <v>286</v>
      </c>
      <c r="C95" s="6" t="s">
        <v>656</v>
      </c>
      <c r="D95" s="6" t="s">
        <v>619</v>
      </c>
      <c r="E95" s="96">
        <v>18</v>
      </c>
      <c r="F95" s="144">
        <v>45862</v>
      </c>
      <c r="G95" t="s">
        <v>843</v>
      </c>
      <c r="H95" s="144">
        <v>45719</v>
      </c>
      <c r="I95" t="s">
        <v>843</v>
      </c>
      <c r="J95" s="144">
        <v>45719</v>
      </c>
      <c r="K95" t="s">
        <v>843</v>
      </c>
      <c r="L95" s="80">
        <v>45521</v>
      </c>
      <c r="M95" t="s">
        <v>843</v>
      </c>
      <c r="N95" s="142">
        <v>45592</v>
      </c>
      <c r="O95" t="s">
        <v>843</v>
      </c>
      <c r="P95" s="142">
        <v>45703</v>
      </c>
      <c r="Q95" t="s">
        <v>843</v>
      </c>
      <c r="R95" s="192">
        <v>45725</v>
      </c>
      <c r="S95" t="s">
        <v>843</v>
      </c>
      <c r="T95" s="144">
        <v>45706</v>
      </c>
      <c r="U95" t="s">
        <v>843</v>
      </c>
      <c r="V95" s="184">
        <v>45708</v>
      </c>
      <c r="W95" t="s">
        <v>843</v>
      </c>
      <c r="X95" s="80">
        <v>45720</v>
      </c>
      <c r="Y95" t="s">
        <v>843</v>
      </c>
      <c r="Z95" s="80">
        <v>45633</v>
      </c>
      <c r="AA95" t="s">
        <v>843</v>
      </c>
      <c r="AB95" s="80">
        <v>45536</v>
      </c>
      <c r="AC95" t="s">
        <v>843</v>
      </c>
      <c r="AD95" s="110">
        <v>45765</v>
      </c>
      <c r="AE95" t="s">
        <v>843</v>
      </c>
      <c r="AF95" s="143">
        <v>45514</v>
      </c>
      <c r="AG95" t="s">
        <v>843</v>
      </c>
      <c r="AH95" s="80">
        <v>45547</v>
      </c>
      <c r="AI95" t="s">
        <v>843</v>
      </c>
      <c r="AJ95" s="80">
        <v>45613</v>
      </c>
      <c r="AK95" t="s">
        <v>843</v>
      </c>
      <c r="AL95" s="80">
        <v>45614</v>
      </c>
      <c r="AM95" t="s">
        <v>843</v>
      </c>
      <c r="AN95" s="143">
        <v>45689</v>
      </c>
      <c r="AO95" t="s">
        <v>843</v>
      </c>
      <c r="AP95" s="152"/>
      <c r="AQ95" t="s">
        <v>842</v>
      </c>
    </row>
    <row r="96" spans="1:43" x14ac:dyDescent="0.3">
      <c r="A96" s="4" t="s">
        <v>287</v>
      </c>
      <c r="B96" s="161" t="s">
        <v>289</v>
      </c>
      <c r="C96" s="6" t="s">
        <v>678</v>
      </c>
      <c r="D96" s="6" t="s">
        <v>16</v>
      </c>
      <c r="E96" s="96">
        <v>1</v>
      </c>
      <c r="F96" s="144"/>
      <c r="G96" t="s">
        <v>842</v>
      </c>
      <c r="H96" s="144"/>
      <c r="I96" t="s">
        <v>842</v>
      </c>
      <c r="J96" s="144"/>
      <c r="K96" t="s">
        <v>842</v>
      </c>
      <c r="L96" s="80">
        <v>45521</v>
      </c>
      <c r="M96" t="s">
        <v>843</v>
      </c>
      <c r="N96" s="142" t="s">
        <v>634</v>
      </c>
      <c r="O96" t="s">
        <v>842</v>
      </c>
      <c r="P96" s="142" t="s">
        <v>634</v>
      </c>
      <c r="Q96" t="s">
        <v>842</v>
      </c>
      <c r="R96" s="80" t="s">
        <v>634</v>
      </c>
      <c r="S96" t="s">
        <v>842</v>
      </c>
      <c r="T96" s="80" t="s">
        <v>634</v>
      </c>
      <c r="U96" t="s">
        <v>842</v>
      </c>
      <c r="V96" s="80" t="s">
        <v>634</v>
      </c>
      <c r="W96" t="s">
        <v>842</v>
      </c>
      <c r="X96" s="80" t="s">
        <v>634</v>
      </c>
      <c r="Y96" t="s">
        <v>842</v>
      </c>
      <c r="Z96" s="80" t="s">
        <v>634</v>
      </c>
      <c r="AA96" t="s">
        <v>842</v>
      </c>
      <c r="AB96" s="80" t="s">
        <v>634</v>
      </c>
      <c r="AC96" t="s">
        <v>842</v>
      </c>
      <c r="AD96" s="80" t="s">
        <v>634</v>
      </c>
      <c r="AE96" t="s">
        <v>842</v>
      </c>
      <c r="AF96" s="80" t="s">
        <v>634</v>
      </c>
      <c r="AG96" t="s">
        <v>842</v>
      </c>
      <c r="AH96" s="80" t="s">
        <v>634</v>
      </c>
      <c r="AI96" t="s">
        <v>842</v>
      </c>
      <c r="AJ96" s="80" t="s">
        <v>634</v>
      </c>
      <c r="AK96" t="s">
        <v>842</v>
      </c>
      <c r="AL96" s="80" t="s">
        <v>634</v>
      </c>
      <c r="AM96" t="s">
        <v>842</v>
      </c>
      <c r="AN96" s="80"/>
      <c r="AO96" t="s">
        <v>842</v>
      </c>
      <c r="AP96" s="152"/>
      <c r="AQ96" t="s">
        <v>842</v>
      </c>
    </row>
    <row r="97" spans="1:43" x14ac:dyDescent="0.3">
      <c r="A97" s="4" t="s">
        <v>290</v>
      </c>
      <c r="B97" s="161" t="s">
        <v>292</v>
      </c>
      <c r="C97" s="6" t="s">
        <v>656</v>
      </c>
      <c r="D97" s="6" t="s">
        <v>620</v>
      </c>
      <c r="E97" s="96">
        <v>16</v>
      </c>
      <c r="F97" s="144">
        <v>45671</v>
      </c>
      <c r="G97" t="s">
        <v>843</v>
      </c>
      <c r="H97" s="144">
        <v>45555</v>
      </c>
      <c r="I97" t="s">
        <v>843</v>
      </c>
      <c r="J97" s="144">
        <v>45671</v>
      </c>
      <c r="K97" t="s">
        <v>843</v>
      </c>
      <c r="L97" s="80">
        <v>45521</v>
      </c>
      <c r="M97" t="s">
        <v>843</v>
      </c>
      <c r="N97" s="142">
        <v>45544</v>
      </c>
      <c r="O97" t="s">
        <v>843</v>
      </c>
      <c r="P97" s="142">
        <v>45516</v>
      </c>
      <c r="Q97" t="s">
        <v>843</v>
      </c>
      <c r="R97" s="80">
        <v>45542</v>
      </c>
      <c r="S97" t="s">
        <v>843</v>
      </c>
      <c r="T97" s="80">
        <v>45557</v>
      </c>
      <c r="U97" t="s">
        <v>843</v>
      </c>
      <c r="V97" s="80">
        <v>45884</v>
      </c>
      <c r="W97" t="s">
        <v>843</v>
      </c>
      <c r="X97" s="80">
        <v>45677</v>
      </c>
      <c r="Y97" t="s">
        <v>843</v>
      </c>
      <c r="Z97" s="80">
        <v>45525</v>
      </c>
      <c r="AA97" t="s">
        <v>843</v>
      </c>
      <c r="AB97" s="80" t="s">
        <v>634</v>
      </c>
      <c r="AC97" t="s">
        <v>842</v>
      </c>
      <c r="AD97" s="80" t="s">
        <v>634</v>
      </c>
      <c r="AE97" t="s">
        <v>842</v>
      </c>
      <c r="AF97" s="80">
        <v>45564</v>
      </c>
      <c r="AG97" t="s">
        <v>843</v>
      </c>
      <c r="AH97" s="80">
        <v>45677</v>
      </c>
      <c r="AI97" t="s">
        <v>843</v>
      </c>
      <c r="AJ97" s="146">
        <v>45676</v>
      </c>
      <c r="AK97" t="s">
        <v>843</v>
      </c>
      <c r="AL97" s="146">
        <v>45676</v>
      </c>
      <c r="AM97" t="s">
        <v>843</v>
      </c>
      <c r="AN97" s="146">
        <v>45676</v>
      </c>
      <c r="AO97" t="s">
        <v>843</v>
      </c>
      <c r="AP97" s="152"/>
      <c r="AQ97" t="s">
        <v>842</v>
      </c>
    </row>
    <row r="98" spans="1:43" x14ac:dyDescent="0.3">
      <c r="A98" s="4" t="s">
        <v>293</v>
      </c>
      <c r="B98" s="161" t="s">
        <v>295</v>
      </c>
      <c r="C98" s="6" t="s">
        <v>656</v>
      </c>
      <c r="D98" s="6" t="s">
        <v>16</v>
      </c>
      <c r="E98" s="96">
        <v>2</v>
      </c>
      <c r="F98" s="144"/>
      <c r="G98" t="s">
        <v>842</v>
      </c>
      <c r="H98" s="144"/>
      <c r="I98" t="s">
        <v>842</v>
      </c>
      <c r="J98" s="144"/>
      <c r="K98" t="s">
        <v>842</v>
      </c>
      <c r="L98" s="80">
        <v>45521</v>
      </c>
      <c r="M98" t="s">
        <v>843</v>
      </c>
      <c r="N98" s="142" t="s">
        <v>634</v>
      </c>
      <c r="O98" t="s">
        <v>842</v>
      </c>
      <c r="P98" s="142" t="s">
        <v>634</v>
      </c>
      <c r="Q98" t="s">
        <v>842</v>
      </c>
      <c r="R98" s="80">
        <v>45438</v>
      </c>
      <c r="S98" t="s">
        <v>843</v>
      </c>
      <c r="T98" s="80" t="s">
        <v>634</v>
      </c>
      <c r="U98" t="s">
        <v>842</v>
      </c>
      <c r="V98" s="80" t="s">
        <v>634</v>
      </c>
      <c r="W98" t="s">
        <v>842</v>
      </c>
      <c r="X98" s="80" t="s">
        <v>634</v>
      </c>
      <c r="Y98" t="s">
        <v>842</v>
      </c>
      <c r="Z98" s="80" t="s">
        <v>634</v>
      </c>
      <c r="AA98" t="s">
        <v>842</v>
      </c>
      <c r="AB98" s="80" t="s">
        <v>634</v>
      </c>
      <c r="AC98" t="s">
        <v>842</v>
      </c>
      <c r="AD98" s="80" t="s">
        <v>634</v>
      </c>
      <c r="AE98" t="s">
        <v>842</v>
      </c>
      <c r="AF98" s="80" t="s">
        <v>634</v>
      </c>
      <c r="AG98" t="s">
        <v>842</v>
      </c>
      <c r="AH98" s="80" t="s">
        <v>634</v>
      </c>
      <c r="AI98" t="s">
        <v>842</v>
      </c>
      <c r="AJ98" s="80" t="s">
        <v>634</v>
      </c>
      <c r="AK98" t="s">
        <v>842</v>
      </c>
      <c r="AL98" s="80" t="s">
        <v>634</v>
      </c>
      <c r="AM98" t="s">
        <v>842</v>
      </c>
      <c r="AN98" s="80"/>
      <c r="AO98" t="s">
        <v>842</v>
      </c>
      <c r="AP98" s="152"/>
      <c r="AQ98" t="s">
        <v>842</v>
      </c>
    </row>
    <row r="99" spans="1:43" x14ac:dyDescent="0.3">
      <c r="A99" s="4" t="s">
        <v>296</v>
      </c>
      <c r="B99" s="161" t="s">
        <v>298</v>
      </c>
      <c r="C99" s="6" t="s">
        <v>649</v>
      </c>
      <c r="D99" s="6" t="s">
        <v>618</v>
      </c>
      <c r="E99" s="96">
        <v>0</v>
      </c>
      <c r="F99" s="144"/>
      <c r="G99" t="s">
        <v>842</v>
      </c>
      <c r="H99" s="144"/>
      <c r="I99" t="s">
        <v>842</v>
      </c>
      <c r="J99" s="144"/>
      <c r="K99" t="s">
        <v>842</v>
      </c>
      <c r="L99" s="80" t="s">
        <v>634</v>
      </c>
      <c r="M99" t="s">
        <v>842</v>
      </c>
      <c r="N99" s="142" t="s">
        <v>634</v>
      </c>
      <c r="O99" t="s">
        <v>842</v>
      </c>
      <c r="P99" s="142" t="s">
        <v>634</v>
      </c>
      <c r="Q99" t="s">
        <v>842</v>
      </c>
      <c r="R99" s="80" t="s">
        <v>634</v>
      </c>
      <c r="S99" t="s">
        <v>842</v>
      </c>
      <c r="T99" s="80" t="s">
        <v>634</v>
      </c>
      <c r="U99" t="s">
        <v>842</v>
      </c>
      <c r="V99" s="80" t="s">
        <v>634</v>
      </c>
      <c r="W99" t="s">
        <v>842</v>
      </c>
      <c r="X99" s="80" t="s">
        <v>634</v>
      </c>
      <c r="Y99" t="s">
        <v>842</v>
      </c>
      <c r="Z99" s="80" t="s">
        <v>634</v>
      </c>
      <c r="AA99" t="s">
        <v>842</v>
      </c>
      <c r="AB99" s="80" t="s">
        <v>634</v>
      </c>
      <c r="AC99" t="s">
        <v>842</v>
      </c>
      <c r="AD99" s="80" t="s">
        <v>634</v>
      </c>
      <c r="AE99" t="s">
        <v>842</v>
      </c>
      <c r="AF99" s="80" t="s">
        <v>634</v>
      </c>
      <c r="AG99" t="s">
        <v>842</v>
      </c>
      <c r="AH99" s="80" t="s">
        <v>634</v>
      </c>
      <c r="AI99" t="s">
        <v>842</v>
      </c>
      <c r="AJ99" s="80" t="s">
        <v>634</v>
      </c>
      <c r="AK99" t="s">
        <v>842</v>
      </c>
      <c r="AL99" s="80" t="s">
        <v>634</v>
      </c>
      <c r="AM99" t="s">
        <v>842</v>
      </c>
      <c r="AN99" s="80"/>
      <c r="AO99" t="s">
        <v>842</v>
      </c>
      <c r="AP99" s="152"/>
      <c r="AQ99" t="s">
        <v>842</v>
      </c>
    </row>
    <row r="100" spans="1:43" x14ac:dyDescent="0.3">
      <c r="A100" s="4" t="s">
        <v>299</v>
      </c>
      <c r="B100" s="161" t="s">
        <v>301</v>
      </c>
      <c r="C100" s="6" t="s">
        <v>668</v>
      </c>
      <c r="D100" s="6" t="s">
        <v>632</v>
      </c>
      <c r="E100" s="96">
        <v>5</v>
      </c>
      <c r="F100" s="144"/>
      <c r="G100" t="s">
        <v>842</v>
      </c>
      <c r="H100" s="144"/>
      <c r="I100" t="s">
        <v>842</v>
      </c>
      <c r="J100" s="144"/>
      <c r="K100" t="s">
        <v>842</v>
      </c>
      <c r="L100" s="80">
        <v>45521</v>
      </c>
      <c r="M100" t="s">
        <v>843</v>
      </c>
      <c r="N100" s="142" t="s">
        <v>634</v>
      </c>
      <c r="O100" t="s">
        <v>842</v>
      </c>
      <c r="P100" s="142" t="s">
        <v>634</v>
      </c>
      <c r="Q100" t="s">
        <v>842</v>
      </c>
      <c r="R100" s="80">
        <v>45438</v>
      </c>
      <c r="S100" t="s">
        <v>843</v>
      </c>
      <c r="T100" s="80" t="s">
        <v>634</v>
      </c>
      <c r="U100" t="s">
        <v>842</v>
      </c>
      <c r="V100" s="80" t="s">
        <v>634</v>
      </c>
      <c r="W100" t="s">
        <v>842</v>
      </c>
      <c r="X100" s="80" t="s">
        <v>634</v>
      </c>
      <c r="Y100" t="s">
        <v>842</v>
      </c>
      <c r="Z100" s="80">
        <v>45397</v>
      </c>
      <c r="AA100" t="s">
        <v>843</v>
      </c>
      <c r="AB100" s="80">
        <v>45442</v>
      </c>
      <c r="AC100" t="s">
        <v>843</v>
      </c>
      <c r="AD100" s="80" t="s">
        <v>634</v>
      </c>
      <c r="AE100" t="s">
        <v>842</v>
      </c>
      <c r="AF100" s="80">
        <v>45441</v>
      </c>
      <c r="AG100" t="s">
        <v>843</v>
      </c>
      <c r="AH100" s="80" t="s">
        <v>634</v>
      </c>
      <c r="AI100" t="s">
        <v>842</v>
      </c>
      <c r="AJ100" s="80" t="s">
        <v>634</v>
      </c>
      <c r="AK100" t="s">
        <v>842</v>
      </c>
      <c r="AL100" s="80" t="s">
        <v>634</v>
      </c>
      <c r="AM100" t="s">
        <v>842</v>
      </c>
      <c r="AN100" s="80"/>
      <c r="AO100" t="s">
        <v>842</v>
      </c>
      <c r="AP100" s="152"/>
      <c r="AQ100" t="s">
        <v>842</v>
      </c>
    </row>
    <row r="101" spans="1:43" x14ac:dyDescent="0.3">
      <c r="A101" s="4" t="s">
        <v>302</v>
      </c>
      <c r="B101" s="162" t="s">
        <v>304</v>
      </c>
      <c r="C101" s="6" t="s">
        <v>656</v>
      </c>
      <c r="D101" s="6" t="s">
        <v>143</v>
      </c>
      <c r="E101" s="96">
        <v>4</v>
      </c>
      <c r="F101" s="144"/>
      <c r="G101" s="96" t="s">
        <v>842</v>
      </c>
      <c r="H101" s="144"/>
      <c r="I101" s="96" t="s">
        <v>842</v>
      </c>
      <c r="J101" s="144"/>
      <c r="K101" s="96" t="s">
        <v>842</v>
      </c>
      <c r="L101" s="80" t="s">
        <v>634</v>
      </c>
      <c r="M101" s="96" t="s">
        <v>842</v>
      </c>
      <c r="N101" s="142" t="s">
        <v>634</v>
      </c>
      <c r="O101" s="96" t="s">
        <v>842</v>
      </c>
      <c r="P101" s="142" t="s">
        <v>634</v>
      </c>
      <c r="Q101" s="96" t="s">
        <v>842</v>
      </c>
      <c r="R101" s="80" t="s">
        <v>634</v>
      </c>
      <c r="S101" s="96" t="s">
        <v>842</v>
      </c>
      <c r="T101" s="80">
        <v>45452</v>
      </c>
      <c r="U101" s="96" t="s">
        <v>843</v>
      </c>
      <c r="V101" s="80" t="s">
        <v>634</v>
      </c>
      <c r="W101" s="96" t="s">
        <v>842</v>
      </c>
      <c r="X101" s="80" t="s">
        <v>634</v>
      </c>
      <c r="Y101" s="96" t="s">
        <v>842</v>
      </c>
      <c r="Z101" s="80" t="s">
        <v>634</v>
      </c>
      <c r="AA101" s="96" t="s">
        <v>842</v>
      </c>
      <c r="AB101" s="80" t="s">
        <v>634</v>
      </c>
      <c r="AC101" s="96" t="s">
        <v>842</v>
      </c>
      <c r="AD101" s="80" t="s">
        <v>634</v>
      </c>
      <c r="AE101" s="96" t="s">
        <v>842</v>
      </c>
      <c r="AF101" s="80" t="s">
        <v>634</v>
      </c>
      <c r="AG101" s="96" t="s">
        <v>842</v>
      </c>
      <c r="AH101" s="80" t="s">
        <v>634</v>
      </c>
      <c r="AI101" s="96" t="s">
        <v>842</v>
      </c>
      <c r="AJ101" s="80">
        <v>45581</v>
      </c>
      <c r="AK101" s="96" t="s">
        <v>843</v>
      </c>
      <c r="AL101" s="81">
        <v>45600</v>
      </c>
      <c r="AM101" s="96" t="s">
        <v>843</v>
      </c>
      <c r="AN101" s="81">
        <v>45600</v>
      </c>
      <c r="AO101" s="96" t="s">
        <v>843</v>
      </c>
      <c r="AP101" s="152"/>
      <c r="AQ101" t="s">
        <v>842</v>
      </c>
    </row>
    <row r="102" spans="1:43" x14ac:dyDescent="0.3">
      <c r="A102" s="111" t="s">
        <v>305</v>
      </c>
      <c r="B102" s="172" t="s">
        <v>307</v>
      </c>
      <c r="C102" s="6" t="s">
        <v>678</v>
      </c>
      <c r="D102" s="6" t="s">
        <v>78</v>
      </c>
      <c r="E102" s="96">
        <v>0</v>
      </c>
      <c r="F102" s="144"/>
      <c r="G102" t="s">
        <v>842</v>
      </c>
      <c r="H102" s="144"/>
      <c r="I102" t="s">
        <v>842</v>
      </c>
      <c r="J102" s="144"/>
      <c r="K102" t="s">
        <v>842</v>
      </c>
      <c r="L102" s="80" t="s">
        <v>634</v>
      </c>
      <c r="M102" t="s">
        <v>842</v>
      </c>
      <c r="N102" s="142" t="s">
        <v>634</v>
      </c>
      <c r="O102" t="s">
        <v>842</v>
      </c>
      <c r="P102" s="142" t="s">
        <v>634</v>
      </c>
      <c r="Q102" t="s">
        <v>842</v>
      </c>
      <c r="R102" s="112" t="s">
        <v>634</v>
      </c>
      <c r="S102" t="s">
        <v>842</v>
      </c>
      <c r="T102" s="112" t="s">
        <v>634</v>
      </c>
      <c r="U102" t="s">
        <v>842</v>
      </c>
      <c r="V102" s="112" t="s">
        <v>634</v>
      </c>
      <c r="W102" t="s">
        <v>842</v>
      </c>
      <c r="X102" s="112" t="s">
        <v>634</v>
      </c>
      <c r="Y102" t="s">
        <v>842</v>
      </c>
      <c r="Z102" s="112" t="s">
        <v>634</v>
      </c>
      <c r="AA102" t="s">
        <v>842</v>
      </c>
      <c r="AB102" s="112" t="s">
        <v>634</v>
      </c>
      <c r="AC102" t="s">
        <v>842</v>
      </c>
      <c r="AD102" s="112" t="s">
        <v>634</v>
      </c>
      <c r="AE102" t="s">
        <v>842</v>
      </c>
      <c r="AF102" s="112" t="s">
        <v>634</v>
      </c>
      <c r="AG102" t="s">
        <v>842</v>
      </c>
      <c r="AH102" s="112" t="s">
        <v>634</v>
      </c>
      <c r="AI102" t="s">
        <v>842</v>
      </c>
      <c r="AJ102" s="112" t="s">
        <v>634</v>
      </c>
      <c r="AK102" t="s">
        <v>842</v>
      </c>
      <c r="AL102" s="112" t="s">
        <v>634</v>
      </c>
      <c r="AM102" t="s">
        <v>842</v>
      </c>
      <c r="AN102" s="112"/>
      <c r="AO102" t="s">
        <v>842</v>
      </c>
      <c r="AP102" s="152"/>
      <c r="AQ102" t="s">
        <v>842</v>
      </c>
    </row>
    <row r="103" spans="1:43" x14ac:dyDescent="0.3">
      <c r="A103" s="4" t="s">
        <v>308</v>
      </c>
      <c r="B103" s="161" t="s">
        <v>310</v>
      </c>
      <c r="C103" s="6" t="s">
        <v>678</v>
      </c>
      <c r="D103" s="6" t="s">
        <v>623</v>
      </c>
      <c r="E103" s="96">
        <v>16</v>
      </c>
      <c r="F103" s="144">
        <v>45761</v>
      </c>
      <c r="G103" s="96" t="s">
        <v>843</v>
      </c>
      <c r="H103" s="144">
        <v>45762</v>
      </c>
      <c r="I103" s="96" t="s">
        <v>843</v>
      </c>
      <c r="J103" s="144">
        <v>45762</v>
      </c>
      <c r="K103" s="96" t="s">
        <v>843</v>
      </c>
      <c r="L103" s="80">
        <v>45766</v>
      </c>
      <c r="M103" s="96" t="s">
        <v>843</v>
      </c>
      <c r="N103" s="142">
        <v>45762</v>
      </c>
      <c r="O103" s="96" t="s">
        <v>843</v>
      </c>
      <c r="P103" s="143">
        <v>45769</v>
      </c>
      <c r="Q103" s="96" t="s">
        <v>843</v>
      </c>
      <c r="R103" s="143">
        <v>45767</v>
      </c>
      <c r="S103" s="96" t="s">
        <v>843</v>
      </c>
      <c r="T103" s="143">
        <v>45770</v>
      </c>
      <c r="U103" s="96" t="s">
        <v>843</v>
      </c>
      <c r="V103" s="143">
        <v>45769</v>
      </c>
      <c r="W103" s="96" t="s">
        <v>843</v>
      </c>
      <c r="X103" s="81">
        <v>45886</v>
      </c>
      <c r="Y103" s="96" t="s">
        <v>843</v>
      </c>
      <c r="Z103" s="82">
        <v>45755</v>
      </c>
      <c r="AA103" s="96" t="s">
        <v>843</v>
      </c>
      <c r="AB103" s="80" t="s">
        <v>634</v>
      </c>
      <c r="AC103" s="96" t="s">
        <v>842</v>
      </c>
      <c r="AD103" s="80" t="s">
        <v>634</v>
      </c>
      <c r="AE103" s="96" t="s">
        <v>842</v>
      </c>
      <c r="AF103" s="143">
        <v>45770</v>
      </c>
      <c r="AG103" s="96" t="s">
        <v>843</v>
      </c>
      <c r="AH103" s="81">
        <v>45827</v>
      </c>
      <c r="AI103" s="96" t="s">
        <v>843</v>
      </c>
      <c r="AJ103" s="81">
        <v>45827</v>
      </c>
      <c r="AK103" s="96" t="s">
        <v>843</v>
      </c>
      <c r="AL103" s="81">
        <v>45827</v>
      </c>
      <c r="AM103" s="96" t="s">
        <v>843</v>
      </c>
      <c r="AN103" s="143">
        <v>45768</v>
      </c>
      <c r="AO103" s="96" t="s">
        <v>843</v>
      </c>
      <c r="AP103" s="152">
        <v>45780</v>
      </c>
      <c r="AQ103" t="s">
        <v>843</v>
      </c>
    </row>
    <row r="104" spans="1:43" x14ac:dyDescent="0.3">
      <c r="A104" s="111" t="s">
        <v>311</v>
      </c>
      <c r="B104" s="170" t="s">
        <v>313</v>
      </c>
      <c r="C104" s="6" t="s">
        <v>685</v>
      </c>
      <c r="D104" s="6" t="s">
        <v>618</v>
      </c>
      <c r="E104" s="96">
        <v>0</v>
      </c>
      <c r="F104" s="144"/>
      <c r="G104" t="s">
        <v>842</v>
      </c>
      <c r="H104" s="144"/>
      <c r="I104" t="s">
        <v>842</v>
      </c>
      <c r="J104" s="144"/>
      <c r="K104" t="s">
        <v>842</v>
      </c>
      <c r="L104" s="80" t="s">
        <v>634</v>
      </c>
      <c r="M104" t="s">
        <v>842</v>
      </c>
      <c r="N104" s="142" t="s">
        <v>634</v>
      </c>
      <c r="O104" t="s">
        <v>842</v>
      </c>
      <c r="P104" s="142" t="s">
        <v>634</v>
      </c>
      <c r="Q104" t="s">
        <v>842</v>
      </c>
      <c r="R104" s="112" t="s">
        <v>634</v>
      </c>
      <c r="S104" t="s">
        <v>842</v>
      </c>
      <c r="T104" s="112" t="s">
        <v>634</v>
      </c>
      <c r="U104" t="s">
        <v>842</v>
      </c>
      <c r="V104" s="112" t="s">
        <v>634</v>
      </c>
      <c r="W104" t="s">
        <v>842</v>
      </c>
      <c r="X104" s="112" t="s">
        <v>634</v>
      </c>
      <c r="Y104" t="s">
        <v>842</v>
      </c>
      <c r="Z104" s="112" t="s">
        <v>634</v>
      </c>
      <c r="AA104" t="s">
        <v>842</v>
      </c>
      <c r="AB104" s="112" t="s">
        <v>634</v>
      </c>
      <c r="AC104" t="s">
        <v>842</v>
      </c>
      <c r="AD104" s="112" t="s">
        <v>634</v>
      </c>
      <c r="AE104" t="s">
        <v>842</v>
      </c>
      <c r="AF104" s="112" t="s">
        <v>634</v>
      </c>
      <c r="AG104" t="s">
        <v>842</v>
      </c>
      <c r="AH104" s="112" t="s">
        <v>634</v>
      </c>
      <c r="AI104" t="s">
        <v>842</v>
      </c>
      <c r="AJ104" s="112" t="s">
        <v>634</v>
      </c>
      <c r="AK104" t="s">
        <v>842</v>
      </c>
      <c r="AL104" s="112" t="s">
        <v>634</v>
      </c>
      <c r="AM104" t="s">
        <v>842</v>
      </c>
      <c r="AN104" s="112"/>
      <c r="AO104" t="s">
        <v>842</v>
      </c>
      <c r="AP104" s="152"/>
      <c r="AQ104" t="s">
        <v>842</v>
      </c>
    </row>
    <row r="105" spans="1:43" x14ac:dyDescent="0.3">
      <c r="A105" s="4" t="s">
        <v>314</v>
      </c>
      <c r="B105" s="161" t="s">
        <v>316</v>
      </c>
      <c r="C105" s="6" t="s">
        <v>656</v>
      </c>
      <c r="D105" s="6" t="s">
        <v>35</v>
      </c>
      <c r="E105" s="96">
        <v>10</v>
      </c>
      <c r="F105" s="144">
        <v>45864</v>
      </c>
      <c r="G105" t="s">
        <v>843</v>
      </c>
      <c r="H105" s="144">
        <v>45752</v>
      </c>
      <c r="I105" t="s">
        <v>843</v>
      </c>
      <c r="J105" s="144">
        <v>45753</v>
      </c>
      <c r="K105" t="s">
        <v>843</v>
      </c>
      <c r="L105" s="80">
        <v>45751</v>
      </c>
      <c r="M105" t="s">
        <v>843</v>
      </c>
      <c r="N105" s="142">
        <v>45753</v>
      </c>
      <c r="O105" t="s">
        <v>843</v>
      </c>
      <c r="P105" s="142" t="s">
        <v>634</v>
      </c>
      <c r="Q105" t="s">
        <v>842</v>
      </c>
      <c r="R105" s="143">
        <v>45753</v>
      </c>
      <c r="S105" t="s">
        <v>843</v>
      </c>
      <c r="T105" s="217">
        <v>45752</v>
      </c>
      <c r="U105" t="s">
        <v>843</v>
      </c>
      <c r="V105" s="140">
        <v>45751</v>
      </c>
      <c r="W105" t="s">
        <v>843</v>
      </c>
      <c r="X105" s="191">
        <v>45884</v>
      </c>
      <c r="Y105" t="s">
        <v>843</v>
      </c>
      <c r="Z105" s="143">
        <v>45753</v>
      </c>
      <c r="AA105" t="s">
        <v>843</v>
      </c>
      <c r="AB105" s="80" t="s">
        <v>634</v>
      </c>
      <c r="AC105" t="s">
        <v>842</v>
      </c>
      <c r="AD105" s="80" t="s">
        <v>634</v>
      </c>
      <c r="AE105" t="s">
        <v>842</v>
      </c>
      <c r="AF105" s="80" t="s">
        <v>634</v>
      </c>
      <c r="AG105" t="s">
        <v>842</v>
      </c>
      <c r="AH105" s="80" t="s">
        <v>634</v>
      </c>
      <c r="AI105" t="s">
        <v>842</v>
      </c>
      <c r="AJ105" s="80" t="s">
        <v>634</v>
      </c>
      <c r="AK105" t="s">
        <v>842</v>
      </c>
      <c r="AL105" s="80" t="s">
        <v>634</v>
      </c>
      <c r="AM105" t="s">
        <v>842</v>
      </c>
      <c r="AN105" s="80"/>
      <c r="AO105" t="s">
        <v>842</v>
      </c>
      <c r="AP105" s="152"/>
      <c r="AQ105" t="s">
        <v>842</v>
      </c>
    </row>
    <row r="106" spans="1:43" x14ac:dyDescent="0.3">
      <c r="A106" s="4" t="s">
        <v>317</v>
      </c>
      <c r="B106" s="161" t="s">
        <v>319</v>
      </c>
      <c r="C106" s="6" t="s">
        <v>668</v>
      </c>
      <c r="D106" s="6" t="s">
        <v>633</v>
      </c>
      <c r="E106" s="96">
        <v>15</v>
      </c>
      <c r="F106" s="144">
        <v>45613</v>
      </c>
      <c r="G106" t="s">
        <v>843</v>
      </c>
      <c r="H106" s="144">
        <v>45705</v>
      </c>
      <c r="I106" t="s">
        <v>843</v>
      </c>
      <c r="J106" s="144">
        <v>45454</v>
      </c>
      <c r="K106" t="s">
        <v>843</v>
      </c>
      <c r="L106" s="80">
        <v>45550</v>
      </c>
      <c r="M106" t="s">
        <v>843</v>
      </c>
      <c r="N106" s="142">
        <v>45545</v>
      </c>
      <c r="O106" t="s">
        <v>843</v>
      </c>
      <c r="P106" s="142">
        <v>45735</v>
      </c>
      <c r="Q106" t="s">
        <v>843</v>
      </c>
      <c r="R106" s="144">
        <v>45712</v>
      </c>
      <c r="S106" t="s">
        <v>843</v>
      </c>
      <c r="T106" s="148">
        <v>45690</v>
      </c>
      <c r="U106" t="s">
        <v>843</v>
      </c>
      <c r="V106" s="145">
        <v>45676</v>
      </c>
      <c r="W106" t="s">
        <v>843</v>
      </c>
      <c r="X106" s="80">
        <v>45587</v>
      </c>
      <c r="Y106" t="s">
        <v>843</v>
      </c>
      <c r="Z106" s="80">
        <v>45683</v>
      </c>
      <c r="AA106" t="s">
        <v>843</v>
      </c>
      <c r="AB106" s="80">
        <v>45537</v>
      </c>
      <c r="AC106" t="s">
        <v>843</v>
      </c>
      <c r="AD106" s="80">
        <v>45522</v>
      </c>
      <c r="AE106" t="s">
        <v>843</v>
      </c>
      <c r="AF106" s="144">
        <v>45691</v>
      </c>
      <c r="AG106" t="s">
        <v>843</v>
      </c>
      <c r="AH106" s="82">
        <v>45676</v>
      </c>
      <c r="AI106" t="s">
        <v>843</v>
      </c>
      <c r="AJ106" s="80" t="s">
        <v>634</v>
      </c>
      <c r="AK106" t="s">
        <v>842</v>
      </c>
      <c r="AL106" s="80" t="s">
        <v>634</v>
      </c>
      <c r="AM106" t="s">
        <v>842</v>
      </c>
      <c r="AN106" s="80"/>
      <c r="AO106" t="s">
        <v>842</v>
      </c>
      <c r="AP106" s="152"/>
      <c r="AQ106" t="s">
        <v>842</v>
      </c>
    </row>
    <row r="107" spans="1:43" x14ac:dyDescent="0.3">
      <c r="A107" s="24" t="s">
        <v>320</v>
      </c>
      <c r="B107" s="173" t="s">
        <v>322</v>
      </c>
      <c r="C107" s="6" t="s">
        <v>672</v>
      </c>
      <c r="D107" s="6" t="s">
        <v>623</v>
      </c>
      <c r="E107" s="96">
        <v>6</v>
      </c>
      <c r="F107" s="144"/>
      <c r="G107" t="s">
        <v>842</v>
      </c>
      <c r="H107" s="144">
        <v>45588</v>
      </c>
      <c r="I107" t="s">
        <v>843</v>
      </c>
      <c r="J107" s="144"/>
      <c r="K107" t="s">
        <v>842</v>
      </c>
      <c r="L107" s="80">
        <v>45590</v>
      </c>
      <c r="M107" t="s">
        <v>843</v>
      </c>
      <c r="N107" s="142" t="s">
        <v>634</v>
      </c>
      <c r="O107" t="s">
        <v>842</v>
      </c>
      <c r="P107" s="142"/>
      <c r="Q107" t="s">
        <v>842</v>
      </c>
      <c r="R107" s="80" t="s">
        <v>634</v>
      </c>
      <c r="S107" t="s">
        <v>842</v>
      </c>
      <c r="T107" s="80" t="s">
        <v>634</v>
      </c>
      <c r="U107" t="s">
        <v>842</v>
      </c>
      <c r="V107" s="80" t="s">
        <v>634</v>
      </c>
      <c r="W107" t="s">
        <v>842</v>
      </c>
      <c r="X107" s="81">
        <v>45886</v>
      </c>
      <c r="Y107" t="s">
        <v>843</v>
      </c>
      <c r="Z107" s="80">
        <v>45633</v>
      </c>
      <c r="AA107" t="s">
        <v>843</v>
      </c>
      <c r="AB107" s="80" t="s">
        <v>634</v>
      </c>
      <c r="AC107" t="s">
        <v>842</v>
      </c>
      <c r="AD107" s="80">
        <v>45586</v>
      </c>
      <c r="AE107" t="s">
        <v>843</v>
      </c>
      <c r="AF107" s="80" t="s">
        <v>634</v>
      </c>
      <c r="AG107" t="s">
        <v>842</v>
      </c>
      <c r="AH107" s="80" t="s">
        <v>634</v>
      </c>
      <c r="AI107" t="s">
        <v>842</v>
      </c>
      <c r="AJ107" s="80">
        <v>45581</v>
      </c>
      <c r="AK107" t="s">
        <v>843</v>
      </c>
      <c r="AL107" s="80" t="s">
        <v>634</v>
      </c>
      <c r="AM107" t="s">
        <v>842</v>
      </c>
      <c r="AN107" s="80"/>
      <c r="AO107" t="s">
        <v>842</v>
      </c>
      <c r="AP107" s="152">
        <v>45820</v>
      </c>
      <c r="AQ107" t="s">
        <v>843</v>
      </c>
    </row>
    <row r="108" spans="1:43" x14ac:dyDescent="0.3">
      <c r="A108" s="4" t="s">
        <v>323</v>
      </c>
      <c r="B108" s="161" t="s">
        <v>325</v>
      </c>
      <c r="C108" s="6" t="s">
        <v>678</v>
      </c>
      <c r="D108" s="6" t="s">
        <v>619</v>
      </c>
      <c r="E108" s="96">
        <v>17</v>
      </c>
      <c r="F108" s="144">
        <v>45862</v>
      </c>
      <c r="G108" t="s">
        <v>843</v>
      </c>
      <c r="H108" s="144">
        <v>45749</v>
      </c>
      <c r="I108" t="s">
        <v>843</v>
      </c>
      <c r="J108" s="144">
        <v>45634</v>
      </c>
      <c r="K108" t="s">
        <v>843</v>
      </c>
      <c r="L108" s="80">
        <v>45759</v>
      </c>
      <c r="M108" t="s">
        <v>843</v>
      </c>
      <c r="N108" s="142">
        <v>45670</v>
      </c>
      <c r="O108" t="s">
        <v>843</v>
      </c>
      <c r="P108" s="142">
        <v>45670</v>
      </c>
      <c r="Q108" t="s">
        <v>843</v>
      </c>
      <c r="R108" s="80">
        <v>45308</v>
      </c>
      <c r="S108" t="s">
        <v>843</v>
      </c>
      <c r="T108" s="80">
        <v>45314</v>
      </c>
      <c r="U108" t="s">
        <v>843</v>
      </c>
      <c r="V108" s="145">
        <v>45676</v>
      </c>
      <c r="W108" t="s">
        <v>843</v>
      </c>
      <c r="X108" s="80">
        <v>45313</v>
      </c>
      <c r="Y108" t="s">
        <v>843</v>
      </c>
      <c r="Z108" s="80">
        <v>45683</v>
      </c>
      <c r="AA108" t="s">
        <v>843</v>
      </c>
      <c r="AB108" s="80">
        <v>45522</v>
      </c>
      <c r="AC108" t="s">
        <v>843</v>
      </c>
      <c r="AD108" s="80">
        <v>45537</v>
      </c>
      <c r="AE108" t="s">
        <v>843</v>
      </c>
      <c r="AF108" s="144">
        <v>45691</v>
      </c>
      <c r="AG108" t="s">
        <v>843</v>
      </c>
      <c r="AH108" s="80">
        <v>45676</v>
      </c>
      <c r="AI108" t="s">
        <v>843</v>
      </c>
      <c r="AJ108" s="80">
        <v>45775</v>
      </c>
      <c r="AK108" t="s">
        <v>843</v>
      </c>
      <c r="AL108" s="80">
        <v>45774</v>
      </c>
      <c r="AM108" t="s">
        <v>843</v>
      </c>
      <c r="AN108" s="80"/>
      <c r="AO108" t="s">
        <v>842</v>
      </c>
      <c r="AP108" s="152"/>
      <c r="AQ108" t="s">
        <v>842</v>
      </c>
    </row>
    <row r="109" spans="1:43" x14ac:dyDescent="0.3">
      <c r="A109" s="4" t="s">
        <v>326</v>
      </c>
      <c r="B109" s="155" t="s">
        <v>328</v>
      </c>
      <c r="C109" s="6" t="s">
        <v>678</v>
      </c>
      <c r="D109" s="6" t="s">
        <v>27</v>
      </c>
      <c r="E109" s="96">
        <v>0</v>
      </c>
      <c r="F109" s="144"/>
      <c r="G109" t="s">
        <v>842</v>
      </c>
      <c r="H109" s="144"/>
      <c r="I109" t="s">
        <v>842</v>
      </c>
      <c r="J109" s="144"/>
      <c r="K109" t="s">
        <v>842</v>
      </c>
      <c r="L109" s="80" t="s">
        <v>634</v>
      </c>
      <c r="M109" t="s">
        <v>842</v>
      </c>
      <c r="N109" s="142" t="s">
        <v>634</v>
      </c>
      <c r="O109" t="s">
        <v>842</v>
      </c>
      <c r="P109" s="142" t="s">
        <v>634</v>
      </c>
      <c r="Q109" t="s">
        <v>842</v>
      </c>
      <c r="R109" s="80" t="s">
        <v>634</v>
      </c>
      <c r="S109" t="s">
        <v>842</v>
      </c>
      <c r="T109" s="80" t="s">
        <v>634</v>
      </c>
      <c r="U109" t="s">
        <v>842</v>
      </c>
      <c r="V109" s="80" t="s">
        <v>634</v>
      </c>
      <c r="W109" t="s">
        <v>842</v>
      </c>
      <c r="X109" s="80" t="s">
        <v>634</v>
      </c>
      <c r="Y109" t="s">
        <v>842</v>
      </c>
      <c r="Z109" s="80" t="s">
        <v>634</v>
      </c>
      <c r="AA109" t="s">
        <v>842</v>
      </c>
      <c r="AB109" s="80" t="s">
        <v>634</v>
      </c>
      <c r="AC109" t="s">
        <v>842</v>
      </c>
      <c r="AD109" s="80" t="s">
        <v>634</v>
      </c>
      <c r="AE109" t="s">
        <v>842</v>
      </c>
      <c r="AF109" s="80" t="s">
        <v>634</v>
      </c>
      <c r="AG109" t="s">
        <v>842</v>
      </c>
      <c r="AH109" s="80" t="s">
        <v>634</v>
      </c>
      <c r="AI109" t="s">
        <v>842</v>
      </c>
      <c r="AJ109" s="80" t="s">
        <v>634</v>
      </c>
      <c r="AK109" t="s">
        <v>842</v>
      </c>
      <c r="AL109" s="80" t="s">
        <v>634</v>
      </c>
      <c r="AM109" t="s">
        <v>842</v>
      </c>
      <c r="AN109" s="80"/>
      <c r="AO109" t="s">
        <v>842</v>
      </c>
      <c r="AP109" s="152"/>
      <c r="AQ109" t="s">
        <v>842</v>
      </c>
    </row>
    <row r="110" spans="1:43" x14ac:dyDescent="0.3">
      <c r="A110" s="4" t="s">
        <v>329</v>
      </c>
      <c r="B110" s="161" t="s">
        <v>331</v>
      </c>
      <c r="C110" s="6" t="s">
        <v>685</v>
      </c>
      <c r="D110" s="6" t="s">
        <v>618</v>
      </c>
      <c r="E110" s="96">
        <v>4</v>
      </c>
      <c r="F110" s="144"/>
      <c r="G110" t="s">
        <v>842</v>
      </c>
      <c r="H110" s="144"/>
      <c r="I110" t="s">
        <v>842</v>
      </c>
      <c r="J110" s="144"/>
      <c r="K110" t="s">
        <v>842</v>
      </c>
      <c r="L110" s="80" t="s">
        <v>634</v>
      </c>
      <c r="M110" t="s">
        <v>842</v>
      </c>
      <c r="N110" s="142">
        <v>45431</v>
      </c>
      <c r="O110" t="s">
        <v>843</v>
      </c>
      <c r="P110" s="142" t="s">
        <v>634</v>
      </c>
      <c r="Q110" t="s">
        <v>842</v>
      </c>
      <c r="R110" s="80">
        <v>45406</v>
      </c>
      <c r="S110" t="s">
        <v>843</v>
      </c>
      <c r="T110" s="80" t="s">
        <v>634</v>
      </c>
      <c r="U110" t="s">
        <v>842</v>
      </c>
      <c r="V110" s="80" t="s">
        <v>634</v>
      </c>
      <c r="W110" t="s">
        <v>842</v>
      </c>
      <c r="X110" s="80" t="s">
        <v>634</v>
      </c>
      <c r="Y110" t="s">
        <v>842</v>
      </c>
      <c r="Z110" s="80" t="s">
        <v>634</v>
      </c>
      <c r="AA110" t="s">
        <v>842</v>
      </c>
      <c r="AB110" s="80">
        <v>45442</v>
      </c>
      <c r="AC110" t="s">
        <v>843</v>
      </c>
      <c r="AD110" s="80" t="s">
        <v>634</v>
      </c>
      <c r="AE110" t="s">
        <v>842</v>
      </c>
      <c r="AF110" s="80">
        <v>45441</v>
      </c>
      <c r="AG110" t="s">
        <v>843</v>
      </c>
      <c r="AH110" s="80" t="s">
        <v>634</v>
      </c>
      <c r="AI110" t="s">
        <v>842</v>
      </c>
      <c r="AJ110" s="80" t="s">
        <v>634</v>
      </c>
      <c r="AK110" t="s">
        <v>842</v>
      </c>
      <c r="AL110" s="80" t="s">
        <v>634</v>
      </c>
      <c r="AM110" t="s">
        <v>842</v>
      </c>
      <c r="AN110" s="80"/>
      <c r="AO110" t="s">
        <v>842</v>
      </c>
      <c r="AP110" s="152"/>
      <c r="AQ110" t="s">
        <v>842</v>
      </c>
    </row>
    <row r="111" spans="1:43" x14ac:dyDescent="0.3">
      <c r="A111" s="4" t="s">
        <v>332</v>
      </c>
      <c r="B111" s="161" t="s">
        <v>334</v>
      </c>
      <c r="C111" s="6" t="s">
        <v>678</v>
      </c>
      <c r="D111" s="6" t="s">
        <v>619</v>
      </c>
      <c r="E111" s="96">
        <v>18</v>
      </c>
      <c r="F111" s="144">
        <v>45573</v>
      </c>
      <c r="G111" t="s">
        <v>843</v>
      </c>
      <c r="H111" s="144">
        <v>45569</v>
      </c>
      <c r="I111" t="s">
        <v>843</v>
      </c>
      <c r="J111" s="144">
        <v>45547</v>
      </c>
      <c r="K111" t="s">
        <v>843</v>
      </c>
      <c r="L111" s="80">
        <v>45545</v>
      </c>
      <c r="M111" t="s">
        <v>843</v>
      </c>
      <c r="N111" s="142">
        <v>45592</v>
      </c>
      <c r="O111" t="s">
        <v>843</v>
      </c>
      <c r="P111" s="142">
        <v>45511</v>
      </c>
      <c r="Q111" t="s">
        <v>843</v>
      </c>
      <c r="R111" s="80">
        <v>45593</v>
      </c>
      <c r="S111" t="s">
        <v>843</v>
      </c>
      <c r="T111" s="80">
        <v>45529</v>
      </c>
      <c r="U111" t="s">
        <v>843</v>
      </c>
      <c r="V111" s="80">
        <v>45531</v>
      </c>
      <c r="W111" t="s">
        <v>843</v>
      </c>
      <c r="X111" s="80">
        <v>45535</v>
      </c>
      <c r="Y111" t="s">
        <v>843</v>
      </c>
      <c r="Z111" s="80">
        <v>45633</v>
      </c>
      <c r="AA111" t="s">
        <v>843</v>
      </c>
      <c r="AB111" s="80">
        <v>45596</v>
      </c>
      <c r="AC111" t="s">
        <v>843</v>
      </c>
      <c r="AD111" s="80">
        <v>45595</v>
      </c>
      <c r="AE111" t="s">
        <v>843</v>
      </c>
      <c r="AF111" s="143">
        <v>45514</v>
      </c>
      <c r="AG111" t="s">
        <v>843</v>
      </c>
      <c r="AH111" s="80">
        <v>45573</v>
      </c>
      <c r="AI111" t="s">
        <v>843</v>
      </c>
      <c r="AJ111" s="81">
        <v>45613</v>
      </c>
      <c r="AK111" t="s">
        <v>843</v>
      </c>
      <c r="AL111" s="81">
        <v>45614</v>
      </c>
      <c r="AM111" t="s">
        <v>843</v>
      </c>
      <c r="AN111" s="143">
        <v>45689</v>
      </c>
      <c r="AO111" t="s">
        <v>843</v>
      </c>
      <c r="AP111" s="152"/>
      <c r="AQ111" t="s">
        <v>842</v>
      </c>
    </row>
    <row r="112" spans="1:43" x14ac:dyDescent="0.3">
      <c r="A112" s="4" t="s">
        <v>335</v>
      </c>
      <c r="B112" s="169" t="s">
        <v>337</v>
      </c>
      <c r="C112" s="6" t="s">
        <v>678</v>
      </c>
      <c r="D112" s="6" t="s">
        <v>27</v>
      </c>
      <c r="E112" s="96">
        <v>16</v>
      </c>
      <c r="F112" s="144">
        <v>45586</v>
      </c>
      <c r="G112" t="s">
        <v>843</v>
      </c>
      <c r="H112" s="144">
        <v>45707</v>
      </c>
      <c r="I112" t="s">
        <v>843</v>
      </c>
      <c r="J112" s="144">
        <v>45682</v>
      </c>
      <c r="K112" t="s">
        <v>843</v>
      </c>
      <c r="L112" s="80">
        <v>45708</v>
      </c>
      <c r="M112" t="s">
        <v>843</v>
      </c>
      <c r="N112" s="142">
        <v>45706</v>
      </c>
      <c r="O112" t="s">
        <v>843</v>
      </c>
      <c r="P112" s="184">
        <v>45709</v>
      </c>
      <c r="Q112" t="s">
        <v>843</v>
      </c>
      <c r="R112" s="80">
        <v>45707</v>
      </c>
      <c r="S112" t="s">
        <v>843</v>
      </c>
      <c r="T112" s="147">
        <v>45682</v>
      </c>
      <c r="U112" t="s">
        <v>843</v>
      </c>
      <c r="V112" s="185">
        <v>45707</v>
      </c>
      <c r="W112" t="s">
        <v>843</v>
      </c>
      <c r="X112" s="185">
        <v>45708</v>
      </c>
      <c r="Y112" t="s">
        <v>843</v>
      </c>
      <c r="Z112" s="152">
        <v>45708</v>
      </c>
      <c r="AA112" t="s">
        <v>843</v>
      </c>
      <c r="AB112" s="80" t="s">
        <v>634</v>
      </c>
      <c r="AC112" t="s">
        <v>842</v>
      </c>
      <c r="AD112" s="80" t="s">
        <v>634</v>
      </c>
      <c r="AE112" t="s">
        <v>842</v>
      </c>
      <c r="AF112" s="184">
        <v>45711</v>
      </c>
      <c r="AG112" t="s">
        <v>843</v>
      </c>
      <c r="AH112" s="81">
        <v>45676</v>
      </c>
      <c r="AI112" t="s">
        <v>843</v>
      </c>
      <c r="AJ112" s="152">
        <v>45710</v>
      </c>
      <c r="AK112" t="s">
        <v>843</v>
      </c>
      <c r="AL112" s="184">
        <v>45711</v>
      </c>
      <c r="AM112" t="s">
        <v>843</v>
      </c>
      <c r="AN112" s="152">
        <v>45709</v>
      </c>
      <c r="AO112" t="s">
        <v>843</v>
      </c>
      <c r="AP112" s="152"/>
      <c r="AQ112" t="s">
        <v>842</v>
      </c>
    </row>
    <row r="113" spans="1:43" x14ac:dyDescent="0.3">
      <c r="A113" s="4" t="s">
        <v>338</v>
      </c>
      <c r="B113" s="161" t="s">
        <v>340</v>
      </c>
      <c r="C113" s="6" t="s">
        <v>656</v>
      </c>
      <c r="D113" s="6" t="s">
        <v>16</v>
      </c>
      <c r="E113" s="96">
        <v>18</v>
      </c>
      <c r="F113" s="144">
        <v>45558</v>
      </c>
      <c r="G113" t="s">
        <v>843</v>
      </c>
      <c r="H113" s="144">
        <v>45596</v>
      </c>
      <c r="I113" t="s">
        <v>843</v>
      </c>
      <c r="J113" s="144">
        <v>45600</v>
      </c>
      <c r="K113" t="s">
        <v>843</v>
      </c>
      <c r="L113" s="80">
        <v>45557</v>
      </c>
      <c r="M113" t="s">
        <v>843</v>
      </c>
      <c r="N113" s="142">
        <v>45604</v>
      </c>
      <c r="O113" t="s">
        <v>843</v>
      </c>
      <c r="P113" s="142">
        <v>45604</v>
      </c>
      <c r="Q113" t="s">
        <v>843</v>
      </c>
      <c r="R113" s="80">
        <v>45594</v>
      </c>
      <c r="S113" t="s">
        <v>843</v>
      </c>
      <c r="T113" s="80">
        <v>45601</v>
      </c>
      <c r="U113" t="s">
        <v>843</v>
      </c>
      <c r="V113" s="80">
        <v>45560</v>
      </c>
      <c r="W113" t="s">
        <v>843</v>
      </c>
      <c r="X113" s="80">
        <v>45597</v>
      </c>
      <c r="Y113" t="s">
        <v>843</v>
      </c>
      <c r="Z113" s="80">
        <v>45593</v>
      </c>
      <c r="AA113" t="s">
        <v>843</v>
      </c>
      <c r="AB113" s="80">
        <v>45597</v>
      </c>
      <c r="AC113" t="s">
        <v>843</v>
      </c>
      <c r="AD113" s="80">
        <v>45598</v>
      </c>
      <c r="AE113" t="s">
        <v>843</v>
      </c>
      <c r="AF113" s="80">
        <v>45593</v>
      </c>
      <c r="AG113" t="s">
        <v>843</v>
      </c>
      <c r="AH113" s="81">
        <v>45661</v>
      </c>
      <c r="AI113" t="s">
        <v>843</v>
      </c>
      <c r="AJ113" s="80">
        <v>45660</v>
      </c>
      <c r="AK113" t="s">
        <v>843</v>
      </c>
      <c r="AL113" s="80">
        <v>45659</v>
      </c>
      <c r="AM113" t="s">
        <v>843</v>
      </c>
      <c r="AN113" s="80">
        <v>45660</v>
      </c>
      <c r="AO113" t="s">
        <v>843</v>
      </c>
      <c r="AP113" s="152"/>
      <c r="AQ113" t="s">
        <v>842</v>
      </c>
    </row>
    <row r="114" spans="1:43" x14ac:dyDescent="0.3">
      <c r="A114" s="4" t="s">
        <v>341</v>
      </c>
      <c r="B114" s="161" t="s">
        <v>343</v>
      </c>
      <c r="C114" s="6" t="s">
        <v>678</v>
      </c>
      <c r="D114" s="6" t="s">
        <v>620</v>
      </c>
      <c r="E114" s="96">
        <v>17</v>
      </c>
      <c r="F114" s="144">
        <v>45862</v>
      </c>
      <c r="G114" t="s">
        <v>843</v>
      </c>
      <c r="H114" s="144">
        <v>45555</v>
      </c>
      <c r="I114" t="s">
        <v>843</v>
      </c>
      <c r="J114" s="144">
        <v>45525</v>
      </c>
      <c r="K114" t="s">
        <v>843</v>
      </c>
      <c r="L114" s="80">
        <v>45521</v>
      </c>
      <c r="M114" t="s">
        <v>843</v>
      </c>
      <c r="N114" s="142">
        <v>45544</v>
      </c>
      <c r="O114" t="s">
        <v>843</v>
      </c>
      <c r="P114" s="142">
        <v>45516</v>
      </c>
      <c r="Q114" t="s">
        <v>843</v>
      </c>
      <c r="R114" s="80">
        <v>45542</v>
      </c>
      <c r="S114" t="s">
        <v>843</v>
      </c>
      <c r="T114" s="80">
        <v>45557</v>
      </c>
      <c r="U114" t="s">
        <v>843</v>
      </c>
      <c r="V114" s="80">
        <v>45884</v>
      </c>
      <c r="W114" t="s">
        <v>843</v>
      </c>
      <c r="X114" s="80">
        <v>45884</v>
      </c>
      <c r="Y114" t="s">
        <v>843</v>
      </c>
      <c r="Z114" s="80">
        <v>45525</v>
      </c>
      <c r="AA114" t="s">
        <v>843</v>
      </c>
      <c r="AB114" s="80" t="s">
        <v>634</v>
      </c>
      <c r="AC114" t="s">
        <v>842</v>
      </c>
      <c r="AD114" s="99">
        <v>45852</v>
      </c>
      <c r="AE114" t="s">
        <v>843</v>
      </c>
      <c r="AF114" s="80">
        <v>45564</v>
      </c>
      <c r="AG114" t="s">
        <v>843</v>
      </c>
      <c r="AH114" s="80">
        <v>45677</v>
      </c>
      <c r="AI114" t="s">
        <v>843</v>
      </c>
      <c r="AJ114" s="146">
        <v>45676</v>
      </c>
      <c r="AK114" t="s">
        <v>843</v>
      </c>
      <c r="AL114" s="146">
        <v>45676</v>
      </c>
      <c r="AM114" t="s">
        <v>843</v>
      </c>
      <c r="AN114" s="146">
        <v>45676</v>
      </c>
      <c r="AO114" t="s">
        <v>843</v>
      </c>
      <c r="AP114" s="152"/>
      <c r="AQ114" t="s">
        <v>842</v>
      </c>
    </row>
    <row r="115" spans="1:43" x14ac:dyDescent="0.3">
      <c r="A115" s="4" t="s">
        <v>344</v>
      </c>
      <c r="B115" s="174" t="s">
        <v>346</v>
      </c>
      <c r="C115" s="6" t="s">
        <v>656</v>
      </c>
      <c r="D115" s="6" t="s">
        <v>16</v>
      </c>
      <c r="E115" s="96">
        <v>1</v>
      </c>
      <c r="F115" s="144"/>
      <c r="G115" s="96" t="s">
        <v>842</v>
      </c>
      <c r="H115" s="144"/>
      <c r="I115" s="96" t="s">
        <v>842</v>
      </c>
      <c r="J115" s="144"/>
      <c r="K115" s="96" t="s">
        <v>842</v>
      </c>
      <c r="L115" s="80">
        <v>45521</v>
      </c>
      <c r="M115" s="96" t="s">
        <v>843</v>
      </c>
      <c r="N115" s="142" t="s">
        <v>634</v>
      </c>
      <c r="O115" s="96" t="s">
        <v>842</v>
      </c>
      <c r="P115" s="142" t="s">
        <v>634</v>
      </c>
      <c r="Q115" s="96" t="s">
        <v>842</v>
      </c>
      <c r="R115" s="80" t="s">
        <v>634</v>
      </c>
      <c r="S115" s="96" t="s">
        <v>842</v>
      </c>
      <c r="T115" s="80" t="s">
        <v>634</v>
      </c>
      <c r="U115" s="96" t="s">
        <v>842</v>
      </c>
      <c r="V115" s="80" t="s">
        <v>634</v>
      </c>
      <c r="W115" s="96" t="s">
        <v>842</v>
      </c>
      <c r="X115" s="80" t="s">
        <v>634</v>
      </c>
      <c r="Y115" s="96" t="s">
        <v>842</v>
      </c>
      <c r="Z115" s="80" t="s">
        <v>634</v>
      </c>
      <c r="AA115" s="96" t="s">
        <v>842</v>
      </c>
      <c r="AB115" s="80" t="s">
        <v>634</v>
      </c>
      <c r="AC115" s="96" t="s">
        <v>842</v>
      </c>
      <c r="AD115" s="80" t="s">
        <v>634</v>
      </c>
      <c r="AE115" s="96" t="s">
        <v>842</v>
      </c>
      <c r="AF115" s="80" t="s">
        <v>634</v>
      </c>
      <c r="AG115" s="96" t="s">
        <v>842</v>
      </c>
      <c r="AH115" s="80" t="s">
        <v>634</v>
      </c>
      <c r="AI115" s="96" t="s">
        <v>842</v>
      </c>
      <c r="AJ115" s="80" t="s">
        <v>634</v>
      </c>
      <c r="AK115" s="96" t="s">
        <v>842</v>
      </c>
      <c r="AL115" s="80" t="s">
        <v>634</v>
      </c>
      <c r="AM115" s="96" t="s">
        <v>842</v>
      </c>
      <c r="AN115" s="80"/>
      <c r="AO115" s="96" t="s">
        <v>842</v>
      </c>
      <c r="AP115" s="152"/>
      <c r="AQ115" t="s">
        <v>842</v>
      </c>
    </row>
    <row r="116" spans="1:43" x14ac:dyDescent="0.3">
      <c r="A116" s="111" t="s">
        <v>347</v>
      </c>
      <c r="B116" s="170" t="s">
        <v>349</v>
      </c>
      <c r="C116" s="6" t="s">
        <v>686</v>
      </c>
      <c r="D116" s="6" t="s">
        <v>618</v>
      </c>
      <c r="E116" s="96">
        <v>1</v>
      </c>
      <c r="F116" s="144"/>
      <c r="G116" t="s">
        <v>842</v>
      </c>
      <c r="H116" s="144"/>
      <c r="I116" t="s">
        <v>842</v>
      </c>
      <c r="J116" s="144"/>
      <c r="K116" t="s">
        <v>842</v>
      </c>
      <c r="L116" s="80" t="s">
        <v>634</v>
      </c>
      <c r="M116" t="s">
        <v>842</v>
      </c>
      <c r="N116" s="142" t="s">
        <v>634</v>
      </c>
      <c r="O116" t="s">
        <v>842</v>
      </c>
      <c r="P116" s="142" t="s">
        <v>634</v>
      </c>
      <c r="Q116" t="s">
        <v>842</v>
      </c>
      <c r="R116" s="144">
        <v>45712</v>
      </c>
      <c r="S116" t="s">
        <v>843</v>
      </c>
      <c r="T116" s="112" t="s">
        <v>634</v>
      </c>
      <c r="U116" t="s">
        <v>842</v>
      </c>
      <c r="V116" s="112" t="s">
        <v>634</v>
      </c>
      <c r="W116" t="s">
        <v>842</v>
      </c>
      <c r="X116" s="112" t="s">
        <v>634</v>
      </c>
      <c r="Y116" t="s">
        <v>842</v>
      </c>
      <c r="Z116" s="112" t="s">
        <v>634</v>
      </c>
      <c r="AA116" t="s">
        <v>842</v>
      </c>
      <c r="AB116" s="112" t="s">
        <v>634</v>
      </c>
      <c r="AC116" t="s">
        <v>842</v>
      </c>
      <c r="AD116" s="112" t="s">
        <v>634</v>
      </c>
      <c r="AE116" t="s">
        <v>842</v>
      </c>
      <c r="AF116" s="112" t="s">
        <v>634</v>
      </c>
      <c r="AG116" t="s">
        <v>842</v>
      </c>
      <c r="AH116" s="112" t="s">
        <v>634</v>
      </c>
      <c r="AI116" t="s">
        <v>842</v>
      </c>
      <c r="AJ116" s="112" t="s">
        <v>634</v>
      </c>
      <c r="AK116" t="s">
        <v>842</v>
      </c>
      <c r="AL116" s="112" t="s">
        <v>634</v>
      </c>
      <c r="AM116" t="s">
        <v>842</v>
      </c>
      <c r="AN116" s="112"/>
      <c r="AO116" t="s">
        <v>842</v>
      </c>
      <c r="AP116" s="152"/>
      <c r="AQ116" t="s">
        <v>842</v>
      </c>
    </row>
    <row r="117" spans="1:43" x14ac:dyDescent="0.3">
      <c r="A117" s="4" t="s">
        <v>350</v>
      </c>
      <c r="B117" s="162" t="s">
        <v>352</v>
      </c>
      <c r="C117" s="6" t="s">
        <v>682</v>
      </c>
      <c r="D117" s="6" t="s">
        <v>622</v>
      </c>
      <c r="E117" s="96">
        <v>0</v>
      </c>
      <c r="F117" s="144"/>
      <c r="G117" t="s">
        <v>842</v>
      </c>
      <c r="H117" s="144"/>
      <c r="I117" t="s">
        <v>842</v>
      </c>
      <c r="J117" s="144"/>
      <c r="K117" t="s">
        <v>842</v>
      </c>
      <c r="L117" s="80" t="s">
        <v>634</v>
      </c>
      <c r="M117" t="s">
        <v>842</v>
      </c>
      <c r="N117" s="142" t="s">
        <v>634</v>
      </c>
      <c r="O117" t="s">
        <v>842</v>
      </c>
      <c r="P117" s="142" t="s">
        <v>634</v>
      </c>
      <c r="Q117" t="s">
        <v>842</v>
      </c>
      <c r="R117" s="80" t="s">
        <v>634</v>
      </c>
      <c r="S117" t="s">
        <v>842</v>
      </c>
      <c r="T117" s="80" t="s">
        <v>634</v>
      </c>
      <c r="U117" t="s">
        <v>842</v>
      </c>
      <c r="V117" s="80" t="s">
        <v>634</v>
      </c>
      <c r="W117" t="s">
        <v>842</v>
      </c>
      <c r="X117" s="80" t="s">
        <v>634</v>
      </c>
      <c r="Y117" t="s">
        <v>842</v>
      </c>
      <c r="Z117" s="80" t="s">
        <v>634</v>
      </c>
      <c r="AA117" t="s">
        <v>842</v>
      </c>
      <c r="AB117" s="80" t="s">
        <v>634</v>
      </c>
      <c r="AC117" t="s">
        <v>842</v>
      </c>
      <c r="AD117" s="80" t="s">
        <v>634</v>
      </c>
      <c r="AE117" t="s">
        <v>842</v>
      </c>
      <c r="AF117" s="80" t="s">
        <v>634</v>
      </c>
      <c r="AG117" t="s">
        <v>842</v>
      </c>
      <c r="AH117" s="80" t="s">
        <v>634</v>
      </c>
      <c r="AI117" t="s">
        <v>842</v>
      </c>
      <c r="AJ117" s="80" t="s">
        <v>634</v>
      </c>
      <c r="AK117" t="s">
        <v>842</v>
      </c>
      <c r="AL117" s="80" t="s">
        <v>634</v>
      </c>
      <c r="AM117" t="s">
        <v>842</v>
      </c>
      <c r="AN117" s="80"/>
      <c r="AO117" t="s">
        <v>842</v>
      </c>
      <c r="AP117" s="152"/>
      <c r="AQ117" t="s">
        <v>842</v>
      </c>
    </row>
    <row r="118" spans="1:43" x14ac:dyDescent="0.3">
      <c r="A118" s="4" t="s">
        <v>353</v>
      </c>
      <c r="B118" s="156" t="s">
        <v>355</v>
      </c>
      <c r="C118" s="6" t="s">
        <v>687</v>
      </c>
      <c r="D118" s="6" t="s">
        <v>622</v>
      </c>
      <c r="E118" s="96">
        <v>0</v>
      </c>
      <c r="F118" s="144"/>
      <c r="G118" t="s">
        <v>842</v>
      </c>
      <c r="H118" s="144"/>
      <c r="I118" t="s">
        <v>842</v>
      </c>
      <c r="J118" s="144"/>
      <c r="K118" t="s">
        <v>842</v>
      </c>
      <c r="L118" s="80" t="s">
        <v>634</v>
      </c>
      <c r="M118" t="s">
        <v>842</v>
      </c>
      <c r="N118" s="142" t="s">
        <v>634</v>
      </c>
      <c r="O118" t="s">
        <v>842</v>
      </c>
      <c r="P118" s="142" t="s">
        <v>634</v>
      </c>
      <c r="Q118" t="s">
        <v>842</v>
      </c>
      <c r="R118" s="80"/>
      <c r="S118" t="s">
        <v>842</v>
      </c>
      <c r="T118" s="80" t="s">
        <v>634</v>
      </c>
      <c r="U118" t="s">
        <v>842</v>
      </c>
      <c r="V118" s="80" t="s">
        <v>634</v>
      </c>
      <c r="W118" t="s">
        <v>842</v>
      </c>
      <c r="X118" s="80" t="s">
        <v>634</v>
      </c>
      <c r="Y118" t="s">
        <v>842</v>
      </c>
      <c r="Z118" s="80" t="s">
        <v>634</v>
      </c>
      <c r="AA118" t="s">
        <v>842</v>
      </c>
      <c r="AB118" s="80" t="s">
        <v>634</v>
      </c>
      <c r="AC118" t="s">
        <v>842</v>
      </c>
      <c r="AD118" s="80" t="s">
        <v>634</v>
      </c>
      <c r="AE118" t="s">
        <v>842</v>
      </c>
      <c r="AF118" s="80" t="s">
        <v>634</v>
      </c>
      <c r="AG118" t="s">
        <v>842</v>
      </c>
      <c r="AH118" s="80" t="s">
        <v>634</v>
      </c>
      <c r="AI118" t="s">
        <v>842</v>
      </c>
      <c r="AJ118" s="80" t="s">
        <v>634</v>
      </c>
      <c r="AK118" t="s">
        <v>842</v>
      </c>
      <c r="AL118" s="80" t="s">
        <v>634</v>
      </c>
      <c r="AM118" t="s">
        <v>842</v>
      </c>
      <c r="AN118" s="80"/>
      <c r="AO118" t="s">
        <v>842</v>
      </c>
      <c r="AP118" s="152"/>
      <c r="AQ118" t="s">
        <v>842</v>
      </c>
    </row>
    <row r="119" spans="1:43" x14ac:dyDescent="0.3">
      <c r="A119" s="4" t="s">
        <v>356</v>
      </c>
      <c r="B119" s="161" t="s">
        <v>358</v>
      </c>
      <c r="C119" s="6" t="s">
        <v>668</v>
      </c>
      <c r="D119" s="6" t="s">
        <v>717</v>
      </c>
      <c r="E119" s="96">
        <v>4</v>
      </c>
      <c r="F119" s="144"/>
      <c r="G119" t="s">
        <v>842</v>
      </c>
      <c r="H119" s="144"/>
      <c r="I119" t="s">
        <v>842</v>
      </c>
      <c r="J119" s="144"/>
      <c r="K119" t="s">
        <v>842</v>
      </c>
      <c r="L119" s="80">
        <v>45521</v>
      </c>
      <c r="M119" t="s">
        <v>843</v>
      </c>
      <c r="N119" s="142" t="s">
        <v>634</v>
      </c>
      <c r="O119" t="s">
        <v>842</v>
      </c>
      <c r="P119" s="142" t="s">
        <v>634</v>
      </c>
      <c r="Q119" t="s">
        <v>842</v>
      </c>
      <c r="R119" s="80" t="s">
        <v>634</v>
      </c>
      <c r="S119" t="s">
        <v>842</v>
      </c>
      <c r="T119" s="80" t="s">
        <v>634</v>
      </c>
      <c r="U119" t="s">
        <v>842</v>
      </c>
      <c r="V119" s="80" t="s">
        <v>634</v>
      </c>
      <c r="W119" t="s">
        <v>842</v>
      </c>
      <c r="X119" s="80" t="s">
        <v>634</v>
      </c>
      <c r="Y119" t="s">
        <v>842</v>
      </c>
      <c r="Z119" s="80" t="s">
        <v>634</v>
      </c>
      <c r="AA119" t="s">
        <v>842</v>
      </c>
      <c r="AB119" s="80" t="s">
        <v>634</v>
      </c>
      <c r="AC119" t="s">
        <v>842</v>
      </c>
      <c r="AD119" s="80" t="s">
        <v>634</v>
      </c>
      <c r="AE119" t="s">
        <v>842</v>
      </c>
      <c r="AF119" s="80" t="s">
        <v>634</v>
      </c>
      <c r="AG119" t="s">
        <v>842</v>
      </c>
      <c r="AH119" s="80" t="s">
        <v>634</v>
      </c>
      <c r="AI119" t="s">
        <v>842</v>
      </c>
      <c r="AJ119" s="80">
        <v>45581</v>
      </c>
      <c r="AK119" t="s">
        <v>843</v>
      </c>
      <c r="AL119" s="81">
        <v>45600</v>
      </c>
      <c r="AM119" t="s">
        <v>843</v>
      </c>
      <c r="AN119" s="81">
        <v>45600</v>
      </c>
      <c r="AO119" t="s">
        <v>843</v>
      </c>
      <c r="AP119" s="152"/>
      <c r="AQ119" t="s">
        <v>842</v>
      </c>
    </row>
    <row r="120" spans="1:43" x14ac:dyDescent="0.3">
      <c r="A120" s="4" t="s">
        <v>359</v>
      </c>
      <c r="B120" s="161" t="s">
        <v>361</v>
      </c>
      <c r="C120" s="6" t="s">
        <v>688</v>
      </c>
      <c r="D120" s="6" t="s">
        <v>627</v>
      </c>
      <c r="E120" s="96">
        <v>15</v>
      </c>
      <c r="F120" s="144">
        <v>45613</v>
      </c>
      <c r="G120" t="s">
        <v>843</v>
      </c>
      <c r="H120" s="144">
        <v>45705</v>
      </c>
      <c r="I120" t="s">
        <v>843</v>
      </c>
      <c r="J120" s="144">
        <v>45454</v>
      </c>
      <c r="K120" t="s">
        <v>843</v>
      </c>
      <c r="L120" s="80">
        <v>45694</v>
      </c>
      <c r="M120" t="s">
        <v>843</v>
      </c>
      <c r="N120" s="142">
        <v>45545</v>
      </c>
      <c r="O120" t="s">
        <v>843</v>
      </c>
      <c r="P120" s="142">
        <v>45735</v>
      </c>
      <c r="Q120" t="s">
        <v>843</v>
      </c>
      <c r="R120" s="144">
        <v>45712</v>
      </c>
      <c r="S120" t="s">
        <v>843</v>
      </c>
      <c r="T120" s="148">
        <v>45690</v>
      </c>
      <c r="U120" t="s">
        <v>843</v>
      </c>
      <c r="V120" s="145">
        <v>45676</v>
      </c>
      <c r="W120" t="s">
        <v>843</v>
      </c>
      <c r="X120" s="80">
        <v>45587</v>
      </c>
      <c r="Y120" t="s">
        <v>843</v>
      </c>
      <c r="Z120" s="80">
        <v>45683</v>
      </c>
      <c r="AA120" t="s">
        <v>843</v>
      </c>
      <c r="AB120" s="80">
        <v>45446</v>
      </c>
      <c r="AC120" t="s">
        <v>843</v>
      </c>
      <c r="AD120" s="80">
        <v>45586</v>
      </c>
      <c r="AE120" t="s">
        <v>843</v>
      </c>
      <c r="AF120" s="144">
        <v>45691</v>
      </c>
      <c r="AG120" t="s">
        <v>843</v>
      </c>
      <c r="AH120" s="80">
        <v>45676</v>
      </c>
      <c r="AI120" t="s">
        <v>843</v>
      </c>
      <c r="AJ120" s="80" t="s">
        <v>634</v>
      </c>
      <c r="AK120" t="s">
        <v>842</v>
      </c>
      <c r="AL120" s="80" t="s">
        <v>634</v>
      </c>
      <c r="AM120" t="s">
        <v>842</v>
      </c>
      <c r="AN120" s="80"/>
      <c r="AO120" t="s">
        <v>842</v>
      </c>
      <c r="AP120" s="152"/>
      <c r="AQ120" t="s">
        <v>842</v>
      </c>
    </row>
    <row r="121" spans="1:43" x14ac:dyDescent="0.3">
      <c r="A121" s="4" t="s">
        <v>362</v>
      </c>
      <c r="B121" s="175" t="s">
        <v>364</v>
      </c>
      <c r="C121" s="6" t="s">
        <v>689</v>
      </c>
      <c r="D121" s="6" t="s">
        <v>365</v>
      </c>
      <c r="E121" s="96">
        <v>0</v>
      </c>
      <c r="F121" s="144"/>
      <c r="G121" t="s">
        <v>842</v>
      </c>
      <c r="H121" s="144"/>
      <c r="I121" t="s">
        <v>842</v>
      </c>
      <c r="J121" s="144"/>
      <c r="K121" t="s">
        <v>842</v>
      </c>
      <c r="L121" s="80" t="s">
        <v>634</v>
      </c>
      <c r="M121" t="s">
        <v>842</v>
      </c>
      <c r="N121" s="142" t="s">
        <v>634</v>
      </c>
      <c r="O121" t="s">
        <v>842</v>
      </c>
      <c r="P121" s="142" t="s">
        <v>634</v>
      </c>
      <c r="Q121" t="s">
        <v>842</v>
      </c>
      <c r="R121" s="80" t="s">
        <v>634</v>
      </c>
      <c r="S121" t="s">
        <v>842</v>
      </c>
      <c r="T121" s="80" t="s">
        <v>634</v>
      </c>
      <c r="U121" t="s">
        <v>842</v>
      </c>
      <c r="V121" s="80" t="s">
        <v>634</v>
      </c>
      <c r="W121" t="s">
        <v>842</v>
      </c>
      <c r="X121" s="80" t="s">
        <v>634</v>
      </c>
      <c r="Y121" t="s">
        <v>842</v>
      </c>
      <c r="Z121" s="80" t="s">
        <v>634</v>
      </c>
      <c r="AA121" t="s">
        <v>842</v>
      </c>
      <c r="AB121" s="80" t="s">
        <v>634</v>
      </c>
      <c r="AC121" t="s">
        <v>842</v>
      </c>
      <c r="AD121" s="80" t="s">
        <v>634</v>
      </c>
      <c r="AE121" t="s">
        <v>842</v>
      </c>
      <c r="AF121" s="80" t="s">
        <v>634</v>
      </c>
      <c r="AG121" t="s">
        <v>842</v>
      </c>
      <c r="AH121" s="80" t="s">
        <v>634</v>
      </c>
      <c r="AI121" t="s">
        <v>842</v>
      </c>
      <c r="AJ121" s="80" t="s">
        <v>634</v>
      </c>
      <c r="AK121" t="s">
        <v>842</v>
      </c>
      <c r="AL121" s="80" t="s">
        <v>634</v>
      </c>
      <c r="AM121" t="s">
        <v>842</v>
      </c>
      <c r="AN121" s="80"/>
      <c r="AO121" t="s">
        <v>842</v>
      </c>
      <c r="AP121" s="152"/>
      <c r="AQ121" t="s">
        <v>842</v>
      </c>
    </row>
    <row r="122" spans="1:43" x14ac:dyDescent="0.3">
      <c r="A122" s="4" t="s">
        <v>366</v>
      </c>
      <c r="B122" s="161" t="s">
        <v>368</v>
      </c>
      <c r="C122" s="6" t="s">
        <v>688</v>
      </c>
      <c r="D122" s="6" t="s">
        <v>143</v>
      </c>
      <c r="E122" s="96">
        <v>3</v>
      </c>
      <c r="F122" s="144"/>
      <c r="G122" t="s">
        <v>842</v>
      </c>
      <c r="H122" s="144"/>
      <c r="I122" t="s">
        <v>842</v>
      </c>
      <c r="J122" s="144"/>
      <c r="K122" t="s">
        <v>842</v>
      </c>
      <c r="L122" s="80" t="s">
        <v>634</v>
      </c>
      <c r="M122" t="s">
        <v>842</v>
      </c>
      <c r="N122" s="142" t="s">
        <v>634</v>
      </c>
      <c r="O122" t="s">
        <v>842</v>
      </c>
      <c r="P122" s="142" t="s">
        <v>634</v>
      </c>
      <c r="Q122" t="s">
        <v>842</v>
      </c>
      <c r="R122" s="80" t="s">
        <v>634</v>
      </c>
      <c r="S122" t="s">
        <v>842</v>
      </c>
      <c r="T122" s="80" t="s">
        <v>634</v>
      </c>
      <c r="U122" t="s">
        <v>842</v>
      </c>
      <c r="V122" s="80" t="s">
        <v>634</v>
      </c>
      <c r="W122" t="s">
        <v>842</v>
      </c>
      <c r="X122" s="80" t="s">
        <v>634</v>
      </c>
      <c r="Y122" t="s">
        <v>842</v>
      </c>
      <c r="Z122" s="80" t="s">
        <v>634</v>
      </c>
      <c r="AA122" t="s">
        <v>842</v>
      </c>
      <c r="AB122" s="80" t="s">
        <v>634</v>
      </c>
      <c r="AC122" t="s">
        <v>842</v>
      </c>
      <c r="AD122" s="80" t="s">
        <v>634</v>
      </c>
      <c r="AE122" t="s">
        <v>842</v>
      </c>
      <c r="AF122" s="80" t="s">
        <v>634</v>
      </c>
      <c r="AG122" t="s">
        <v>842</v>
      </c>
      <c r="AH122" s="80" t="s">
        <v>634</v>
      </c>
      <c r="AI122" t="s">
        <v>842</v>
      </c>
      <c r="AJ122" s="80">
        <v>45581</v>
      </c>
      <c r="AK122" t="s">
        <v>843</v>
      </c>
      <c r="AL122" s="81">
        <v>45600</v>
      </c>
      <c r="AM122" t="s">
        <v>843</v>
      </c>
      <c r="AN122" s="81">
        <v>45600</v>
      </c>
      <c r="AO122" t="s">
        <v>843</v>
      </c>
      <c r="AP122" s="152"/>
      <c r="AQ122" t="s">
        <v>842</v>
      </c>
    </row>
    <row r="123" spans="1:43" x14ac:dyDescent="0.3">
      <c r="A123" s="4" t="s">
        <v>369</v>
      </c>
      <c r="B123" s="161" t="s">
        <v>371</v>
      </c>
      <c r="C123" s="6" t="s">
        <v>666</v>
      </c>
      <c r="D123" s="6" t="s">
        <v>626</v>
      </c>
      <c r="E123" s="96">
        <v>0</v>
      </c>
      <c r="F123" s="144"/>
      <c r="G123" t="s">
        <v>842</v>
      </c>
      <c r="H123" s="144"/>
      <c r="I123" t="s">
        <v>842</v>
      </c>
      <c r="J123" s="144"/>
      <c r="K123" t="s">
        <v>842</v>
      </c>
      <c r="L123" s="80" t="s">
        <v>634</v>
      </c>
      <c r="M123" t="s">
        <v>842</v>
      </c>
      <c r="N123" s="142" t="s">
        <v>634</v>
      </c>
      <c r="O123" t="s">
        <v>842</v>
      </c>
      <c r="P123" s="142" t="s">
        <v>634</v>
      </c>
      <c r="Q123" t="s">
        <v>842</v>
      </c>
      <c r="R123" s="80" t="s">
        <v>634</v>
      </c>
      <c r="S123" t="s">
        <v>842</v>
      </c>
      <c r="T123" s="80" t="s">
        <v>634</v>
      </c>
      <c r="U123" t="s">
        <v>842</v>
      </c>
      <c r="V123" s="80" t="s">
        <v>634</v>
      </c>
      <c r="W123" t="s">
        <v>842</v>
      </c>
      <c r="X123" s="80" t="s">
        <v>634</v>
      </c>
      <c r="Y123" t="s">
        <v>842</v>
      </c>
      <c r="Z123" s="80" t="s">
        <v>634</v>
      </c>
      <c r="AA123" t="s">
        <v>842</v>
      </c>
      <c r="AB123" s="80" t="s">
        <v>634</v>
      </c>
      <c r="AC123" t="s">
        <v>842</v>
      </c>
      <c r="AD123" s="80" t="s">
        <v>634</v>
      </c>
      <c r="AE123" t="s">
        <v>842</v>
      </c>
      <c r="AF123" s="80" t="s">
        <v>634</v>
      </c>
      <c r="AG123" t="s">
        <v>842</v>
      </c>
      <c r="AH123" s="80" t="s">
        <v>634</v>
      </c>
      <c r="AI123" t="s">
        <v>842</v>
      </c>
      <c r="AJ123" s="80" t="s">
        <v>634</v>
      </c>
      <c r="AK123" t="s">
        <v>842</v>
      </c>
      <c r="AL123" s="80" t="s">
        <v>634</v>
      </c>
      <c r="AM123" t="s">
        <v>842</v>
      </c>
      <c r="AN123" s="80"/>
      <c r="AO123" t="s">
        <v>842</v>
      </c>
      <c r="AP123" s="152"/>
      <c r="AQ123" t="s">
        <v>842</v>
      </c>
    </row>
    <row r="124" spans="1:43" x14ac:dyDescent="0.3">
      <c r="A124" s="4" t="s">
        <v>372</v>
      </c>
      <c r="B124" s="161" t="s">
        <v>374</v>
      </c>
      <c r="C124" s="6" t="s">
        <v>681</v>
      </c>
      <c r="D124" s="6" t="s">
        <v>628</v>
      </c>
      <c r="E124" s="96">
        <v>0</v>
      </c>
      <c r="F124" s="144"/>
      <c r="G124" t="s">
        <v>842</v>
      </c>
      <c r="H124" s="144"/>
      <c r="I124" t="s">
        <v>842</v>
      </c>
      <c r="J124" s="144"/>
      <c r="K124" t="s">
        <v>842</v>
      </c>
      <c r="L124" s="80" t="s">
        <v>634</v>
      </c>
      <c r="M124" t="s">
        <v>842</v>
      </c>
      <c r="N124" s="142" t="s">
        <v>634</v>
      </c>
      <c r="O124" t="s">
        <v>842</v>
      </c>
      <c r="P124" s="142" t="s">
        <v>634</v>
      </c>
      <c r="Q124" t="s">
        <v>842</v>
      </c>
      <c r="R124" s="80" t="s">
        <v>634</v>
      </c>
      <c r="S124" t="s">
        <v>842</v>
      </c>
      <c r="T124" s="80" t="s">
        <v>634</v>
      </c>
      <c r="U124" t="s">
        <v>842</v>
      </c>
      <c r="V124" s="80" t="s">
        <v>634</v>
      </c>
      <c r="W124" t="s">
        <v>842</v>
      </c>
      <c r="X124" s="80" t="s">
        <v>634</v>
      </c>
      <c r="Y124" t="s">
        <v>842</v>
      </c>
      <c r="Z124" s="80" t="s">
        <v>634</v>
      </c>
      <c r="AA124" t="s">
        <v>842</v>
      </c>
      <c r="AB124" s="80" t="s">
        <v>634</v>
      </c>
      <c r="AC124" t="s">
        <v>842</v>
      </c>
      <c r="AD124" s="80" t="s">
        <v>634</v>
      </c>
      <c r="AE124" t="s">
        <v>842</v>
      </c>
      <c r="AF124" s="80" t="s">
        <v>634</v>
      </c>
      <c r="AG124" t="s">
        <v>842</v>
      </c>
      <c r="AH124" s="80" t="s">
        <v>634</v>
      </c>
      <c r="AI124" t="s">
        <v>842</v>
      </c>
      <c r="AJ124" s="80" t="s">
        <v>634</v>
      </c>
      <c r="AK124" t="s">
        <v>842</v>
      </c>
      <c r="AL124" s="80" t="s">
        <v>634</v>
      </c>
      <c r="AM124" t="s">
        <v>842</v>
      </c>
      <c r="AN124" s="80"/>
      <c r="AO124" t="s">
        <v>842</v>
      </c>
      <c r="AP124" s="152"/>
      <c r="AQ124" t="s">
        <v>842</v>
      </c>
    </row>
    <row r="125" spans="1:43" x14ac:dyDescent="0.3">
      <c r="A125" s="32" t="s">
        <v>375</v>
      </c>
      <c r="B125" s="175" t="s">
        <v>377</v>
      </c>
      <c r="C125" s="6" t="s">
        <v>678</v>
      </c>
      <c r="D125" s="6" t="s">
        <v>365</v>
      </c>
      <c r="E125" s="96">
        <v>0</v>
      </c>
      <c r="F125" s="144"/>
      <c r="G125" t="s">
        <v>842</v>
      </c>
      <c r="H125" s="144"/>
      <c r="I125" t="s">
        <v>842</v>
      </c>
      <c r="J125" s="144"/>
      <c r="K125" t="s">
        <v>842</v>
      </c>
      <c r="L125" s="80" t="s">
        <v>634</v>
      </c>
      <c r="M125" t="s">
        <v>842</v>
      </c>
      <c r="N125" s="142" t="s">
        <v>634</v>
      </c>
      <c r="O125" t="s">
        <v>842</v>
      </c>
      <c r="P125" s="142" t="s">
        <v>634</v>
      </c>
      <c r="Q125" t="s">
        <v>842</v>
      </c>
      <c r="R125" s="80" t="s">
        <v>634</v>
      </c>
      <c r="S125" t="s">
        <v>842</v>
      </c>
      <c r="T125" s="80" t="s">
        <v>634</v>
      </c>
      <c r="U125" t="s">
        <v>842</v>
      </c>
      <c r="V125" s="80" t="s">
        <v>634</v>
      </c>
      <c r="W125" t="s">
        <v>842</v>
      </c>
      <c r="X125" s="80" t="s">
        <v>634</v>
      </c>
      <c r="Y125" t="s">
        <v>842</v>
      </c>
      <c r="Z125" s="80" t="s">
        <v>634</v>
      </c>
      <c r="AA125" t="s">
        <v>842</v>
      </c>
      <c r="AB125" s="80" t="s">
        <v>634</v>
      </c>
      <c r="AC125" t="s">
        <v>842</v>
      </c>
      <c r="AD125" s="80" t="s">
        <v>634</v>
      </c>
      <c r="AE125" t="s">
        <v>842</v>
      </c>
      <c r="AF125" s="80" t="s">
        <v>634</v>
      </c>
      <c r="AG125" t="s">
        <v>842</v>
      </c>
      <c r="AH125" s="80" t="s">
        <v>634</v>
      </c>
      <c r="AI125" t="s">
        <v>842</v>
      </c>
      <c r="AJ125" s="80" t="s">
        <v>634</v>
      </c>
      <c r="AK125" t="s">
        <v>842</v>
      </c>
      <c r="AL125" s="80" t="s">
        <v>634</v>
      </c>
      <c r="AM125" t="s">
        <v>842</v>
      </c>
      <c r="AN125" s="80"/>
      <c r="AO125" t="s">
        <v>842</v>
      </c>
      <c r="AP125" s="152"/>
      <c r="AQ125" t="s">
        <v>842</v>
      </c>
    </row>
    <row r="126" spans="1:43" x14ac:dyDescent="0.3">
      <c r="A126" s="32" t="s">
        <v>378</v>
      </c>
      <c r="B126" s="161" t="s">
        <v>380</v>
      </c>
      <c r="C126" s="6" t="s">
        <v>688</v>
      </c>
      <c r="D126" s="6" t="s">
        <v>625</v>
      </c>
      <c r="E126" s="96">
        <v>15</v>
      </c>
      <c r="F126" s="144">
        <v>45657</v>
      </c>
      <c r="G126" t="s">
        <v>843</v>
      </c>
      <c r="H126" s="144">
        <v>45430</v>
      </c>
      <c r="I126" t="s">
        <v>843</v>
      </c>
      <c r="J126" s="144">
        <v>45713</v>
      </c>
      <c r="K126" t="s">
        <v>843</v>
      </c>
      <c r="L126" s="80">
        <v>45550</v>
      </c>
      <c r="M126" t="s">
        <v>843</v>
      </c>
      <c r="N126" s="142">
        <v>45431</v>
      </c>
      <c r="O126" t="s">
        <v>843</v>
      </c>
      <c r="P126" s="144">
        <v>45712</v>
      </c>
      <c r="Q126" t="s">
        <v>843</v>
      </c>
      <c r="R126" s="80">
        <v>45579</v>
      </c>
      <c r="S126" t="s">
        <v>843</v>
      </c>
      <c r="T126" s="148">
        <v>45690</v>
      </c>
      <c r="U126" t="s">
        <v>843</v>
      </c>
      <c r="V126" s="145">
        <v>45676</v>
      </c>
      <c r="W126" t="s">
        <v>843</v>
      </c>
      <c r="X126" s="80">
        <v>45678</v>
      </c>
      <c r="Y126" t="s">
        <v>843</v>
      </c>
      <c r="Z126" s="137">
        <v>45714</v>
      </c>
      <c r="AA126" t="s">
        <v>843</v>
      </c>
      <c r="AB126" s="80">
        <v>45442</v>
      </c>
      <c r="AC126" t="s">
        <v>843</v>
      </c>
      <c r="AD126" s="80">
        <v>45586</v>
      </c>
      <c r="AE126" t="s">
        <v>843</v>
      </c>
      <c r="AF126" s="80">
        <v>45893</v>
      </c>
      <c r="AG126" t="s">
        <v>843</v>
      </c>
      <c r="AH126" s="80">
        <v>45676</v>
      </c>
      <c r="AI126" t="s">
        <v>843</v>
      </c>
      <c r="AJ126" s="80" t="s">
        <v>634</v>
      </c>
      <c r="AK126" t="s">
        <v>842</v>
      </c>
      <c r="AL126" s="80" t="s">
        <v>634</v>
      </c>
      <c r="AM126" t="s">
        <v>842</v>
      </c>
      <c r="AN126" s="80"/>
      <c r="AO126" t="s">
        <v>842</v>
      </c>
      <c r="AP126" s="152"/>
      <c r="AQ126" t="s">
        <v>842</v>
      </c>
    </row>
    <row r="127" spans="1:43" x14ac:dyDescent="0.3">
      <c r="A127" s="33" t="s">
        <v>381</v>
      </c>
      <c r="B127" s="155" t="s">
        <v>383</v>
      </c>
      <c r="C127" s="6" t="s">
        <v>678</v>
      </c>
      <c r="D127" s="6" t="s">
        <v>234</v>
      </c>
      <c r="E127" s="96">
        <v>0</v>
      </c>
      <c r="F127" s="144"/>
      <c r="G127" t="s">
        <v>842</v>
      </c>
      <c r="H127" s="144"/>
      <c r="I127" t="s">
        <v>842</v>
      </c>
      <c r="J127" s="144"/>
      <c r="K127" t="s">
        <v>842</v>
      </c>
      <c r="L127" s="80" t="s">
        <v>634</v>
      </c>
      <c r="M127" t="s">
        <v>842</v>
      </c>
      <c r="N127" s="142" t="s">
        <v>634</v>
      </c>
      <c r="O127" t="s">
        <v>842</v>
      </c>
      <c r="P127" s="142" t="s">
        <v>634</v>
      </c>
      <c r="Q127" t="s">
        <v>842</v>
      </c>
      <c r="R127" s="80" t="s">
        <v>634</v>
      </c>
      <c r="S127" t="s">
        <v>842</v>
      </c>
      <c r="T127" s="80" t="s">
        <v>634</v>
      </c>
      <c r="U127" t="s">
        <v>842</v>
      </c>
      <c r="V127" s="80" t="s">
        <v>634</v>
      </c>
      <c r="W127" t="s">
        <v>842</v>
      </c>
      <c r="X127" s="80" t="s">
        <v>634</v>
      </c>
      <c r="Y127" t="s">
        <v>842</v>
      </c>
      <c r="Z127" s="80" t="s">
        <v>634</v>
      </c>
      <c r="AA127" t="s">
        <v>842</v>
      </c>
      <c r="AB127" s="80" t="s">
        <v>634</v>
      </c>
      <c r="AC127" t="s">
        <v>842</v>
      </c>
      <c r="AD127" s="80" t="s">
        <v>634</v>
      </c>
      <c r="AE127" t="s">
        <v>842</v>
      </c>
      <c r="AF127" s="80" t="s">
        <v>634</v>
      </c>
      <c r="AG127" t="s">
        <v>842</v>
      </c>
      <c r="AH127" s="80" t="s">
        <v>634</v>
      </c>
      <c r="AI127" t="s">
        <v>842</v>
      </c>
      <c r="AJ127" s="80" t="s">
        <v>634</v>
      </c>
      <c r="AK127" t="s">
        <v>842</v>
      </c>
      <c r="AL127" s="80" t="s">
        <v>634</v>
      </c>
      <c r="AM127" t="s">
        <v>842</v>
      </c>
      <c r="AN127" s="80"/>
      <c r="AO127" t="s">
        <v>842</v>
      </c>
      <c r="AP127" s="152"/>
      <c r="AQ127" t="s">
        <v>842</v>
      </c>
    </row>
    <row r="128" spans="1:43" x14ac:dyDescent="0.3">
      <c r="A128" s="33" t="s">
        <v>384</v>
      </c>
      <c r="B128" s="173" t="s">
        <v>386</v>
      </c>
      <c r="C128" s="6" t="s">
        <v>678</v>
      </c>
      <c r="D128" s="6" t="s">
        <v>630</v>
      </c>
      <c r="E128" s="96">
        <v>4</v>
      </c>
      <c r="F128" s="144"/>
      <c r="G128" t="s">
        <v>842</v>
      </c>
      <c r="H128" s="144"/>
      <c r="I128" t="s">
        <v>842</v>
      </c>
      <c r="J128" s="144">
        <v>45497</v>
      </c>
      <c r="K128" t="s">
        <v>843</v>
      </c>
      <c r="L128" s="80" t="s">
        <v>634</v>
      </c>
      <c r="M128" t="s">
        <v>842</v>
      </c>
      <c r="N128" s="142">
        <v>45592</v>
      </c>
      <c r="O128" t="s">
        <v>843</v>
      </c>
      <c r="P128" s="142" t="s">
        <v>634</v>
      </c>
      <c r="Q128" t="s">
        <v>842</v>
      </c>
      <c r="R128" s="80" t="s">
        <v>634</v>
      </c>
      <c r="S128" t="s">
        <v>842</v>
      </c>
      <c r="T128" s="80">
        <v>45452</v>
      </c>
      <c r="U128" t="s">
        <v>843</v>
      </c>
      <c r="V128" s="80" t="s">
        <v>634</v>
      </c>
      <c r="W128" t="s">
        <v>842</v>
      </c>
      <c r="X128" s="80">
        <v>45788</v>
      </c>
      <c r="Y128" t="s">
        <v>843</v>
      </c>
      <c r="Z128" s="80" t="s">
        <v>634</v>
      </c>
      <c r="AA128" t="s">
        <v>842</v>
      </c>
      <c r="AB128" s="80" t="s">
        <v>634</v>
      </c>
      <c r="AC128" t="s">
        <v>842</v>
      </c>
      <c r="AD128" s="80" t="s">
        <v>634</v>
      </c>
      <c r="AE128" t="s">
        <v>842</v>
      </c>
      <c r="AF128" s="80" t="s">
        <v>634</v>
      </c>
      <c r="AG128" t="s">
        <v>842</v>
      </c>
      <c r="AH128" s="80" t="s">
        <v>634</v>
      </c>
      <c r="AI128" t="s">
        <v>842</v>
      </c>
      <c r="AJ128" s="80" t="s">
        <v>634</v>
      </c>
      <c r="AK128" t="s">
        <v>842</v>
      </c>
      <c r="AL128" s="80" t="s">
        <v>634</v>
      </c>
      <c r="AM128" t="s">
        <v>842</v>
      </c>
      <c r="AN128" s="80"/>
      <c r="AO128" t="s">
        <v>842</v>
      </c>
      <c r="AP128" s="152"/>
      <c r="AQ128" t="s">
        <v>842</v>
      </c>
    </row>
    <row r="129" spans="1:43" x14ac:dyDescent="0.3">
      <c r="A129" s="33" t="s">
        <v>387</v>
      </c>
      <c r="B129" s="155" t="s">
        <v>389</v>
      </c>
      <c r="C129" s="6" t="s">
        <v>656</v>
      </c>
      <c r="D129" s="6" t="s">
        <v>79</v>
      </c>
      <c r="E129" s="96">
        <v>9</v>
      </c>
      <c r="F129" s="144">
        <v>45783</v>
      </c>
      <c r="G129" t="s">
        <v>843</v>
      </c>
      <c r="H129" s="144">
        <v>45784</v>
      </c>
      <c r="I129" t="s">
        <v>843</v>
      </c>
      <c r="J129" s="144">
        <v>45782</v>
      </c>
      <c r="K129" t="s">
        <v>843</v>
      </c>
      <c r="L129" s="80">
        <v>45785</v>
      </c>
      <c r="M129" t="s">
        <v>843</v>
      </c>
      <c r="N129" s="142">
        <v>45782</v>
      </c>
      <c r="O129" t="s">
        <v>843</v>
      </c>
      <c r="P129" s="142" t="s">
        <v>634</v>
      </c>
      <c r="Q129" t="s">
        <v>842</v>
      </c>
      <c r="R129" s="224">
        <v>45783</v>
      </c>
      <c r="S129" t="s">
        <v>843</v>
      </c>
      <c r="T129" s="223">
        <v>45784</v>
      </c>
      <c r="U129" t="s">
        <v>843</v>
      </c>
      <c r="V129" s="80" t="s">
        <v>634</v>
      </c>
      <c r="W129" t="s">
        <v>842</v>
      </c>
      <c r="X129" s="80">
        <v>45788</v>
      </c>
      <c r="Y129" t="s">
        <v>843</v>
      </c>
      <c r="Z129" s="146">
        <v>45785</v>
      </c>
      <c r="AA129" t="s">
        <v>843</v>
      </c>
      <c r="AB129" s="80" t="s">
        <v>634</v>
      </c>
      <c r="AC129" t="s">
        <v>842</v>
      </c>
      <c r="AD129" s="80" t="s">
        <v>634</v>
      </c>
      <c r="AE129" t="s">
        <v>842</v>
      </c>
      <c r="AF129" s="80" t="s">
        <v>634</v>
      </c>
      <c r="AG129" t="s">
        <v>842</v>
      </c>
      <c r="AH129" s="80" t="s">
        <v>634</v>
      </c>
      <c r="AI129" t="s">
        <v>842</v>
      </c>
      <c r="AJ129" s="80" t="s">
        <v>634</v>
      </c>
      <c r="AK129" t="s">
        <v>842</v>
      </c>
      <c r="AL129" s="80" t="s">
        <v>634</v>
      </c>
      <c r="AM129" t="s">
        <v>842</v>
      </c>
      <c r="AN129" s="80"/>
      <c r="AO129" t="s">
        <v>842</v>
      </c>
      <c r="AP129" s="152"/>
      <c r="AQ129" t="s">
        <v>842</v>
      </c>
    </row>
    <row r="130" spans="1:43" x14ac:dyDescent="0.3">
      <c r="A130" s="33" t="s">
        <v>390</v>
      </c>
      <c r="B130" s="155" t="s">
        <v>392</v>
      </c>
      <c r="C130" s="6" t="s">
        <v>678</v>
      </c>
      <c r="D130" s="6" t="s">
        <v>27</v>
      </c>
      <c r="E130" s="96">
        <v>0</v>
      </c>
      <c r="F130" s="144"/>
      <c r="G130" t="s">
        <v>842</v>
      </c>
      <c r="H130" s="144"/>
      <c r="I130" t="s">
        <v>842</v>
      </c>
      <c r="J130" s="144"/>
      <c r="K130" t="s">
        <v>842</v>
      </c>
      <c r="L130" s="80" t="s">
        <v>634</v>
      </c>
      <c r="M130" t="s">
        <v>842</v>
      </c>
      <c r="N130" s="142" t="s">
        <v>634</v>
      </c>
      <c r="O130" t="s">
        <v>842</v>
      </c>
      <c r="P130" s="142" t="s">
        <v>634</v>
      </c>
      <c r="Q130" t="s">
        <v>842</v>
      </c>
      <c r="R130" s="80" t="s">
        <v>634</v>
      </c>
      <c r="S130" t="s">
        <v>842</v>
      </c>
      <c r="T130" s="80" t="s">
        <v>634</v>
      </c>
      <c r="U130" t="s">
        <v>842</v>
      </c>
      <c r="V130" s="80" t="s">
        <v>634</v>
      </c>
      <c r="W130" t="s">
        <v>842</v>
      </c>
      <c r="X130" s="80" t="s">
        <v>634</v>
      </c>
      <c r="Y130" t="s">
        <v>842</v>
      </c>
      <c r="Z130" s="80" t="s">
        <v>634</v>
      </c>
      <c r="AA130" t="s">
        <v>842</v>
      </c>
      <c r="AB130" s="80" t="s">
        <v>634</v>
      </c>
      <c r="AC130" t="s">
        <v>842</v>
      </c>
      <c r="AD130" s="80" t="s">
        <v>634</v>
      </c>
      <c r="AE130" t="s">
        <v>842</v>
      </c>
      <c r="AF130" s="80" t="s">
        <v>634</v>
      </c>
      <c r="AG130" t="s">
        <v>842</v>
      </c>
      <c r="AH130" s="80" t="s">
        <v>634</v>
      </c>
      <c r="AI130" t="s">
        <v>842</v>
      </c>
      <c r="AJ130" s="80" t="s">
        <v>634</v>
      </c>
      <c r="AK130" t="s">
        <v>842</v>
      </c>
      <c r="AL130" s="80" t="s">
        <v>634</v>
      </c>
      <c r="AM130" t="s">
        <v>842</v>
      </c>
      <c r="AN130" s="80"/>
      <c r="AO130" t="s">
        <v>842</v>
      </c>
      <c r="AP130" s="152"/>
      <c r="AQ130" t="s">
        <v>842</v>
      </c>
    </row>
    <row r="131" spans="1:43" x14ac:dyDescent="0.3">
      <c r="A131" s="33" t="s">
        <v>393</v>
      </c>
      <c r="B131" s="156" t="s">
        <v>395</v>
      </c>
      <c r="C131" s="6" t="s">
        <v>656</v>
      </c>
      <c r="D131" s="6" t="s">
        <v>629</v>
      </c>
      <c r="E131" s="96">
        <v>16</v>
      </c>
      <c r="F131" s="144">
        <v>45573</v>
      </c>
      <c r="G131" t="s">
        <v>843</v>
      </c>
      <c r="H131" s="144">
        <v>45569</v>
      </c>
      <c r="I131" t="s">
        <v>843</v>
      </c>
      <c r="J131" s="144">
        <v>45547</v>
      </c>
      <c r="K131" t="s">
        <v>843</v>
      </c>
      <c r="L131" s="80">
        <v>45545</v>
      </c>
      <c r="M131" t="s">
        <v>843</v>
      </c>
      <c r="N131" s="142">
        <v>45592</v>
      </c>
      <c r="O131" t="s">
        <v>843</v>
      </c>
      <c r="P131" s="142" t="s">
        <v>634</v>
      </c>
      <c r="Q131" t="s">
        <v>842</v>
      </c>
      <c r="R131" s="80">
        <v>45593</v>
      </c>
      <c r="S131" t="s">
        <v>843</v>
      </c>
      <c r="T131" s="80">
        <v>45529</v>
      </c>
      <c r="U131" t="s">
        <v>843</v>
      </c>
      <c r="V131" s="80">
        <v>45531</v>
      </c>
      <c r="W131" t="s">
        <v>843</v>
      </c>
      <c r="X131" s="80">
        <v>45678</v>
      </c>
      <c r="Y131" t="s">
        <v>843</v>
      </c>
      <c r="Z131" s="80">
        <v>45397</v>
      </c>
      <c r="AA131" t="s">
        <v>843</v>
      </c>
      <c r="AB131" s="80">
        <v>45596</v>
      </c>
      <c r="AC131" t="s">
        <v>843</v>
      </c>
      <c r="AD131" s="80">
        <v>45595</v>
      </c>
      <c r="AE131" t="s">
        <v>843</v>
      </c>
      <c r="AF131" s="80">
        <v>45441</v>
      </c>
      <c r="AG131" t="s">
        <v>843</v>
      </c>
      <c r="AH131" s="82">
        <v>45600</v>
      </c>
      <c r="AI131" t="s">
        <v>843</v>
      </c>
      <c r="AJ131" s="81">
        <v>45613</v>
      </c>
      <c r="AK131" t="s">
        <v>843</v>
      </c>
      <c r="AL131" s="81">
        <v>45614</v>
      </c>
      <c r="AM131" t="s">
        <v>843</v>
      </c>
      <c r="AN131" s="80"/>
      <c r="AO131" t="s">
        <v>842</v>
      </c>
      <c r="AP131" s="152"/>
      <c r="AQ131" t="s">
        <v>842</v>
      </c>
    </row>
    <row r="132" spans="1:43" x14ac:dyDescent="0.3">
      <c r="A132" s="4" t="s">
        <v>396</v>
      </c>
      <c r="B132" s="176" t="s">
        <v>398</v>
      </c>
      <c r="C132" s="6" t="s">
        <v>656</v>
      </c>
      <c r="D132" s="6" t="s">
        <v>717</v>
      </c>
      <c r="E132" s="96">
        <v>4</v>
      </c>
      <c r="F132" s="144">
        <v>45428</v>
      </c>
      <c r="G132" t="s">
        <v>843</v>
      </c>
      <c r="H132" s="144"/>
      <c r="I132" t="s">
        <v>842</v>
      </c>
      <c r="J132" s="144"/>
      <c r="K132" t="s">
        <v>842</v>
      </c>
      <c r="L132" s="80" t="s">
        <v>634</v>
      </c>
      <c r="M132" t="s">
        <v>842</v>
      </c>
      <c r="N132" s="142" t="s">
        <v>634</v>
      </c>
      <c r="O132" t="s">
        <v>842</v>
      </c>
      <c r="P132" s="142" t="s">
        <v>634</v>
      </c>
      <c r="Q132" t="s">
        <v>842</v>
      </c>
      <c r="R132" s="80" t="s">
        <v>634</v>
      </c>
      <c r="S132" t="s">
        <v>842</v>
      </c>
      <c r="T132" s="80" t="s">
        <v>634</v>
      </c>
      <c r="U132" t="s">
        <v>842</v>
      </c>
      <c r="V132" s="80" t="s">
        <v>634</v>
      </c>
      <c r="W132" t="s">
        <v>842</v>
      </c>
      <c r="X132" s="80" t="s">
        <v>634</v>
      </c>
      <c r="Y132" t="s">
        <v>842</v>
      </c>
      <c r="Z132" s="80" t="s">
        <v>634</v>
      </c>
      <c r="AA132" t="s">
        <v>842</v>
      </c>
      <c r="AB132" s="80" t="s">
        <v>634</v>
      </c>
      <c r="AC132" t="s">
        <v>842</v>
      </c>
      <c r="AD132" s="80" t="s">
        <v>634</v>
      </c>
      <c r="AE132" t="s">
        <v>842</v>
      </c>
      <c r="AF132" s="80" t="s">
        <v>634</v>
      </c>
      <c r="AG132" t="s">
        <v>842</v>
      </c>
      <c r="AH132" s="80" t="s">
        <v>634</v>
      </c>
      <c r="AI132" t="s">
        <v>842</v>
      </c>
      <c r="AJ132" s="80">
        <v>45581</v>
      </c>
      <c r="AK132" t="s">
        <v>843</v>
      </c>
      <c r="AL132" s="81">
        <v>45600</v>
      </c>
      <c r="AM132" t="s">
        <v>843</v>
      </c>
      <c r="AN132" s="81">
        <v>45600</v>
      </c>
      <c r="AO132" t="s">
        <v>843</v>
      </c>
      <c r="AP132" s="152"/>
      <c r="AQ132" t="s">
        <v>842</v>
      </c>
    </row>
    <row r="133" spans="1:43" x14ac:dyDescent="0.3">
      <c r="A133" s="4" t="s">
        <v>399</v>
      </c>
      <c r="B133" s="176" t="s">
        <v>401</v>
      </c>
      <c r="C133" s="6" t="s">
        <v>682</v>
      </c>
      <c r="D133" s="6" t="s">
        <v>622</v>
      </c>
      <c r="E133" s="96">
        <v>0</v>
      </c>
      <c r="F133" s="144"/>
      <c r="G133" t="s">
        <v>842</v>
      </c>
      <c r="H133" s="144"/>
      <c r="I133" t="s">
        <v>842</v>
      </c>
      <c r="J133" s="144"/>
      <c r="K133" t="s">
        <v>842</v>
      </c>
      <c r="L133" s="80" t="s">
        <v>634</v>
      </c>
      <c r="M133" t="s">
        <v>842</v>
      </c>
      <c r="N133" s="142" t="s">
        <v>634</v>
      </c>
      <c r="O133" t="s">
        <v>842</v>
      </c>
      <c r="P133" s="142" t="s">
        <v>634</v>
      </c>
      <c r="Q133" t="s">
        <v>842</v>
      </c>
      <c r="R133" s="80" t="s">
        <v>634</v>
      </c>
      <c r="S133" t="s">
        <v>842</v>
      </c>
      <c r="T133" s="80" t="s">
        <v>634</v>
      </c>
      <c r="U133" t="s">
        <v>842</v>
      </c>
      <c r="V133" s="80" t="s">
        <v>634</v>
      </c>
      <c r="W133" t="s">
        <v>842</v>
      </c>
      <c r="X133" s="80" t="s">
        <v>634</v>
      </c>
      <c r="Y133" t="s">
        <v>842</v>
      </c>
      <c r="Z133" s="80" t="s">
        <v>634</v>
      </c>
      <c r="AA133" t="s">
        <v>842</v>
      </c>
      <c r="AB133" s="80" t="s">
        <v>634</v>
      </c>
      <c r="AC133" t="s">
        <v>842</v>
      </c>
      <c r="AD133" s="80" t="s">
        <v>634</v>
      </c>
      <c r="AE133" t="s">
        <v>842</v>
      </c>
      <c r="AF133" s="80" t="s">
        <v>634</v>
      </c>
      <c r="AG133" t="s">
        <v>842</v>
      </c>
      <c r="AH133" s="80" t="s">
        <v>634</v>
      </c>
      <c r="AI133" t="s">
        <v>842</v>
      </c>
      <c r="AJ133" s="80" t="s">
        <v>634</v>
      </c>
      <c r="AK133" t="s">
        <v>842</v>
      </c>
      <c r="AL133" s="80" t="s">
        <v>634</v>
      </c>
      <c r="AM133" t="s">
        <v>842</v>
      </c>
      <c r="AN133" s="80"/>
      <c r="AO133" t="s">
        <v>842</v>
      </c>
      <c r="AP133" s="152"/>
      <c r="AQ133" t="s">
        <v>842</v>
      </c>
    </row>
    <row r="134" spans="1:43" x14ac:dyDescent="0.3">
      <c r="A134" s="117" t="s">
        <v>402</v>
      </c>
      <c r="B134" s="156" t="s">
        <v>404</v>
      </c>
      <c r="C134" s="6" t="s">
        <v>648</v>
      </c>
      <c r="D134" s="6" t="s">
        <v>621</v>
      </c>
      <c r="E134" s="96">
        <v>0</v>
      </c>
      <c r="F134" s="144"/>
      <c r="G134" t="s">
        <v>842</v>
      </c>
      <c r="H134" s="144"/>
      <c r="I134" t="s">
        <v>842</v>
      </c>
      <c r="J134" s="144"/>
      <c r="K134" t="s">
        <v>842</v>
      </c>
      <c r="L134" s="80" t="s">
        <v>634</v>
      </c>
      <c r="M134" t="s">
        <v>842</v>
      </c>
      <c r="N134" s="142" t="s">
        <v>634</v>
      </c>
      <c r="O134" t="s">
        <v>842</v>
      </c>
      <c r="P134" s="142" t="s">
        <v>634</v>
      </c>
      <c r="Q134" t="s">
        <v>842</v>
      </c>
      <c r="R134" s="80" t="s">
        <v>634</v>
      </c>
      <c r="S134" t="s">
        <v>842</v>
      </c>
      <c r="T134" s="80" t="s">
        <v>634</v>
      </c>
      <c r="U134" t="s">
        <v>842</v>
      </c>
      <c r="V134" s="80" t="s">
        <v>634</v>
      </c>
      <c r="W134" t="s">
        <v>842</v>
      </c>
      <c r="X134" s="80" t="s">
        <v>634</v>
      </c>
      <c r="Y134" t="s">
        <v>842</v>
      </c>
      <c r="Z134" s="80" t="s">
        <v>634</v>
      </c>
      <c r="AA134" t="s">
        <v>842</v>
      </c>
      <c r="AB134" s="80" t="s">
        <v>634</v>
      </c>
      <c r="AC134" t="s">
        <v>842</v>
      </c>
      <c r="AD134" s="80" t="s">
        <v>634</v>
      </c>
      <c r="AE134" t="s">
        <v>842</v>
      </c>
      <c r="AF134" s="80" t="s">
        <v>634</v>
      </c>
      <c r="AG134" t="s">
        <v>842</v>
      </c>
      <c r="AH134" s="80" t="s">
        <v>634</v>
      </c>
      <c r="AI134" t="s">
        <v>842</v>
      </c>
      <c r="AJ134" s="80" t="s">
        <v>634</v>
      </c>
      <c r="AK134" t="s">
        <v>842</v>
      </c>
      <c r="AL134" s="80" t="s">
        <v>634</v>
      </c>
      <c r="AM134" t="s">
        <v>842</v>
      </c>
      <c r="AN134" s="80"/>
      <c r="AO134" t="s">
        <v>842</v>
      </c>
      <c r="AP134" s="152"/>
      <c r="AQ134" t="s">
        <v>842</v>
      </c>
    </row>
    <row r="135" spans="1:43" x14ac:dyDescent="0.3">
      <c r="A135" s="4" t="s">
        <v>405</v>
      </c>
      <c r="B135" s="177" t="s">
        <v>407</v>
      </c>
      <c r="C135" s="6" t="s">
        <v>690</v>
      </c>
      <c r="D135" s="6" t="s">
        <v>616</v>
      </c>
      <c r="E135" s="96">
        <v>5</v>
      </c>
      <c r="F135" s="144">
        <v>45653</v>
      </c>
      <c r="G135" t="s">
        <v>843</v>
      </c>
      <c r="H135" s="144"/>
      <c r="I135" t="s">
        <v>842</v>
      </c>
      <c r="J135" s="144"/>
      <c r="K135" t="s">
        <v>842</v>
      </c>
      <c r="L135" s="80">
        <v>45671</v>
      </c>
      <c r="M135" t="s">
        <v>843</v>
      </c>
      <c r="N135" s="142" t="s">
        <v>634</v>
      </c>
      <c r="O135" t="s">
        <v>842</v>
      </c>
      <c r="P135" s="142">
        <v>45511</v>
      </c>
      <c r="Q135" t="s">
        <v>843</v>
      </c>
      <c r="R135" s="80" t="s">
        <v>634</v>
      </c>
      <c r="S135" t="s">
        <v>842</v>
      </c>
      <c r="T135" s="80">
        <v>45673</v>
      </c>
      <c r="U135" t="s">
        <v>843</v>
      </c>
      <c r="V135" s="80" t="s">
        <v>634</v>
      </c>
      <c r="W135" t="s">
        <v>842</v>
      </c>
      <c r="X135" s="80">
        <v>45672</v>
      </c>
      <c r="Y135" t="s">
        <v>843</v>
      </c>
      <c r="Z135" s="80" t="s">
        <v>634</v>
      </c>
      <c r="AA135" t="s">
        <v>842</v>
      </c>
      <c r="AB135" s="80" t="s">
        <v>634</v>
      </c>
      <c r="AC135" t="s">
        <v>842</v>
      </c>
      <c r="AD135" s="80" t="s">
        <v>634</v>
      </c>
      <c r="AE135" t="s">
        <v>842</v>
      </c>
      <c r="AF135" s="80" t="s">
        <v>634</v>
      </c>
      <c r="AG135" t="s">
        <v>842</v>
      </c>
      <c r="AH135" s="80" t="s">
        <v>634</v>
      </c>
      <c r="AI135" t="s">
        <v>842</v>
      </c>
      <c r="AJ135" s="80" t="s">
        <v>634</v>
      </c>
      <c r="AK135" t="s">
        <v>842</v>
      </c>
      <c r="AL135" s="80" t="s">
        <v>634</v>
      </c>
      <c r="AM135" t="s">
        <v>842</v>
      </c>
      <c r="AN135" s="80"/>
      <c r="AO135" t="s">
        <v>842</v>
      </c>
      <c r="AP135" s="152"/>
      <c r="AQ135" t="s">
        <v>842</v>
      </c>
    </row>
    <row r="136" spans="1:43" x14ac:dyDescent="0.3">
      <c r="A136" s="4" t="s">
        <v>408</v>
      </c>
      <c r="B136" s="176" t="s">
        <v>410</v>
      </c>
      <c r="C136" s="6" t="s">
        <v>691</v>
      </c>
      <c r="D136" s="6" t="s">
        <v>622</v>
      </c>
      <c r="E136" s="96">
        <v>0</v>
      </c>
      <c r="F136" s="144"/>
      <c r="G136" t="s">
        <v>842</v>
      </c>
      <c r="H136" s="144"/>
      <c r="I136" t="s">
        <v>842</v>
      </c>
      <c r="J136" s="144"/>
      <c r="K136" t="s">
        <v>842</v>
      </c>
      <c r="L136" s="80" t="s">
        <v>634</v>
      </c>
      <c r="M136" t="s">
        <v>842</v>
      </c>
      <c r="N136" s="142" t="s">
        <v>634</v>
      </c>
      <c r="O136" t="s">
        <v>842</v>
      </c>
      <c r="P136" s="142" t="s">
        <v>634</v>
      </c>
      <c r="Q136" t="s">
        <v>842</v>
      </c>
      <c r="R136" s="80" t="s">
        <v>634</v>
      </c>
      <c r="S136" t="s">
        <v>842</v>
      </c>
      <c r="T136" s="80" t="s">
        <v>634</v>
      </c>
      <c r="U136" t="s">
        <v>842</v>
      </c>
      <c r="V136" s="80" t="s">
        <v>634</v>
      </c>
      <c r="W136" t="s">
        <v>842</v>
      </c>
      <c r="X136" s="80" t="s">
        <v>634</v>
      </c>
      <c r="Y136" t="s">
        <v>842</v>
      </c>
      <c r="Z136" s="80" t="s">
        <v>634</v>
      </c>
      <c r="AA136" t="s">
        <v>842</v>
      </c>
      <c r="AB136" s="80" t="s">
        <v>634</v>
      </c>
      <c r="AC136" t="s">
        <v>842</v>
      </c>
      <c r="AD136" s="80" t="s">
        <v>634</v>
      </c>
      <c r="AE136" t="s">
        <v>842</v>
      </c>
      <c r="AF136" s="80" t="s">
        <v>634</v>
      </c>
      <c r="AG136" t="s">
        <v>842</v>
      </c>
      <c r="AH136" s="80" t="s">
        <v>634</v>
      </c>
      <c r="AI136" t="s">
        <v>842</v>
      </c>
      <c r="AJ136" s="80" t="s">
        <v>634</v>
      </c>
      <c r="AK136" t="s">
        <v>842</v>
      </c>
      <c r="AL136" s="80" t="s">
        <v>634</v>
      </c>
      <c r="AM136" t="s">
        <v>842</v>
      </c>
      <c r="AN136" s="80"/>
      <c r="AO136" t="s">
        <v>842</v>
      </c>
      <c r="AP136" s="152"/>
      <c r="AQ136" t="s">
        <v>842</v>
      </c>
    </row>
    <row r="137" spans="1:43" x14ac:dyDescent="0.3">
      <c r="A137" s="24" t="s">
        <v>411</v>
      </c>
      <c r="B137" s="161" t="s">
        <v>413</v>
      </c>
      <c r="C137" s="6" t="s">
        <v>656</v>
      </c>
      <c r="D137" s="6" t="s">
        <v>623</v>
      </c>
      <c r="E137" s="96">
        <v>17</v>
      </c>
      <c r="F137" s="144">
        <v>45586</v>
      </c>
      <c r="G137" t="s">
        <v>843</v>
      </c>
      <c r="H137" s="144">
        <v>45588</v>
      </c>
      <c r="I137" t="s">
        <v>843</v>
      </c>
      <c r="J137" s="144">
        <v>45682</v>
      </c>
      <c r="K137" t="s">
        <v>843</v>
      </c>
      <c r="L137" s="80">
        <v>45590</v>
      </c>
      <c r="M137" t="s">
        <v>843</v>
      </c>
      <c r="N137" s="142">
        <v>45706</v>
      </c>
      <c r="O137" t="s">
        <v>843</v>
      </c>
      <c r="P137" s="142">
        <v>45477</v>
      </c>
      <c r="Q137" t="s">
        <v>843</v>
      </c>
      <c r="R137" s="80">
        <v>45707</v>
      </c>
      <c r="S137" t="s">
        <v>843</v>
      </c>
      <c r="T137" s="80">
        <v>45475</v>
      </c>
      <c r="U137" t="s">
        <v>843</v>
      </c>
      <c r="V137" s="185">
        <v>45475</v>
      </c>
      <c r="W137" t="s">
        <v>843</v>
      </c>
      <c r="X137" s="81">
        <v>45886</v>
      </c>
      <c r="Y137" t="s">
        <v>843</v>
      </c>
      <c r="Z137" s="80">
        <v>45476</v>
      </c>
      <c r="AA137" t="s">
        <v>843</v>
      </c>
      <c r="AB137" s="80" t="s">
        <v>634</v>
      </c>
      <c r="AC137" t="s">
        <v>842</v>
      </c>
      <c r="AD137" s="80">
        <v>45586</v>
      </c>
      <c r="AE137" t="s">
        <v>843</v>
      </c>
      <c r="AF137" s="80">
        <v>45364</v>
      </c>
      <c r="AG137" t="s">
        <v>843</v>
      </c>
      <c r="AH137" s="80">
        <v>45601</v>
      </c>
      <c r="AI137" t="s">
        <v>843</v>
      </c>
      <c r="AJ137" s="152">
        <v>45710</v>
      </c>
      <c r="AK137" t="s">
        <v>843</v>
      </c>
      <c r="AL137" s="80">
        <v>45582</v>
      </c>
      <c r="AM137" t="s">
        <v>843</v>
      </c>
      <c r="AN137" s="152">
        <v>45709</v>
      </c>
      <c r="AO137" t="s">
        <v>843</v>
      </c>
      <c r="AP137" s="152">
        <v>45780</v>
      </c>
      <c r="AQ137" t="s">
        <v>843</v>
      </c>
    </row>
    <row r="138" spans="1:43" x14ac:dyDescent="0.3">
      <c r="A138" s="4" t="s">
        <v>414</v>
      </c>
      <c r="B138" s="161" t="s">
        <v>416</v>
      </c>
      <c r="C138" s="6" t="s">
        <v>656</v>
      </c>
      <c r="D138" s="6" t="s">
        <v>717</v>
      </c>
      <c r="E138" s="96">
        <v>17</v>
      </c>
      <c r="F138" s="144">
        <v>45586</v>
      </c>
      <c r="G138" s="96" t="s">
        <v>843</v>
      </c>
      <c r="H138" s="144">
        <v>45588</v>
      </c>
      <c r="I138" s="96" t="s">
        <v>843</v>
      </c>
      <c r="J138" s="144">
        <v>45682</v>
      </c>
      <c r="K138" s="96" t="s">
        <v>843</v>
      </c>
      <c r="L138" s="80">
        <v>45590</v>
      </c>
      <c r="M138" s="96" t="s">
        <v>843</v>
      </c>
      <c r="N138" s="142">
        <v>45597</v>
      </c>
      <c r="O138" s="96" t="s">
        <v>843</v>
      </c>
      <c r="P138" s="142">
        <v>45609</v>
      </c>
      <c r="Q138" s="96" t="s">
        <v>843</v>
      </c>
      <c r="R138" s="80">
        <v>45707</v>
      </c>
      <c r="S138" s="96" t="s">
        <v>843</v>
      </c>
      <c r="T138" s="147">
        <v>45682</v>
      </c>
      <c r="U138" s="96" t="s">
        <v>843</v>
      </c>
      <c r="V138" s="185">
        <v>45707</v>
      </c>
      <c r="W138" s="96" t="s">
        <v>843</v>
      </c>
      <c r="X138" s="185">
        <v>45708</v>
      </c>
      <c r="Y138" s="96" t="s">
        <v>843</v>
      </c>
      <c r="Z138" s="152">
        <v>45708</v>
      </c>
      <c r="AA138" s="96" t="s">
        <v>843</v>
      </c>
      <c r="AB138" s="80" t="s">
        <v>634</v>
      </c>
      <c r="AC138" s="96" t="s">
        <v>842</v>
      </c>
      <c r="AD138" s="80">
        <v>45586</v>
      </c>
      <c r="AE138" s="96" t="s">
        <v>843</v>
      </c>
      <c r="AF138" s="80">
        <v>45607</v>
      </c>
      <c r="AG138" s="96" t="s">
        <v>843</v>
      </c>
      <c r="AH138" s="80">
        <v>45600</v>
      </c>
      <c r="AI138" s="96" t="s">
        <v>843</v>
      </c>
      <c r="AJ138" s="152">
        <v>45710</v>
      </c>
      <c r="AK138" s="96" t="s">
        <v>843</v>
      </c>
      <c r="AL138" s="80">
        <v>45582</v>
      </c>
      <c r="AM138" s="96" t="s">
        <v>843</v>
      </c>
      <c r="AN138" s="152">
        <v>45709</v>
      </c>
      <c r="AO138" s="96" t="s">
        <v>843</v>
      </c>
      <c r="AP138" s="152"/>
      <c r="AQ138" t="s">
        <v>842</v>
      </c>
    </row>
    <row r="139" spans="1:43" x14ac:dyDescent="0.3">
      <c r="A139" s="4" t="s">
        <v>417</v>
      </c>
      <c r="B139" s="161" t="s">
        <v>419</v>
      </c>
      <c r="C139" s="6" t="s">
        <v>678</v>
      </c>
      <c r="D139" s="6" t="s">
        <v>234</v>
      </c>
      <c r="E139" s="96">
        <v>0</v>
      </c>
      <c r="F139" s="144"/>
      <c r="G139" s="96" t="s">
        <v>842</v>
      </c>
      <c r="H139" s="144"/>
      <c r="I139" s="96" t="s">
        <v>842</v>
      </c>
      <c r="J139" s="144"/>
      <c r="K139" s="96" t="s">
        <v>842</v>
      </c>
      <c r="L139" s="80" t="s">
        <v>634</v>
      </c>
      <c r="M139" s="96" t="s">
        <v>842</v>
      </c>
      <c r="N139" s="142" t="s">
        <v>634</v>
      </c>
      <c r="O139" s="96" t="s">
        <v>842</v>
      </c>
      <c r="P139" s="142" t="s">
        <v>634</v>
      </c>
      <c r="Q139" s="96" t="s">
        <v>842</v>
      </c>
      <c r="R139" s="80" t="s">
        <v>634</v>
      </c>
      <c r="S139" s="96" t="s">
        <v>842</v>
      </c>
      <c r="T139" s="80" t="s">
        <v>634</v>
      </c>
      <c r="U139" s="96" t="s">
        <v>842</v>
      </c>
      <c r="V139" s="80" t="s">
        <v>634</v>
      </c>
      <c r="W139" s="96" t="s">
        <v>842</v>
      </c>
      <c r="X139" s="80" t="s">
        <v>634</v>
      </c>
      <c r="Y139" s="96" t="s">
        <v>842</v>
      </c>
      <c r="Z139" s="80" t="s">
        <v>634</v>
      </c>
      <c r="AA139" s="96" t="s">
        <v>842</v>
      </c>
      <c r="AB139" s="80" t="s">
        <v>634</v>
      </c>
      <c r="AC139" s="96" t="s">
        <v>842</v>
      </c>
      <c r="AD139" s="80" t="s">
        <v>634</v>
      </c>
      <c r="AE139" s="96" t="s">
        <v>842</v>
      </c>
      <c r="AF139" s="80" t="s">
        <v>634</v>
      </c>
      <c r="AG139" s="96" t="s">
        <v>842</v>
      </c>
      <c r="AH139" s="80" t="s">
        <v>634</v>
      </c>
      <c r="AI139" s="96" t="s">
        <v>842</v>
      </c>
      <c r="AJ139" s="80" t="s">
        <v>634</v>
      </c>
      <c r="AK139" s="96" t="s">
        <v>842</v>
      </c>
      <c r="AL139" s="80" t="s">
        <v>634</v>
      </c>
      <c r="AM139" s="96" t="s">
        <v>842</v>
      </c>
      <c r="AN139" s="80"/>
      <c r="AO139" s="96" t="s">
        <v>842</v>
      </c>
      <c r="AQ139" t="s">
        <v>842</v>
      </c>
    </row>
    <row r="140" spans="1:43" x14ac:dyDescent="0.3">
      <c r="A140" s="111" t="s">
        <v>420</v>
      </c>
      <c r="B140" s="170" t="s">
        <v>422</v>
      </c>
      <c r="C140" s="6" t="s">
        <v>678</v>
      </c>
      <c r="D140" s="6" t="s">
        <v>35</v>
      </c>
      <c r="E140" s="96">
        <v>18</v>
      </c>
      <c r="F140" s="144">
        <v>45864</v>
      </c>
      <c r="G140" t="s">
        <v>843</v>
      </c>
      <c r="H140" s="144">
        <v>45596</v>
      </c>
      <c r="I140" t="s">
        <v>843</v>
      </c>
      <c r="J140" s="144">
        <v>45600</v>
      </c>
      <c r="K140" t="s">
        <v>843</v>
      </c>
      <c r="L140" s="80">
        <v>45557</v>
      </c>
      <c r="M140" t="s">
        <v>843</v>
      </c>
      <c r="N140" s="142">
        <v>45604</v>
      </c>
      <c r="O140" t="s">
        <v>843</v>
      </c>
      <c r="P140" s="142">
        <v>45604</v>
      </c>
      <c r="Q140" t="s">
        <v>843</v>
      </c>
      <c r="R140" s="112">
        <v>45594</v>
      </c>
      <c r="S140" t="s">
        <v>843</v>
      </c>
      <c r="T140" s="80">
        <v>45601</v>
      </c>
      <c r="U140" t="s">
        <v>843</v>
      </c>
      <c r="V140" s="80">
        <v>45560</v>
      </c>
      <c r="W140" t="s">
        <v>843</v>
      </c>
      <c r="X140" s="191">
        <v>45884</v>
      </c>
      <c r="Y140" t="s">
        <v>843</v>
      </c>
      <c r="Z140" s="112">
        <v>45593</v>
      </c>
      <c r="AA140" t="s">
        <v>843</v>
      </c>
      <c r="AB140" s="80">
        <v>45597</v>
      </c>
      <c r="AC140" t="s">
        <v>843</v>
      </c>
      <c r="AD140" s="80">
        <v>45598</v>
      </c>
      <c r="AE140" t="s">
        <v>843</v>
      </c>
      <c r="AF140" s="144">
        <v>45593</v>
      </c>
      <c r="AG140" t="s">
        <v>843</v>
      </c>
      <c r="AH140" s="81">
        <v>45661</v>
      </c>
      <c r="AI140" t="s">
        <v>843</v>
      </c>
      <c r="AJ140" s="80">
        <v>45660</v>
      </c>
      <c r="AK140" t="s">
        <v>843</v>
      </c>
      <c r="AL140" s="80">
        <v>45659</v>
      </c>
      <c r="AM140" t="s">
        <v>843</v>
      </c>
      <c r="AN140" s="80">
        <v>45660</v>
      </c>
      <c r="AO140" t="s">
        <v>843</v>
      </c>
      <c r="AQ140" t="s">
        <v>842</v>
      </c>
    </row>
    <row r="141" spans="1:43" x14ac:dyDescent="0.3">
      <c r="A141" s="4" t="s">
        <v>423</v>
      </c>
      <c r="B141" s="161" t="s">
        <v>425</v>
      </c>
      <c r="C141" s="6" t="s">
        <v>678</v>
      </c>
      <c r="D141" s="6" t="s">
        <v>16</v>
      </c>
      <c r="E141" s="96">
        <v>0</v>
      </c>
      <c r="F141" s="144"/>
      <c r="G141" t="s">
        <v>842</v>
      </c>
      <c r="H141" s="144"/>
      <c r="I141" t="s">
        <v>842</v>
      </c>
      <c r="J141" s="144"/>
      <c r="K141" t="s">
        <v>842</v>
      </c>
      <c r="L141" s="80" t="s">
        <v>634</v>
      </c>
      <c r="M141" t="s">
        <v>842</v>
      </c>
      <c r="N141" s="142" t="s">
        <v>634</v>
      </c>
      <c r="O141" t="s">
        <v>842</v>
      </c>
      <c r="P141" s="142" t="s">
        <v>634</v>
      </c>
      <c r="Q141" t="s">
        <v>842</v>
      </c>
      <c r="R141" s="80" t="s">
        <v>634</v>
      </c>
      <c r="S141" t="s">
        <v>842</v>
      </c>
      <c r="T141" s="80" t="s">
        <v>634</v>
      </c>
      <c r="U141" t="s">
        <v>842</v>
      </c>
      <c r="V141" s="80" t="s">
        <v>634</v>
      </c>
      <c r="W141" t="s">
        <v>842</v>
      </c>
      <c r="X141" s="80" t="s">
        <v>634</v>
      </c>
      <c r="Y141" t="s">
        <v>842</v>
      </c>
      <c r="Z141" s="80" t="s">
        <v>634</v>
      </c>
      <c r="AA141" t="s">
        <v>842</v>
      </c>
      <c r="AB141" s="80" t="s">
        <v>634</v>
      </c>
      <c r="AC141" t="s">
        <v>842</v>
      </c>
      <c r="AD141" s="80" t="s">
        <v>634</v>
      </c>
      <c r="AE141" t="s">
        <v>842</v>
      </c>
      <c r="AF141" s="80" t="s">
        <v>634</v>
      </c>
      <c r="AG141" t="s">
        <v>842</v>
      </c>
      <c r="AH141" s="80" t="s">
        <v>634</v>
      </c>
      <c r="AI141" t="s">
        <v>842</v>
      </c>
      <c r="AJ141" s="80" t="s">
        <v>634</v>
      </c>
      <c r="AK141" t="s">
        <v>842</v>
      </c>
      <c r="AL141" s="80" t="s">
        <v>634</v>
      </c>
      <c r="AM141" t="s">
        <v>842</v>
      </c>
      <c r="AN141" s="80"/>
      <c r="AO141" t="s">
        <v>842</v>
      </c>
      <c r="AQ141" t="s">
        <v>842</v>
      </c>
    </row>
    <row r="142" spans="1:43" x14ac:dyDescent="0.3">
      <c r="A142" s="4" t="s">
        <v>426</v>
      </c>
      <c r="B142" s="161" t="s">
        <v>428</v>
      </c>
      <c r="C142" s="6" t="s">
        <v>678</v>
      </c>
      <c r="D142" s="6" t="s">
        <v>629</v>
      </c>
      <c r="E142" s="96">
        <v>14</v>
      </c>
      <c r="F142" s="144"/>
      <c r="G142" t="s">
        <v>842</v>
      </c>
      <c r="H142" s="144">
        <v>45400</v>
      </c>
      <c r="I142" t="s">
        <v>843</v>
      </c>
      <c r="J142" s="144">
        <v>45497</v>
      </c>
      <c r="K142" t="s">
        <v>843</v>
      </c>
      <c r="L142" s="80">
        <v>45718</v>
      </c>
      <c r="M142" t="s">
        <v>843</v>
      </c>
      <c r="N142" s="142">
        <v>45592</v>
      </c>
      <c r="O142" t="s">
        <v>843</v>
      </c>
      <c r="P142" s="142">
        <v>45735</v>
      </c>
      <c r="Q142" t="s">
        <v>843</v>
      </c>
      <c r="R142" s="144">
        <v>45712</v>
      </c>
      <c r="S142" t="s">
        <v>843</v>
      </c>
      <c r="T142" s="81">
        <v>45719</v>
      </c>
      <c r="U142" t="s">
        <v>843</v>
      </c>
      <c r="V142" s="80">
        <v>45728</v>
      </c>
      <c r="W142" t="s">
        <v>843</v>
      </c>
      <c r="X142" s="80">
        <v>45678</v>
      </c>
      <c r="Y142" t="s">
        <v>843</v>
      </c>
      <c r="Z142" s="80">
        <v>45683</v>
      </c>
      <c r="AA142" t="s">
        <v>843</v>
      </c>
      <c r="AB142" s="80">
        <v>45536</v>
      </c>
      <c r="AC142" t="s">
        <v>843</v>
      </c>
      <c r="AD142" s="80" t="s">
        <v>634</v>
      </c>
      <c r="AE142" t="s">
        <v>842</v>
      </c>
      <c r="AF142" s="144">
        <v>45691</v>
      </c>
      <c r="AG142" t="s">
        <v>843</v>
      </c>
      <c r="AH142" s="80">
        <v>45600</v>
      </c>
      <c r="AI142" t="s">
        <v>843</v>
      </c>
      <c r="AJ142" s="80" t="s">
        <v>634</v>
      </c>
      <c r="AK142" t="s">
        <v>842</v>
      </c>
      <c r="AL142" s="81">
        <v>45600</v>
      </c>
      <c r="AM142" t="s">
        <v>843</v>
      </c>
      <c r="AN142" s="80"/>
      <c r="AO142" t="s">
        <v>842</v>
      </c>
      <c r="AQ142" t="s">
        <v>842</v>
      </c>
    </row>
    <row r="143" spans="1:43" x14ac:dyDescent="0.3">
      <c r="A143" s="4" t="s">
        <v>429</v>
      </c>
      <c r="B143" s="161" t="s">
        <v>431</v>
      </c>
      <c r="C143" s="6" t="s">
        <v>656</v>
      </c>
      <c r="D143" s="6" t="s">
        <v>633</v>
      </c>
      <c r="E143" s="96">
        <v>14</v>
      </c>
      <c r="F143" s="144">
        <v>45613</v>
      </c>
      <c r="G143" s="96" t="s">
        <v>843</v>
      </c>
      <c r="H143" s="144">
        <v>45406</v>
      </c>
      <c r="I143" s="96" t="s">
        <v>843</v>
      </c>
      <c r="J143" s="144">
        <v>45634</v>
      </c>
      <c r="K143" s="96" t="s">
        <v>843</v>
      </c>
      <c r="L143" s="80">
        <v>45694</v>
      </c>
      <c r="M143" s="96" t="s">
        <v>843</v>
      </c>
      <c r="N143" s="142">
        <v>45670</v>
      </c>
      <c r="O143" s="96" t="s">
        <v>843</v>
      </c>
      <c r="P143" s="142">
        <v>45670</v>
      </c>
      <c r="Q143" s="96" t="s">
        <v>843</v>
      </c>
      <c r="R143" s="144">
        <v>45712</v>
      </c>
      <c r="S143" s="96" t="s">
        <v>843</v>
      </c>
      <c r="T143" s="148">
        <v>45690</v>
      </c>
      <c r="U143" s="96" t="s">
        <v>843</v>
      </c>
      <c r="V143" s="145">
        <v>45676</v>
      </c>
      <c r="W143" s="96" t="s">
        <v>843</v>
      </c>
      <c r="X143" s="80">
        <v>45587</v>
      </c>
      <c r="Y143" s="96" t="s">
        <v>843</v>
      </c>
      <c r="Z143" s="80">
        <v>45683</v>
      </c>
      <c r="AA143" s="96" t="s">
        <v>843</v>
      </c>
      <c r="AB143" s="80" t="s">
        <v>634</v>
      </c>
      <c r="AC143" s="96" t="s">
        <v>842</v>
      </c>
      <c r="AD143" s="80">
        <v>45586</v>
      </c>
      <c r="AE143" s="96" t="s">
        <v>843</v>
      </c>
      <c r="AF143" s="144">
        <v>45691</v>
      </c>
      <c r="AG143" s="96" t="s">
        <v>843</v>
      </c>
      <c r="AH143" s="80">
        <v>45676</v>
      </c>
      <c r="AI143" s="96" t="s">
        <v>843</v>
      </c>
      <c r="AJ143" s="80" t="s">
        <v>634</v>
      </c>
      <c r="AK143" s="96" t="s">
        <v>842</v>
      </c>
      <c r="AL143" s="80" t="s">
        <v>634</v>
      </c>
      <c r="AM143" s="96" t="s">
        <v>842</v>
      </c>
      <c r="AN143" s="80"/>
      <c r="AO143" s="96" t="s">
        <v>842</v>
      </c>
      <c r="AQ143" t="s">
        <v>842</v>
      </c>
    </row>
    <row r="144" spans="1:43" x14ac:dyDescent="0.3">
      <c r="A144" s="111" t="s">
        <v>432</v>
      </c>
      <c r="B144" s="170" t="s">
        <v>434</v>
      </c>
      <c r="C144" s="6" t="s">
        <v>692</v>
      </c>
      <c r="D144" s="6" t="s">
        <v>633</v>
      </c>
      <c r="E144" s="96">
        <v>12</v>
      </c>
      <c r="F144" s="144">
        <v>45613</v>
      </c>
      <c r="G144" t="s">
        <v>843</v>
      </c>
      <c r="H144" s="144">
        <v>45400</v>
      </c>
      <c r="I144" t="s">
        <v>843</v>
      </c>
      <c r="J144" s="144"/>
      <c r="K144" t="s">
        <v>842</v>
      </c>
      <c r="L144" s="80">
        <v>45550</v>
      </c>
      <c r="M144" t="s">
        <v>843</v>
      </c>
      <c r="N144" s="142">
        <v>45545</v>
      </c>
      <c r="O144" t="s">
        <v>843</v>
      </c>
      <c r="P144" s="142" t="s">
        <v>634</v>
      </c>
      <c r="Q144" t="s">
        <v>842</v>
      </c>
      <c r="R144" s="112">
        <v>45438</v>
      </c>
      <c r="S144" t="s">
        <v>843</v>
      </c>
      <c r="T144" s="81">
        <v>45719</v>
      </c>
      <c r="U144" t="s">
        <v>843</v>
      </c>
      <c r="V144" s="112">
        <v>45796</v>
      </c>
      <c r="W144" t="s">
        <v>843</v>
      </c>
      <c r="X144" s="112">
        <v>45587</v>
      </c>
      <c r="Y144" t="s">
        <v>843</v>
      </c>
      <c r="Z144" s="112" t="s">
        <v>634</v>
      </c>
      <c r="AA144" t="s">
        <v>842</v>
      </c>
      <c r="AB144" s="112">
        <v>45522</v>
      </c>
      <c r="AC144" t="s">
        <v>843</v>
      </c>
      <c r="AD144" s="112">
        <v>45537</v>
      </c>
      <c r="AE144" t="s">
        <v>843</v>
      </c>
      <c r="AF144" s="80">
        <v>45893</v>
      </c>
      <c r="AG144" t="s">
        <v>843</v>
      </c>
      <c r="AH144" s="112">
        <v>45544</v>
      </c>
      <c r="AI144" t="s">
        <v>843</v>
      </c>
      <c r="AJ144" s="112" t="s">
        <v>634</v>
      </c>
      <c r="AK144" t="s">
        <v>842</v>
      </c>
      <c r="AL144" s="112" t="s">
        <v>634</v>
      </c>
      <c r="AM144" t="s">
        <v>842</v>
      </c>
      <c r="AN144" s="112"/>
      <c r="AO144" t="s">
        <v>842</v>
      </c>
      <c r="AQ144" t="s">
        <v>842</v>
      </c>
    </row>
    <row r="145" spans="1:43" x14ac:dyDescent="0.3">
      <c r="A145" s="4" t="s">
        <v>435</v>
      </c>
      <c r="B145" s="161" t="s">
        <v>437</v>
      </c>
      <c r="C145" s="6" t="s">
        <v>678</v>
      </c>
      <c r="D145" s="6" t="s">
        <v>16</v>
      </c>
      <c r="E145" s="96">
        <v>0</v>
      </c>
      <c r="F145" s="144"/>
      <c r="G145" t="s">
        <v>842</v>
      </c>
      <c r="H145" s="144"/>
      <c r="I145" t="s">
        <v>842</v>
      </c>
      <c r="J145" s="144"/>
      <c r="K145" t="s">
        <v>842</v>
      </c>
      <c r="L145" s="80" t="s">
        <v>634</v>
      </c>
      <c r="M145" t="s">
        <v>842</v>
      </c>
      <c r="N145" s="142" t="s">
        <v>634</v>
      </c>
      <c r="O145" t="s">
        <v>842</v>
      </c>
      <c r="P145" s="142" t="s">
        <v>634</v>
      </c>
      <c r="Q145" t="s">
        <v>842</v>
      </c>
      <c r="R145" s="80" t="s">
        <v>634</v>
      </c>
      <c r="S145" t="s">
        <v>842</v>
      </c>
      <c r="T145" s="80" t="s">
        <v>634</v>
      </c>
      <c r="U145" t="s">
        <v>842</v>
      </c>
      <c r="V145" s="80" t="s">
        <v>634</v>
      </c>
      <c r="W145" t="s">
        <v>842</v>
      </c>
      <c r="X145" s="80" t="s">
        <v>634</v>
      </c>
      <c r="Y145" t="s">
        <v>842</v>
      </c>
      <c r="Z145" s="80" t="s">
        <v>634</v>
      </c>
      <c r="AA145" t="s">
        <v>842</v>
      </c>
      <c r="AB145" s="80" t="s">
        <v>634</v>
      </c>
      <c r="AC145" t="s">
        <v>842</v>
      </c>
      <c r="AD145" s="80" t="s">
        <v>634</v>
      </c>
      <c r="AE145" t="s">
        <v>842</v>
      </c>
      <c r="AF145" s="80" t="s">
        <v>634</v>
      </c>
      <c r="AG145" t="s">
        <v>842</v>
      </c>
      <c r="AH145" s="80" t="s">
        <v>634</v>
      </c>
      <c r="AI145" t="s">
        <v>842</v>
      </c>
      <c r="AJ145" s="80" t="s">
        <v>634</v>
      </c>
      <c r="AK145" t="s">
        <v>842</v>
      </c>
      <c r="AL145" s="80" t="s">
        <v>634</v>
      </c>
      <c r="AM145" t="s">
        <v>842</v>
      </c>
      <c r="AN145" s="80"/>
      <c r="AO145" t="s">
        <v>842</v>
      </c>
      <c r="AQ145" t="s">
        <v>842</v>
      </c>
    </row>
    <row r="146" spans="1:43" x14ac:dyDescent="0.3">
      <c r="A146" s="4" t="s">
        <v>438</v>
      </c>
      <c r="B146" s="161" t="s">
        <v>440</v>
      </c>
      <c r="C146" s="6" t="s">
        <v>656</v>
      </c>
      <c r="D146" s="6" t="s">
        <v>143</v>
      </c>
      <c r="E146" s="96">
        <v>4</v>
      </c>
      <c r="F146" s="144"/>
      <c r="G146" t="s">
        <v>842</v>
      </c>
      <c r="H146" s="144">
        <v>45418</v>
      </c>
      <c r="I146" t="s">
        <v>843</v>
      </c>
      <c r="J146" s="144"/>
      <c r="K146" t="s">
        <v>842</v>
      </c>
      <c r="L146" s="80" t="s">
        <v>634</v>
      </c>
      <c r="M146" t="s">
        <v>842</v>
      </c>
      <c r="N146" s="142" t="s">
        <v>634</v>
      </c>
      <c r="O146" t="s">
        <v>842</v>
      </c>
      <c r="P146" s="142" t="s">
        <v>634</v>
      </c>
      <c r="Q146" t="s">
        <v>842</v>
      </c>
      <c r="R146" s="80" t="s">
        <v>634</v>
      </c>
      <c r="S146" t="s">
        <v>842</v>
      </c>
      <c r="T146" s="80" t="s">
        <v>634</v>
      </c>
      <c r="U146" t="s">
        <v>842</v>
      </c>
      <c r="V146" s="80" t="s">
        <v>634</v>
      </c>
      <c r="W146" t="s">
        <v>842</v>
      </c>
      <c r="X146" s="80" t="s">
        <v>634</v>
      </c>
      <c r="Y146" t="s">
        <v>842</v>
      </c>
      <c r="Z146" s="80" t="s">
        <v>634</v>
      </c>
      <c r="AA146" t="s">
        <v>842</v>
      </c>
      <c r="AB146" s="80" t="s">
        <v>634</v>
      </c>
      <c r="AC146" t="s">
        <v>842</v>
      </c>
      <c r="AD146" s="80" t="s">
        <v>634</v>
      </c>
      <c r="AE146" t="s">
        <v>842</v>
      </c>
      <c r="AF146" s="80" t="s">
        <v>634</v>
      </c>
      <c r="AG146" t="s">
        <v>842</v>
      </c>
      <c r="AH146" s="80" t="s">
        <v>634</v>
      </c>
      <c r="AI146" t="s">
        <v>842</v>
      </c>
      <c r="AJ146" s="80">
        <v>45581</v>
      </c>
      <c r="AK146" t="s">
        <v>843</v>
      </c>
      <c r="AL146" s="81">
        <v>45600</v>
      </c>
      <c r="AM146" t="s">
        <v>843</v>
      </c>
      <c r="AN146" s="81">
        <v>45600</v>
      </c>
      <c r="AO146" t="s">
        <v>843</v>
      </c>
      <c r="AQ146" t="s">
        <v>842</v>
      </c>
    </row>
    <row r="147" spans="1:43" x14ac:dyDescent="0.3">
      <c r="A147" s="4" t="s">
        <v>441</v>
      </c>
      <c r="B147" s="161" t="s">
        <v>443</v>
      </c>
      <c r="C147" s="6" t="s">
        <v>678</v>
      </c>
      <c r="D147" s="6" t="s">
        <v>78</v>
      </c>
      <c r="E147" s="96">
        <v>0</v>
      </c>
      <c r="F147" s="144"/>
      <c r="G147" t="s">
        <v>842</v>
      </c>
      <c r="H147" s="144"/>
      <c r="I147" t="s">
        <v>842</v>
      </c>
      <c r="J147" s="144"/>
      <c r="K147" t="s">
        <v>842</v>
      </c>
      <c r="L147" s="80" t="s">
        <v>634</v>
      </c>
      <c r="M147" t="s">
        <v>842</v>
      </c>
      <c r="N147" s="142" t="s">
        <v>634</v>
      </c>
      <c r="O147" t="s">
        <v>842</v>
      </c>
      <c r="P147" s="142" t="s">
        <v>634</v>
      </c>
      <c r="Q147" t="s">
        <v>842</v>
      </c>
      <c r="R147" s="80" t="s">
        <v>634</v>
      </c>
      <c r="S147" t="s">
        <v>842</v>
      </c>
      <c r="T147" s="80" t="s">
        <v>634</v>
      </c>
      <c r="U147" t="s">
        <v>842</v>
      </c>
      <c r="V147" s="80" t="s">
        <v>634</v>
      </c>
      <c r="W147" t="s">
        <v>842</v>
      </c>
      <c r="X147" s="80" t="s">
        <v>634</v>
      </c>
      <c r="Y147" t="s">
        <v>842</v>
      </c>
      <c r="Z147" s="80" t="s">
        <v>634</v>
      </c>
      <c r="AA147" t="s">
        <v>842</v>
      </c>
      <c r="AB147" s="80" t="s">
        <v>634</v>
      </c>
      <c r="AC147" t="s">
        <v>842</v>
      </c>
      <c r="AD147" s="80" t="s">
        <v>634</v>
      </c>
      <c r="AE147" t="s">
        <v>842</v>
      </c>
      <c r="AF147" s="80" t="s">
        <v>634</v>
      </c>
      <c r="AG147" t="s">
        <v>842</v>
      </c>
      <c r="AH147" s="80" t="s">
        <v>634</v>
      </c>
      <c r="AI147" t="s">
        <v>842</v>
      </c>
      <c r="AJ147" s="80" t="s">
        <v>634</v>
      </c>
      <c r="AK147" t="s">
        <v>842</v>
      </c>
      <c r="AL147" s="80" t="s">
        <v>634</v>
      </c>
      <c r="AM147" t="s">
        <v>842</v>
      </c>
      <c r="AN147" s="80"/>
      <c r="AO147" t="s">
        <v>842</v>
      </c>
      <c r="AQ147" t="s">
        <v>842</v>
      </c>
    </row>
    <row r="148" spans="1:43" x14ac:dyDescent="0.3">
      <c r="A148" s="4" t="s">
        <v>444</v>
      </c>
      <c r="B148" s="161" t="s">
        <v>446</v>
      </c>
      <c r="C148" s="6" t="s">
        <v>656</v>
      </c>
      <c r="D148" s="6" t="s">
        <v>625</v>
      </c>
      <c r="E148" s="96">
        <v>15</v>
      </c>
      <c r="F148" s="144">
        <v>45613</v>
      </c>
      <c r="G148" t="s">
        <v>843</v>
      </c>
      <c r="H148" s="144">
        <v>45400</v>
      </c>
      <c r="I148" t="s">
        <v>843</v>
      </c>
      <c r="J148" s="144">
        <v>45497</v>
      </c>
      <c r="K148" t="s">
        <v>843</v>
      </c>
      <c r="L148" s="80">
        <v>45427</v>
      </c>
      <c r="M148" t="s">
        <v>843</v>
      </c>
      <c r="N148" s="142">
        <v>45595</v>
      </c>
      <c r="O148" t="s">
        <v>843</v>
      </c>
      <c r="P148" s="144">
        <v>45712</v>
      </c>
      <c r="Q148" t="s">
        <v>843</v>
      </c>
      <c r="R148" s="80">
        <v>45406</v>
      </c>
      <c r="S148" t="s">
        <v>843</v>
      </c>
      <c r="T148" s="80">
        <v>45434</v>
      </c>
      <c r="U148" t="s">
        <v>843</v>
      </c>
      <c r="V148" s="145">
        <v>45676</v>
      </c>
      <c r="W148" t="s">
        <v>843</v>
      </c>
      <c r="X148" s="80">
        <v>45587</v>
      </c>
      <c r="Y148" t="s">
        <v>843</v>
      </c>
      <c r="Z148" s="80">
        <v>45397</v>
      </c>
      <c r="AA148" t="s">
        <v>843</v>
      </c>
      <c r="AB148" s="80">
        <v>45442</v>
      </c>
      <c r="AC148" t="s">
        <v>843</v>
      </c>
      <c r="AD148" s="80">
        <v>45586</v>
      </c>
      <c r="AE148" t="s">
        <v>843</v>
      </c>
      <c r="AF148" s="80">
        <v>45445</v>
      </c>
      <c r="AG148" t="s">
        <v>843</v>
      </c>
      <c r="AH148" s="80">
        <v>45676</v>
      </c>
      <c r="AI148" t="s">
        <v>843</v>
      </c>
      <c r="AJ148" s="80" t="s">
        <v>634</v>
      </c>
      <c r="AK148" t="s">
        <v>842</v>
      </c>
      <c r="AL148" s="80" t="s">
        <v>634</v>
      </c>
      <c r="AM148" t="s">
        <v>842</v>
      </c>
      <c r="AN148" s="80"/>
      <c r="AO148" t="s">
        <v>842</v>
      </c>
      <c r="AQ148" t="s">
        <v>842</v>
      </c>
    </row>
    <row r="149" spans="1:43" x14ac:dyDescent="0.3">
      <c r="A149" s="4" t="s">
        <v>447</v>
      </c>
      <c r="B149" s="161" t="s">
        <v>449</v>
      </c>
      <c r="C149" s="6" t="s">
        <v>656</v>
      </c>
      <c r="D149" s="6" t="s">
        <v>620</v>
      </c>
      <c r="E149" s="96">
        <v>16</v>
      </c>
      <c r="F149" s="144">
        <v>45862</v>
      </c>
      <c r="G149" t="s">
        <v>843</v>
      </c>
      <c r="H149" s="144">
        <v>45555</v>
      </c>
      <c r="I149" t="s">
        <v>843</v>
      </c>
      <c r="J149" s="144">
        <v>45525</v>
      </c>
      <c r="K149" t="s">
        <v>843</v>
      </c>
      <c r="L149" s="80">
        <v>45521</v>
      </c>
      <c r="M149" t="s">
        <v>843</v>
      </c>
      <c r="N149" s="142">
        <v>45544</v>
      </c>
      <c r="O149" t="s">
        <v>843</v>
      </c>
      <c r="P149" s="142">
        <v>45516</v>
      </c>
      <c r="Q149" t="s">
        <v>843</v>
      </c>
      <c r="R149" s="80">
        <v>45542</v>
      </c>
      <c r="S149" t="s">
        <v>843</v>
      </c>
      <c r="T149" s="80">
        <v>45557</v>
      </c>
      <c r="U149" t="s">
        <v>843</v>
      </c>
      <c r="V149" s="80">
        <v>45884</v>
      </c>
      <c r="W149" t="s">
        <v>843</v>
      </c>
      <c r="X149" s="80">
        <v>45884</v>
      </c>
      <c r="Y149" t="s">
        <v>843</v>
      </c>
      <c r="Z149" s="80">
        <v>45525</v>
      </c>
      <c r="AA149" t="s">
        <v>843</v>
      </c>
      <c r="AB149" s="80" t="s">
        <v>634</v>
      </c>
      <c r="AC149" t="s">
        <v>842</v>
      </c>
      <c r="AD149" s="80" t="s">
        <v>634</v>
      </c>
      <c r="AE149" t="s">
        <v>842</v>
      </c>
      <c r="AF149" s="80">
        <v>45564</v>
      </c>
      <c r="AG149" t="s">
        <v>843</v>
      </c>
      <c r="AH149" s="99">
        <v>45852</v>
      </c>
      <c r="AI149" t="s">
        <v>843</v>
      </c>
      <c r="AJ149" s="99">
        <v>45856</v>
      </c>
      <c r="AK149" t="s">
        <v>843</v>
      </c>
      <c r="AL149" s="81">
        <v>45878</v>
      </c>
      <c r="AM149" t="s">
        <v>843</v>
      </c>
      <c r="AN149" s="81">
        <v>45878</v>
      </c>
      <c r="AO149" t="s">
        <v>843</v>
      </c>
      <c r="AQ149" t="s">
        <v>842</v>
      </c>
    </row>
    <row r="150" spans="1:43" x14ac:dyDescent="0.3">
      <c r="A150" s="4" t="s">
        <v>450</v>
      </c>
      <c r="B150" s="161" t="s">
        <v>452</v>
      </c>
      <c r="C150" s="6" t="s">
        <v>678</v>
      </c>
      <c r="D150" s="6" t="s">
        <v>78</v>
      </c>
      <c r="E150" s="96">
        <v>14</v>
      </c>
      <c r="F150" s="144">
        <v>45428</v>
      </c>
      <c r="G150" s="96" t="s">
        <v>843</v>
      </c>
      <c r="H150" s="144">
        <v>45418</v>
      </c>
      <c r="I150" s="96" t="s">
        <v>843</v>
      </c>
      <c r="J150" s="144">
        <v>45497</v>
      </c>
      <c r="K150" s="96" t="s">
        <v>843</v>
      </c>
      <c r="L150" s="80">
        <v>45521</v>
      </c>
      <c r="M150" s="96" t="s">
        <v>843</v>
      </c>
      <c r="N150" s="142">
        <v>45503</v>
      </c>
      <c r="O150" s="96" t="s">
        <v>843</v>
      </c>
      <c r="P150" s="142">
        <v>45503</v>
      </c>
      <c r="Q150" s="96" t="s">
        <v>843</v>
      </c>
      <c r="R150" s="80">
        <v>45503</v>
      </c>
      <c r="S150" s="96" t="s">
        <v>843</v>
      </c>
      <c r="T150" s="80">
        <v>45434</v>
      </c>
      <c r="U150" s="96" t="s">
        <v>843</v>
      </c>
      <c r="V150" s="80">
        <v>45453</v>
      </c>
      <c r="W150" s="96" t="s">
        <v>843</v>
      </c>
      <c r="X150" s="80">
        <v>45432</v>
      </c>
      <c r="Y150" s="96" t="s">
        <v>843</v>
      </c>
      <c r="Z150" s="80">
        <v>45397</v>
      </c>
      <c r="AA150" s="96" t="s">
        <v>843</v>
      </c>
      <c r="AB150" s="80">
        <v>45503</v>
      </c>
      <c r="AC150" s="96" t="s">
        <v>843</v>
      </c>
      <c r="AD150" s="80">
        <v>45504</v>
      </c>
      <c r="AE150" s="96" t="s">
        <v>843</v>
      </c>
      <c r="AF150" s="80">
        <v>45503</v>
      </c>
      <c r="AG150" s="96" t="s">
        <v>843</v>
      </c>
      <c r="AH150" s="80" t="s">
        <v>634</v>
      </c>
      <c r="AI150" s="96" t="s">
        <v>842</v>
      </c>
      <c r="AJ150" s="80" t="s">
        <v>634</v>
      </c>
      <c r="AK150" s="96" t="s">
        <v>842</v>
      </c>
      <c r="AL150" s="80" t="s">
        <v>634</v>
      </c>
      <c r="AM150" s="96" t="s">
        <v>842</v>
      </c>
      <c r="AN150" s="80"/>
      <c r="AO150" s="96" t="s">
        <v>842</v>
      </c>
      <c r="AQ150" t="s">
        <v>842</v>
      </c>
    </row>
    <row r="151" spans="1:43" x14ac:dyDescent="0.3">
      <c r="A151" s="111" t="s">
        <v>453</v>
      </c>
      <c r="B151" s="170" t="s">
        <v>455</v>
      </c>
      <c r="C151" s="6" t="s">
        <v>656</v>
      </c>
      <c r="D151" s="6" t="s">
        <v>78</v>
      </c>
      <c r="E151" s="96">
        <v>13</v>
      </c>
      <c r="F151" s="144">
        <v>45593</v>
      </c>
      <c r="G151" t="s">
        <v>843</v>
      </c>
      <c r="H151" s="144">
        <v>45592</v>
      </c>
      <c r="I151" t="s">
        <v>843</v>
      </c>
      <c r="J151" s="144">
        <v>45592</v>
      </c>
      <c r="K151" t="s">
        <v>843</v>
      </c>
      <c r="L151" s="80">
        <v>45521</v>
      </c>
      <c r="M151" t="s">
        <v>843</v>
      </c>
      <c r="N151" s="142">
        <v>45592</v>
      </c>
      <c r="O151" t="s">
        <v>843</v>
      </c>
      <c r="P151" s="142" t="s">
        <v>634</v>
      </c>
      <c r="Q151" t="s">
        <v>842</v>
      </c>
      <c r="R151" s="112">
        <v>45592</v>
      </c>
      <c r="S151" t="s">
        <v>843</v>
      </c>
      <c r="T151" s="112">
        <v>45592</v>
      </c>
      <c r="U151" t="s">
        <v>843</v>
      </c>
      <c r="V151" s="112">
        <v>45593</v>
      </c>
      <c r="W151" t="s">
        <v>843</v>
      </c>
      <c r="X151" s="112">
        <v>45593</v>
      </c>
      <c r="Y151" t="s">
        <v>843</v>
      </c>
      <c r="Z151" s="112">
        <v>45593</v>
      </c>
      <c r="AA151" t="s">
        <v>843</v>
      </c>
      <c r="AB151" s="112">
        <v>45522</v>
      </c>
      <c r="AC151" t="s">
        <v>843</v>
      </c>
      <c r="AD151" s="112">
        <v>45522</v>
      </c>
      <c r="AE151" t="s">
        <v>843</v>
      </c>
      <c r="AF151" s="112" t="s">
        <v>634</v>
      </c>
      <c r="AG151" t="s">
        <v>842</v>
      </c>
      <c r="AH151" s="112">
        <v>45547</v>
      </c>
      <c r="AI151" t="s">
        <v>843</v>
      </c>
      <c r="AJ151" s="112" t="s">
        <v>634</v>
      </c>
      <c r="AK151" t="s">
        <v>842</v>
      </c>
      <c r="AL151" s="112" t="s">
        <v>634</v>
      </c>
      <c r="AM151" t="s">
        <v>842</v>
      </c>
      <c r="AN151" s="112"/>
      <c r="AO151" t="s">
        <v>842</v>
      </c>
      <c r="AQ151" t="s">
        <v>842</v>
      </c>
    </row>
    <row r="152" spans="1:43" ht="19.2" customHeight="1" x14ac:dyDescent="0.3">
      <c r="A152" s="24" t="s">
        <v>456</v>
      </c>
      <c r="B152" s="161" t="s">
        <v>458</v>
      </c>
      <c r="C152" s="6" t="s">
        <v>678</v>
      </c>
      <c r="D152" s="6" t="s">
        <v>78</v>
      </c>
      <c r="E152" s="96">
        <v>6</v>
      </c>
      <c r="F152" s="144"/>
      <c r="G152" t="s">
        <v>842</v>
      </c>
      <c r="H152" s="144">
        <v>45400</v>
      </c>
      <c r="I152" t="s">
        <v>843</v>
      </c>
      <c r="J152" s="144"/>
      <c r="K152" t="s">
        <v>842</v>
      </c>
      <c r="L152" s="80">
        <v>45546</v>
      </c>
      <c r="M152" t="s">
        <v>843</v>
      </c>
      <c r="N152" s="142" t="s">
        <v>634</v>
      </c>
      <c r="O152" t="s">
        <v>842</v>
      </c>
      <c r="P152" s="142" t="s">
        <v>634</v>
      </c>
      <c r="Q152" t="s">
        <v>842</v>
      </c>
      <c r="R152" s="80" t="s">
        <v>634</v>
      </c>
      <c r="S152" t="s">
        <v>842</v>
      </c>
      <c r="T152" s="80">
        <v>45591</v>
      </c>
      <c r="U152" t="s">
        <v>843</v>
      </c>
      <c r="V152" s="80">
        <v>45591</v>
      </c>
      <c r="W152" t="s">
        <v>843</v>
      </c>
      <c r="X152" s="80" t="s">
        <v>634</v>
      </c>
      <c r="Y152" t="s">
        <v>842</v>
      </c>
      <c r="Z152" s="80">
        <v>45397</v>
      </c>
      <c r="AA152" t="s">
        <v>843</v>
      </c>
      <c r="AB152" s="80" t="s">
        <v>634</v>
      </c>
      <c r="AC152" t="s">
        <v>842</v>
      </c>
      <c r="AD152" s="80">
        <v>45540</v>
      </c>
      <c r="AE152" t="s">
        <v>843</v>
      </c>
      <c r="AF152" s="80" t="s">
        <v>634</v>
      </c>
      <c r="AG152" t="s">
        <v>842</v>
      </c>
      <c r="AH152" s="80" t="s">
        <v>634</v>
      </c>
      <c r="AI152" t="s">
        <v>842</v>
      </c>
      <c r="AJ152" s="80" t="s">
        <v>634</v>
      </c>
      <c r="AK152" t="s">
        <v>842</v>
      </c>
      <c r="AL152" s="80" t="s">
        <v>634</v>
      </c>
      <c r="AM152" t="s">
        <v>842</v>
      </c>
      <c r="AN152" s="80"/>
      <c r="AO152" t="s">
        <v>842</v>
      </c>
      <c r="AQ152" t="s">
        <v>842</v>
      </c>
    </row>
    <row r="153" spans="1:43" ht="15.6" customHeight="1" x14ac:dyDescent="0.3">
      <c r="A153" s="4" t="s">
        <v>459</v>
      </c>
      <c r="B153" s="177" t="s">
        <v>461</v>
      </c>
      <c r="C153" s="6" t="s">
        <v>678</v>
      </c>
      <c r="D153" s="6" t="s">
        <v>624</v>
      </c>
      <c r="E153" s="96">
        <v>11</v>
      </c>
      <c r="F153" s="144">
        <v>45428</v>
      </c>
      <c r="G153" t="s">
        <v>843</v>
      </c>
      <c r="H153" s="144">
        <v>45784</v>
      </c>
      <c r="I153" t="s">
        <v>843</v>
      </c>
      <c r="J153" s="144">
        <v>45850</v>
      </c>
      <c r="K153" t="s">
        <v>843</v>
      </c>
      <c r="L153" s="80">
        <v>45775</v>
      </c>
      <c r="M153" t="s">
        <v>843</v>
      </c>
      <c r="N153" s="142">
        <v>45850</v>
      </c>
      <c r="O153" t="s">
        <v>843</v>
      </c>
      <c r="P153" s="142" t="s">
        <v>634</v>
      </c>
      <c r="Q153" t="s">
        <v>842</v>
      </c>
      <c r="R153" s="99">
        <v>45850</v>
      </c>
      <c r="S153" t="s">
        <v>843</v>
      </c>
      <c r="T153" s="223">
        <v>45784</v>
      </c>
      <c r="U153" t="s">
        <v>843</v>
      </c>
      <c r="V153" s="99">
        <v>45850</v>
      </c>
      <c r="W153" t="s">
        <v>843</v>
      </c>
      <c r="X153" s="80">
        <v>45432</v>
      </c>
      <c r="Y153" t="s">
        <v>843</v>
      </c>
      <c r="Z153" s="80">
        <v>45397</v>
      </c>
      <c r="AA153" t="s">
        <v>843</v>
      </c>
      <c r="AB153" s="80" t="s">
        <v>634</v>
      </c>
      <c r="AC153" t="s">
        <v>842</v>
      </c>
      <c r="AD153" s="80" t="s">
        <v>634</v>
      </c>
      <c r="AE153" t="s">
        <v>842</v>
      </c>
      <c r="AF153" s="140">
        <v>45781</v>
      </c>
      <c r="AG153" t="s">
        <v>843</v>
      </c>
      <c r="AH153" s="80" t="s">
        <v>634</v>
      </c>
      <c r="AI153" t="s">
        <v>842</v>
      </c>
      <c r="AJ153" s="80" t="s">
        <v>634</v>
      </c>
      <c r="AK153" t="s">
        <v>842</v>
      </c>
      <c r="AL153" s="80" t="s">
        <v>634</v>
      </c>
      <c r="AM153" t="s">
        <v>842</v>
      </c>
      <c r="AN153" s="80"/>
      <c r="AO153" t="s">
        <v>842</v>
      </c>
      <c r="AQ153" t="s">
        <v>842</v>
      </c>
    </row>
    <row r="154" spans="1:43" ht="15.6" customHeight="1" x14ac:dyDescent="0.3">
      <c r="A154" s="4" t="s">
        <v>462</v>
      </c>
      <c r="B154" s="161" t="s">
        <v>464</v>
      </c>
      <c r="C154" s="6" t="s">
        <v>688</v>
      </c>
      <c r="D154" s="6" t="s">
        <v>143</v>
      </c>
      <c r="E154" s="96">
        <v>18</v>
      </c>
      <c r="F154" s="144">
        <v>45428</v>
      </c>
      <c r="G154" t="s">
        <v>843</v>
      </c>
      <c r="H154" s="144">
        <v>45495</v>
      </c>
      <c r="I154" t="s">
        <v>843</v>
      </c>
      <c r="J154" s="144">
        <v>45454</v>
      </c>
      <c r="K154" t="s">
        <v>843</v>
      </c>
      <c r="L154" s="80">
        <v>45775</v>
      </c>
      <c r="M154" t="s">
        <v>843</v>
      </c>
      <c r="N154" s="142">
        <v>45595</v>
      </c>
      <c r="O154" t="s">
        <v>843</v>
      </c>
      <c r="P154" s="144">
        <v>45712</v>
      </c>
      <c r="Q154" t="s">
        <v>843</v>
      </c>
      <c r="R154" s="80">
        <v>45406</v>
      </c>
      <c r="S154" t="s">
        <v>843</v>
      </c>
      <c r="T154" s="81">
        <v>45719</v>
      </c>
      <c r="U154" t="s">
        <v>843</v>
      </c>
      <c r="V154" s="80">
        <v>45453</v>
      </c>
      <c r="W154" t="s">
        <v>843</v>
      </c>
      <c r="X154" s="80">
        <v>45587</v>
      </c>
      <c r="Y154" t="s">
        <v>843</v>
      </c>
      <c r="Z154" s="80">
        <v>45510</v>
      </c>
      <c r="AA154" t="s">
        <v>843</v>
      </c>
      <c r="AB154" s="80">
        <v>45442</v>
      </c>
      <c r="AC154" t="s">
        <v>843</v>
      </c>
      <c r="AD154" s="80">
        <v>45586</v>
      </c>
      <c r="AE154" t="s">
        <v>843</v>
      </c>
      <c r="AF154" s="80">
        <v>45441</v>
      </c>
      <c r="AG154" t="s">
        <v>843</v>
      </c>
      <c r="AH154" s="80">
        <v>45546</v>
      </c>
      <c r="AI154" t="s">
        <v>843</v>
      </c>
      <c r="AJ154" s="80">
        <v>45841</v>
      </c>
      <c r="AK154" t="s">
        <v>843</v>
      </c>
      <c r="AL154" s="80">
        <v>45582</v>
      </c>
      <c r="AM154" t="s">
        <v>843</v>
      </c>
      <c r="AN154" s="80">
        <v>45841</v>
      </c>
      <c r="AO154" t="s">
        <v>843</v>
      </c>
      <c r="AQ154" t="s">
        <v>842</v>
      </c>
    </row>
    <row r="155" spans="1:43" x14ac:dyDescent="0.3">
      <c r="A155" s="4" t="s">
        <v>465</v>
      </c>
      <c r="B155" s="161" t="s">
        <v>467</v>
      </c>
      <c r="C155" s="6" t="s">
        <v>668</v>
      </c>
      <c r="D155" s="6" t="s">
        <v>143</v>
      </c>
      <c r="E155" s="96">
        <v>10</v>
      </c>
      <c r="F155" s="144">
        <v>45613</v>
      </c>
      <c r="G155" s="96" t="s">
        <v>843</v>
      </c>
      <c r="H155" s="144"/>
      <c r="I155" s="96" t="s">
        <v>842</v>
      </c>
      <c r="J155" s="144">
        <v>45454</v>
      </c>
      <c r="K155" s="96" t="s">
        <v>843</v>
      </c>
      <c r="L155" s="80" t="s">
        <v>634</v>
      </c>
      <c r="M155" s="96" t="s">
        <v>842</v>
      </c>
      <c r="N155" s="142">
        <v>45545</v>
      </c>
      <c r="O155" s="96" t="s">
        <v>843</v>
      </c>
      <c r="P155" s="142">
        <v>45440</v>
      </c>
      <c r="Q155" s="96" t="s">
        <v>843</v>
      </c>
      <c r="R155" s="80">
        <v>45406</v>
      </c>
      <c r="S155" s="96" t="s">
        <v>843</v>
      </c>
      <c r="T155" s="80" t="s">
        <v>634</v>
      </c>
      <c r="U155" s="96" t="s">
        <v>842</v>
      </c>
      <c r="V155" s="80">
        <v>45453</v>
      </c>
      <c r="W155" s="96" t="s">
        <v>843</v>
      </c>
      <c r="X155" s="80">
        <v>45587</v>
      </c>
      <c r="Y155" s="96" t="s">
        <v>843</v>
      </c>
      <c r="Z155" s="80" t="s">
        <v>634</v>
      </c>
      <c r="AA155" s="96" t="s">
        <v>842</v>
      </c>
      <c r="AB155" s="80">
        <v>45522</v>
      </c>
      <c r="AC155" s="96" t="s">
        <v>843</v>
      </c>
      <c r="AD155" s="80">
        <v>45537</v>
      </c>
      <c r="AE155" s="96" t="s">
        <v>843</v>
      </c>
      <c r="AF155" s="80" t="s">
        <v>634</v>
      </c>
      <c r="AG155" s="96" t="s">
        <v>842</v>
      </c>
      <c r="AH155" s="80">
        <v>45544</v>
      </c>
      <c r="AI155" s="96" t="s">
        <v>843</v>
      </c>
      <c r="AJ155" s="80" t="s">
        <v>634</v>
      </c>
      <c r="AK155" s="96" t="s">
        <v>842</v>
      </c>
      <c r="AL155" s="80" t="s">
        <v>634</v>
      </c>
      <c r="AM155" s="96" t="s">
        <v>842</v>
      </c>
      <c r="AN155" s="80"/>
      <c r="AO155" s="96" t="s">
        <v>842</v>
      </c>
      <c r="AQ155" t="s">
        <v>842</v>
      </c>
    </row>
    <row r="156" spans="1:43" x14ac:dyDescent="0.3">
      <c r="A156" s="111" t="s">
        <v>468</v>
      </c>
      <c r="B156" s="170" t="s">
        <v>470</v>
      </c>
      <c r="C156" s="6" t="s">
        <v>656</v>
      </c>
      <c r="D156" s="6" t="s">
        <v>629</v>
      </c>
      <c r="E156" s="96">
        <v>15</v>
      </c>
      <c r="F156" s="144">
        <v>45456</v>
      </c>
      <c r="G156" t="s">
        <v>843</v>
      </c>
      <c r="H156" s="144">
        <v>45495</v>
      </c>
      <c r="I156" t="s">
        <v>843</v>
      </c>
      <c r="J156" s="144">
        <v>45454</v>
      </c>
      <c r="K156" t="s">
        <v>843</v>
      </c>
      <c r="L156" s="80">
        <v>45550</v>
      </c>
      <c r="M156" t="s">
        <v>843</v>
      </c>
      <c r="N156" s="142">
        <v>45431</v>
      </c>
      <c r="O156" t="s">
        <v>843</v>
      </c>
      <c r="P156" s="142">
        <v>45523</v>
      </c>
      <c r="Q156" t="s">
        <v>843</v>
      </c>
      <c r="R156" s="112">
        <v>45438</v>
      </c>
      <c r="S156" t="s">
        <v>843</v>
      </c>
      <c r="T156" s="112">
        <v>45452</v>
      </c>
      <c r="U156" t="s">
        <v>843</v>
      </c>
      <c r="V156" s="112">
        <v>45453</v>
      </c>
      <c r="W156" t="s">
        <v>843</v>
      </c>
      <c r="X156" s="112">
        <v>45432</v>
      </c>
      <c r="Y156" t="s">
        <v>843</v>
      </c>
      <c r="Z156" s="112">
        <v>45510</v>
      </c>
      <c r="AA156" t="s">
        <v>843</v>
      </c>
      <c r="AB156" s="112">
        <v>45536</v>
      </c>
      <c r="AC156" t="s">
        <v>843</v>
      </c>
      <c r="AD156" s="112" t="s">
        <v>634</v>
      </c>
      <c r="AE156" t="s">
        <v>842</v>
      </c>
      <c r="AF156" s="112">
        <v>45447</v>
      </c>
      <c r="AG156" t="s">
        <v>843</v>
      </c>
      <c r="AH156" s="112">
        <v>45600</v>
      </c>
      <c r="AI156" t="s">
        <v>843</v>
      </c>
      <c r="AJ156" s="112" t="s">
        <v>634</v>
      </c>
      <c r="AK156" t="s">
        <v>842</v>
      </c>
      <c r="AL156" s="114">
        <v>45600</v>
      </c>
      <c r="AM156" t="s">
        <v>843</v>
      </c>
      <c r="AN156" s="112"/>
      <c r="AO156" t="s">
        <v>842</v>
      </c>
      <c r="AQ156" t="s">
        <v>842</v>
      </c>
    </row>
    <row r="157" spans="1:43" x14ac:dyDescent="0.3">
      <c r="A157" s="4" t="s">
        <v>471</v>
      </c>
      <c r="B157" s="161" t="s">
        <v>473</v>
      </c>
      <c r="C157" s="6" t="s">
        <v>668</v>
      </c>
      <c r="D157" s="6" t="s">
        <v>623</v>
      </c>
      <c r="E157" s="96">
        <v>17</v>
      </c>
      <c r="F157" s="144">
        <v>45351</v>
      </c>
      <c r="G157" t="s">
        <v>843</v>
      </c>
      <c r="H157" s="144">
        <v>45705</v>
      </c>
      <c r="I157" t="s">
        <v>843</v>
      </c>
      <c r="J157" s="144">
        <v>45713</v>
      </c>
      <c r="K157" t="s">
        <v>843</v>
      </c>
      <c r="L157" s="80">
        <v>45550</v>
      </c>
      <c r="M157" t="s">
        <v>843</v>
      </c>
      <c r="N157" s="142">
        <v>45592</v>
      </c>
      <c r="O157" t="s">
        <v>843</v>
      </c>
      <c r="P157" s="144">
        <v>45712</v>
      </c>
      <c r="Q157" t="s">
        <v>843</v>
      </c>
      <c r="R157" s="80">
        <v>45579</v>
      </c>
      <c r="S157" t="s">
        <v>843</v>
      </c>
      <c r="T157" s="80">
        <v>45469</v>
      </c>
      <c r="U157" t="s">
        <v>843</v>
      </c>
      <c r="V157" s="80">
        <v>45546</v>
      </c>
      <c r="W157" t="s">
        <v>843</v>
      </c>
      <c r="X157" s="81">
        <v>45886</v>
      </c>
      <c r="Y157" t="s">
        <v>843</v>
      </c>
      <c r="Z157" s="137">
        <v>45714</v>
      </c>
      <c r="AA157" t="s">
        <v>843</v>
      </c>
      <c r="AB157" s="80">
        <v>45536</v>
      </c>
      <c r="AC157" t="s">
        <v>843</v>
      </c>
      <c r="AD157" s="80">
        <v>45586</v>
      </c>
      <c r="AE157" t="s">
        <v>843</v>
      </c>
      <c r="AF157" s="152">
        <v>45796</v>
      </c>
      <c r="AG157" t="s">
        <v>843</v>
      </c>
      <c r="AH157" s="80">
        <v>45544</v>
      </c>
      <c r="AI157" t="s">
        <v>843</v>
      </c>
      <c r="AJ157" s="81">
        <v>45827</v>
      </c>
      <c r="AK157" t="s">
        <v>843</v>
      </c>
      <c r="AL157" s="81">
        <v>45827</v>
      </c>
      <c r="AM157" t="s">
        <v>843</v>
      </c>
      <c r="AN157" s="80"/>
      <c r="AO157" t="s">
        <v>842</v>
      </c>
      <c r="AP157" s="81">
        <v>45826</v>
      </c>
      <c r="AQ157" t="s">
        <v>843</v>
      </c>
    </row>
    <row r="158" spans="1:43" x14ac:dyDescent="0.3">
      <c r="A158" s="4" t="s">
        <v>474</v>
      </c>
      <c r="B158" s="161" t="s">
        <v>476</v>
      </c>
      <c r="C158" s="6" t="s">
        <v>682</v>
      </c>
      <c r="D158" s="6" t="s">
        <v>622</v>
      </c>
      <c r="E158" s="96">
        <v>0</v>
      </c>
      <c r="F158" s="144"/>
      <c r="G158" t="s">
        <v>842</v>
      </c>
      <c r="H158" s="144"/>
      <c r="I158" t="s">
        <v>842</v>
      </c>
      <c r="J158" s="144"/>
      <c r="K158" t="s">
        <v>842</v>
      </c>
      <c r="L158" s="80" t="s">
        <v>634</v>
      </c>
      <c r="M158" t="s">
        <v>842</v>
      </c>
      <c r="N158" s="142" t="s">
        <v>634</v>
      </c>
      <c r="O158" t="s">
        <v>842</v>
      </c>
      <c r="P158" s="142" t="s">
        <v>634</v>
      </c>
      <c r="Q158" t="s">
        <v>842</v>
      </c>
      <c r="R158" s="80" t="s">
        <v>634</v>
      </c>
      <c r="S158" t="s">
        <v>842</v>
      </c>
      <c r="T158" s="80" t="s">
        <v>634</v>
      </c>
      <c r="U158" t="s">
        <v>842</v>
      </c>
      <c r="V158" s="80" t="s">
        <v>634</v>
      </c>
      <c r="W158" t="s">
        <v>842</v>
      </c>
      <c r="X158" s="80" t="s">
        <v>634</v>
      </c>
      <c r="Y158" t="s">
        <v>842</v>
      </c>
      <c r="Z158" s="80" t="s">
        <v>634</v>
      </c>
      <c r="AA158" t="s">
        <v>842</v>
      </c>
      <c r="AB158" s="80" t="s">
        <v>634</v>
      </c>
      <c r="AC158" t="s">
        <v>842</v>
      </c>
      <c r="AD158" s="80" t="s">
        <v>634</v>
      </c>
      <c r="AE158" t="s">
        <v>842</v>
      </c>
      <c r="AF158" s="80" t="s">
        <v>634</v>
      </c>
      <c r="AG158" t="s">
        <v>842</v>
      </c>
      <c r="AH158" s="80" t="s">
        <v>634</v>
      </c>
      <c r="AI158" t="s">
        <v>842</v>
      </c>
      <c r="AJ158" s="80" t="s">
        <v>634</v>
      </c>
      <c r="AK158" t="s">
        <v>842</v>
      </c>
      <c r="AL158" s="80" t="s">
        <v>634</v>
      </c>
      <c r="AM158" t="s">
        <v>842</v>
      </c>
      <c r="AN158" s="80"/>
      <c r="AO158" t="s">
        <v>842</v>
      </c>
      <c r="AQ158" t="s">
        <v>842</v>
      </c>
    </row>
    <row r="159" spans="1:43" x14ac:dyDescent="0.3">
      <c r="A159" s="5" t="s">
        <v>477</v>
      </c>
      <c r="B159" s="161" t="s">
        <v>479</v>
      </c>
      <c r="C159" s="6" t="s">
        <v>682</v>
      </c>
      <c r="D159" s="6" t="s">
        <v>622</v>
      </c>
      <c r="E159" s="96">
        <v>0</v>
      </c>
      <c r="F159" s="144"/>
      <c r="G159" t="s">
        <v>842</v>
      </c>
      <c r="H159" s="144"/>
      <c r="I159" t="s">
        <v>842</v>
      </c>
      <c r="J159" s="144"/>
      <c r="K159" t="s">
        <v>842</v>
      </c>
      <c r="L159" s="80" t="s">
        <v>634</v>
      </c>
      <c r="M159" t="s">
        <v>842</v>
      </c>
      <c r="N159" s="142" t="s">
        <v>634</v>
      </c>
      <c r="O159" t="s">
        <v>842</v>
      </c>
      <c r="P159" s="142" t="s">
        <v>634</v>
      </c>
      <c r="Q159" t="s">
        <v>842</v>
      </c>
      <c r="R159" s="80" t="s">
        <v>634</v>
      </c>
      <c r="S159" t="s">
        <v>842</v>
      </c>
      <c r="T159" s="80" t="s">
        <v>634</v>
      </c>
      <c r="U159" t="s">
        <v>842</v>
      </c>
      <c r="V159" s="80" t="s">
        <v>634</v>
      </c>
      <c r="W159" t="s">
        <v>842</v>
      </c>
      <c r="X159" s="80" t="s">
        <v>634</v>
      </c>
      <c r="Y159" t="s">
        <v>842</v>
      </c>
      <c r="Z159" s="80" t="s">
        <v>634</v>
      </c>
      <c r="AA159" t="s">
        <v>842</v>
      </c>
      <c r="AB159" s="80" t="s">
        <v>634</v>
      </c>
      <c r="AC159" t="s">
        <v>842</v>
      </c>
      <c r="AD159" s="80" t="s">
        <v>634</v>
      </c>
      <c r="AE159" t="s">
        <v>842</v>
      </c>
      <c r="AF159" s="80" t="s">
        <v>634</v>
      </c>
      <c r="AG159" t="s">
        <v>842</v>
      </c>
      <c r="AH159" s="80" t="s">
        <v>634</v>
      </c>
      <c r="AI159" t="s">
        <v>842</v>
      </c>
      <c r="AJ159" s="80" t="s">
        <v>634</v>
      </c>
      <c r="AK159" t="s">
        <v>842</v>
      </c>
      <c r="AL159" s="80" t="s">
        <v>634</v>
      </c>
      <c r="AM159" t="s">
        <v>842</v>
      </c>
      <c r="AN159" s="80"/>
      <c r="AO159" t="s">
        <v>842</v>
      </c>
      <c r="AQ159" t="s">
        <v>842</v>
      </c>
    </row>
    <row r="160" spans="1:43" x14ac:dyDescent="0.3">
      <c r="A160" s="5" t="s">
        <v>480</v>
      </c>
      <c r="B160" s="161" t="s">
        <v>482</v>
      </c>
      <c r="C160" s="6" t="s">
        <v>678</v>
      </c>
      <c r="D160" s="6" t="s">
        <v>625</v>
      </c>
      <c r="E160" s="96">
        <v>15</v>
      </c>
      <c r="F160" s="144">
        <v>45613</v>
      </c>
      <c r="G160" t="s">
        <v>843</v>
      </c>
      <c r="H160" s="144">
        <v>45400</v>
      </c>
      <c r="I160" t="s">
        <v>843</v>
      </c>
      <c r="J160" s="144">
        <v>45426</v>
      </c>
      <c r="K160" t="s">
        <v>843</v>
      </c>
      <c r="L160" s="80">
        <v>45427</v>
      </c>
      <c r="M160" t="s">
        <v>843</v>
      </c>
      <c r="N160" s="142">
        <v>45595</v>
      </c>
      <c r="O160" t="s">
        <v>843</v>
      </c>
      <c r="P160" s="144">
        <v>45712</v>
      </c>
      <c r="Q160" t="s">
        <v>843</v>
      </c>
      <c r="R160" s="80">
        <v>45406</v>
      </c>
      <c r="S160" t="s">
        <v>843</v>
      </c>
      <c r="T160" s="80">
        <v>45434</v>
      </c>
      <c r="U160" t="s">
        <v>843</v>
      </c>
      <c r="V160" s="80">
        <v>45425</v>
      </c>
      <c r="W160" t="s">
        <v>843</v>
      </c>
      <c r="X160" s="80">
        <v>45587</v>
      </c>
      <c r="Y160" t="s">
        <v>843</v>
      </c>
      <c r="Z160" s="80">
        <v>45397</v>
      </c>
      <c r="AA160" t="s">
        <v>843</v>
      </c>
      <c r="AB160" s="80">
        <v>45536</v>
      </c>
      <c r="AC160" t="s">
        <v>843</v>
      </c>
      <c r="AD160" s="80" t="s">
        <v>634</v>
      </c>
      <c r="AE160" t="s">
        <v>842</v>
      </c>
      <c r="AF160" s="80">
        <v>45893</v>
      </c>
      <c r="AG160" t="s">
        <v>843</v>
      </c>
      <c r="AH160" s="80">
        <v>45546</v>
      </c>
      <c r="AI160" t="s">
        <v>843</v>
      </c>
      <c r="AJ160" s="80" t="s">
        <v>634</v>
      </c>
      <c r="AK160" t="s">
        <v>842</v>
      </c>
      <c r="AL160" s="80">
        <v>45582</v>
      </c>
      <c r="AM160" t="s">
        <v>843</v>
      </c>
      <c r="AN160" s="80"/>
      <c r="AO160" t="s">
        <v>842</v>
      </c>
      <c r="AQ160" t="s">
        <v>842</v>
      </c>
    </row>
    <row r="161" spans="1:43" x14ac:dyDescent="0.3">
      <c r="A161" s="5" t="s">
        <v>483</v>
      </c>
      <c r="B161" s="161" t="s">
        <v>485</v>
      </c>
      <c r="C161" s="6" t="s">
        <v>656</v>
      </c>
      <c r="D161" s="6" t="s">
        <v>629</v>
      </c>
      <c r="E161" s="96">
        <v>13</v>
      </c>
      <c r="F161" s="144">
        <v>45428</v>
      </c>
      <c r="G161" t="s">
        <v>843</v>
      </c>
      <c r="H161" s="144">
        <v>45418</v>
      </c>
      <c r="I161" t="s">
        <v>843</v>
      </c>
      <c r="J161" s="144">
        <v>45426</v>
      </c>
      <c r="K161" t="s">
        <v>843</v>
      </c>
      <c r="L161" s="80">
        <v>45550</v>
      </c>
      <c r="M161" t="s">
        <v>843</v>
      </c>
      <c r="N161" s="142">
        <v>45431</v>
      </c>
      <c r="O161" t="s">
        <v>843</v>
      </c>
      <c r="P161" s="142" t="s">
        <v>634</v>
      </c>
      <c r="Q161" t="s">
        <v>842</v>
      </c>
      <c r="R161" s="80">
        <v>45406</v>
      </c>
      <c r="S161" t="s">
        <v>843</v>
      </c>
      <c r="T161" s="80">
        <v>45434</v>
      </c>
      <c r="U161" t="s">
        <v>843</v>
      </c>
      <c r="V161" s="80">
        <v>45425</v>
      </c>
      <c r="W161" t="s">
        <v>843</v>
      </c>
      <c r="X161" s="80">
        <v>45678</v>
      </c>
      <c r="Y161" t="s">
        <v>843</v>
      </c>
      <c r="Z161" s="80">
        <v>45410</v>
      </c>
      <c r="AA161" t="s">
        <v>843</v>
      </c>
      <c r="AB161" s="80">
        <v>45536</v>
      </c>
      <c r="AC161" t="s">
        <v>843</v>
      </c>
      <c r="AD161" s="80" t="s">
        <v>634</v>
      </c>
      <c r="AE161" t="s">
        <v>842</v>
      </c>
      <c r="AF161" s="80">
        <v>45441</v>
      </c>
      <c r="AG161" t="s">
        <v>843</v>
      </c>
      <c r="AH161" s="80">
        <v>45547</v>
      </c>
      <c r="AI161" t="s">
        <v>843</v>
      </c>
      <c r="AJ161" s="80" t="s">
        <v>634</v>
      </c>
      <c r="AK161" t="s">
        <v>842</v>
      </c>
      <c r="AL161" s="80" t="s">
        <v>634</v>
      </c>
      <c r="AM161" t="s">
        <v>842</v>
      </c>
      <c r="AN161" s="80"/>
      <c r="AO161" t="s">
        <v>842</v>
      </c>
      <c r="AQ161" t="s">
        <v>842</v>
      </c>
    </row>
    <row r="162" spans="1:43" x14ac:dyDescent="0.3">
      <c r="A162" s="4" t="s">
        <v>486</v>
      </c>
      <c r="B162" s="175" t="s">
        <v>488</v>
      </c>
      <c r="C162" s="6" t="s">
        <v>678</v>
      </c>
      <c r="D162" s="6" t="s">
        <v>365</v>
      </c>
      <c r="E162" s="96">
        <v>7</v>
      </c>
      <c r="F162" s="144"/>
      <c r="G162" t="s">
        <v>842</v>
      </c>
      <c r="H162" s="144">
        <v>45418</v>
      </c>
      <c r="I162" t="s">
        <v>843</v>
      </c>
      <c r="J162" s="144">
        <v>45426</v>
      </c>
      <c r="K162" t="s">
        <v>843</v>
      </c>
      <c r="L162" s="80">
        <v>45427</v>
      </c>
      <c r="M162" t="s">
        <v>843</v>
      </c>
      <c r="N162" s="142">
        <v>45431</v>
      </c>
      <c r="O162" t="s">
        <v>843</v>
      </c>
      <c r="P162" s="142" t="s">
        <v>634</v>
      </c>
      <c r="Q162" t="s">
        <v>842</v>
      </c>
      <c r="R162" s="80">
        <v>45406</v>
      </c>
      <c r="S162" t="s">
        <v>843</v>
      </c>
      <c r="T162" s="80" t="s">
        <v>634</v>
      </c>
      <c r="U162" t="s">
        <v>842</v>
      </c>
      <c r="V162" s="80">
        <v>45425</v>
      </c>
      <c r="W162" t="s">
        <v>843</v>
      </c>
      <c r="X162" s="80" t="s">
        <v>634</v>
      </c>
      <c r="Y162" t="s">
        <v>842</v>
      </c>
      <c r="Z162" s="80">
        <v>45410</v>
      </c>
      <c r="AA162" t="s">
        <v>843</v>
      </c>
      <c r="AB162" s="80" t="s">
        <v>634</v>
      </c>
      <c r="AC162" t="s">
        <v>842</v>
      </c>
      <c r="AD162" s="80" t="s">
        <v>634</v>
      </c>
      <c r="AE162" t="s">
        <v>842</v>
      </c>
      <c r="AF162" s="80" t="s">
        <v>634</v>
      </c>
      <c r="AG162" t="s">
        <v>842</v>
      </c>
      <c r="AH162" s="80" t="s">
        <v>634</v>
      </c>
      <c r="AI162" t="s">
        <v>842</v>
      </c>
      <c r="AJ162" s="80" t="s">
        <v>634</v>
      </c>
      <c r="AK162" t="s">
        <v>842</v>
      </c>
      <c r="AL162" s="80" t="s">
        <v>634</v>
      </c>
      <c r="AM162" t="s">
        <v>842</v>
      </c>
      <c r="AN162" s="80"/>
      <c r="AO162" t="s">
        <v>842</v>
      </c>
      <c r="AQ162" t="s">
        <v>842</v>
      </c>
    </row>
    <row r="163" spans="1:43" x14ac:dyDescent="0.3">
      <c r="A163" s="5" t="s">
        <v>489</v>
      </c>
      <c r="B163" s="161" t="s">
        <v>494</v>
      </c>
      <c r="C163" s="6" t="s">
        <v>678</v>
      </c>
      <c r="D163" s="6" t="s">
        <v>620</v>
      </c>
      <c r="E163" s="96">
        <v>17</v>
      </c>
      <c r="F163" s="144">
        <v>45862</v>
      </c>
      <c r="G163" t="s">
        <v>843</v>
      </c>
      <c r="H163" s="144">
        <v>45495</v>
      </c>
      <c r="I163" t="s">
        <v>843</v>
      </c>
      <c r="J163" s="144">
        <v>45426</v>
      </c>
      <c r="K163" t="s">
        <v>843</v>
      </c>
      <c r="L163" s="80">
        <v>45427</v>
      </c>
      <c r="M163" t="s">
        <v>843</v>
      </c>
      <c r="N163" s="142">
        <v>45431</v>
      </c>
      <c r="O163" t="s">
        <v>843</v>
      </c>
      <c r="P163" s="142">
        <v>45440</v>
      </c>
      <c r="Q163" t="s">
        <v>843</v>
      </c>
      <c r="R163" s="80">
        <v>45406</v>
      </c>
      <c r="S163" t="s">
        <v>843</v>
      </c>
      <c r="T163" s="80">
        <v>45452</v>
      </c>
      <c r="U163" t="s">
        <v>843</v>
      </c>
      <c r="V163" s="80">
        <v>45884</v>
      </c>
      <c r="W163" t="s">
        <v>843</v>
      </c>
      <c r="X163" s="80">
        <v>45884</v>
      </c>
      <c r="Y163" t="s">
        <v>843</v>
      </c>
      <c r="Z163" s="80">
        <v>45397</v>
      </c>
      <c r="AA163" t="s">
        <v>843</v>
      </c>
      <c r="AB163" s="80">
        <v>45442</v>
      </c>
      <c r="AC163" t="s">
        <v>843</v>
      </c>
      <c r="AD163" s="80" t="s">
        <v>634</v>
      </c>
      <c r="AE163" t="s">
        <v>842</v>
      </c>
      <c r="AF163" s="80">
        <v>45441</v>
      </c>
      <c r="AG163" t="s">
        <v>843</v>
      </c>
      <c r="AH163" s="80">
        <v>45676</v>
      </c>
      <c r="AI163" t="s">
        <v>843</v>
      </c>
      <c r="AJ163" s="99">
        <v>45856</v>
      </c>
      <c r="AK163" t="s">
        <v>843</v>
      </c>
      <c r="AL163" s="81">
        <v>45878</v>
      </c>
      <c r="AM163" t="s">
        <v>843</v>
      </c>
      <c r="AN163" s="81">
        <v>45878</v>
      </c>
      <c r="AO163" t="s">
        <v>843</v>
      </c>
      <c r="AQ163" t="s">
        <v>842</v>
      </c>
    </row>
    <row r="164" spans="1:43" x14ac:dyDescent="0.3">
      <c r="A164" s="5" t="s">
        <v>492</v>
      </c>
      <c r="B164" s="92" t="s">
        <v>491</v>
      </c>
      <c r="C164" s="6" t="s">
        <v>656</v>
      </c>
      <c r="D164" s="6" t="s">
        <v>625</v>
      </c>
      <c r="E164" s="96">
        <v>18</v>
      </c>
      <c r="F164" s="144">
        <v>45428</v>
      </c>
      <c r="G164" t="s">
        <v>843</v>
      </c>
      <c r="H164" s="144">
        <v>45430</v>
      </c>
      <c r="I164" t="s">
        <v>843</v>
      </c>
      <c r="J164" s="144">
        <v>45713</v>
      </c>
      <c r="K164" t="s">
        <v>843</v>
      </c>
      <c r="L164" s="80">
        <v>45550</v>
      </c>
      <c r="M164" t="s">
        <v>843</v>
      </c>
      <c r="N164" s="142">
        <v>45431</v>
      </c>
      <c r="O164" t="s">
        <v>843</v>
      </c>
      <c r="P164" s="144">
        <v>45712</v>
      </c>
      <c r="Q164" t="s">
        <v>843</v>
      </c>
      <c r="R164" s="80">
        <v>45579</v>
      </c>
      <c r="S164" t="s">
        <v>843</v>
      </c>
      <c r="T164" s="80">
        <v>45434</v>
      </c>
      <c r="U164" t="s">
        <v>843</v>
      </c>
      <c r="V164" s="145">
        <v>45676</v>
      </c>
      <c r="W164" t="s">
        <v>843</v>
      </c>
      <c r="X164" s="80">
        <v>45432</v>
      </c>
      <c r="Y164" t="s">
        <v>843</v>
      </c>
      <c r="Z164" s="137">
        <v>45714</v>
      </c>
      <c r="AA164" t="s">
        <v>843</v>
      </c>
      <c r="AB164" s="80">
        <v>45536</v>
      </c>
      <c r="AC164" t="s">
        <v>843</v>
      </c>
      <c r="AD164" s="80">
        <v>45586</v>
      </c>
      <c r="AE164" t="s">
        <v>843</v>
      </c>
      <c r="AF164" s="80">
        <v>45441</v>
      </c>
      <c r="AG164" t="s">
        <v>843</v>
      </c>
      <c r="AH164" s="80">
        <v>45544</v>
      </c>
      <c r="AI164" t="s">
        <v>843</v>
      </c>
      <c r="AJ164" s="146">
        <v>45676</v>
      </c>
      <c r="AK164" t="s">
        <v>843</v>
      </c>
      <c r="AL164" s="146">
        <v>45676</v>
      </c>
      <c r="AM164" t="s">
        <v>843</v>
      </c>
      <c r="AN164" s="146">
        <v>45676</v>
      </c>
      <c r="AO164" t="s">
        <v>843</v>
      </c>
      <c r="AQ164" t="s">
        <v>842</v>
      </c>
    </row>
    <row r="165" spans="1:43" x14ac:dyDescent="0.3">
      <c r="A165" s="5" t="s">
        <v>495</v>
      </c>
      <c r="B165" s="161" t="s">
        <v>497</v>
      </c>
      <c r="C165" s="6" t="s">
        <v>693</v>
      </c>
      <c r="D165" s="6" t="s">
        <v>622</v>
      </c>
      <c r="E165" s="96">
        <v>0</v>
      </c>
      <c r="F165" s="144"/>
      <c r="G165" t="s">
        <v>842</v>
      </c>
      <c r="H165" s="144"/>
      <c r="I165" t="s">
        <v>842</v>
      </c>
      <c r="J165" s="144"/>
      <c r="K165" t="s">
        <v>842</v>
      </c>
      <c r="L165" s="80" t="s">
        <v>634</v>
      </c>
      <c r="M165" t="s">
        <v>842</v>
      </c>
      <c r="N165" s="142" t="s">
        <v>634</v>
      </c>
      <c r="O165" t="s">
        <v>842</v>
      </c>
      <c r="P165" s="142" t="s">
        <v>634</v>
      </c>
      <c r="Q165" t="s">
        <v>842</v>
      </c>
      <c r="R165" s="80" t="s">
        <v>634</v>
      </c>
      <c r="S165" t="s">
        <v>842</v>
      </c>
      <c r="T165" s="80" t="s">
        <v>634</v>
      </c>
      <c r="U165" t="s">
        <v>842</v>
      </c>
      <c r="V165" s="80" t="s">
        <v>634</v>
      </c>
      <c r="W165" t="s">
        <v>842</v>
      </c>
      <c r="X165" s="80" t="s">
        <v>634</v>
      </c>
      <c r="Y165" t="s">
        <v>842</v>
      </c>
      <c r="Z165" s="80" t="s">
        <v>634</v>
      </c>
      <c r="AA165" t="s">
        <v>842</v>
      </c>
      <c r="AB165" s="80" t="s">
        <v>634</v>
      </c>
      <c r="AC165" t="s">
        <v>842</v>
      </c>
      <c r="AD165" s="80" t="s">
        <v>634</v>
      </c>
      <c r="AE165" t="s">
        <v>842</v>
      </c>
      <c r="AF165" s="80" t="s">
        <v>634</v>
      </c>
      <c r="AG165" t="s">
        <v>842</v>
      </c>
      <c r="AH165" s="80" t="s">
        <v>634</v>
      </c>
      <c r="AI165" t="s">
        <v>842</v>
      </c>
      <c r="AJ165" s="80" t="s">
        <v>634</v>
      </c>
      <c r="AK165" t="s">
        <v>842</v>
      </c>
      <c r="AL165" s="80" t="s">
        <v>634</v>
      </c>
      <c r="AM165" t="s">
        <v>842</v>
      </c>
      <c r="AN165" s="80"/>
      <c r="AO165" t="s">
        <v>842</v>
      </c>
      <c r="AQ165" t="s">
        <v>842</v>
      </c>
    </row>
    <row r="166" spans="1:43" x14ac:dyDescent="0.3">
      <c r="A166" s="5" t="s">
        <v>498</v>
      </c>
      <c r="B166" s="161" t="s">
        <v>500</v>
      </c>
      <c r="C166" s="6" t="s">
        <v>678</v>
      </c>
      <c r="D166" s="6" t="s">
        <v>629</v>
      </c>
      <c r="E166" s="96">
        <v>16</v>
      </c>
      <c r="F166" s="144">
        <v>45428</v>
      </c>
      <c r="G166" t="s">
        <v>843</v>
      </c>
      <c r="H166" s="144">
        <v>45400</v>
      </c>
      <c r="I166" t="s">
        <v>843</v>
      </c>
      <c r="J166" s="144">
        <v>45426</v>
      </c>
      <c r="K166" t="s">
        <v>843</v>
      </c>
      <c r="L166" s="80">
        <v>45550</v>
      </c>
      <c r="M166" t="s">
        <v>843</v>
      </c>
      <c r="N166" s="142">
        <v>45431</v>
      </c>
      <c r="O166" t="s">
        <v>843</v>
      </c>
      <c r="P166" s="142">
        <v>45523</v>
      </c>
      <c r="Q166" t="s">
        <v>843</v>
      </c>
      <c r="R166" s="80">
        <v>45406</v>
      </c>
      <c r="S166" t="s">
        <v>843</v>
      </c>
      <c r="T166" s="80">
        <v>45434</v>
      </c>
      <c r="U166" t="s">
        <v>843</v>
      </c>
      <c r="V166" s="80">
        <v>45425</v>
      </c>
      <c r="W166" t="s">
        <v>843</v>
      </c>
      <c r="X166" s="80">
        <v>45432</v>
      </c>
      <c r="Y166" t="s">
        <v>843</v>
      </c>
      <c r="Z166" s="80">
        <v>45410</v>
      </c>
      <c r="AA166" t="s">
        <v>843</v>
      </c>
      <c r="AB166" s="80">
        <v>45536</v>
      </c>
      <c r="AC166" t="s">
        <v>843</v>
      </c>
      <c r="AD166" s="99">
        <v>45852</v>
      </c>
      <c r="AE166" t="s">
        <v>843</v>
      </c>
      <c r="AF166" s="80">
        <v>45445</v>
      </c>
      <c r="AG166" t="s">
        <v>843</v>
      </c>
      <c r="AH166" s="80">
        <v>45600</v>
      </c>
      <c r="AI166" t="s">
        <v>843</v>
      </c>
      <c r="AJ166" s="80" t="s">
        <v>634</v>
      </c>
      <c r="AK166" t="s">
        <v>842</v>
      </c>
      <c r="AL166" s="81">
        <v>45600</v>
      </c>
      <c r="AM166" t="s">
        <v>843</v>
      </c>
      <c r="AN166" s="80"/>
      <c r="AO166" t="s">
        <v>842</v>
      </c>
      <c r="AQ166" t="s">
        <v>842</v>
      </c>
    </row>
    <row r="167" spans="1:43" x14ac:dyDescent="0.3">
      <c r="A167" s="5" t="s">
        <v>501</v>
      </c>
      <c r="B167" s="161" t="s">
        <v>503</v>
      </c>
      <c r="C167" s="6" t="s">
        <v>656</v>
      </c>
      <c r="D167" s="6" t="s">
        <v>27</v>
      </c>
      <c r="E167" s="96">
        <v>1</v>
      </c>
      <c r="F167" s="144"/>
      <c r="G167" t="s">
        <v>842</v>
      </c>
      <c r="H167" s="144"/>
      <c r="I167" t="s">
        <v>842</v>
      </c>
      <c r="J167" s="144"/>
      <c r="K167" t="s">
        <v>842</v>
      </c>
      <c r="L167" s="80" t="s">
        <v>634</v>
      </c>
      <c r="M167" t="s">
        <v>842</v>
      </c>
      <c r="N167" s="142" t="s">
        <v>634</v>
      </c>
      <c r="O167" t="s">
        <v>842</v>
      </c>
      <c r="P167" s="142" t="s">
        <v>634</v>
      </c>
      <c r="Q167" t="s">
        <v>842</v>
      </c>
      <c r="R167" s="80" t="s">
        <v>634</v>
      </c>
      <c r="S167" t="s">
        <v>842</v>
      </c>
      <c r="T167" s="80" t="s">
        <v>634</v>
      </c>
      <c r="U167" t="s">
        <v>842</v>
      </c>
      <c r="V167" s="80" t="s">
        <v>634</v>
      </c>
      <c r="W167" t="s">
        <v>842</v>
      </c>
      <c r="X167" s="80" t="s">
        <v>634</v>
      </c>
      <c r="Y167" t="s">
        <v>842</v>
      </c>
      <c r="Z167" s="80">
        <v>45397</v>
      </c>
      <c r="AA167" t="s">
        <v>843</v>
      </c>
      <c r="AB167" s="80" t="s">
        <v>634</v>
      </c>
      <c r="AC167" t="s">
        <v>842</v>
      </c>
      <c r="AD167" s="80" t="s">
        <v>634</v>
      </c>
      <c r="AE167" t="s">
        <v>842</v>
      </c>
      <c r="AF167" s="80" t="s">
        <v>634</v>
      </c>
      <c r="AG167" t="s">
        <v>842</v>
      </c>
      <c r="AH167" s="80" t="s">
        <v>634</v>
      </c>
      <c r="AI167" t="s">
        <v>842</v>
      </c>
      <c r="AJ167" s="80" t="s">
        <v>634</v>
      </c>
      <c r="AK167" t="s">
        <v>842</v>
      </c>
      <c r="AL167" s="80" t="s">
        <v>634</v>
      </c>
      <c r="AM167" t="s">
        <v>842</v>
      </c>
      <c r="AN167" s="80"/>
      <c r="AO167" t="s">
        <v>842</v>
      </c>
      <c r="AQ167" t="s">
        <v>842</v>
      </c>
    </row>
    <row r="168" spans="1:43" x14ac:dyDescent="0.3">
      <c r="A168" s="5" t="s">
        <v>504</v>
      </c>
      <c r="B168" s="161" t="s">
        <v>506</v>
      </c>
      <c r="C168" s="6" t="s">
        <v>656</v>
      </c>
      <c r="D168" s="6" t="s">
        <v>234</v>
      </c>
      <c r="E168" s="96">
        <v>15</v>
      </c>
      <c r="F168" s="144">
        <v>45428</v>
      </c>
      <c r="G168" s="96" t="s">
        <v>843</v>
      </c>
      <c r="H168" s="144">
        <v>45418</v>
      </c>
      <c r="I168" s="96" t="s">
        <v>843</v>
      </c>
      <c r="J168" s="144">
        <v>45426</v>
      </c>
      <c r="K168" s="96" t="s">
        <v>843</v>
      </c>
      <c r="L168" s="80">
        <v>45427</v>
      </c>
      <c r="M168" s="96" t="s">
        <v>843</v>
      </c>
      <c r="N168" s="142">
        <v>45595</v>
      </c>
      <c r="O168" s="96" t="s">
        <v>843</v>
      </c>
      <c r="P168" s="142">
        <v>45440</v>
      </c>
      <c r="Q168" s="96" t="s">
        <v>843</v>
      </c>
      <c r="R168" s="80">
        <v>45438</v>
      </c>
      <c r="S168" s="96" t="s">
        <v>843</v>
      </c>
      <c r="T168" s="80">
        <v>45434</v>
      </c>
      <c r="U168" s="96" t="s">
        <v>843</v>
      </c>
      <c r="V168" s="80">
        <v>45425</v>
      </c>
      <c r="W168" s="96" t="s">
        <v>843</v>
      </c>
      <c r="X168" s="80">
        <v>45587</v>
      </c>
      <c r="Y168" s="96" t="s">
        <v>843</v>
      </c>
      <c r="Z168" s="80">
        <v>45410</v>
      </c>
      <c r="AA168" s="96" t="s">
        <v>843</v>
      </c>
      <c r="AB168" s="80">
        <v>45536</v>
      </c>
      <c r="AC168" s="96" t="s">
        <v>843</v>
      </c>
      <c r="AD168" s="80">
        <v>45586</v>
      </c>
      <c r="AE168" s="96" t="s">
        <v>843</v>
      </c>
      <c r="AF168" s="80">
        <v>45441</v>
      </c>
      <c r="AG168" s="96" t="s">
        <v>843</v>
      </c>
      <c r="AH168" s="80">
        <v>45546</v>
      </c>
      <c r="AI168" s="96" t="s">
        <v>843</v>
      </c>
      <c r="AJ168" s="80" t="s">
        <v>634</v>
      </c>
      <c r="AK168" s="96" t="s">
        <v>842</v>
      </c>
      <c r="AL168" s="80" t="s">
        <v>634</v>
      </c>
      <c r="AM168" s="96" t="s">
        <v>842</v>
      </c>
      <c r="AN168" s="80"/>
      <c r="AO168" s="96" t="s">
        <v>842</v>
      </c>
      <c r="AQ168" t="s">
        <v>842</v>
      </c>
    </row>
    <row r="169" spans="1:43" x14ac:dyDescent="0.3">
      <c r="A169" s="115" t="s">
        <v>507</v>
      </c>
      <c r="B169" s="170" t="s">
        <v>509</v>
      </c>
      <c r="C169" s="6" t="s">
        <v>678</v>
      </c>
      <c r="D169" s="6" t="s">
        <v>633</v>
      </c>
      <c r="E169" s="96">
        <v>15</v>
      </c>
      <c r="F169" s="144">
        <v>45593</v>
      </c>
      <c r="G169" t="s">
        <v>843</v>
      </c>
      <c r="H169" s="144">
        <v>45677</v>
      </c>
      <c r="I169" t="s">
        <v>843</v>
      </c>
      <c r="J169" s="144">
        <v>45426</v>
      </c>
      <c r="K169" t="s">
        <v>843</v>
      </c>
      <c r="L169" s="80">
        <v>45427</v>
      </c>
      <c r="M169" t="s">
        <v>843</v>
      </c>
      <c r="N169" s="142">
        <v>45431</v>
      </c>
      <c r="O169" t="s">
        <v>843</v>
      </c>
      <c r="P169" s="142">
        <v>45440</v>
      </c>
      <c r="Q169" t="s">
        <v>843</v>
      </c>
      <c r="R169" s="112">
        <v>45438</v>
      </c>
      <c r="S169" t="s">
        <v>843</v>
      </c>
      <c r="T169" s="112">
        <v>45434</v>
      </c>
      <c r="U169" t="s">
        <v>843</v>
      </c>
      <c r="V169" s="112">
        <v>45453</v>
      </c>
      <c r="W169" t="s">
        <v>843</v>
      </c>
      <c r="X169" s="112">
        <v>45432</v>
      </c>
      <c r="Y169" t="s">
        <v>843</v>
      </c>
      <c r="Z169" s="112">
        <v>45410</v>
      </c>
      <c r="AA169" t="s">
        <v>843</v>
      </c>
      <c r="AB169" s="112">
        <v>45522</v>
      </c>
      <c r="AC169" t="s">
        <v>843</v>
      </c>
      <c r="AD169" s="112">
        <v>45522</v>
      </c>
      <c r="AE169" t="s">
        <v>843</v>
      </c>
      <c r="AF169" s="80">
        <v>45893</v>
      </c>
      <c r="AG169" t="s">
        <v>843</v>
      </c>
      <c r="AH169" s="112">
        <v>45547</v>
      </c>
      <c r="AI169" t="s">
        <v>843</v>
      </c>
      <c r="AJ169" s="112" t="s">
        <v>634</v>
      </c>
      <c r="AK169" t="s">
        <v>842</v>
      </c>
      <c r="AL169" s="112" t="s">
        <v>634</v>
      </c>
      <c r="AM169" t="s">
        <v>842</v>
      </c>
      <c r="AN169" s="112"/>
      <c r="AO169" t="s">
        <v>842</v>
      </c>
      <c r="AQ169" t="s">
        <v>842</v>
      </c>
    </row>
    <row r="170" spans="1:43" x14ac:dyDescent="0.3">
      <c r="A170" s="51" t="s">
        <v>510</v>
      </c>
      <c r="B170" s="171" t="s">
        <v>512</v>
      </c>
      <c r="C170" s="6" t="s">
        <v>678</v>
      </c>
      <c r="D170" s="6" t="s">
        <v>717</v>
      </c>
      <c r="E170" s="96">
        <v>13</v>
      </c>
      <c r="F170" s="144">
        <v>45593</v>
      </c>
      <c r="G170" t="s">
        <v>843</v>
      </c>
      <c r="H170" s="144">
        <v>45418</v>
      </c>
      <c r="I170" t="s">
        <v>843</v>
      </c>
      <c r="J170" s="144">
        <v>45426</v>
      </c>
      <c r="K170" t="s">
        <v>843</v>
      </c>
      <c r="L170" s="80">
        <v>45427</v>
      </c>
      <c r="M170" t="s">
        <v>843</v>
      </c>
      <c r="N170" s="142">
        <v>45431</v>
      </c>
      <c r="O170" t="s">
        <v>843</v>
      </c>
      <c r="P170" s="142">
        <v>45440</v>
      </c>
      <c r="Q170" t="s">
        <v>843</v>
      </c>
      <c r="R170" s="80">
        <v>45438</v>
      </c>
      <c r="S170" t="s">
        <v>843</v>
      </c>
      <c r="T170" s="80">
        <v>45452</v>
      </c>
      <c r="U170" t="s">
        <v>843</v>
      </c>
      <c r="V170" s="80">
        <v>45425</v>
      </c>
      <c r="W170" t="s">
        <v>843</v>
      </c>
      <c r="X170" s="80" t="s">
        <v>634</v>
      </c>
      <c r="Y170" t="s">
        <v>842</v>
      </c>
      <c r="Z170" s="80">
        <v>45510</v>
      </c>
      <c r="AA170" t="s">
        <v>843</v>
      </c>
      <c r="AB170" s="80">
        <v>45522</v>
      </c>
      <c r="AC170" t="s">
        <v>843</v>
      </c>
      <c r="AD170" s="80">
        <v>45522</v>
      </c>
      <c r="AE170" t="s">
        <v>843</v>
      </c>
      <c r="AF170" s="80">
        <v>45445</v>
      </c>
      <c r="AG170" t="s">
        <v>843</v>
      </c>
      <c r="AH170" s="80" t="s">
        <v>634</v>
      </c>
      <c r="AI170" t="s">
        <v>842</v>
      </c>
      <c r="AJ170" s="80" t="s">
        <v>634</v>
      </c>
      <c r="AK170" t="s">
        <v>842</v>
      </c>
      <c r="AL170" s="80" t="s">
        <v>634</v>
      </c>
      <c r="AM170" t="s">
        <v>842</v>
      </c>
      <c r="AN170" s="80"/>
      <c r="AO170" t="s">
        <v>842</v>
      </c>
      <c r="AQ170" t="s">
        <v>842</v>
      </c>
    </row>
    <row r="171" spans="1:43" x14ac:dyDescent="0.3">
      <c r="A171" s="5" t="s">
        <v>513</v>
      </c>
      <c r="B171" s="161" t="s">
        <v>515</v>
      </c>
      <c r="C171" s="6" t="s">
        <v>678</v>
      </c>
      <c r="D171" s="6" t="s">
        <v>16</v>
      </c>
      <c r="E171" s="96">
        <v>14</v>
      </c>
      <c r="F171" s="144">
        <v>45428</v>
      </c>
      <c r="G171" t="s">
        <v>843</v>
      </c>
      <c r="H171" s="144">
        <v>45495</v>
      </c>
      <c r="I171" t="s">
        <v>843</v>
      </c>
      <c r="J171" s="144">
        <v>45426</v>
      </c>
      <c r="K171" t="s">
        <v>843</v>
      </c>
      <c r="L171" s="80">
        <v>45550</v>
      </c>
      <c r="M171" t="s">
        <v>843</v>
      </c>
      <c r="N171" s="142">
        <v>45431</v>
      </c>
      <c r="O171" t="s">
        <v>843</v>
      </c>
      <c r="P171" s="142">
        <v>45440</v>
      </c>
      <c r="Q171" t="s">
        <v>843</v>
      </c>
      <c r="R171" s="80">
        <v>45579</v>
      </c>
      <c r="S171" t="s">
        <v>843</v>
      </c>
      <c r="T171" s="80">
        <v>45434</v>
      </c>
      <c r="U171" t="s">
        <v>843</v>
      </c>
      <c r="V171" s="80">
        <v>45425</v>
      </c>
      <c r="W171" t="s">
        <v>843</v>
      </c>
      <c r="X171" s="80">
        <v>45432</v>
      </c>
      <c r="Y171" t="s">
        <v>843</v>
      </c>
      <c r="Z171" s="80">
        <v>45432</v>
      </c>
      <c r="AA171" t="s">
        <v>843</v>
      </c>
      <c r="AB171" s="80">
        <v>45536</v>
      </c>
      <c r="AC171" t="s">
        <v>843</v>
      </c>
      <c r="AD171" s="80" t="s">
        <v>634</v>
      </c>
      <c r="AE171" t="s">
        <v>842</v>
      </c>
      <c r="AF171" s="80">
        <v>45441</v>
      </c>
      <c r="AG171" t="s">
        <v>843</v>
      </c>
      <c r="AH171" s="80">
        <v>45544</v>
      </c>
      <c r="AI171" t="s">
        <v>843</v>
      </c>
      <c r="AJ171" s="80" t="s">
        <v>634</v>
      </c>
      <c r="AK171" t="s">
        <v>842</v>
      </c>
      <c r="AL171" s="80" t="s">
        <v>634</v>
      </c>
      <c r="AM171" t="s">
        <v>842</v>
      </c>
      <c r="AN171" s="80"/>
      <c r="AO171" t="s">
        <v>842</v>
      </c>
      <c r="AQ171" t="s">
        <v>842</v>
      </c>
    </row>
    <row r="172" spans="1:43" x14ac:dyDescent="0.3">
      <c r="A172" s="5" t="s">
        <v>516</v>
      </c>
      <c r="B172" s="177" t="s">
        <v>518</v>
      </c>
      <c r="C172" s="6" t="s">
        <v>656</v>
      </c>
      <c r="D172" s="6" t="s">
        <v>633</v>
      </c>
      <c r="E172" s="96">
        <v>12</v>
      </c>
      <c r="F172" s="144">
        <v>45456</v>
      </c>
      <c r="G172" t="s">
        <v>843</v>
      </c>
      <c r="H172" s="144">
        <v>45418</v>
      </c>
      <c r="I172" t="s">
        <v>843</v>
      </c>
      <c r="J172" s="144">
        <v>45426</v>
      </c>
      <c r="K172" t="s">
        <v>843</v>
      </c>
      <c r="L172" s="80">
        <v>45427</v>
      </c>
      <c r="M172" t="s">
        <v>843</v>
      </c>
      <c r="N172" s="142">
        <v>45431</v>
      </c>
      <c r="O172" t="s">
        <v>843</v>
      </c>
      <c r="P172" s="142">
        <v>45440</v>
      </c>
      <c r="Q172" t="s">
        <v>843</v>
      </c>
      <c r="R172" s="80">
        <v>45438</v>
      </c>
      <c r="S172" t="s">
        <v>843</v>
      </c>
      <c r="T172" s="80">
        <v>45452</v>
      </c>
      <c r="U172" t="s">
        <v>843</v>
      </c>
      <c r="V172" s="145">
        <v>45676</v>
      </c>
      <c r="W172" t="s">
        <v>843</v>
      </c>
      <c r="X172" s="80">
        <v>45788</v>
      </c>
      <c r="Y172" t="s">
        <v>843</v>
      </c>
      <c r="Z172" s="80" t="s">
        <v>634</v>
      </c>
      <c r="AA172" t="s">
        <v>842</v>
      </c>
      <c r="AB172" s="80" t="s">
        <v>634</v>
      </c>
      <c r="AC172" t="s">
        <v>842</v>
      </c>
      <c r="AD172" s="80" t="s">
        <v>634</v>
      </c>
      <c r="AE172" t="s">
        <v>842</v>
      </c>
      <c r="AF172" s="80">
        <v>45893</v>
      </c>
      <c r="AG172" t="s">
        <v>843</v>
      </c>
      <c r="AH172" s="80">
        <v>45676</v>
      </c>
      <c r="AI172" t="s">
        <v>843</v>
      </c>
      <c r="AJ172" s="80" t="s">
        <v>634</v>
      </c>
      <c r="AK172" t="s">
        <v>842</v>
      </c>
      <c r="AL172" s="80" t="s">
        <v>634</v>
      </c>
      <c r="AM172" t="s">
        <v>842</v>
      </c>
      <c r="AN172" s="80"/>
      <c r="AO172" t="s">
        <v>842</v>
      </c>
      <c r="AQ172" t="s">
        <v>842</v>
      </c>
    </row>
    <row r="173" spans="1:43" x14ac:dyDescent="0.3">
      <c r="A173" s="5" t="s">
        <v>519</v>
      </c>
      <c r="B173" s="161" t="s">
        <v>521</v>
      </c>
      <c r="C173" s="6" t="s">
        <v>678</v>
      </c>
      <c r="D173" s="6" t="s">
        <v>633</v>
      </c>
      <c r="E173" s="96">
        <v>14</v>
      </c>
      <c r="F173" s="144">
        <v>45613</v>
      </c>
      <c r="G173" t="s">
        <v>843</v>
      </c>
      <c r="H173" s="144">
        <v>45418</v>
      </c>
      <c r="I173" t="s">
        <v>843</v>
      </c>
      <c r="J173" s="144">
        <v>45426</v>
      </c>
      <c r="K173" t="s">
        <v>843</v>
      </c>
      <c r="L173" s="80">
        <v>45694</v>
      </c>
      <c r="M173" t="s">
        <v>843</v>
      </c>
      <c r="N173" s="142">
        <v>45545</v>
      </c>
      <c r="O173" t="s">
        <v>843</v>
      </c>
      <c r="P173" s="142" t="s">
        <v>634</v>
      </c>
      <c r="Q173" t="s">
        <v>842</v>
      </c>
      <c r="R173" s="144">
        <v>45712</v>
      </c>
      <c r="S173" t="s">
        <v>843</v>
      </c>
      <c r="T173" s="80">
        <v>45434</v>
      </c>
      <c r="U173" t="s">
        <v>843</v>
      </c>
      <c r="V173" s="80">
        <v>45425</v>
      </c>
      <c r="W173" t="s">
        <v>843</v>
      </c>
      <c r="X173" s="80">
        <v>45587</v>
      </c>
      <c r="Y173" t="s">
        <v>843</v>
      </c>
      <c r="Z173" s="80">
        <v>45683</v>
      </c>
      <c r="AA173" t="s">
        <v>843</v>
      </c>
      <c r="AB173" s="80">
        <v>45537</v>
      </c>
      <c r="AC173" t="s">
        <v>843</v>
      </c>
      <c r="AD173" s="80">
        <v>45522</v>
      </c>
      <c r="AE173" t="s">
        <v>843</v>
      </c>
      <c r="AF173" s="144">
        <v>45691</v>
      </c>
      <c r="AG173" t="s">
        <v>843</v>
      </c>
      <c r="AH173" s="80">
        <v>45544</v>
      </c>
      <c r="AI173" t="s">
        <v>843</v>
      </c>
      <c r="AJ173" s="80" t="s">
        <v>634</v>
      </c>
      <c r="AK173" t="s">
        <v>842</v>
      </c>
      <c r="AL173" s="80" t="s">
        <v>634</v>
      </c>
      <c r="AM173" t="s">
        <v>842</v>
      </c>
      <c r="AN173" s="80"/>
      <c r="AO173" t="s">
        <v>842</v>
      </c>
      <c r="AQ173" t="s">
        <v>842</v>
      </c>
    </row>
    <row r="174" spans="1:43" x14ac:dyDescent="0.3">
      <c r="A174" s="5" t="s">
        <v>522</v>
      </c>
      <c r="B174" s="161" t="s">
        <v>524</v>
      </c>
      <c r="C174" s="6" t="s">
        <v>688</v>
      </c>
      <c r="D174" s="6" t="s">
        <v>234</v>
      </c>
      <c r="E174" s="96">
        <v>0</v>
      </c>
      <c r="F174" s="144"/>
      <c r="G174" t="s">
        <v>842</v>
      </c>
      <c r="H174" s="144"/>
      <c r="I174" t="s">
        <v>842</v>
      </c>
      <c r="J174" s="144"/>
      <c r="K174" t="s">
        <v>842</v>
      </c>
      <c r="L174" s="80" t="s">
        <v>634</v>
      </c>
      <c r="M174" t="s">
        <v>842</v>
      </c>
      <c r="N174" s="142" t="s">
        <v>634</v>
      </c>
      <c r="O174" t="s">
        <v>842</v>
      </c>
      <c r="P174" s="142" t="s">
        <v>634</v>
      </c>
      <c r="Q174" t="s">
        <v>842</v>
      </c>
      <c r="R174" s="127" t="s">
        <v>634</v>
      </c>
      <c r="S174" t="s">
        <v>842</v>
      </c>
      <c r="T174" s="127" t="s">
        <v>634</v>
      </c>
      <c r="U174" t="s">
        <v>842</v>
      </c>
      <c r="V174" s="127" t="s">
        <v>634</v>
      </c>
      <c r="W174" t="s">
        <v>842</v>
      </c>
      <c r="X174" s="127" t="s">
        <v>634</v>
      </c>
      <c r="Y174" t="s">
        <v>842</v>
      </c>
      <c r="Z174" s="127" t="s">
        <v>634</v>
      </c>
      <c r="AA174" t="s">
        <v>842</v>
      </c>
      <c r="AB174" s="127" t="s">
        <v>634</v>
      </c>
      <c r="AC174" t="s">
        <v>842</v>
      </c>
      <c r="AD174" s="127" t="s">
        <v>634</v>
      </c>
      <c r="AE174" t="s">
        <v>842</v>
      </c>
      <c r="AF174" s="127" t="s">
        <v>634</v>
      </c>
      <c r="AG174" t="s">
        <v>842</v>
      </c>
      <c r="AH174" s="127" t="s">
        <v>634</v>
      </c>
      <c r="AI174" t="s">
        <v>842</v>
      </c>
      <c r="AJ174" s="127" t="s">
        <v>634</v>
      </c>
      <c r="AK174" t="s">
        <v>842</v>
      </c>
      <c r="AL174" s="127" t="s">
        <v>634</v>
      </c>
      <c r="AM174" t="s">
        <v>842</v>
      </c>
      <c r="AN174" s="127"/>
      <c r="AO174" t="s">
        <v>842</v>
      </c>
      <c r="AQ174" t="s">
        <v>842</v>
      </c>
    </row>
    <row r="175" spans="1:43" x14ac:dyDescent="0.3">
      <c r="A175" s="5" t="s">
        <v>525</v>
      </c>
      <c r="B175" s="161" t="s">
        <v>527</v>
      </c>
      <c r="C175" s="6" t="s">
        <v>656</v>
      </c>
      <c r="D175" s="6" t="s">
        <v>16</v>
      </c>
      <c r="E175" s="96">
        <v>0</v>
      </c>
      <c r="F175" s="144"/>
      <c r="G175" t="s">
        <v>842</v>
      </c>
      <c r="H175" s="144"/>
      <c r="I175" t="s">
        <v>842</v>
      </c>
      <c r="J175" s="144"/>
      <c r="K175" t="s">
        <v>842</v>
      </c>
      <c r="L175" s="80" t="s">
        <v>634</v>
      </c>
      <c r="M175" t="s">
        <v>842</v>
      </c>
      <c r="N175" s="142" t="s">
        <v>634</v>
      </c>
      <c r="O175" t="s">
        <v>842</v>
      </c>
      <c r="P175" s="142" t="s">
        <v>634</v>
      </c>
      <c r="Q175" t="s">
        <v>842</v>
      </c>
      <c r="R175" s="127" t="s">
        <v>634</v>
      </c>
      <c r="S175" t="s">
        <v>842</v>
      </c>
      <c r="T175" s="127" t="s">
        <v>634</v>
      </c>
      <c r="U175" t="s">
        <v>842</v>
      </c>
      <c r="V175" s="127" t="s">
        <v>634</v>
      </c>
      <c r="W175" t="s">
        <v>842</v>
      </c>
      <c r="X175" s="127" t="s">
        <v>634</v>
      </c>
      <c r="Y175" t="s">
        <v>842</v>
      </c>
      <c r="Z175" s="127" t="s">
        <v>634</v>
      </c>
      <c r="AA175" t="s">
        <v>842</v>
      </c>
      <c r="AB175" s="127" t="s">
        <v>634</v>
      </c>
      <c r="AC175" t="s">
        <v>842</v>
      </c>
      <c r="AD175" s="127" t="s">
        <v>634</v>
      </c>
      <c r="AE175" t="s">
        <v>842</v>
      </c>
      <c r="AF175" s="127" t="s">
        <v>634</v>
      </c>
      <c r="AG175" t="s">
        <v>842</v>
      </c>
      <c r="AH175" s="127" t="s">
        <v>634</v>
      </c>
      <c r="AI175" t="s">
        <v>842</v>
      </c>
      <c r="AJ175" s="127" t="s">
        <v>634</v>
      </c>
      <c r="AK175" t="s">
        <v>842</v>
      </c>
      <c r="AL175" s="127" t="s">
        <v>634</v>
      </c>
      <c r="AM175" t="s">
        <v>842</v>
      </c>
      <c r="AN175" s="127"/>
      <c r="AO175" t="s">
        <v>842</v>
      </c>
      <c r="AQ175" t="s">
        <v>842</v>
      </c>
    </row>
    <row r="176" spans="1:43" x14ac:dyDescent="0.3">
      <c r="A176" s="5" t="s">
        <v>597</v>
      </c>
      <c r="B176" s="168" t="s">
        <v>599</v>
      </c>
      <c r="C176" s="6" t="s">
        <v>694</v>
      </c>
      <c r="D176" s="6" t="s">
        <v>622</v>
      </c>
      <c r="E176" s="96">
        <v>0</v>
      </c>
      <c r="F176" s="144"/>
      <c r="G176" t="s">
        <v>842</v>
      </c>
      <c r="H176" s="144"/>
      <c r="I176" t="s">
        <v>842</v>
      </c>
      <c r="J176" s="144"/>
      <c r="K176" t="s">
        <v>842</v>
      </c>
      <c r="L176" s="80" t="s">
        <v>634</v>
      </c>
      <c r="M176" t="s">
        <v>842</v>
      </c>
      <c r="N176" s="142" t="s">
        <v>634</v>
      </c>
      <c r="O176" t="s">
        <v>842</v>
      </c>
      <c r="P176" s="142" t="s">
        <v>634</v>
      </c>
      <c r="Q176" t="s">
        <v>842</v>
      </c>
      <c r="R176" s="127" t="s">
        <v>634</v>
      </c>
      <c r="S176" t="s">
        <v>842</v>
      </c>
      <c r="T176" s="127" t="s">
        <v>634</v>
      </c>
      <c r="U176" t="s">
        <v>842</v>
      </c>
      <c r="V176" s="127" t="s">
        <v>634</v>
      </c>
      <c r="W176" t="s">
        <v>842</v>
      </c>
      <c r="X176" s="127" t="s">
        <v>634</v>
      </c>
      <c r="Y176" t="s">
        <v>842</v>
      </c>
      <c r="Z176" s="127" t="s">
        <v>634</v>
      </c>
      <c r="AA176" t="s">
        <v>842</v>
      </c>
      <c r="AB176" s="127" t="s">
        <v>634</v>
      </c>
      <c r="AC176" t="s">
        <v>842</v>
      </c>
      <c r="AD176" s="127" t="s">
        <v>634</v>
      </c>
      <c r="AE176" t="s">
        <v>842</v>
      </c>
      <c r="AF176" s="127" t="s">
        <v>634</v>
      </c>
      <c r="AG176" t="s">
        <v>842</v>
      </c>
      <c r="AH176" s="127" t="s">
        <v>634</v>
      </c>
      <c r="AI176" t="s">
        <v>842</v>
      </c>
      <c r="AJ176" s="127" t="s">
        <v>634</v>
      </c>
      <c r="AK176" t="s">
        <v>842</v>
      </c>
      <c r="AL176" s="127" t="s">
        <v>634</v>
      </c>
      <c r="AM176" t="s">
        <v>842</v>
      </c>
      <c r="AN176" s="127"/>
      <c r="AO176" t="s">
        <v>842</v>
      </c>
      <c r="AQ176" t="s">
        <v>842</v>
      </c>
    </row>
    <row r="177" spans="1:43" x14ac:dyDescent="0.3">
      <c r="A177" s="5" t="s">
        <v>600</v>
      </c>
      <c r="B177" s="161" t="s">
        <v>602</v>
      </c>
      <c r="C177" s="6" t="s">
        <v>678</v>
      </c>
      <c r="D177" s="6" t="s">
        <v>16</v>
      </c>
      <c r="E177" s="96">
        <v>10</v>
      </c>
      <c r="F177" s="144">
        <v>45593</v>
      </c>
      <c r="G177" t="s">
        <v>843</v>
      </c>
      <c r="H177" s="144">
        <v>45592</v>
      </c>
      <c r="I177" t="s">
        <v>843</v>
      </c>
      <c r="J177" s="144">
        <v>45592</v>
      </c>
      <c r="K177" t="s">
        <v>843</v>
      </c>
      <c r="L177" s="80" t="s">
        <v>634</v>
      </c>
      <c r="M177" t="s">
        <v>842</v>
      </c>
      <c r="N177" s="142">
        <v>45592</v>
      </c>
      <c r="O177" t="s">
        <v>843</v>
      </c>
      <c r="P177" s="142" t="s">
        <v>634</v>
      </c>
      <c r="Q177" t="s">
        <v>842</v>
      </c>
      <c r="R177" s="127">
        <v>45592</v>
      </c>
      <c r="S177" t="s">
        <v>843</v>
      </c>
      <c r="T177" s="127">
        <v>45592</v>
      </c>
      <c r="U177" t="s">
        <v>843</v>
      </c>
      <c r="V177" s="145">
        <v>45676</v>
      </c>
      <c r="W177" t="s">
        <v>843</v>
      </c>
      <c r="X177" s="127">
        <v>45593</v>
      </c>
      <c r="Y177" t="s">
        <v>843</v>
      </c>
      <c r="Z177" s="127">
        <v>45593</v>
      </c>
      <c r="AA177" t="s">
        <v>843</v>
      </c>
      <c r="AB177" s="127" t="s">
        <v>634</v>
      </c>
      <c r="AC177" t="s">
        <v>842</v>
      </c>
      <c r="AD177" s="127" t="s">
        <v>634</v>
      </c>
      <c r="AE177" t="s">
        <v>842</v>
      </c>
      <c r="AF177" s="127" t="s">
        <v>634</v>
      </c>
      <c r="AG177" t="s">
        <v>842</v>
      </c>
      <c r="AH177" s="80">
        <v>45676</v>
      </c>
      <c r="AI177" t="s">
        <v>843</v>
      </c>
      <c r="AJ177" s="127" t="s">
        <v>634</v>
      </c>
      <c r="AK177" t="s">
        <v>842</v>
      </c>
      <c r="AL177" s="127" t="s">
        <v>634</v>
      </c>
      <c r="AM177" t="s">
        <v>842</v>
      </c>
      <c r="AN177" s="127"/>
      <c r="AO177" t="s">
        <v>842</v>
      </c>
      <c r="AQ177" t="s">
        <v>842</v>
      </c>
    </row>
    <row r="178" spans="1:43" x14ac:dyDescent="0.3">
      <c r="A178" s="5" t="s">
        <v>719</v>
      </c>
      <c r="B178" s="178" t="s">
        <v>603</v>
      </c>
      <c r="C178" s="6" t="s">
        <v>648</v>
      </c>
      <c r="D178" s="6" t="s">
        <v>727</v>
      </c>
      <c r="E178" s="96">
        <v>0</v>
      </c>
      <c r="F178" s="144"/>
      <c r="G178" t="s">
        <v>842</v>
      </c>
      <c r="H178" s="144"/>
      <c r="I178" t="s">
        <v>842</v>
      </c>
      <c r="J178" s="144"/>
      <c r="K178" t="s">
        <v>842</v>
      </c>
      <c r="L178" s="80"/>
      <c r="M178" t="s">
        <v>842</v>
      </c>
      <c r="N178" s="142"/>
      <c r="O178" t="s">
        <v>842</v>
      </c>
      <c r="P178" s="142"/>
      <c r="Q178" t="s">
        <v>842</v>
      </c>
      <c r="R178" s="119"/>
      <c r="S178" t="s">
        <v>842</v>
      </c>
      <c r="T178" s="118"/>
      <c r="U178" t="s">
        <v>842</v>
      </c>
      <c r="V178" s="118"/>
      <c r="W178" t="s">
        <v>842</v>
      </c>
      <c r="X178" s="118"/>
      <c r="Y178" t="s">
        <v>842</v>
      </c>
      <c r="Z178" s="118"/>
      <c r="AA178" t="s">
        <v>842</v>
      </c>
      <c r="AB178" s="118"/>
      <c r="AC178" t="s">
        <v>842</v>
      </c>
      <c r="AD178" s="118"/>
      <c r="AE178" t="s">
        <v>842</v>
      </c>
      <c r="AF178" s="118"/>
      <c r="AG178" t="s">
        <v>842</v>
      </c>
      <c r="AH178" s="118"/>
      <c r="AI178" t="s">
        <v>842</v>
      </c>
      <c r="AJ178" s="118"/>
      <c r="AK178" t="s">
        <v>842</v>
      </c>
      <c r="AL178" s="118"/>
      <c r="AM178" t="s">
        <v>842</v>
      </c>
      <c r="AN178" s="118"/>
      <c r="AO178" t="s">
        <v>842</v>
      </c>
      <c r="AQ178" t="s">
        <v>842</v>
      </c>
    </row>
    <row r="179" spans="1:43" x14ac:dyDescent="0.3">
      <c r="A179" s="5" t="s">
        <v>720</v>
      </c>
      <c r="B179" s="58" t="s">
        <v>606</v>
      </c>
      <c r="C179" s="6" t="s">
        <v>678</v>
      </c>
      <c r="D179" s="6" t="s">
        <v>78</v>
      </c>
      <c r="E179" s="96">
        <v>0</v>
      </c>
      <c r="F179" s="144"/>
      <c r="G179" t="s">
        <v>842</v>
      </c>
      <c r="H179" s="144"/>
      <c r="I179" t="s">
        <v>842</v>
      </c>
      <c r="J179" s="144"/>
      <c r="K179" t="s">
        <v>842</v>
      </c>
      <c r="L179" s="80"/>
      <c r="M179" t="s">
        <v>842</v>
      </c>
      <c r="N179" s="142"/>
      <c r="O179" t="s">
        <v>842</v>
      </c>
      <c r="P179" s="142"/>
      <c r="Q179" t="s">
        <v>842</v>
      </c>
      <c r="R179" s="119"/>
      <c r="S179" t="s">
        <v>842</v>
      </c>
      <c r="T179" s="118"/>
      <c r="U179" t="s">
        <v>842</v>
      </c>
      <c r="V179" s="118"/>
      <c r="W179" t="s">
        <v>842</v>
      </c>
      <c r="X179" s="118"/>
      <c r="Y179" t="s">
        <v>842</v>
      </c>
      <c r="Z179" s="118"/>
      <c r="AA179" t="s">
        <v>842</v>
      </c>
      <c r="AB179" s="118"/>
      <c r="AC179" t="s">
        <v>842</v>
      </c>
      <c r="AD179" s="118"/>
      <c r="AE179" t="s">
        <v>842</v>
      </c>
      <c r="AF179" s="118"/>
      <c r="AG179" t="s">
        <v>842</v>
      </c>
      <c r="AH179" s="118"/>
      <c r="AI179" t="s">
        <v>842</v>
      </c>
      <c r="AJ179" s="118"/>
      <c r="AK179" t="s">
        <v>842</v>
      </c>
      <c r="AL179" s="118"/>
      <c r="AM179" t="s">
        <v>842</v>
      </c>
      <c r="AN179" s="118"/>
      <c r="AO179" t="s">
        <v>842</v>
      </c>
      <c r="AQ179" t="s">
        <v>842</v>
      </c>
    </row>
    <row r="180" spans="1:43" ht="15" customHeight="1" x14ac:dyDescent="0.3">
      <c r="A180" s="5" t="s">
        <v>721</v>
      </c>
      <c r="B180" s="179" t="s">
        <v>604</v>
      </c>
      <c r="C180" s="6" t="s">
        <v>695</v>
      </c>
      <c r="D180" s="6" t="s">
        <v>78</v>
      </c>
      <c r="E180" s="96">
        <v>11</v>
      </c>
      <c r="F180" s="144">
        <v>45686</v>
      </c>
      <c r="G180" t="s">
        <v>843</v>
      </c>
      <c r="H180" s="144">
        <v>45685</v>
      </c>
      <c r="I180" t="s">
        <v>843</v>
      </c>
      <c r="J180" s="144">
        <v>45685</v>
      </c>
      <c r="K180" t="s">
        <v>843</v>
      </c>
      <c r="L180" s="80">
        <v>45687</v>
      </c>
      <c r="M180" t="s">
        <v>843</v>
      </c>
      <c r="N180" s="142">
        <v>45687</v>
      </c>
      <c r="O180" t="s">
        <v>843</v>
      </c>
      <c r="P180" s="142"/>
      <c r="Q180" t="s">
        <v>842</v>
      </c>
      <c r="R180" s="142">
        <v>45687</v>
      </c>
      <c r="S180" t="s">
        <v>843</v>
      </c>
      <c r="T180" s="148">
        <v>45690</v>
      </c>
      <c r="U180" t="s">
        <v>843</v>
      </c>
      <c r="V180" s="80">
        <v>45686</v>
      </c>
      <c r="W180" t="s">
        <v>843</v>
      </c>
      <c r="X180" s="144">
        <v>45685</v>
      </c>
      <c r="Y180" t="s">
        <v>843</v>
      </c>
      <c r="Z180" s="148">
        <v>45690</v>
      </c>
      <c r="AA180" t="s">
        <v>843</v>
      </c>
      <c r="AB180" s="96"/>
      <c r="AC180" t="s">
        <v>842</v>
      </c>
      <c r="AD180" s="96"/>
      <c r="AE180" t="s">
        <v>842</v>
      </c>
      <c r="AF180" s="96"/>
      <c r="AG180" t="s">
        <v>842</v>
      </c>
      <c r="AH180" s="148">
        <v>45690</v>
      </c>
      <c r="AI180" t="s">
        <v>843</v>
      </c>
      <c r="AJ180" s="96"/>
      <c r="AK180" t="s">
        <v>842</v>
      </c>
      <c r="AL180" s="96"/>
      <c r="AM180" t="s">
        <v>842</v>
      </c>
      <c r="AN180" s="96"/>
      <c r="AO180" t="s">
        <v>842</v>
      </c>
      <c r="AQ180" t="s">
        <v>842</v>
      </c>
    </row>
    <row r="181" spans="1:43" x14ac:dyDescent="0.3">
      <c r="A181" s="5" t="s">
        <v>722</v>
      </c>
      <c r="B181" s="180" t="s">
        <v>605</v>
      </c>
      <c r="C181" s="6" t="s">
        <v>678</v>
      </c>
      <c r="D181" s="6" t="s">
        <v>624</v>
      </c>
      <c r="E181" s="96">
        <v>12</v>
      </c>
      <c r="F181" s="144">
        <v>45657</v>
      </c>
      <c r="G181" t="s">
        <v>843</v>
      </c>
      <c r="H181" s="144">
        <v>45677</v>
      </c>
      <c r="I181" t="s">
        <v>843</v>
      </c>
      <c r="J181" s="144">
        <v>45662</v>
      </c>
      <c r="K181" t="s">
        <v>843</v>
      </c>
      <c r="L181" s="80">
        <v>45662</v>
      </c>
      <c r="M181" t="s">
        <v>843</v>
      </c>
      <c r="N181" s="142">
        <v>45669</v>
      </c>
      <c r="O181" t="s">
        <v>843</v>
      </c>
      <c r="P181" s="142"/>
      <c r="Q181" t="s">
        <v>842</v>
      </c>
      <c r="R181" s="142">
        <v>45669</v>
      </c>
      <c r="S181" t="s">
        <v>843</v>
      </c>
      <c r="T181" s="81">
        <v>45662</v>
      </c>
      <c r="U181" t="s">
        <v>843</v>
      </c>
      <c r="V181" s="145">
        <v>45676</v>
      </c>
      <c r="W181" t="s">
        <v>843</v>
      </c>
      <c r="X181" s="80">
        <v>45663</v>
      </c>
      <c r="Y181" t="s">
        <v>843</v>
      </c>
      <c r="Z181" s="142">
        <v>45669</v>
      </c>
      <c r="AA181" t="s">
        <v>843</v>
      </c>
      <c r="AB181" s="96"/>
      <c r="AC181" t="s">
        <v>842</v>
      </c>
      <c r="AD181" s="96"/>
      <c r="AE181" t="s">
        <v>842</v>
      </c>
      <c r="AF181" s="80">
        <v>45893</v>
      </c>
      <c r="AG181" t="s">
        <v>843</v>
      </c>
      <c r="AH181" s="80">
        <v>45676</v>
      </c>
      <c r="AI181" t="s">
        <v>843</v>
      </c>
      <c r="AJ181" s="96"/>
      <c r="AK181" t="s">
        <v>842</v>
      </c>
      <c r="AL181" s="96"/>
      <c r="AM181" t="s">
        <v>842</v>
      </c>
      <c r="AN181" s="96"/>
      <c r="AO181" t="s">
        <v>842</v>
      </c>
      <c r="AQ181" t="s">
        <v>842</v>
      </c>
    </row>
    <row r="182" spans="1:43" ht="17.399999999999999" customHeight="1" x14ac:dyDescent="0.3">
      <c r="A182" s="5" t="s">
        <v>728</v>
      </c>
      <c r="B182" s="179" t="s">
        <v>724</v>
      </c>
      <c r="C182" s="6" t="s">
        <v>672</v>
      </c>
      <c r="D182" s="6" t="s">
        <v>627</v>
      </c>
      <c r="E182" s="96">
        <v>13</v>
      </c>
      <c r="F182" s="144">
        <v>45671</v>
      </c>
      <c r="G182" s="153" t="s">
        <v>843</v>
      </c>
      <c r="H182" s="144">
        <v>45705</v>
      </c>
      <c r="I182" s="153" t="s">
        <v>843</v>
      </c>
      <c r="J182" s="144">
        <v>45671</v>
      </c>
      <c r="K182" s="153" t="s">
        <v>843</v>
      </c>
      <c r="L182" s="80">
        <v>45672</v>
      </c>
      <c r="M182" s="153" t="s">
        <v>843</v>
      </c>
      <c r="N182" s="142">
        <v>45670</v>
      </c>
      <c r="O182" s="153" t="s">
        <v>843</v>
      </c>
      <c r="P182" s="144">
        <v>45712</v>
      </c>
      <c r="Q182" t="s">
        <v>843</v>
      </c>
      <c r="R182" s="152">
        <v>45671</v>
      </c>
      <c r="S182" t="s">
        <v>843</v>
      </c>
      <c r="T182" s="152">
        <v>45672</v>
      </c>
      <c r="U182" t="s">
        <v>843</v>
      </c>
      <c r="V182" s="152">
        <v>45672</v>
      </c>
      <c r="W182" t="s">
        <v>843</v>
      </c>
      <c r="X182" s="152">
        <v>45672</v>
      </c>
      <c r="Y182" t="s">
        <v>843</v>
      </c>
      <c r="Z182" s="154">
        <v>45671</v>
      </c>
      <c r="AA182" t="s">
        <v>843</v>
      </c>
      <c r="AC182" t="s">
        <v>842</v>
      </c>
      <c r="AE182" t="s">
        <v>842</v>
      </c>
      <c r="AF182" s="80">
        <v>45893</v>
      </c>
      <c r="AG182" t="s">
        <v>843</v>
      </c>
      <c r="AH182" s="152">
        <v>45672</v>
      </c>
      <c r="AI182" t="s">
        <v>843</v>
      </c>
      <c r="AK182" t="s">
        <v>842</v>
      </c>
      <c r="AM182" t="s">
        <v>842</v>
      </c>
      <c r="AO182" t="s">
        <v>842</v>
      </c>
      <c r="AQ182" t="s">
        <v>842</v>
      </c>
    </row>
    <row r="183" spans="1:43" ht="17.399999999999999" customHeight="1" x14ac:dyDescent="0.3">
      <c r="A183" s="5" t="s">
        <v>745</v>
      </c>
      <c r="B183" s="20" t="s">
        <v>746</v>
      </c>
      <c r="C183" s="6" t="s">
        <v>678</v>
      </c>
      <c r="D183" s="6" t="s">
        <v>624</v>
      </c>
      <c r="E183" s="96">
        <v>10</v>
      </c>
      <c r="F183" s="144">
        <v>45710</v>
      </c>
      <c r="G183" s="153" t="s">
        <v>843</v>
      </c>
      <c r="H183" s="144">
        <v>45708</v>
      </c>
      <c r="I183" s="153" t="s">
        <v>843</v>
      </c>
      <c r="J183" s="144">
        <v>45710</v>
      </c>
      <c r="K183" s="153" t="s">
        <v>843</v>
      </c>
      <c r="L183" s="80">
        <v>45708</v>
      </c>
      <c r="M183" s="153" t="s">
        <v>843</v>
      </c>
      <c r="N183" s="142">
        <v>45710</v>
      </c>
      <c r="O183" s="153" t="s">
        <v>843</v>
      </c>
      <c r="P183" s="154"/>
      <c r="Q183" t="s">
        <v>842</v>
      </c>
      <c r="R183" s="144">
        <v>45712</v>
      </c>
      <c r="S183" t="s">
        <v>843</v>
      </c>
      <c r="T183" s="81">
        <v>45719</v>
      </c>
      <c r="U183" t="s">
        <v>843</v>
      </c>
      <c r="V183" s="145">
        <v>45712</v>
      </c>
      <c r="W183" t="s">
        <v>843</v>
      </c>
      <c r="X183" s="152"/>
      <c r="Y183" t="s">
        <v>842</v>
      </c>
      <c r="Z183" s="191">
        <v>45726</v>
      </c>
      <c r="AA183" t="s">
        <v>843</v>
      </c>
      <c r="AC183" t="s">
        <v>842</v>
      </c>
      <c r="AE183" t="s">
        <v>842</v>
      </c>
      <c r="AF183" s="152">
        <v>45796</v>
      </c>
      <c r="AG183" t="s">
        <v>843</v>
      </c>
      <c r="AH183" s="152"/>
      <c r="AI183" t="s">
        <v>842</v>
      </c>
      <c r="AK183" t="s">
        <v>842</v>
      </c>
      <c r="AM183" t="s">
        <v>842</v>
      </c>
      <c r="AO183" t="s">
        <v>842</v>
      </c>
      <c r="AQ183" t="s">
        <v>842</v>
      </c>
    </row>
    <row r="184" spans="1:43" x14ac:dyDescent="0.3">
      <c r="A184" s="5" t="s">
        <v>732</v>
      </c>
      <c r="B184" s="20" t="s">
        <v>726</v>
      </c>
      <c r="C184" s="6" t="s">
        <v>678</v>
      </c>
      <c r="D184" s="6" t="s">
        <v>629</v>
      </c>
      <c r="E184" s="96">
        <v>13</v>
      </c>
      <c r="F184" s="144">
        <v>45783</v>
      </c>
      <c r="G184" s="153" t="s">
        <v>843</v>
      </c>
      <c r="H184" s="144">
        <v>45784</v>
      </c>
      <c r="I184" s="153" t="s">
        <v>843</v>
      </c>
      <c r="J184" s="144">
        <v>45782</v>
      </c>
      <c r="K184" s="153" t="s">
        <v>843</v>
      </c>
      <c r="L184" s="80">
        <v>45785</v>
      </c>
      <c r="M184" s="153" t="s">
        <v>843</v>
      </c>
      <c r="N184" s="142">
        <v>45782</v>
      </c>
      <c r="O184" s="153" t="s">
        <v>843</v>
      </c>
      <c r="P184" s="96"/>
      <c r="Q184" t="s">
        <v>842</v>
      </c>
      <c r="R184" s="224">
        <v>45783</v>
      </c>
      <c r="S184" t="s">
        <v>843</v>
      </c>
      <c r="T184" s="223">
        <v>45784</v>
      </c>
      <c r="U184" t="s">
        <v>843</v>
      </c>
      <c r="V184" s="145">
        <v>45809</v>
      </c>
      <c r="W184" t="s">
        <v>843</v>
      </c>
      <c r="X184" s="80">
        <v>45788</v>
      </c>
      <c r="Y184" t="s">
        <v>843</v>
      </c>
      <c r="Z184" s="146">
        <v>45785</v>
      </c>
      <c r="AA184" t="s">
        <v>843</v>
      </c>
      <c r="AB184" s="96"/>
      <c r="AC184" t="s">
        <v>842</v>
      </c>
      <c r="AD184" s="96"/>
      <c r="AE184" t="s">
        <v>842</v>
      </c>
      <c r="AF184" s="152">
        <v>45796</v>
      </c>
      <c r="AG184" t="s">
        <v>843</v>
      </c>
      <c r="AH184" s="96"/>
      <c r="AI184" t="s">
        <v>842</v>
      </c>
      <c r="AJ184" s="152">
        <v>45700</v>
      </c>
      <c r="AK184" t="s">
        <v>843</v>
      </c>
      <c r="AL184" s="152">
        <v>45700</v>
      </c>
      <c r="AM184" t="s">
        <v>843</v>
      </c>
      <c r="AO184" t="s">
        <v>842</v>
      </c>
      <c r="AQ184" t="s">
        <v>842</v>
      </c>
    </row>
    <row r="185" spans="1:43" x14ac:dyDescent="0.3">
      <c r="A185" s="5" t="s">
        <v>734</v>
      </c>
      <c r="B185" s="20" t="s">
        <v>725</v>
      </c>
      <c r="C185" s="6" t="s">
        <v>678</v>
      </c>
      <c r="D185" s="6" t="s">
        <v>633</v>
      </c>
      <c r="E185" s="96">
        <v>11</v>
      </c>
      <c r="F185" s="144">
        <v>45707</v>
      </c>
      <c r="G185" s="153" t="s">
        <v>843</v>
      </c>
      <c r="H185" s="144">
        <v>45708</v>
      </c>
      <c r="I185" s="153" t="s">
        <v>843</v>
      </c>
      <c r="J185" s="144">
        <v>45707</v>
      </c>
      <c r="K185" s="153" t="s">
        <v>843</v>
      </c>
      <c r="L185" s="80">
        <v>45708</v>
      </c>
      <c r="M185" s="153" t="s">
        <v>843</v>
      </c>
      <c r="N185" s="142"/>
      <c r="O185" s="153" t="s">
        <v>842</v>
      </c>
      <c r="P185" s="142">
        <v>45735</v>
      </c>
      <c r="Q185" t="s">
        <v>843</v>
      </c>
      <c r="R185" s="144">
        <v>45741</v>
      </c>
      <c r="S185" t="s">
        <v>843</v>
      </c>
      <c r="T185" s="144">
        <v>45741</v>
      </c>
      <c r="U185" t="s">
        <v>843</v>
      </c>
      <c r="V185" s="144">
        <v>45707</v>
      </c>
      <c r="W185" t="s">
        <v>843</v>
      </c>
      <c r="X185" s="144">
        <v>45741</v>
      </c>
      <c r="Y185" t="s">
        <v>843</v>
      </c>
      <c r="Z185" s="191">
        <v>45726</v>
      </c>
      <c r="AA185" t="s">
        <v>843</v>
      </c>
      <c r="AB185" s="96"/>
      <c r="AC185" t="s">
        <v>842</v>
      </c>
      <c r="AD185" s="96"/>
      <c r="AE185" t="s">
        <v>842</v>
      </c>
      <c r="AF185" s="80">
        <v>45893</v>
      </c>
      <c r="AG185" t="s">
        <v>843</v>
      </c>
      <c r="AH185" s="96"/>
      <c r="AI185" t="s">
        <v>842</v>
      </c>
      <c r="AJ185" s="152"/>
      <c r="AK185" t="s">
        <v>842</v>
      </c>
      <c r="AL185" s="152"/>
      <c r="AM185" t="s">
        <v>842</v>
      </c>
      <c r="AO185" t="s">
        <v>842</v>
      </c>
      <c r="AQ185" t="s">
        <v>842</v>
      </c>
    </row>
    <row r="186" spans="1:43" x14ac:dyDescent="0.3">
      <c r="A186" s="5" t="s">
        <v>735</v>
      </c>
      <c r="B186" s="20" t="s">
        <v>752</v>
      </c>
      <c r="C186" s="6" t="s">
        <v>682</v>
      </c>
      <c r="D186" s="6" t="s">
        <v>622</v>
      </c>
      <c r="E186" s="96">
        <v>0</v>
      </c>
      <c r="F186" s="144"/>
      <c r="G186" s="153" t="s">
        <v>842</v>
      </c>
      <c r="H186" s="144"/>
      <c r="I186" s="153" t="s">
        <v>842</v>
      </c>
      <c r="J186" s="144"/>
      <c r="K186" s="153" t="s">
        <v>842</v>
      </c>
      <c r="L186" s="80"/>
      <c r="M186" s="153" t="s">
        <v>842</v>
      </c>
      <c r="N186" s="142"/>
      <c r="O186" s="153" t="s">
        <v>842</v>
      </c>
      <c r="P186" s="142"/>
      <c r="Q186" t="s">
        <v>842</v>
      </c>
      <c r="R186" s="144"/>
      <c r="S186" t="s">
        <v>842</v>
      </c>
      <c r="T186" s="144"/>
      <c r="U186" t="s">
        <v>842</v>
      </c>
      <c r="V186" s="144"/>
      <c r="W186" t="s">
        <v>842</v>
      </c>
      <c r="X186" s="144"/>
      <c r="Y186" t="s">
        <v>842</v>
      </c>
      <c r="Z186" s="191"/>
      <c r="AA186" t="s">
        <v>842</v>
      </c>
      <c r="AB186" s="96"/>
      <c r="AC186" t="s">
        <v>842</v>
      </c>
      <c r="AD186" s="96"/>
      <c r="AE186" t="s">
        <v>842</v>
      </c>
      <c r="AF186" s="152"/>
      <c r="AG186" t="s">
        <v>842</v>
      </c>
      <c r="AH186" s="96"/>
      <c r="AI186" t="s">
        <v>842</v>
      </c>
      <c r="AJ186" s="152"/>
      <c r="AK186" t="s">
        <v>842</v>
      </c>
      <c r="AL186" s="152"/>
      <c r="AM186" t="s">
        <v>842</v>
      </c>
      <c r="AO186" t="s">
        <v>842</v>
      </c>
      <c r="AQ186" t="s">
        <v>842</v>
      </c>
    </row>
    <row r="187" spans="1:43" x14ac:dyDescent="0.3">
      <c r="A187" s="5" t="s">
        <v>736</v>
      </c>
      <c r="B187" s="20" t="s">
        <v>753</v>
      </c>
      <c r="C187" s="6" t="s">
        <v>694</v>
      </c>
      <c r="D187" s="6">
        <v>0</v>
      </c>
      <c r="E187" s="96">
        <v>2</v>
      </c>
      <c r="F187" s="144"/>
      <c r="G187" s="153" t="s">
        <v>842</v>
      </c>
      <c r="H187" s="144"/>
      <c r="I187" s="153" t="s">
        <v>842</v>
      </c>
      <c r="J187" s="144"/>
      <c r="K187" s="153" t="s">
        <v>842</v>
      </c>
      <c r="L187" s="80"/>
      <c r="M187" s="153" t="s">
        <v>842</v>
      </c>
      <c r="N187" s="142"/>
      <c r="O187" s="153" t="s">
        <v>842</v>
      </c>
      <c r="P187" s="142"/>
      <c r="Q187" t="s">
        <v>842</v>
      </c>
      <c r="R187" s="144"/>
      <c r="S187" t="s">
        <v>842</v>
      </c>
      <c r="T187" s="144"/>
      <c r="U187" t="s">
        <v>842</v>
      </c>
      <c r="V187" s="144"/>
      <c r="W187" t="s">
        <v>842</v>
      </c>
      <c r="X187" s="144"/>
      <c r="Y187" t="s">
        <v>842</v>
      </c>
      <c r="Z187" s="191"/>
      <c r="AA187" t="s">
        <v>842</v>
      </c>
      <c r="AB187" s="96">
        <v>45757</v>
      </c>
      <c r="AC187" t="s">
        <v>843</v>
      </c>
      <c r="AD187" s="96">
        <v>45757</v>
      </c>
      <c r="AE187" t="s">
        <v>843</v>
      </c>
      <c r="AF187" s="152"/>
      <c r="AG187" t="s">
        <v>842</v>
      </c>
      <c r="AH187" s="96"/>
      <c r="AI187" t="s">
        <v>842</v>
      </c>
      <c r="AJ187" s="152"/>
      <c r="AK187" t="s">
        <v>842</v>
      </c>
      <c r="AL187" s="152"/>
      <c r="AM187" t="s">
        <v>842</v>
      </c>
      <c r="AO187" t="s">
        <v>842</v>
      </c>
      <c r="AQ187" t="s">
        <v>842</v>
      </c>
    </row>
    <row r="188" spans="1:43" x14ac:dyDescent="0.3">
      <c r="A188" s="5" t="s">
        <v>737</v>
      </c>
      <c r="B188" s="20" t="s">
        <v>765</v>
      </c>
      <c r="C188" s="6" t="s">
        <v>678</v>
      </c>
      <c r="D188" s="6" t="s">
        <v>633</v>
      </c>
      <c r="E188" s="96">
        <v>12</v>
      </c>
      <c r="F188" s="144">
        <v>45754</v>
      </c>
      <c r="G188" s="153" t="s">
        <v>843</v>
      </c>
      <c r="H188" s="144">
        <v>45753</v>
      </c>
      <c r="I188" s="153" t="s">
        <v>843</v>
      </c>
      <c r="J188" s="144">
        <v>45754</v>
      </c>
      <c r="K188" s="153" t="s">
        <v>843</v>
      </c>
      <c r="L188" s="80">
        <v>45754</v>
      </c>
      <c r="M188" s="153" t="s">
        <v>843</v>
      </c>
      <c r="N188" s="142">
        <v>45755</v>
      </c>
      <c r="O188" s="153" t="s">
        <v>843</v>
      </c>
      <c r="P188" s="142"/>
      <c r="Q188" t="s">
        <v>842</v>
      </c>
      <c r="R188" s="144">
        <v>45753</v>
      </c>
      <c r="S188" t="s">
        <v>843</v>
      </c>
      <c r="T188" s="144">
        <v>45753</v>
      </c>
      <c r="U188" t="s">
        <v>843</v>
      </c>
      <c r="V188" s="144">
        <v>45754</v>
      </c>
      <c r="W188" t="s">
        <v>843</v>
      </c>
      <c r="X188" s="144">
        <v>45755</v>
      </c>
      <c r="Y188" t="s">
        <v>843</v>
      </c>
      <c r="Z188" s="191">
        <v>45755</v>
      </c>
      <c r="AA188" t="s">
        <v>843</v>
      </c>
      <c r="AB188" s="96"/>
      <c r="AC188" t="s">
        <v>842</v>
      </c>
      <c r="AD188" s="96"/>
      <c r="AE188" t="s">
        <v>842</v>
      </c>
      <c r="AF188" s="152">
        <v>45796</v>
      </c>
      <c r="AG188" t="s">
        <v>843</v>
      </c>
      <c r="AH188" s="96">
        <v>45755</v>
      </c>
      <c r="AI188" t="s">
        <v>843</v>
      </c>
      <c r="AJ188" s="152"/>
      <c r="AK188" t="s">
        <v>842</v>
      </c>
      <c r="AL188" s="152"/>
      <c r="AM188" t="s">
        <v>842</v>
      </c>
      <c r="AO188" t="s">
        <v>842</v>
      </c>
      <c r="AQ188" t="s">
        <v>842</v>
      </c>
    </row>
    <row r="189" spans="1:43" x14ac:dyDescent="0.3">
      <c r="A189" s="5" t="s">
        <v>738</v>
      </c>
      <c r="B189" s="20">
        <v>0</v>
      </c>
      <c r="C189" s="6">
        <v>0</v>
      </c>
      <c r="D189" s="6">
        <v>0</v>
      </c>
      <c r="E189" s="96">
        <v>0</v>
      </c>
      <c r="F189" s="144"/>
      <c r="G189" s="153" t="s">
        <v>842</v>
      </c>
      <c r="H189" s="144"/>
      <c r="I189" s="153" t="s">
        <v>842</v>
      </c>
      <c r="J189" s="144"/>
      <c r="K189" s="153" t="s">
        <v>842</v>
      </c>
      <c r="L189" s="80"/>
      <c r="M189" s="153" t="s">
        <v>842</v>
      </c>
      <c r="N189" s="142"/>
      <c r="O189" s="153" t="s">
        <v>842</v>
      </c>
      <c r="P189" s="142"/>
      <c r="Q189" t="s">
        <v>842</v>
      </c>
      <c r="R189" s="144"/>
      <c r="S189" t="s">
        <v>842</v>
      </c>
      <c r="T189" s="144"/>
      <c r="U189" t="s">
        <v>842</v>
      </c>
      <c r="V189" s="144"/>
      <c r="W189" t="s">
        <v>842</v>
      </c>
      <c r="X189" s="144"/>
      <c r="Y189" t="s">
        <v>842</v>
      </c>
      <c r="Z189" s="191"/>
      <c r="AA189" t="s">
        <v>842</v>
      </c>
      <c r="AB189" s="96"/>
      <c r="AC189" t="s">
        <v>842</v>
      </c>
      <c r="AD189" s="96"/>
      <c r="AE189" t="s">
        <v>842</v>
      </c>
      <c r="AF189" s="152"/>
      <c r="AG189" t="s">
        <v>842</v>
      </c>
      <c r="AH189" s="96"/>
      <c r="AI189" t="s">
        <v>842</v>
      </c>
      <c r="AJ189" s="152"/>
      <c r="AK189" t="s">
        <v>842</v>
      </c>
      <c r="AL189" s="152"/>
      <c r="AM189" t="s">
        <v>842</v>
      </c>
      <c r="AO189" t="s">
        <v>842</v>
      </c>
      <c r="AQ189" t="s">
        <v>842</v>
      </c>
    </row>
    <row r="190" spans="1:43" x14ac:dyDescent="0.3">
      <c r="A190" s="5" t="s">
        <v>739</v>
      </c>
      <c r="B190" s="20" t="s">
        <v>769</v>
      </c>
      <c r="C190" s="6" t="s">
        <v>656</v>
      </c>
      <c r="D190" s="6" t="s">
        <v>143</v>
      </c>
      <c r="E190" s="96">
        <v>3</v>
      </c>
      <c r="F190" s="144"/>
      <c r="G190" s="153" t="s">
        <v>842</v>
      </c>
      <c r="H190" s="144"/>
      <c r="I190" s="153" t="s">
        <v>842</v>
      </c>
      <c r="J190" s="144"/>
      <c r="K190" s="153" t="s">
        <v>842</v>
      </c>
      <c r="L190" s="80"/>
      <c r="M190" s="153" t="s">
        <v>842</v>
      </c>
      <c r="N190" s="142"/>
      <c r="O190" s="153" t="s">
        <v>842</v>
      </c>
      <c r="P190" s="142"/>
      <c r="Q190" t="s">
        <v>842</v>
      </c>
      <c r="R190" s="144"/>
      <c r="S190" t="s">
        <v>842</v>
      </c>
      <c r="T190" s="144"/>
      <c r="U190" t="s">
        <v>842</v>
      </c>
      <c r="V190" s="144"/>
      <c r="W190" t="s">
        <v>842</v>
      </c>
      <c r="X190" s="144"/>
      <c r="Y190" t="s">
        <v>842</v>
      </c>
      <c r="Z190" s="191"/>
      <c r="AA190" t="s">
        <v>842</v>
      </c>
      <c r="AB190" s="96"/>
      <c r="AC190" t="s">
        <v>842</v>
      </c>
      <c r="AD190" s="96"/>
      <c r="AE190" t="s">
        <v>842</v>
      </c>
      <c r="AF190" s="152"/>
      <c r="AG190" t="s">
        <v>842</v>
      </c>
      <c r="AH190" s="96"/>
      <c r="AI190" t="s">
        <v>842</v>
      </c>
      <c r="AJ190" s="152">
        <v>45770</v>
      </c>
      <c r="AK190" t="s">
        <v>843</v>
      </c>
      <c r="AL190" s="152">
        <v>45770</v>
      </c>
      <c r="AM190" t="s">
        <v>843</v>
      </c>
      <c r="AN190">
        <v>45770</v>
      </c>
      <c r="AO190" t="s">
        <v>843</v>
      </c>
      <c r="AQ190" t="s">
        <v>842</v>
      </c>
    </row>
    <row r="191" spans="1:43" x14ac:dyDescent="0.3">
      <c r="A191" s="5" t="s">
        <v>740</v>
      </c>
      <c r="B191" s="20" t="s">
        <v>776</v>
      </c>
      <c r="C191" s="6" t="s">
        <v>678</v>
      </c>
      <c r="D191" s="6" t="s">
        <v>627</v>
      </c>
      <c r="E191" s="96">
        <v>12</v>
      </c>
      <c r="F191" s="144">
        <v>45777</v>
      </c>
      <c r="G191" s="153" t="s">
        <v>843</v>
      </c>
      <c r="H191" s="144">
        <v>45778</v>
      </c>
      <c r="I191" s="153" t="s">
        <v>843</v>
      </c>
      <c r="J191" s="144">
        <v>45781</v>
      </c>
      <c r="K191" s="153" t="s">
        <v>843</v>
      </c>
      <c r="L191" s="80">
        <v>45781</v>
      </c>
      <c r="M191" s="153" t="s">
        <v>843</v>
      </c>
      <c r="N191" s="142">
        <v>45777</v>
      </c>
      <c r="O191" s="153" t="s">
        <v>843</v>
      </c>
      <c r="P191" s="142"/>
      <c r="Q191" t="s">
        <v>842</v>
      </c>
      <c r="R191" s="144">
        <v>45777</v>
      </c>
      <c r="S191" t="s">
        <v>843</v>
      </c>
      <c r="T191" s="144">
        <v>45778</v>
      </c>
      <c r="U191" t="s">
        <v>843</v>
      </c>
      <c r="V191" s="144">
        <v>45781</v>
      </c>
      <c r="W191" t="s">
        <v>843</v>
      </c>
      <c r="X191" s="144">
        <v>45781</v>
      </c>
      <c r="Y191" t="s">
        <v>843</v>
      </c>
      <c r="Z191" s="191">
        <v>45778</v>
      </c>
      <c r="AA191" t="s">
        <v>843</v>
      </c>
      <c r="AB191" s="96"/>
      <c r="AC191" t="s">
        <v>842</v>
      </c>
      <c r="AD191" s="96"/>
      <c r="AE191" t="s">
        <v>842</v>
      </c>
      <c r="AF191" s="152">
        <v>45781</v>
      </c>
      <c r="AG191" t="s">
        <v>843</v>
      </c>
      <c r="AH191" s="96">
        <v>45781</v>
      </c>
      <c r="AI191" t="s">
        <v>843</v>
      </c>
      <c r="AJ191" s="152"/>
      <c r="AK191" t="s">
        <v>842</v>
      </c>
      <c r="AL191" s="152"/>
      <c r="AM191" t="s">
        <v>842</v>
      </c>
      <c r="AO191" t="s">
        <v>842</v>
      </c>
      <c r="AQ191" t="s">
        <v>842</v>
      </c>
    </row>
    <row r="192" spans="1:43" x14ac:dyDescent="0.3">
      <c r="A192" s="5" t="s">
        <v>741</v>
      </c>
      <c r="B192" s="20" t="s">
        <v>775</v>
      </c>
      <c r="C192" s="6" t="s">
        <v>678</v>
      </c>
      <c r="D192" s="6" t="s">
        <v>625</v>
      </c>
      <c r="E192" s="96">
        <v>12</v>
      </c>
      <c r="F192" s="144">
        <v>45777</v>
      </c>
      <c r="G192" s="153" t="s">
        <v>843</v>
      </c>
      <c r="H192" s="144">
        <v>45778</v>
      </c>
      <c r="I192" s="153" t="s">
        <v>843</v>
      </c>
      <c r="J192" s="144">
        <v>45781</v>
      </c>
      <c r="K192" s="153" t="s">
        <v>843</v>
      </c>
      <c r="L192" s="80">
        <v>45781</v>
      </c>
      <c r="M192" s="153" t="s">
        <v>843</v>
      </c>
      <c r="N192" s="142">
        <v>45777</v>
      </c>
      <c r="O192" s="153" t="s">
        <v>843</v>
      </c>
      <c r="P192" s="142"/>
      <c r="Q192" t="s">
        <v>842</v>
      </c>
      <c r="R192" s="144">
        <v>45777</v>
      </c>
      <c r="S192" t="s">
        <v>843</v>
      </c>
      <c r="T192" s="144">
        <v>45778</v>
      </c>
      <c r="U192" t="s">
        <v>843</v>
      </c>
      <c r="V192" s="144">
        <v>45781</v>
      </c>
      <c r="W192" t="s">
        <v>843</v>
      </c>
      <c r="X192" s="144">
        <v>45781</v>
      </c>
      <c r="Y192" t="s">
        <v>843</v>
      </c>
      <c r="Z192" s="191">
        <v>45778</v>
      </c>
      <c r="AA192" t="s">
        <v>843</v>
      </c>
      <c r="AB192" s="96"/>
      <c r="AC192" t="s">
        <v>842</v>
      </c>
      <c r="AD192" s="96"/>
      <c r="AE192" t="s">
        <v>842</v>
      </c>
      <c r="AF192" s="80">
        <v>45893</v>
      </c>
      <c r="AG192" t="s">
        <v>843</v>
      </c>
      <c r="AH192" s="96">
        <v>45781</v>
      </c>
      <c r="AI192" t="s">
        <v>843</v>
      </c>
      <c r="AJ192" s="152"/>
      <c r="AK192" t="s">
        <v>842</v>
      </c>
      <c r="AL192" s="152"/>
      <c r="AM192" t="s">
        <v>842</v>
      </c>
      <c r="AO192" t="s">
        <v>842</v>
      </c>
      <c r="AQ192" t="s">
        <v>842</v>
      </c>
    </row>
    <row r="193" spans="1:43" x14ac:dyDescent="0.3">
      <c r="A193" s="5" t="s">
        <v>742</v>
      </c>
      <c r="B193" s="20" t="s">
        <v>786</v>
      </c>
      <c r="C193" s="6" t="s">
        <v>666</v>
      </c>
      <c r="D193" s="6" t="s">
        <v>12</v>
      </c>
      <c r="E193" s="96">
        <v>0</v>
      </c>
      <c r="F193" s="144"/>
      <c r="G193" s="153" t="s">
        <v>842</v>
      </c>
      <c r="H193" s="144"/>
      <c r="I193" s="153" t="s">
        <v>842</v>
      </c>
      <c r="J193" s="144"/>
      <c r="K193" s="153" t="s">
        <v>842</v>
      </c>
      <c r="L193" s="80"/>
      <c r="M193" s="153" t="s">
        <v>842</v>
      </c>
      <c r="N193" s="142"/>
      <c r="O193" s="153" t="s">
        <v>842</v>
      </c>
      <c r="P193" s="142"/>
      <c r="Q193" t="s">
        <v>842</v>
      </c>
      <c r="R193" s="144"/>
      <c r="S193" t="s">
        <v>842</v>
      </c>
      <c r="T193" s="144"/>
      <c r="U193" t="s">
        <v>842</v>
      </c>
      <c r="V193" s="144"/>
      <c r="W193" t="s">
        <v>842</v>
      </c>
      <c r="X193" s="144"/>
      <c r="Y193" t="s">
        <v>842</v>
      </c>
      <c r="Z193" s="191"/>
      <c r="AA193" t="s">
        <v>842</v>
      </c>
      <c r="AB193" s="96"/>
      <c r="AC193" t="s">
        <v>842</v>
      </c>
      <c r="AD193" s="96"/>
      <c r="AE193" t="s">
        <v>842</v>
      </c>
      <c r="AF193" s="152"/>
      <c r="AG193" t="s">
        <v>842</v>
      </c>
      <c r="AH193" s="96"/>
      <c r="AI193" t="s">
        <v>842</v>
      </c>
      <c r="AJ193" s="152"/>
      <c r="AK193" t="s">
        <v>842</v>
      </c>
      <c r="AL193" s="152"/>
      <c r="AM193" t="s">
        <v>842</v>
      </c>
      <c r="AO193" t="s">
        <v>842</v>
      </c>
      <c r="AQ193" t="s">
        <v>842</v>
      </c>
    </row>
    <row r="194" spans="1:43" x14ac:dyDescent="0.3">
      <c r="A194" s="5" t="s">
        <v>743</v>
      </c>
      <c r="B194" s="20" t="s">
        <v>787</v>
      </c>
      <c r="C194" s="6" t="s">
        <v>648</v>
      </c>
      <c r="D194" s="6" t="s">
        <v>794</v>
      </c>
      <c r="E194" s="96">
        <v>0</v>
      </c>
      <c r="F194" s="144"/>
      <c r="G194" s="153" t="s">
        <v>842</v>
      </c>
      <c r="H194" s="144"/>
      <c r="I194" s="153" t="s">
        <v>842</v>
      </c>
      <c r="J194" s="144"/>
      <c r="K194" s="153" t="s">
        <v>842</v>
      </c>
      <c r="L194" s="80"/>
      <c r="M194" s="153" t="s">
        <v>842</v>
      </c>
      <c r="N194" s="142"/>
      <c r="O194" s="153" t="s">
        <v>842</v>
      </c>
      <c r="P194" s="142"/>
      <c r="Q194" t="s">
        <v>842</v>
      </c>
      <c r="R194" s="144"/>
      <c r="S194" t="s">
        <v>842</v>
      </c>
      <c r="T194" s="144"/>
      <c r="U194" t="s">
        <v>842</v>
      </c>
      <c r="V194" s="144"/>
      <c r="W194" t="s">
        <v>842</v>
      </c>
      <c r="X194" s="144"/>
      <c r="Y194" t="s">
        <v>842</v>
      </c>
      <c r="Z194" s="191"/>
      <c r="AA194" t="s">
        <v>842</v>
      </c>
      <c r="AB194" s="96"/>
      <c r="AC194" t="s">
        <v>842</v>
      </c>
      <c r="AD194" s="96"/>
      <c r="AE194" t="s">
        <v>842</v>
      </c>
      <c r="AF194" s="152"/>
      <c r="AG194" t="s">
        <v>842</v>
      </c>
      <c r="AH194" s="96"/>
      <c r="AI194" t="s">
        <v>842</v>
      </c>
      <c r="AJ194" s="152"/>
      <c r="AK194" t="s">
        <v>842</v>
      </c>
      <c r="AL194" s="152"/>
      <c r="AM194" t="s">
        <v>842</v>
      </c>
      <c r="AO194" t="s">
        <v>842</v>
      </c>
      <c r="AQ194" t="s">
        <v>842</v>
      </c>
    </row>
    <row r="195" spans="1:43" x14ac:dyDescent="0.3">
      <c r="A195" s="5" t="s">
        <v>773</v>
      </c>
      <c r="B195" s="20" t="s">
        <v>788</v>
      </c>
      <c r="C195" s="6" t="s">
        <v>678</v>
      </c>
      <c r="D195" s="6" t="s">
        <v>633</v>
      </c>
      <c r="E195" s="96">
        <v>12</v>
      </c>
      <c r="F195" s="144">
        <v>45792</v>
      </c>
      <c r="G195" s="153" t="s">
        <v>843</v>
      </c>
      <c r="H195" s="144">
        <v>45791</v>
      </c>
      <c r="I195" s="153" t="s">
        <v>843</v>
      </c>
      <c r="J195" s="144">
        <v>45791</v>
      </c>
      <c r="K195" s="153" t="s">
        <v>843</v>
      </c>
      <c r="L195" s="80">
        <v>45791</v>
      </c>
      <c r="M195" s="153" t="s">
        <v>843</v>
      </c>
      <c r="N195" s="142">
        <v>45791</v>
      </c>
      <c r="O195" s="153" t="s">
        <v>843</v>
      </c>
      <c r="P195" s="142"/>
      <c r="Q195" t="s">
        <v>842</v>
      </c>
      <c r="R195" s="144">
        <v>45792</v>
      </c>
      <c r="S195" t="s">
        <v>843</v>
      </c>
      <c r="T195" s="144">
        <v>45795</v>
      </c>
      <c r="U195" t="s">
        <v>843</v>
      </c>
      <c r="V195" s="144">
        <v>45792</v>
      </c>
      <c r="W195" t="s">
        <v>843</v>
      </c>
      <c r="X195" s="144">
        <v>45795</v>
      </c>
      <c r="Y195" t="s">
        <v>843</v>
      </c>
      <c r="Z195" s="191">
        <v>45792</v>
      </c>
      <c r="AA195" t="s">
        <v>843</v>
      </c>
      <c r="AB195" s="96"/>
      <c r="AC195" t="s">
        <v>842</v>
      </c>
      <c r="AD195" s="96"/>
      <c r="AE195" t="s">
        <v>842</v>
      </c>
      <c r="AF195" s="152">
        <v>45795</v>
      </c>
      <c r="AG195" t="s">
        <v>843</v>
      </c>
      <c r="AH195" s="96">
        <v>45795</v>
      </c>
      <c r="AI195" t="s">
        <v>843</v>
      </c>
      <c r="AJ195" s="152"/>
      <c r="AK195" t="s">
        <v>842</v>
      </c>
      <c r="AL195" s="152"/>
      <c r="AM195" t="s">
        <v>842</v>
      </c>
      <c r="AO195" t="s">
        <v>842</v>
      </c>
      <c r="AQ195" t="s">
        <v>842</v>
      </c>
    </row>
    <row r="196" spans="1:43" x14ac:dyDescent="0.3">
      <c r="A196" s="5" t="s">
        <v>774</v>
      </c>
      <c r="B196" s="20" t="s">
        <v>806</v>
      </c>
      <c r="C196" s="6" t="s">
        <v>656</v>
      </c>
      <c r="D196" s="6" t="s">
        <v>625</v>
      </c>
      <c r="E196" s="96">
        <v>12</v>
      </c>
      <c r="F196" s="144">
        <v>45859</v>
      </c>
      <c r="G196" s="153" t="s">
        <v>843</v>
      </c>
      <c r="H196" s="144">
        <v>45861</v>
      </c>
      <c r="I196" s="153" t="s">
        <v>843</v>
      </c>
      <c r="J196" s="144">
        <v>45859</v>
      </c>
      <c r="K196" s="153" t="s">
        <v>843</v>
      </c>
      <c r="L196" s="80">
        <v>45861</v>
      </c>
      <c r="M196" s="153" t="s">
        <v>843</v>
      </c>
      <c r="N196" s="142">
        <v>45859</v>
      </c>
      <c r="O196" s="153" t="s">
        <v>843</v>
      </c>
      <c r="P196" s="142"/>
      <c r="Q196" t="s">
        <v>842</v>
      </c>
      <c r="R196" s="144">
        <v>45860</v>
      </c>
      <c r="S196" t="s">
        <v>843</v>
      </c>
      <c r="T196" s="144">
        <v>45861</v>
      </c>
      <c r="U196" t="s">
        <v>843</v>
      </c>
      <c r="V196" s="144">
        <v>45860</v>
      </c>
      <c r="W196" t="s">
        <v>843</v>
      </c>
      <c r="X196" s="144">
        <v>45861</v>
      </c>
      <c r="Y196" t="s">
        <v>843</v>
      </c>
      <c r="Z196" s="144">
        <v>45862</v>
      </c>
      <c r="AA196" t="s">
        <v>843</v>
      </c>
      <c r="AB196" s="96"/>
      <c r="AC196" t="s">
        <v>842</v>
      </c>
      <c r="AD196" s="96"/>
      <c r="AE196" t="s">
        <v>842</v>
      </c>
      <c r="AF196" s="80">
        <v>45893</v>
      </c>
      <c r="AG196" t="s">
        <v>843</v>
      </c>
      <c r="AH196" s="144">
        <v>45862</v>
      </c>
      <c r="AI196" t="s">
        <v>843</v>
      </c>
      <c r="AJ196" s="152"/>
      <c r="AK196" t="s">
        <v>842</v>
      </c>
      <c r="AL196" s="152"/>
      <c r="AM196" t="s">
        <v>842</v>
      </c>
      <c r="AO196" t="s">
        <v>842</v>
      </c>
      <c r="AQ196" t="s">
        <v>842</v>
      </c>
    </row>
    <row r="197" spans="1:43" x14ac:dyDescent="0.3">
      <c r="A197" s="5" t="s">
        <v>781</v>
      </c>
      <c r="B197" s="20" t="s">
        <v>807</v>
      </c>
      <c r="C197" s="6" t="s">
        <v>656</v>
      </c>
      <c r="D197" s="6">
        <v>0</v>
      </c>
      <c r="E197" s="96">
        <v>12</v>
      </c>
      <c r="F197" s="144">
        <v>45859</v>
      </c>
      <c r="G197" s="153" t="s">
        <v>843</v>
      </c>
      <c r="H197" s="144">
        <v>45861</v>
      </c>
      <c r="I197" s="153" t="s">
        <v>843</v>
      </c>
      <c r="J197" s="144">
        <v>45859</v>
      </c>
      <c r="K197" s="153" t="s">
        <v>843</v>
      </c>
      <c r="L197" s="80">
        <v>45861</v>
      </c>
      <c r="M197" s="153" t="s">
        <v>843</v>
      </c>
      <c r="N197" s="142">
        <v>45859</v>
      </c>
      <c r="O197" s="153" t="s">
        <v>843</v>
      </c>
      <c r="P197" s="142"/>
      <c r="Q197" t="s">
        <v>842</v>
      </c>
      <c r="R197" s="144">
        <v>45860</v>
      </c>
      <c r="S197" t="s">
        <v>843</v>
      </c>
      <c r="T197" s="144">
        <v>45861</v>
      </c>
      <c r="U197" t="s">
        <v>843</v>
      </c>
      <c r="V197" s="144">
        <v>45860</v>
      </c>
      <c r="W197" t="s">
        <v>843</v>
      </c>
      <c r="X197" s="144">
        <v>45861</v>
      </c>
      <c r="Y197" t="s">
        <v>843</v>
      </c>
      <c r="Z197" s="144">
        <v>45862</v>
      </c>
      <c r="AA197" t="s">
        <v>843</v>
      </c>
      <c r="AB197" s="96"/>
      <c r="AC197" t="s">
        <v>842</v>
      </c>
      <c r="AD197" s="96"/>
      <c r="AE197" t="s">
        <v>842</v>
      </c>
      <c r="AF197" s="80">
        <v>45893</v>
      </c>
      <c r="AG197" t="s">
        <v>843</v>
      </c>
      <c r="AH197" s="144">
        <v>45862</v>
      </c>
      <c r="AI197" t="s">
        <v>843</v>
      </c>
      <c r="AJ197" s="152"/>
      <c r="AK197" t="s">
        <v>842</v>
      </c>
      <c r="AL197" s="152"/>
      <c r="AM197" t="s">
        <v>842</v>
      </c>
      <c r="AO197" t="s">
        <v>842</v>
      </c>
      <c r="AQ197" t="s">
        <v>842</v>
      </c>
    </row>
    <row r="198" spans="1:43" x14ac:dyDescent="0.3">
      <c r="A198" s="5" t="s">
        <v>790</v>
      </c>
      <c r="B198" s="20" t="s">
        <v>808</v>
      </c>
      <c r="C198" s="6" t="s">
        <v>815</v>
      </c>
      <c r="D198" s="6">
        <v>0</v>
      </c>
      <c r="E198" s="96">
        <v>12</v>
      </c>
      <c r="F198" s="144">
        <v>45859</v>
      </c>
      <c r="G198" s="153" t="s">
        <v>843</v>
      </c>
      <c r="H198" s="144">
        <v>45861</v>
      </c>
      <c r="I198" s="153" t="s">
        <v>843</v>
      </c>
      <c r="J198" s="144">
        <v>45859</v>
      </c>
      <c r="K198" s="153" t="s">
        <v>843</v>
      </c>
      <c r="L198" s="80">
        <v>45861</v>
      </c>
      <c r="M198" s="153" t="s">
        <v>843</v>
      </c>
      <c r="N198" s="142">
        <v>45859</v>
      </c>
      <c r="O198" s="153" t="s">
        <v>843</v>
      </c>
      <c r="P198" s="142"/>
      <c r="Q198" t="s">
        <v>842</v>
      </c>
      <c r="R198" s="144">
        <v>45860</v>
      </c>
      <c r="S198" t="s">
        <v>843</v>
      </c>
      <c r="T198" s="144">
        <v>45861</v>
      </c>
      <c r="U198" t="s">
        <v>843</v>
      </c>
      <c r="V198" s="144">
        <v>45860</v>
      </c>
      <c r="W198" t="s">
        <v>843</v>
      </c>
      <c r="X198" s="144">
        <v>45861</v>
      </c>
      <c r="Y198" t="s">
        <v>843</v>
      </c>
      <c r="Z198" s="144">
        <v>45862</v>
      </c>
      <c r="AA198" t="s">
        <v>843</v>
      </c>
      <c r="AB198" s="96"/>
      <c r="AC198" t="s">
        <v>842</v>
      </c>
      <c r="AD198" s="96"/>
      <c r="AE198" t="s">
        <v>842</v>
      </c>
      <c r="AF198" s="144">
        <v>45862</v>
      </c>
      <c r="AG198" t="s">
        <v>843</v>
      </c>
      <c r="AH198" s="144">
        <v>45862</v>
      </c>
      <c r="AI198" t="s">
        <v>843</v>
      </c>
      <c r="AJ198" s="152"/>
      <c r="AK198" t="s">
        <v>842</v>
      </c>
      <c r="AL198" s="152"/>
      <c r="AM198" t="s">
        <v>842</v>
      </c>
      <c r="AO198" t="s">
        <v>842</v>
      </c>
      <c r="AQ198" t="s">
        <v>842</v>
      </c>
    </row>
    <row r="199" spans="1:43" x14ac:dyDescent="0.3">
      <c r="A199" s="5" t="s">
        <v>791</v>
      </c>
      <c r="B199" s="20" t="s">
        <v>809</v>
      </c>
      <c r="C199" s="6" t="s">
        <v>678</v>
      </c>
      <c r="D199" s="6" t="s">
        <v>16</v>
      </c>
      <c r="E199" s="96">
        <v>9</v>
      </c>
      <c r="F199" s="144">
        <v>45859</v>
      </c>
      <c r="G199" s="153" t="s">
        <v>843</v>
      </c>
      <c r="H199" s="144">
        <v>45861</v>
      </c>
      <c r="I199" s="153" t="s">
        <v>843</v>
      </c>
      <c r="J199" s="144">
        <v>45859</v>
      </c>
      <c r="K199" s="153" t="s">
        <v>843</v>
      </c>
      <c r="L199" s="80">
        <v>45861</v>
      </c>
      <c r="M199" s="153" t="s">
        <v>843</v>
      </c>
      <c r="N199" s="142">
        <v>45859</v>
      </c>
      <c r="O199" s="153" t="s">
        <v>843</v>
      </c>
      <c r="P199" s="142"/>
      <c r="Q199" t="s">
        <v>842</v>
      </c>
      <c r="R199" s="144">
        <v>45860</v>
      </c>
      <c r="S199" t="s">
        <v>843</v>
      </c>
      <c r="T199" s="144">
        <v>45861</v>
      </c>
      <c r="U199" t="s">
        <v>843</v>
      </c>
      <c r="V199" s="144">
        <v>45860</v>
      </c>
      <c r="W199" t="s">
        <v>843</v>
      </c>
      <c r="X199" s="144">
        <v>45861</v>
      </c>
      <c r="Y199" t="s">
        <v>843</v>
      </c>
      <c r="Z199" s="191"/>
      <c r="AA199" t="s">
        <v>842</v>
      </c>
      <c r="AB199" s="96"/>
      <c r="AC199" t="s">
        <v>842</v>
      </c>
      <c r="AD199" s="96"/>
      <c r="AE199" t="s">
        <v>842</v>
      </c>
      <c r="AF199" s="152"/>
      <c r="AG199" t="s">
        <v>842</v>
      </c>
      <c r="AH199" s="96"/>
      <c r="AI199" t="s">
        <v>842</v>
      </c>
      <c r="AJ199" s="152"/>
      <c r="AK199" t="s">
        <v>842</v>
      </c>
      <c r="AL199" s="152"/>
      <c r="AM199" t="s">
        <v>842</v>
      </c>
      <c r="AO199" t="s">
        <v>842</v>
      </c>
      <c r="AQ199" t="s">
        <v>842</v>
      </c>
    </row>
    <row r="200" spans="1:43" x14ac:dyDescent="0.3">
      <c r="A200" s="5" t="s">
        <v>792</v>
      </c>
      <c r="B200" s="20" t="s">
        <v>810</v>
      </c>
      <c r="C200" s="6" t="s">
        <v>656</v>
      </c>
      <c r="D200" s="6">
        <v>0</v>
      </c>
      <c r="E200" s="96">
        <v>12</v>
      </c>
      <c r="F200" s="144">
        <v>45859</v>
      </c>
      <c r="G200" s="153" t="s">
        <v>843</v>
      </c>
      <c r="H200" s="144">
        <v>45861</v>
      </c>
      <c r="I200" s="153" t="s">
        <v>843</v>
      </c>
      <c r="J200" s="144">
        <v>45859</v>
      </c>
      <c r="K200" s="153" t="s">
        <v>843</v>
      </c>
      <c r="L200" s="80">
        <v>45861</v>
      </c>
      <c r="M200" s="153" t="s">
        <v>843</v>
      </c>
      <c r="N200" s="142">
        <v>45859</v>
      </c>
      <c r="O200" s="153" t="s">
        <v>843</v>
      </c>
      <c r="P200" s="142"/>
      <c r="Q200" t="s">
        <v>842</v>
      </c>
      <c r="R200" s="144">
        <v>45860</v>
      </c>
      <c r="S200" t="s">
        <v>843</v>
      </c>
      <c r="T200" s="144">
        <v>45861</v>
      </c>
      <c r="U200" t="s">
        <v>843</v>
      </c>
      <c r="V200" s="144">
        <v>45860</v>
      </c>
      <c r="W200" t="s">
        <v>843</v>
      </c>
      <c r="X200" s="144">
        <v>45861</v>
      </c>
      <c r="Y200" t="s">
        <v>843</v>
      </c>
      <c r="Z200" s="144">
        <v>45862</v>
      </c>
      <c r="AA200" t="s">
        <v>843</v>
      </c>
      <c r="AB200" s="96"/>
      <c r="AC200" t="s">
        <v>842</v>
      </c>
      <c r="AD200" s="96"/>
      <c r="AE200" t="s">
        <v>842</v>
      </c>
      <c r="AF200" s="144">
        <v>45862</v>
      </c>
      <c r="AG200" t="s">
        <v>843</v>
      </c>
      <c r="AH200" s="144">
        <v>45862</v>
      </c>
      <c r="AI200" t="s">
        <v>843</v>
      </c>
      <c r="AJ200" s="152"/>
      <c r="AK200" t="s">
        <v>842</v>
      </c>
      <c r="AL200" s="152"/>
      <c r="AM200" t="s">
        <v>842</v>
      </c>
      <c r="AO200" t="s">
        <v>842</v>
      </c>
      <c r="AQ200" t="s">
        <v>842</v>
      </c>
    </row>
    <row r="201" spans="1:43" x14ac:dyDescent="0.3">
      <c r="A201" s="5" t="s">
        <v>793</v>
      </c>
      <c r="B201" s="20" t="s">
        <v>811</v>
      </c>
      <c r="C201" s="6" t="s">
        <v>656</v>
      </c>
      <c r="D201" s="6" t="s">
        <v>16</v>
      </c>
      <c r="E201" s="96">
        <v>9</v>
      </c>
      <c r="F201" s="144">
        <v>45859</v>
      </c>
      <c r="G201" s="153" t="s">
        <v>843</v>
      </c>
      <c r="H201" s="144">
        <v>45861</v>
      </c>
      <c r="I201" s="153" t="s">
        <v>843</v>
      </c>
      <c r="J201" s="144">
        <v>45859</v>
      </c>
      <c r="K201" s="153" t="s">
        <v>843</v>
      </c>
      <c r="L201" s="80">
        <v>45861</v>
      </c>
      <c r="M201" s="153" t="s">
        <v>843</v>
      </c>
      <c r="N201" s="142">
        <v>45859</v>
      </c>
      <c r="O201" s="153" t="s">
        <v>843</v>
      </c>
      <c r="P201" s="142"/>
      <c r="Q201" t="s">
        <v>842</v>
      </c>
      <c r="R201" s="144">
        <v>45860</v>
      </c>
      <c r="S201" t="s">
        <v>843</v>
      </c>
      <c r="T201" s="144">
        <v>45861</v>
      </c>
      <c r="U201" t="s">
        <v>843</v>
      </c>
      <c r="V201" s="144">
        <v>45860</v>
      </c>
      <c r="W201" t="s">
        <v>843</v>
      </c>
      <c r="X201" s="144">
        <v>45861</v>
      </c>
      <c r="Y201" t="s">
        <v>843</v>
      </c>
      <c r="Z201" s="191"/>
      <c r="AA201" t="s">
        <v>842</v>
      </c>
      <c r="AB201" s="96"/>
      <c r="AC201" t="s">
        <v>842</v>
      </c>
      <c r="AD201" s="96"/>
      <c r="AE201" t="s">
        <v>842</v>
      </c>
      <c r="AF201" s="152"/>
      <c r="AG201" t="s">
        <v>842</v>
      </c>
      <c r="AH201" s="96"/>
      <c r="AI201" t="s">
        <v>842</v>
      </c>
      <c r="AJ201" s="152"/>
      <c r="AK201" t="s">
        <v>842</v>
      </c>
      <c r="AL201" s="152"/>
      <c r="AM201" t="s">
        <v>842</v>
      </c>
      <c r="AO201" t="s">
        <v>842</v>
      </c>
      <c r="AQ201" t="s">
        <v>842</v>
      </c>
    </row>
    <row r="202" spans="1:43" x14ac:dyDescent="0.3">
      <c r="A202" s="5" t="s">
        <v>798</v>
      </c>
      <c r="B202" s="20" t="s">
        <v>812</v>
      </c>
      <c r="C202" s="6" t="s">
        <v>678</v>
      </c>
      <c r="D202" s="6" t="s">
        <v>27</v>
      </c>
      <c r="E202" s="96">
        <v>8</v>
      </c>
      <c r="F202" s="144">
        <v>45859</v>
      </c>
      <c r="G202" s="153" t="s">
        <v>843</v>
      </c>
      <c r="H202" s="144"/>
      <c r="I202" s="153" t="s">
        <v>842</v>
      </c>
      <c r="J202" s="144">
        <v>45859</v>
      </c>
      <c r="K202" s="153" t="s">
        <v>843</v>
      </c>
      <c r="L202" s="80"/>
      <c r="M202" s="153" t="s">
        <v>842</v>
      </c>
      <c r="N202" s="142">
        <v>45859</v>
      </c>
      <c r="O202" s="153" t="s">
        <v>843</v>
      </c>
      <c r="P202" s="142"/>
      <c r="Q202" t="s">
        <v>842</v>
      </c>
      <c r="R202" s="144">
        <v>45860</v>
      </c>
      <c r="S202" t="s">
        <v>843</v>
      </c>
      <c r="T202" s="144"/>
      <c r="U202" t="s">
        <v>842</v>
      </c>
      <c r="V202" s="144">
        <v>45860</v>
      </c>
      <c r="W202" t="s">
        <v>843</v>
      </c>
      <c r="X202" s="144"/>
      <c r="Y202" t="s">
        <v>842</v>
      </c>
      <c r="Z202" s="144">
        <v>45862</v>
      </c>
      <c r="AA202" t="s">
        <v>843</v>
      </c>
      <c r="AB202" s="96"/>
      <c r="AC202" t="s">
        <v>842</v>
      </c>
      <c r="AD202" s="96"/>
      <c r="AE202" t="s">
        <v>842</v>
      </c>
      <c r="AF202" s="144">
        <v>45862</v>
      </c>
      <c r="AG202" t="s">
        <v>843</v>
      </c>
      <c r="AH202" s="144">
        <v>45862</v>
      </c>
      <c r="AI202" t="s">
        <v>843</v>
      </c>
      <c r="AJ202" s="152"/>
      <c r="AK202" t="s">
        <v>842</v>
      </c>
      <c r="AL202" s="152"/>
      <c r="AM202" t="s">
        <v>842</v>
      </c>
      <c r="AO202" t="s">
        <v>842</v>
      </c>
      <c r="AQ202" t="s">
        <v>842</v>
      </c>
    </row>
    <row r="203" spans="1:43" x14ac:dyDescent="0.3">
      <c r="A203" s="5" t="s">
        <v>799</v>
      </c>
      <c r="B203" s="20" t="s">
        <v>813</v>
      </c>
      <c r="C203" s="6" t="s">
        <v>678</v>
      </c>
      <c r="D203" s="6" t="s">
        <v>625</v>
      </c>
      <c r="E203" s="96">
        <v>12</v>
      </c>
      <c r="F203" s="144">
        <v>45859</v>
      </c>
      <c r="G203" s="153" t="s">
        <v>843</v>
      </c>
      <c r="H203" s="144">
        <v>45861</v>
      </c>
      <c r="I203" s="153" t="s">
        <v>843</v>
      </c>
      <c r="J203" s="144">
        <v>45859</v>
      </c>
      <c r="K203" s="153" t="s">
        <v>843</v>
      </c>
      <c r="L203" s="80">
        <v>45861</v>
      </c>
      <c r="M203" s="153" t="s">
        <v>843</v>
      </c>
      <c r="N203" s="142">
        <v>45859</v>
      </c>
      <c r="O203" s="153" t="s">
        <v>843</v>
      </c>
      <c r="P203" s="142"/>
      <c r="Q203" t="s">
        <v>842</v>
      </c>
      <c r="R203" s="144">
        <v>45860</v>
      </c>
      <c r="S203" t="s">
        <v>843</v>
      </c>
      <c r="T203" s="144">
        <v>45861</v>
      </c>
      <c r="U203" t="s">
        <v>843</v>
      </c>
      <c r="V203" s="144">
        <v>45860</v>
      </c>
      <c r="W203" t="s">
        <v>843</v>
      </c>
      <c r="X203" s="144">
        <v>45861</v>
      </c>
      <c r="Y203" t="s">
        <v>843</v>
      </c>
      <c r="Z203" s="144">
        <v>45862</v>
      </c>
      <c r="AA203" t="s">
        <v>843</v>
      </c>
      <c r="AB203" s="96"/>
      <c r="AC203" t="s">
        <v>842</v>
      </c>
      <c r="AD203" s="96"/>
      <c r="AE203" t="s">
        <v>842</v>
      </c>
      <c r="AF203" s="80">
        <v>45893</v>
      </c>
      <c r="AG203" t="s">
        <v>843</v>
      </c>
      <c r="AH203" s="144">
        <v>45862</v>
      </c>
      <c r="AI203" t="s">
        <v>843</v>
      </c>
      <c r="AJ203" s="152"/>
      <c r="AK203" t="s">
        <v>842</v>
      </c>
      <c r="AL203" s="152"/>
      <c r="AM203" t="s">
        <v>842</v>
      </c>
      <c r="AO203" t="s">
        <v>842</v>
      </c>
      <c r="AQ203" t="s">
        <v>842</v>
      </c>
    </row>
    <row r="204" spans="1:43" x14ac:dyDescent="0.3">
      <c r="A204" s="5" t="s">
        <v>800</v>
      </c>
      <c r="B204" s="20" t="s">
        <v>814</v>
      </c>
      <c r="C204" s="6" t="s">
        <v>678</v>
      </c>
      <c r="D204" s="6">
        <v>0</v>
      </c>
      <c r="E204" s="96">
        <v>12</v>
      </c>
      <c r="F204" s="144">
        <v>45859</v>
      </c>
      <c r="G204" s="153" t="s">
        <v>843</v>
      </c>
      <c r="H204" s="144">
        <v>45861</v>
      </c>
      <c r="I204" s="153" t="s">
        <v>843</v>
      </c>
      <c r="J204" s="144">
        <v>45859</v>
      </c>
      <c r="K204" s="153" t="s">
        <v>843</v>
      </c>
      <c r="L204" s="80">
        <v>45861</v>
      </c>
      <c r="M204" s="153" t="s">
        <v>843</v>
      </c>
      <c r="N204" s="142">
        <v>45859</v>
      </c>
      <c r="O204" s="153" t="s">
        <v>843</v>
      </c>
      <c r="P204" s="142"/>
      <c r="Q204" t="s">
        <v>842</v>
      </c>
      <c r="R204" s="144">
        <v>45860</v>
      </c>
      <c r="S204" t="s">
        <v>843</v>
      </c>
      <c r="T204" s="144">
        <v>45861</v>
      </c>
      <c r="U204" t="s">
        <v>843</v>
      </c>
      <c r="V204" s="144">
        <v>45860</v>
      </c>
      <c r="W204" t="s">
        <v>843</v>
      </c>
      <c r="X204" s="144">
        <v>45861</v>
      </c>
      <c r="Y204" t="s">
        <v>843</v>
      </c>
      <c r="Z204" s="144">
        <v>45862</v>
      </c>
      <c r="AA204" t="s">
        <v>843</v>
      </c>
      <c r="AB204" s="96"/>
      <c r="AC204" t="s">
        <v>842</v>
      </c>
      <c r="AD204" s="96"/>
      <c r="AE204" t="s">
        <v>842</v>
      </c>
      <c r="AF204" s="80">
        <v>45893</v>
      </c>
      <c r="AG204" t="s">
        <v>843</v>
      </c>
      <c r="AH204" s="144">
        <v>45862</v>
      </c>
      <c r="AI204" t="s">
        <v>843</v>
      </c>
      <c r="AJ204" s="152"/>
      <c r="AK204" t="s">
        <v>842</v>
      </c>
      <c r="AL204" s="152"/>
      <c r="AM204" t="s">
        <v>842</v>
      </c>
      <c r="AO204" t="s">
        <v>842</v>
      </c>
      <c r="AQ204" t="s">
        <v>842</v>
      </c>
    </row>
    <row r="205" spans="1:43" x14ac:dyDescent="0.3">
      <c r="A205" s="5" t="s">
        <v>801</v>
      </c>
      <c r="B205" s="20" t="s">
        <v>816</v>
      </c>
      <c r="C205" s="6" t="s">
        <v>656</v>
      </c>
      <c r="D205" s="6">
        <v>0</v>
      </c>
      <c r="E205" s="96">
        <v>12</v>
      </c>
      <c r="F205" s="144">
        <v>45879</v>
      </c>
      <c r="G205" s="153" t="s">
        <v>843</v>
      </c>
      <c r="H205" s="144">
        <v>45880</v>
      </c>
      <c r="I205" s="153" t="s">
        <v>843</v>
      </c>
      <c r="J205" s="144">
        <v>45879</v>
      </c>
      <c r="K205" s="153" t="s">
        <v>843</v>
      </c>
      <c r="L205" s="80">
        <v>45880</v>
      </c>
      <c r="M205" s="153" t="s">
        <v>843</v>
      </c>
      <c r="N205" s="142">
        <v>45881</v>
      </c>
      <c r="O205" s="153" t="s">
        <v>843</v>
      </c>
      <c r="P205" s="142"/>
      <c r="Q205" t="s">
        <v>842</v>
      </c>
      <c r="R205" s="81">
        <v>45881</v>
      </c>
      <c r="S205" t="s">
        <v>843</v>
      </c>
      <c r="T205" s="191">
        <v>45880</v>
      </c>
      <c r="U205" t="s">
        <v>843</v>
      </c>
      <c r="V205" s="191">
        <v>45880</v>
      </c>
      <c r="W205" t="s">
        <v>843</v>
      </c>
      <c r="X205" s="81">
        <v>45881</v>
      </c>
      <c r="Y205" t="s">
        <v>843</v>
      </c>
      <c r="Z205" s="191">
        <v>45881</v>
      </c>
      <c r="AA205" t="s">
        <v>843</v>
      </c>
      <c r="AB205" s="96"/>
      <c r="AC205" t="s">
        <v>842</v>
      </c>
      <c r="AD205" s="96"/>
      <c r="AE205" t="s">
        <v>842</v>
      </c>
      <c r="AF205" s="80">
        <v>45893</v>
      </c>
      <c r="AG205" t="s">
        <v>843</v>
      </c>
      <c r="AH205" s="81">
        <v>45882</v>
      </c>
      <c r="AI205" t="s">
        <v>843</v>
      </c>
      <c r="AJ205" s="152"/>
      <c r="AK205" t="s">
        <v>842</v>
      </c>
      <c r="AL205" s="152"/>
      <c r="AM205" t="s">
        <v>842</v>
      </c>
      <c r="AO205" t="s">
        <v>842</v>
      </c>
      <c r="AQ205" t="s">
        <v>842</v>
      </c>
    </row>
    <row r="206" spans="1:43" x14ac:dyDescent="0.3">
      <c r="A206" s="5" t="s">
        <v>802</v>
      </c>
      <c r="B206" s="20" t="s">
        <v>817</v>
      </c>
      <c r="C206" s="6" t="s">
        <v>656</v>
      </c>
      <c r="D206" s="6">
        <v>0</v>
      </c>
      <c r="E206" s="96">
        <v>0</v>
      </c>
      <c r="F206" s="144"/>
      <c r="G206" s="153" t="s">
        <v>842</v>
      </c>
      <c r="H206" s="144"/>
      <c r="I206" s="153" t="s">
        <v>842</v>
      </c>
      <c r="J206" s="144"/>
      <c r="K206" s="153" t="s">
        <v>842</v>
      </c>
      <c r="L206" s="80"/>
      <c r="M206" s="153" t="s">
        <v>842</v>
      </c>
      <c r="N206" s="142"/>
      <c r="O206" s="153" t="s">
        <v>842</v>
      </c>
      <c r="P206" s="142"/>
      <c r="Q206" t="s">
        <v>842</v>
      </c>
      <c r="R206" s="144"/>
      <c r="S206" t="s">
        <v>842</v>
      </c>
      <c r="T206" s="144"/>
      <c r="U206" t="s">
        <v>842</v>
      </c>
      <c r="V206" s="144"/>
      <c r="W206" t="s">
        <v>842</v>
      </c>
      <c r="X206" s="144"/>
      <c r="Y206" t="s">
        <v>842</v>
      </c>
      <c r="Z206" s="191"/>
      <c r="AA206" t="s">
        <v>842</v>
      </c>
      <c r="AB206" s="96"/>
      <c r="AC206" t="s">
        <v>842</v>
      </c>
      <c r="AD206" s="96"/>
      <c r="AE206" t="s">
        <v>842</v>
      </c>
      <c r="AF206" s="152"/>
      <c r="AG206" t="s">
        <v>842</v>
      </c>
      <c r="AH206" s="96"/>
      <c r="AI206" t="s">
        <v>842</v>
      </c>
      <c r="AJ206" s="152"/>
      <c r="AK206" t="s">
        <v>842</v>
      </c>
      <c r="AL206" s="152"/>
      <c r="AM206" t="s">
        <v>842</v>
      </c>
      <c r="AO206" t="s">
        <v>842</v>
      </c>
      <c r="AQ206" t="s">
        <v>842</v>
      </c>
    </row>
    <row r="207" spans="1:43" x14ac:dyDescent="0.3">
      <c r="A207" s="5" t="s">
        <v>803</v>
      </c>
      <c r="B207" s="20" t="s">
        <v>818</v>
      </c>
      <c r="C207" s="6" t="s">
        <v>656</v>
      </c>
      <c r="D207" s="6">
        <v>0</v>
      </c>
      <c r="E207" s="96">
        <v>0</v>
      </c>
      <c r="F207" s="144"/>
      <c r="G207" s="153" t="s">
        <v>842</v>
      </c>
      <c r="H207" s="144"/>
      <c r="I207" s="153" t="s">
        <v>842</v>
      </c>
      <c r="J207" s="144"/>
      <c r="K207" s="153" t="s">
        <v>842</v>
      </c>
      <c r="L207" s="80"/>
      <c r="M207" s="153" t="s">
        <v>842</v>
      </c>
      <c r="N207" s="142"/>
      <c r="O207" s="153" t="s">
        <v>842</v>
      </c>
      <c r="P207" s="142"/>
      <c r="Q207" t="s">
        <v>842</v>
      </c>
      <c r="R207" s="144"/>
      <c r="S207" t="s">
        <v>842</v>
      </c>
      <c r="T207" s="144"/>
      <c r="U207" t="s">
        <v>842</v>
      </c>
      <c r="V207" s="144"/>
      <c r="W207" t="s">
        <v>842</v>
      </c>
      <c r="X207" s="144"/>
      <c r="Y207" t="s">
        <v>842</v>
      </c>
      <c r="Z207" s="191"/>
      <c r="AA207" t="s">
        <v>842</v>
      </c>
      <c r="AB207" s="96"/>
      <c r="AC207" t="s">
        <v>842</v>
      </c>
      <c r="AD207" s="96"/>
      <c r="AE207" t="s">
        <v>842</v>
      </c>
      <c r="AF207" s="152"/>
      <c r="AG207" t="s">
        <v>842</v>
      </c>
      <c r="AH207" s="96"/>
      <c r="AI207" t="s">
        <v>842</v>
      </c>
      <c r="AJ207" s="152"/>
      <c r="AK207" t="s">
        <v>842</v>
      </c>
      <c r="AL207" s="152"/>
      <c r="AM207" t="s">
        <v>842</v>
      </c>
      <c r="AO207" t="s">
        <v>842</v>
      </c>
      <c r="AQ207" t="s">
        <v>842</v>
      </c>
    </row>
    <row r="208" spans="1:43" x14ac:dyDescent="0.3">
      <c r="A208" s="5" t="s">
        <v>804</v>
      </c>
      <c r="B208" s="20"/>
      <c r="C208" s="6"/>
      <c r="D208" s="6"/>
      <c r="E208" s="96"/>
      <c r="F208" s="144"/>
      <c r="G208" s="153"/>
      <c r="H208" s="144"/>
      <c r="I208" s="153"/>
      <c r="J208" s="144"/>
      <c r="K208" s="153"/>
      <c r="L208" s="152"/>
      <c r="M208" s="153"/>
      <c r="N208" s="144"/>
      <c r="O208" s="153"/>
      <c r="P208" s="142"/>
      <c r="R208" s="144"/>
      <c r="T208" s="144"/>
      <c r="V208" s="144"/>
      <c r="X208" s="144"/>
      <c r="Z208" s="191"/>
      <c r="AB208" s="96"/>
      <c r="AD208" s="96"/>
      <c r="AF208" s="152"/>
      <c r="AH208" s="96"/>
      <c r="AJ208" s="152"/>
      <c r="AL208" s="152"/>
    </row>
    <row r="209" spans="1:38" x14ac:dyDescent="0.3">
      <c r="A209" s="5"/>
      <c r="B209" s="20"/>
      <c r="C209" s="6"/>
      <c r="D209" s="6"/>
      <c r="E209" s="96"/>
      <c r="F209" s="144"/>
      <c r="G209" s="153"/>
      <c r="H209" s="144"/>
      <c r="I209" s="153"/>
      <c r="J209" s="144"/>
      <c r="K209" s="153"/>
      <c r="L209" s="152"/>
      <c r="M209" s="153"/>
      <c r="N209" s="144"/>
      <c r="O209" s="153"/>
      <c r="P209" s="142"/>
      <c r="R209" s="144"/>
      <c r="T209" s="144"/>
      <c r="V209" s="144"/>
      <c r="X209" s="144"/>
      <c r="Z209" s="191"/>
      <c r="AB209" s="96"/>
      <c r="AD209" s="96"/>
      <c r="AF209" s="152"/>
      <c r="AH209" s="96"/>
      <c r="AJ209" s="152"/>
      <c r="AL209" s="152"/>
    </row>
    <row r="210" spans="1:38" x14ac:dyDescent="0.3">
      <c r="A210" s="5"/>
      <c r="B210" s="20"/>
      <c r="C210" s="6"/>
      <c r="D210" s="6"/>
      <c r="E210" s="96"/>
      <c r="F210" s="144"/>
      <c r="G210" s="153"/>
      <c r="H210" s="152"/>
      <c r="I210" s="153"/>
      <c r="J210" s="144"/>
      <c r="K210" s="153"/>
      <c r="L210" s="152"/>
      <c r="M210" s="153"/>
      <c r="N210" s="144"/>
      <c r="O210" s="153"/>
      <c r="P210" s="142"/>
      <c r="R210" s="144"/>
      <c r="T210" s="144"/>
      <c r="V210" s="144"/>
      <c r="X210" s="144"/>
      <c r="Z210" s="191"/>
      <c r="AB210" s="96"/>
      <c r="AD210" s="96"/>
      <c r="AF210" s="152"/>
      <c r="AH210" s="96"/>
      <c r="AJ210" s="152"/>
      <c r="AL210" s="152"/>
    </row>
    <row r="211" spans="1:38" ht="15" thickBot="1" x14ac:dyDescent="0.35"/>
    <row r="212" spans="1:38" x14ac:dyDescent="0.3">
      <c r="A212" s="201"/>
      <c r="B212" s="211"/>
      <c r="C212" s="211"/>
      <c r="D212" s="211"/>
      <c r="E212" s="212"/>
      <c r="F212" s="212"/>
      <c r="G212" s="216">
        <v>45735</v>
      </c>
    </row>
    <row r="213" spans="1:38" ht="15.6" x14ac:dyDescent="0.3">
      <c r="A213" s="244" t="s">
        <v>763</v>
      </c>
      <c r="B213" s="245"/>
      <c r="C213" s="245"/>
      <c r="G213" s="213"/>
    </row>
    <row r="214" spans="1:38" ht="18" x14ac:dyDescent="0.35">
      <c r="A214" s="246" t="s">
        <v>764</v>
      </c>
      <c r="B214" s="247"/>
      <c r="C214" s="247"/>
      <c r="G214" s="213"/>
    </row>
    <row r="215" spans="1:38" ht="15" thickBot="1" x14ac:dyDescent="0.35">
      <c r="A215" s="205"/>
      <c r="B215" s="210"/>
      <c r="C215" s="210"/>
      <c r="D215" s="210"/>
      <c r="E215" s="214"/>
      <c r="F215" s="214"/>
      <c r="G215" s="215"/>
    </row>
  </sheetData>
  <sortState xmlns:xlrd2="http://schemas.microsoft.com/office/spreadsheetml/2017/richdata2" ref="A5:AO178">
    <sortCondition ref="A4:A178"/>
  </sortState>
  <mergeCells count="7">
    <mergeCell ref="A213:C213"/>
    <mergeCell ref="A214:C214"/>
    <mergeCell ref="C1:N1"/>
    <mergeCell ref="M3:N3"/>
    <mergeCell ref="K3:L3"/>
    <mergeCell ref="K2:L2"/>
    <mergeCell ref="C2:J3"/>
  </mergeCells>
  <phoneticPr fontId="11" type="noConversion"/>
  <conditionalFormatting sqref="O5:O21 Q5:Q21 W5:W173 Y5:Y173 AA5:AA173 AC5:AC173 AE5:AE173 AG5:AG173 AI5:AI173 AK5:AK173 S5:S174 U5:U174 G5:G210 I5:I210 K5:K210 M5:M210 AM5:AM210 AO5:AO210 AQ5:AQ210 O22:Q28 Z23 O29 Q29 O30:Q32 O33 Q33 O34:Q39 O40 Q40 O41:Q42 O43:O45 Q43:Q45 O46:Q60 O61:O64 Q61:Q64 O65:Q66 O67:O210 Q67:Q210 W174:AK174 S175:AK176 S177:U177 W177:AG177 AI177:AK177 S178:AK179 AA180:AG180 AI180:AK181 S180:S210 U180:U210 W180:W210 Y180:Y210 AA181:AE181 AG181:AG210 AA182:AA210 AC182:AC210 AE182:AE210 AI182:AI210 AK182:AK210">
    <cfRule type="containsText" dxfId="45" priority="16" operator="containsText" text="NOT DONE">
      <formula>NOT(ISERROR(SEARCH("NOT DONE",G5)))</formula>
    </cfRule>
  </conditionalFormatting>
  <conditionalFormatting sqref="P79">
    <cfRule type="containsText" dxfId="44" priority="7" operator="containsText" text="NOT DONE">
      <formula>NOT(ISERROR(SEARCH("NOT DONE",P79)))</formula>
    </cfRule>
  </conditionalFormatting>
  <conditionalFormatting sqref="P111">
    <cfRule type="containsText" dxfId="43" priority="6" operator="containsText" text="NOT DONE">
      <formula>NOT(ISERROR(SEARCH("NOT DONE",P111)))</formula>
    </cfRule>
  </conditionalFormatting>
  <conditionalFormatting sqref="P135">
    <cfRule type="containsText" dxfId="42" priority="5" operator="containsText" text="NOT DONE">
      <formula>NOT(ISERROR(SEARCH("NOT DONE",P135)))</formula>
    </cfRule>
  </conditionalFormatting>
  <conditionalFormatting sqref="T105">
    <cfRule type="containsText" dxfId="41" priority="4" operator="containsText" text="NOT DONE">
      <formula>NOT(ISERROR(SEARCH("NOT DONE",T105)))</formula>
    </cfRule>
  </conditionalFormatting>
  <conditionalFormatting sqref="AH39">
    <cfRule type="cellIs" dxfId="40" priority="13" operator="equal">
      <formula>"NOT"</formula>
    </cfRule>
  </conditionalFormatting>
  <conditionalFormatting sqref="AH76">
    <cfRule type="cellIs" dxfId="39" priority="12" operator="equal">
      <formula>"NOT"</formula>
    </cfRule>
  </conditionalFormatting>
  <conditionalFormatting sqref="AH133">
    <cfRule type="cellIs" dxfId="38" priority="11" operator="equal">
      <formula>"NOT"</formula>
    </cfRule>
  </conditionalFormatting>
  <conditionalFormatting sqref="AH137">
    <cfRule type="cellIs" dxfId="37" priority="10" operator="equal">
      <formula>"NOT"</formula>
    </cfRule>
  </conditionalFormatting>
  <conditionalFormatting sqref="AH151">
    <cfRule type="cellIs" dxfId="36" priority="9" operator="equal">
      <formula>"NOT"</formula>
    </cfRule>
  </conditionalFormatting>
  <conditionalFormatting sqref="AH161">
    <cfRule type="cellIs" dxfId="35" priority="8" operator="equal">
      <formula>"NOT"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3F7F-F7B4-4243-BC53-DA13291E6D6F}">
  <sheetPr codeName="Sheet5"/>
  <dimension ref="A1:AO183"/>
  <sheetViews>
    <sheetView workbookViewId="0">
      <selection activeCell="I15" sqref="I15"/>
    </sheetView>
  </sheetViews>
  <sheetFormatPr defaultRowHeight="14.4" x14ac:dyDescent="0.3"/>
  <cols>
    <col min="1" max="1" width="9.5546875" style="55" customWidth="1"/>
    <col min="2" max="2" width="27.77734375" style="55" customWidth="1"/>
    <col min="3" max="4" width="11.6640625" style="55" customWidth="1"/>
    <col min="5" max="5" width="8.44140625" customWidth="1"/>
    <col min="6" max="7" width="13" customWidth="1"/>
    <col min="8" max="8" width="9.88671875" customWidth="1"/>
    <col min="9" max="9" width="8.88671875" customWidth="1"/>
    <col min="10" max="10" width="12.33203125" customWidth="1"/>
    <col min="11" max="11" width="14.88671875" customWidth="1"/>
    <col min="12" max="12" width="10.33203125" customWidth="1"/>
    <col min="13" max="13" width="10.5546875" customWidth="1"/>
    <col min="14" max="14" width="9.6640625" customWidth="1"/>
    <col min="15" max="15" width="12.88671875" customWidth="1"/>
    <col min="16" max="16" width="10.77734375" customWidth="1"/>
    <col min="17" max="17" width="14.21875" customWidth="1"/>
    <col min="18" max="18" width="11.33203125" customWidth="1"/>
    <col min="19" max="19" width="12.44140625" customWidth="1"/>
    <col min="20" max="20" width="9.88671875" customWidth="1"/>
    <col min="21" max="21" width="8.88671875" customWidth="1"/>
    <col min="22" max="22" width="11.44140625" customWidth="1"/>
    <col min="23" max="23" width="8.88671875" customWidth="1"/>
    <col min="24" max="24" width="12.109375" customWidth="1"/>
    <col min="25" max="25" width="8.88671875" customWidth="1"/>
    <col min="26" max="26" width="10.88671875" customWidth="1"/>
    <col min="27" max="27" width="8.88671875" customWidth="1"/>
    <col min="28" max="28" width="10.109375" customWidth="1"/>
    <col min="29" max="29" width="8.88671875" customWidth="1"/>
    <col min="30" max="30" width="10.88671875" customWidth="1"/>
    <col min="31" max="31" width="8.88671875" customWidth="1"/>
    <col min="32" max="32" width="10.109375" customWidth="1"/>
    <col min="33" max="33" width="8.88671875" customWidth="1"/>
    <col min="34" max="34" width="10.33203125" customWidth="1"/>
    <col min="35" max="35" width="8.88671875" customWidth="1"/>
    <col min="36" max="36" width="10" customWidth="1"/>
    <col min="37" max="37" width="15.77734375" customWidth="1"/>
    <col min="38" max="38" width="10.33203125" bestFit="1" customWidth="1"/>
    <col min="39" max="39" width="16" customWidth="1"/>
    <col min="40" max="40" width="9.33203125" bestFit="1" customWidth="1"/>
    <col min="41" max="41" width="15.6640625" customWidth="1"/>
  </cols>
  <sheetData>
    <row r="1" spans="1:41" s="39" customFormat="1" ht="43.2" x14ac:dyDescent="0.3">
      <c r="A1" s="1" t="s">
        <v>0</v>
      </c>
      <c r="B1" s="83" t="s">
        <v>2</v>
      </c>
      <c r="C1" s="97" t="s">
        <v>641</v>
      </c>
      <c r="D1" s="43" t="s">
        <v>716</v>
      </c>
      <c r="E1" s="43" t="s">
        <v>539</v>
      </c>
      <c r="F1" s="44" t="s">
        <v>547</v>
      </c>
      <c r="G1" s="44" t="s">
        <v>557</v>
      </c>
      <c r="H1" s="44" t="s">
        <v>547</v>
      </c>
      <c r="I1" s="44" t="s">
        <v>558</v>
      </c>
      <c r="J1" s="44" t="s">
        <v>547</v>
      </c>
      <c r="K1" s="44" t="s">
        <v>559</v>
      </c>
      <c r="L1" s="44" t="s">
        <v>547</v>
      </c>
      <c r="M1" s="44" t="s">
        <v>560</v>
      </c>
      <c r="N1" s="44" t="s">
        <v>547</v>
      </c>
      <c r="O1" s="44" t="s">
        <v>561</v>
      </c>
      <c r="P1" s="44" t="s">
        <v>547</v>
      </c>
      <c r="Q1" s="44" t="s">
        <v>562</v>
      </c>
      <c r="R1" s="44" t="s">
        <v>547</v>
      </c>
      <c r="S1" s="44" t="s">
        <v>563</v>
      </c>
      <c r="T1" s="44" t="s">
        <v>547</v>
      </c>
      <c r="U1" s="44" t="s">
        <v>772</v>
      </c>
      <c r="V1" s="44" t="s">
        <v>547</v>
      </c>
      <c r="W1" s="44" t="s">
        <v>565</v>
      </c>
      <c r="X1" s="44" t="s">
        <v>547</v>
      </c>
      <c r="Y1" s="44" t="s">
        <v>566</v>
      </c>
      <c r="Z1" s="44" t="s">
        <v>547</v>
      </c>
      <c r="AA1" s="44" t="s">
        <v>567</v>
      </c>
      <c r="AB1" s="44" t="s">
        <v>547</v>
      </c>
      <c r="AC1" s="44" t="s">
        <v>568</v>
      </c>
      <c r="AD1" s="44" t="s">
        <v>547</v>
      </c>
      <c r="AE1" s="44" t="s">
        <v>569</v>
      </c>
      <c r="AF1" s="44" t="s">
        <v>547</v>
      </c>
      <c r="AG1" s="44" t="s">
        <v>570</v>
      </c>
      <c r="AH1" s="44" t="s">
        <v>547</v>
      </c>
      <c r="AI1" s="44" t="s">
        <v>571</v>
      </c>
      <c r="AJ1" s="44" t="s">
        <v>547</v>
      </c>
      <c r="AK1" s="44" t="s">
        <v>638</v>
      </c>
      <c r="AL1" s="44" t="s">
        <v>547</v>
      </c>
      <c r="AM1" s="44" t="s">
        <v>771</v>
      </c>
      <c r="AN1" s="44" t="s">
        <v>547</v>
      </c>
      <c r="AO1" s="44" t="s">
        <v>825</v>
      </c>
    </row>
    <row r="2" spans="1:41" x14ac:dyDescent="0.3">
      <c r="A2" s="4" t="s">
        <v>24</v>
      </c>
      <c r="B2" s="6" t="s">
        <v>26</v>
      </c>
      <c r="C2" s="100" t="s">
        <v>621</v>
      </c>
      <c r="D2" s="100">
        <v>0</v>
      </c>
      <c r="E2">
        <v>0</v>
      </c>
      <c r="F2" s="80" t="s">
        <v>634</v>
      </c>
      <c r="G2" t="s">
        <v>842</v>
      </c>
      <c r="H2" s="80" t="s">
        <v>634</v>
      </c>
      <c r="I2" t="s">
        <v>842</v>
      </c>
      <c r="J2" s="80" t="s">
        <v>634</v>
      </c>
      <c r="K2" t="s">
        <v>842</v>
      </c>
      <c r="L2" s="80" t="s">
        <v>634</v>
      </c>
      <c r="M2" t="s">
        <v>842</v>
      </c>
      <c r="N2" s="80" t="s">
        <v>634</v>
      </c>
      <c r="O2" t="s">
        <v>842</v>
      </c>
      <c r="P2" s="80" t="s">
        <v>634</v>
      </c>
      <c r="Q2" t="s">
        <v>842</v>
      </c>
      <c r="R2" s="141"/>
      <c r="S2" t="s">
        <v>842</v>
      </c>
      <c r="T2" s="80" t="s">
        <v>634</v>
      </c>
      <c r="U2" t="s">
        <v>842</v>
      </c>
      <c r="V2" s="80" t="s">
        <v>634</v>
      </c>
      <c r="W2" t="s">
        <v>842</v>
      </c>
      <c r="X2" s="80" t="s">
        <v>634</v>
      </c>
      <c r="Y2" t="s">
        <v>842</v>
      </c>
      <c r="Z2" s="80" t="s">
        <v>634</v>
      </c>
      <c r="AA2" t="s">
        <v>842</v>
      </c>
      <c r="AB2" s="80" t="s">
        <v>634</v>
      </c>
      <c r="AC2" t="s">
        <v>842</v>
      </c>
      <c r="AD2" t="s">
        <v>634</v>
      </c>
      <c r="AE2" t="s">
        <v>842</v>
      </c>
      <c r="AF2" s="80"/>
      <c r="AG2" t="s">
        <v>842</v>
      </c>
      <c r="AH2" s="80" t="s">
        <v>634</v>
      </c>
      <c r="AI2" t="s">
        <v>842</v>
      </c>
      <c r="AJ2" s="80" t="s">
        <v>634</v>
      </c>
      <c r="AK2" t="s">
        <v>842</v>
      </c>
    </row>
    <row r="3" spans="1:41" x14ac:dyDescent="0.3">
      <c r="A3" s="7" t="s">
        <v>57</v>
      </c>
      <c r="B3" s="6" t="s">
        <v>58</v>
      </c>
      <c r="C3" s="100" t="s">
        <v>717</v>
      </c>
      <c r="D3" s="100">
        <v>0</v>
      </c>
      <c r="E3">
        <v>0</v>
      </c>
      <c r="F3" s="80" t="s">
        <v>634</v>
      </c>
      <c r="G3" t="s">
        <v>842</v>
      </c>
      <c r="H3" s="80" t="s">
        <v>634</v>
      </c>
      <c r="I3" t="s">
        <v>842</v>
      </c>
      <c r="J3" s="80" t="s">
        <v>634</v>
      </c>
      <c r="K3" t="s">
        <v>842</v>
      </c>
      <c r="L3" s="80" t="s">
        <v>634</v>
      </c>
      <c r="M3" t="s">
        <v>842</v>
      </c>
      <c r="N3" s="80" t="s">
        <v>634</v>
      </c>
      <c r="O3" t="s">
        <v>842</v>
      </c>
      <c r="P3" s="80" t="s">
        <v>634</v>
      </c>
      <c r="Q3" t="s">
        <v>842</v>
      </c>
      <c r="R3" s="141"/>
      <c r="S3" t="s">
        <v>842</v>
      </c>
      <c r="T3" s="80" t="s">
        <v>634</v>
      </c>
      <c r="U3" t="s">
        <v>842</v>
      </c>
      <c r="V3" s="80" t="s">
        <v>634</v>
      </c>
      <c r="W3" t="s">
        <v>842</v>
      </c>
      <c r="X3" s="80" t="s">
        <v>634</v>
      </c>
      <c r="Y3" t="s">
        <v>842</v>
      </c>
      <c r="Z3" s="80" t="s">
        <v>634</v>
      </c>
      <c r="AA3" t="s">
        <v>842</v>
      </c>
      <c r="AB3" s="80" t="s">
        <v>634</v>
      </c>
      <c r="AC3" t="s">
        <v>842</v>
      </c>
      <c r="AD3" t="s">
        <v>634</v>
      </c>
      <c r="AE3" t="s">
        <v>842</v>
      </c>
      <c r="AF3" s="80" t="s">
        <v>634</v>
      </c>
      <c r="AG3" t="s">
        <v>842</v>
      </c>
      <c r="AH3" s="80" t="s">
        <v>634</v>
      </c>
      <c r="AI3" t="s">
        <v>842</v>
      </c>
      <c r="AJ3" s="80" t="s">
        <v>634</v>
      </c>
      <c r="AK3" t="s">
        <v>842</v>
      </c>
    </row>
    <row r="4" spans="1:41" x14ac:dyDescent="0.3">
      <c r="A4" s="14" t="s">
        <v>80</v>
      </c>
      <c r="B4" s="6" t="s">
        <v>82</v>
      </c>
      <c r="C4" s="100" t="s">
        <v>27</v>
      </c>
      <c r="D4" s="100">
        <v>16</v>
      </c>
      <c r="E4">
        <v>16</v>
      </c>
      <c r="F4" s="141">
        <v>45589</v>
      </c>
      <c r="G4" t="s">
        <v>843</v>
      </c>
      <c r="H4" s="80">
        <v>45508</v>
      </c>
      <c r="I4" t="s">
        <v>843</v>
      </c>
      <c r="J4" s="80">
        <v>45511</v>
      </c>
      <c r="K4" t="s">
        <v>843</v>
      </c>
      <c r="L4" s="80">
        <v>45545</v>
      </c>
      <c r="M4" t="s">
        <v>843</v>
      </c>
      <c r="N4" s="80">
        <v>45539</v>
      </c>
      <c r="O4" t="s">
        <v>843</v>
      </c>
      <c r="P4" s="80">
        <v>45859</v>
      </c>
      <c r="Q4" t="s">
        <v>843</v>
      </c>
      <c r="R4" s="141">
        <v>45593</v>
      </c>
      <c r="S4" t="s">
        <v>843</v>
      </c>
      <c r="T4" s="80">
        <v>45560</v>
      </c>
      <c r="U4" t="s">
        <v>843</v>
      </c>
      <c r="V4" s="80">
        <v>45564</v>
      </c>
      <c r="W4" t="s">
        <v>843</v>
      </c>
      <c r="X4" s="80">
        <v>45586</v>
      </c>
      <c r="Y4" t="s">
        <v>843</v>
      </c>
      <c r="Z4" s="80">
        <v>45544</v>
      </c>
      <c r="AA4" t="s">
        <v>843</v>
      </c>
      <c r="AB4" s="80">
        <v>45578</v>
      </c>
      <c r="AC4" t="s">
        <v>843</v>
      </c>
      <c r="AD4" s="80">
        <v>45581</v>
      </c>
      <c r="AE4" t="s">
        <v>843</v>
      </c>
      <c r="AF4" s="80">
        <v>45593</v>
      </c>
      <c r="AG4" t="s">
        <v>843</v>
      </c>
      <c r="AH4" s="80">
        <v>45592</v>
      </c>
      <c r="AI4" t="s">
        <v>843</v>
      </c>
      <c r="AJ4" s="80">
        <v>45557</v>
      </c>
      <c r="AK4" t="s">
        <v>843</v>
      </c>
      <c r="AL4" s="80"/>
      <c r="AM4" t="s">
        <v>842</v>
      </c>
      <c r="AN4" s="80"/>
      <c r="AO4" t="s">
        <v>842</v>
      </c>
    </row>
    <row r="5" spans="1:41" x14ac:dyDescent="0.3">
      <c r="A5" s="4" t="s">
        <v>147</v>
      </c>
      <c r="B5" s="6" t="s">
        <v>149</v>
      </c>
      <c r="C5" s="100" t="s">
        <v>27</v>
      </c>
      <c r="D5" s="100">
        <v>16</v>
      </c>
      <c r="E5">
        <v>16</v>
      </c>
      <c r="F5" s="141">
        <v>45589</v>
      </c>
      <c r="G5" t="s">
        <v>843</v>
      </c>
      <c r="H5" s="80">
        <v>45510</v>
      </c>
      <c r="I5" t="s">
        <v>843</v>
      </c>
      <c r="J5" s="80">
        <v>45512</v>
      </c>
      <c r="K5" t="s">
        <v>843</v>
      </c>
      <c r="L5" s="80">
        <v>45550</v>
      </c>
      <c r="M5" t="s">
        <v>843</v>
      </c>
      <c r="N5" s="80">
        <v>45539</v>
      </c>
      <c r="O5" t="s">
        <v>843</v>
      </c>
      <c r="P5" s="143">
        <v>45875</v>
      </c>
      <c r="Q5" t="s">
        <v>843</v>
      </c>
      <c r="R5" s="141">
        <v>45593</v>
      </c>
      <c r="S5" t="s">
        <v>843</v>
      </c>
      <c r="T5" s="80">
        <v>45572</v>
      </c>
      <c r="U5" t="s">
        <v>843</v>
      </c>
      <c r="V5" s="80">
        <v>45552</v>
      </c>
      <c r="W5" t="s">
        <v>843</v>
      </c>
      <c r="X5" s="80">
        <v>45589</v>
      </c>
      <c r="Y5" t="s">
        <v>843</v>
      </c>
      <c r="Z5" s="80">
        <v>45551</v>
      </c>
      <c r="AA5" t="s">
        <v>843</v>
      </c>
      <c r="AB5" s="80">
        <v>45575</v>
      </c>
      <c r="AC5" t="s">
        <v>843</v>
      </c>
      <c r="AD5" s="80">
        <v>45579</v>
      </c>
      <c r="AE5" t="s">
        <v>843</v>
      </c>
      <c r="AF5" s="80">
        <v>45593</v>
      </c>
      <c r="AG5" t="s">
        <v>843</v>
      </c>
      <c r="AH5" s="80">
        <v>45592</v>
      </c>
      <c r="AI5" t="s">
        <v>843</v>
      </c>
      <c r="AJ5" s="80">
        <v>45549</v>
      </c>
      <c r="AK5" t="s">
        <v>843</v>
      </c>
      <c r="AL5" s="80"/>
      <c r="AM5" t="s">
        <v>842</v>
      </c>
      <c r="AN5" s="80"/>
      <c r="AO5" t="s">
        <v>842</v>
      </c>
    </row>
    <row r="6" spans="1:41" x14ac:dyDescent="0.3">
      <c r="A6" s="4" t="s">
        <v>150</v>
      </c>
      <c r="B6" s="6" t="s">
        <v>152</v>
      </c>
      <c r="C6" s="100" t="s">
        <v>27</v>
      </c>
      <c r="D6" s="100">
        <v>16</v>
      </c>
      <c r="E6">
        <v>16</v>
      </c>
      <c r="F6" s="141">
        <v>45587</v>
      </c>
      <c r="G6" t="s">
        <v>843</v>
      </c>
      <c r="H6" s="80">
        <v>45508</v>
      </c>
      <c r="I6" t="s">
        <v>843</v>
      </c>
      <c r="J6" s="80">
        <v>45511</v>
      </c>
      <c r="K6" t="s">
        <v>843</v>
      </c>
      <c r="L6" s="80">
        <v>45545</v>
      </c>
      <c r="M6" t="s">
        <v>843</v>
      </c>
      <c r="N6" s="80">
        <v>45547</v>
      </c>
      <c r="O6" t="s">
        <v>843</v>
      </c>
      <c r="P6" s="80">
        <v>45859</v>
      </c>
      <c r="Q6" t="s">
        <v>843</v>
      </c>
      <c r="R6" s="141">
        <v>45587</v>
      </c>
      <c r="S6" t="s">
        <v>843</v>
      </c>
      <c r="T6" s="80">
        <v>45566</v>
      </c>
      <c r="U6" t="s">
        <v>843</v>
      </c>
      <c r="V6" s="80">
        <v>45564</v>
      </c>
      <c r="W6" t="s">
        <v>843</v>
      </c>
      <c r="X6" s="80">
        <v>45586</v>
      </c>
      <c r="Y6" t="s">
        <v>843</v>
      </c>
      <c r="Z6" s="80">
        <v>45544</v>
      </c>
      <c r="AA6" t="s">
        <v>843</v>
      </c>
      <c r="AB6" s="80">
        <v>45585</v>
      </c>
      <c r="AC6" t="s">
        <v>843</v>
      </c>
      <c r="AD6" s="80">
        <v>45588</v>
      </c>
      <c r="AE6" t="s">
        <v>843</v>
      </c>
      <c r="AF6" s="80">
        <v>45593</v>
      </c>
      <c r="AG6" t="s">
        <v>843</v>
      </c>
      <c r="AH6" s="80">
        <v>45592</v>
      </c>
      <c r="AI6" t="s">
        <v>843</v>
      </c>
      <c r="AJ6" s="80">
        <v>45550</v>
      </c>
      <c r="AK6" t="s">
        <v>843</v>
      </c>
      <c r="AL6" s="80"/>
      <c r="AM6" t="s">
        <v>842</v>
      </c>
      <c r="AN6" s="80"/>
      <c r="AO6" t="s">
        <v>842</v>
      </c>
    </row>
    <row r="7" spans="1:41" x14ac:dyDescent="0.3">
      <c r="A7" s="4" t="s">
        <v>156</v>
      </c>
      <c r="B7" s="6" t="s">
        <v>158</v>
      </c>
      <c r="C7" s="100" t="s">
        <v>27</v>
      </c>
      <c r="D7" s="100">
        <v>15</v>
      </c>
      <c r="E7">
        <v>16</v>
      </c>
      <c r="F7" s="141">
        <v>45595</v>
      </c>
      <c r="G7" t="s">
        <v>843</v>
      </c>
      <c r="H7" s="80">
        <v>45514</v>
      </c>
      <c r="I7" t="s">
        <v>843</v>
      </c>
      <c r="J7" s="80">
        <v>45515</v>
      </c>
      <c r="K7" t="s">
        <v>843</v>
      </c>
      <c r="L7" s="80">
        <v>45544</v>
      </c>
      <c r="M7" t="s">
        <v>843</v>
      </c>
      <c r="N7" s="80">
        <v>45558</v>
      </c>
      <c r="O7" t="s">
        <v>843</v>
      </c>
      <c r="P7" s="80">
        <v>45859</v>
      </c>
      <c r="Q7" t="s">
        <v>843</v>
      </c>
      <c r="R7" s="141">
        <v>45596</v>
      </c>
      <c r="S7" t="s">
        <v>843</v>
      </c>
      <c r="T7" s="80">
        <v>45560</v>
      </c>
      <c r="U7" t="s">
        <v>843</v>
      </c>
      <c r="V7" s="80">
        <v>45564</v>
      </c>
      <c r="W7" t="s">
        <v>843</v>
      </c>
      <c r="X7" s="80">
        <v>45594</v>
      </c>
      <c r="Y7" t="s">
        <v>843</v>
      </c>
      <c r="Z7" s="80">
        <v>45574</v>
      </c>
      <c r="AA7" t="s">
        <v>843</v>
      </c>
      <c r="AB7" s="80">
        <v>45578</v>
      </c>
      <c r="AC7" t="s">
        <v>843</v>
      </c>
      <c r="AD7" s="80">
        <v>45582</v>
      </c>
      <c r="AE7" t="s">
        <v>843</v>
      </c>
      <c r="AF7" s="80">
        <v>45320</v>
      </c>
      <c r="AG7" t="s">
        <v>843</v>
      </c>
      <c r="AH7" s="80">
        <v>45595</v>
      </c>
      <c r="AI7" t="s">
        <v>843</v>
      </c>
      <c r="AJ7" s="80">
        <v>45544</v>
      </c>
      <c r="AK7" t="s">
        <v>843</v>
      </c>
      <c r="AL7" s="80"/>
      <c r="AM7" t="s">
        <v>842</v>
      </c>
      <c r="AN7" s="80"/>
      <c r="AO7" t="s">
        <v>842</v>
      </c>
    </row>
    <row r="8" spans="1:41" x14ac:dyDescent="0.3">
      <c r="A8" s="4" t="s">
        <v>165</v>
      </c>
      <c r="B8" s="6" t="s">
        <v>167</v>
      </c>
      <c r="C8" s="100" t="s">
        <v>27</v>
      </c>
      <c r="D8" s="100">
        <v>12</v>
      </c>
      <c r="E8">
        <v>12</v>
      </c>
      <c r="F8" s="80"/>
      <c r="G8" t="s">
        <v>842</v>
      </c>
      <c r="H8" s="80" t="s">
        <v>634</v>
      </c>
      <c r="I8" t="s">
        <v>842</v>
      </c>
      <c r="J8" s="80">
        <v>45538</v>
      </c>
      <c r="K8" t="s">
        <v>843</v>
      </c>
      <c r="L8" s="80">
        <v>45545</v>
      </c>
      <c r="M8" t="s">
        <v>843</v>
      </c>
      <c r="N8" s="80">
        <v>45539</v>
      </c>
      <c r="O8" t="s">
        <v>843</v>
      </c>
      <c r="P8" s="80">
        <v>45865</v>
      </c>
      <c r="Q8" t="s">
        <v>843</v>
      </c>
      <c r="R8" s="141">
        <v>45676</v>
      </c>
      <c r="S8" t="s">
        <v>843</v>
      </c>
      <c r="T8" s="80">
        <v>45713</v>
      </c>
      <c r="U8" t="s">
        <v>843</v>
      </c>
      <c r="V8" s="80">
        <v>45693</v>
      </c>
      <c r="W8" t="s">
        <v>843</v>
      </c>
      <c r="X8" s="80">
        <v>45729</v>
      </c>
      <c r="Y8" t="s">
        <v>843</v>
      </c>
      <c r="Z8" s="80">
        <v>45544</v>
      </c>
      <c r="AA8" t="s">
        <v>843</v>
      </c>
      <c r="AB8" s="81">
        <v>45833</v>
      </c>
      <c r="AC8" t="s">
        <v>843</v>
      </c>
      <c r="AD8" s="80" t="s">
        <v>634</v>
      </c>
      <c r="AE8" t="s">
        <v>842</v>
      </c>
      <c r="AF8" s="80"/>
      <c r="AG8" t="s">
        <v>842</v>
      </c>
      <c r="AH8" s="80">
        <v>45853</v>
      </c>
      <c r="AI8" t="s">
        <v>843</v>
      </c>
      <c r="AJ8" s="80">
        <v>45547</v>
      </c>
      <c r="AK8" t="s">
        <v>843</v>
      </c>
      <c r="AL8" s="80"/>
      <c r="AM8" t="s">
        <v>842</v>
      </c>
      <c r="AN8" s="80"/>
      <c r="AO8" t="s">
        <v>842</v>
      </c>
    </row>
    <row r="9" spans="1:41" x14ac:dyDescent="0.3">
      <c r="A9" s="4" t="s">
        <v>177</v>
      </c>
      <c r="B9" s="6" t="s">
        <v>179</v>
      </c>
      <c r="C9" s="100" t="s">
        <v>621</v>
      </c>
      <c r="D9" s="100">
        <v>0</v>
      </c>
      <c r="E9">
        <v>0</v>
      </c>
      <c r="F9" s="80" t="s">
        <v>634</v>
      </c>
      <c r="G9" t="s">
        <v>842</v>
      </c>
      <c r="H9" s="80" t="s">
        <v>634</v>
      </c>
      <c r="I9" t="s">
        <v>842</v>
      </c>
      <c r="J9" s="80" t="s">
        <v>634</v>
      </c>
      <c r="K9" t="s">
        <v>842</v>
      </c>
      <c r="L9" s="80" t="s">
        <v>634</v>
      </c>
      <c r="M9" t="s">
        <v>842</v>
      </c>
      <c r="N9" s="80" t="s">
        <v>634</v>
      </c>
      <c r="O9" t="s">
        <v>842</v>
      </c>
      <c r="P9" s="80" t="s">
        <v>634</v>
      </c>
      <c r="Q9" t="s">
        <v>842</v>
      </c>
      <c r="R9" s="141"/>
      <c r="S9" t="s">
        <v>842</v>
      </c>
      <c r="T9" s="80" t="s">
        <v>634</v>
      </c>
      <c r="U9" t="s">
        <v>842</v>
      </c>
      <c r="V9" s="80" t="s">
        <v>634</v>
      </c>
      <c r="W9" t="s">
        <v>842</v>
      </c>
      <c r="X9" s="80" t="s">
        <v>634</v>
      </c>
      <c r="Y9" t="s">
        <v>842</v>
      </c>
      <c r="Z9" s="80" t="s">
        <v>634</v>
      </c>
      <c r="AA9" t="s">
        <v>842</v>
      </c>
      <c r="AB9" s="80" t="s">
        <v>634</v>
      </c>
      <c r="AC9" t="s">
        <v>842</v>
      </c>
      <c r="AD9" s="80" t="s">
        <v>634</v>
      </c>
      <c r="AE9" t="s">
        <v>842</v>
      </c>
      <c r="AF9" s="80" t="s">
        <v>634</v>
      </c>
      <c r="AG9" t="s">
        <v>842</v>
      </c>
      <c r="AH9" s="80" t="s">
        <v>634</v>
      </c>
      <c r="AI9" t="s">
        <v>842</v>
      </c>
      <c r="AJ9" s="80" t="s">
        <v>634</v>
      </c>
      <c r="AK9" t="s">
        <v>842</v>
      </c>
      <c r="AL9" s="80"/>
      <c r="AM9" t="s">
        <v>842</v>
      </c>
      <c r="AN9" s="80"/>
      <c r="AO9" t="s">
        <v>842</v>
      </c>
    </row>
    <row r="10" spans="1:41" x14ac:dyDescent="0.3">
      <c r="A10" s="4" t="s">
        <v>228</v>
      </c>
      <c r="B10" s="6" t="s">
        <v>230</v>
      </c>
      <c r="C10" s="100" t="s">
        <v>27</v>
      </c>
      <c r="D10" s="100">
        <v>16</v>
      </c>
      <c r="E10">
        <v>16</v>
      </c>
      <c r="F10" s="141">
        <v>45589</v>
      </c>
      <c r="G10" t="s">
        <v>843</v>
      </c>
      <c r="H10" s="80">
        <v>45508</v>
      </c>
      <c r="I10" t="s">
        <v>843</v>
      </c>
      <c r="J10" s="80">
        <v>45511</v>
      </c>
      <c r="K10" t="s">
        <v>843</v>
      </c>
      <c r="L10" s="80">
        <v>45545</v>
      </c>
      <c r="M10" t="s">
        <v>843</v>
      </c>
      <c r="N10" s="80">
        <v>45539</v>
      </c>
      <c r="O10" t="s">
        <v>843</v>
      </c>
      <c r="P10" s="80">
        <v>45546</v>
      </c>
      <c r="Q10" t="s">
        <v>843</v>
      </c>
      <c r="R10" s="141">
        <v>45587</v>
      </c>
      <c r="S10" t="s">
        <v>843</v>
      </c>
      <c r="T10" s="80">
        <v>45560</v>
      </c>
      <c r="U10" t="s">
        <v>843</v>
      </c>
      <c r="V10" s="80">
        <v>45564</v>
      </c>
      <c r="W10" t="s">
        <v>843</v>
      </c>
      <c r="X10" s="80">
        <v>45586</v>
      </c>
      <c r="Y10" t="s">
        <v>843</v>
      </c>
      <c r="Z10" s="80">
        <v>45544</v>
      </c>
      <c r="AA10" t="s">
        <v>843</v>
      </c>
      <c r="AB10" s="80">
        <v>45575</v>
      </c>
      <c r="AC10" t="s">
        <v>843</v>
      </c>
      <c r="AD10" s="80">
        <v>45579</v>
      </c>
      <c r="AE10" t="s">
        <v>843</v>
      </c>
      <c r="AF10" s="80">
        <v>45593</v>
      </c>
      <c r="AG10" t="s">
        <v>843</v>
      </c>
      <c r="AH10" s="80">
        <v>45592</v>
      </c>
      <c r="AI10" t="s">
        <v>843</v>
      </c>
      <c r="AJ10" s="80">
        <v>45523</v>
      </c>
      <c r="AK10" t="s">
        <v>843</v>
      </c>
      <c r="AL10" s="80"/>
      <c r="AM10" t="s">
        <v>842</v>
      </c>
      <c r="AN10" s="80"/>
      <c r="AO10" t="s">
        <v>842</v>
      </c>
    </row>
    <row r="11" spans="1:41" x14ac:dyDescent="0.3">
      <c r="A11" s="4" t="s">
        <v>308</v>
      </c>
      <c r="B11" s="6" t="s">
        <v>310</v>
      </c>
      <c r="C11" s="100" t="s">
        <v>623</v>
      </c>
      <c r="D11" s="100">
        <v>16</v>
      </c>
      <c r="E11">
        <v>16</v>
      </c>
      <c r="F11" s="141">
        <v>45589</v>
      </c>
      <c r="G11" t="s">
        <v>843</v>
      </c>
      <c r="H11" s="80">
        <v>45508</v>
      </c>
      <c r="I11" t="s">
        <v>843</v>
      </c>
      <c r="J11" s="80">
        <v>45509</v>
      </c>
      <c r="K11" t="s">
        <v>843</v>
      </c>
      <c r="L11" s="80">
        <v>45545</v>
      </c>
      <c r="M11" t="s">
        <v>843</v>
      </c>
      <c r="N11" s="80">
        <v>45539</v>
      </c>
      <c r="O11" t="s">
        <v>843</v>
      </c>
      <c r="P11" s="80">
        <v>45546</v>
      </c>
      <c r="Q11" t="s">
        <v>843</v>
      </c>
      <c r="R11" s="141">
        <v>45587</v>
      </c>
      <c r="S11" t="s">
        <v>843</v>
      </c>
      <c r="T11" s="80">
        <v>45547</v>
      </c>
      <c r="U11" t="s">
        <v>843</v>
      </c>
      <c r="V11" s="80">
        <v>45564</v>
      </c>
      <c r="W11" t="s">
        <v>843</v>
      </c>
      <c r="X11" s="80">
        <v>45586</v>
      </c>
      <c r="Y11" t="s">
        <v>843</v>
      </c>
      <c r="Z11" s="80">
        <v>45540</v>
      </c>
      <c r="AA11" t="s">
        <v>843</v>
      </c>
      <c r="AB11" s="80">
        <v>45579</v>
      </c>
      <c r="AC11" t="s">
        <v>843</v>
      </c>
      <c r="AD11" s="80">
        <v>45581</v>
      </c>
      <c r="AE11" t="s">
        <v>843</v>
      </c>
      <c r="AF11" s="80">
        <v>45589</v>
      </c>
      <c r="AG11" t="s">
        <v>843</v>
      </c>
      <c r="AH11" s="80">
        <v>45588</v>
      </c>
      <c r="AI11" t="s">
        <v>843</v>
      </c>
      <c r="AJ11" s="80">
        <v>45523</v>
      </c>
      <c r="AK11" t="s">
        <v>843</v>
      </c>
      <c r="AL11" s="80"/>
      <c r="AM11" t="s">
        <v>842</v>
      </c>
      <c r="AN11" s="80"/>
      <c r="AO11" t="s">
        <v>842</v>
      </c>
    </row>
    <row r="12" spans="1:41" ht="15.6" customHeight="1" x14ac:dyDescent="0.3">
      <c r="A12" s="4" t="s">
        <v>326</v>
      </c>
      <c r="B12" s="6" t="s">
        <v>328</v>
      </c>
      <c r="C12" s="100" t="s">
        <v>27</v>
      </c>
      <c r="D12" s="100">
        <v>16</v>
      </c>
      <c r="E12">
        <v>16</v>
      </c>
      <c r="F12" s="80">
        <v>45571</v>
      </c>
      <c r="G12" t="s">
        <v>843</v>
      </c>
      <c r="H12" s="80">
        <v>45543</v>
      </c>
      <c r="I12" t="s">
        <v>843</v>
      </c>
      <c r="J12" s="80">
        <v>45515</v>
      </c>
      <c r="K12" t="s">
        <v>843</v>
      </c>
      <c r="L12" s="80">
        <v>45545</v>
      </c>
      <c r="M12" t="s">
        <v>843</v>
      </c>
      <c r="N12" s="80">
        <v>45539</v>
      </c>
      <c r="O12" t="s">
        <v>843</v>
      </c>
      <c r="P12" s="80">
        <v>45859</v>
      </c>
      <c r="Q12" t="s">
        <v>843</v>
      </c>
      <c r="R12" s="141">
        <v>45581</v>
      </c>
      <c r="S12" t="s">
        <v>843</v>
      </c>
      <c r="T12" s="80">
        <v>45523</v>
      </c>
      <c r="U12" t="s">
        <v>843</v>
      </c>
      <c r="V12" s="80">
        <v>45564</v>
      </c>
      <c r="W12" t="s">
        <v>843</v>
      </c>
      <c r="X12" s="80">
        <v>45586</v>
      </c>
      <c r="Y12" t="s">
        <v>843</v>
      </c>
      <c r="Z12" s="80">
        <v>45544</v>
      </c>
      <c r="AA12" t="s">
        <v>843</v>
      </c>
      <c r="AB12" s="80">
        <v>45525</v>
      </c>
      <c r="AC12" t="s">
        <v>843</v>
      </c>
      <c r="AD12" s="80">
        <v>45566</v>
      </c>
      <c r="AE12" t="s">
        <v>843</v>
      </c>
      <c r="AF12" s="80">
        <v>45579</v>
      </c>
      <c r="AG12" t="s">
        <v>843</v>
      </c>
      <c r="AH12" s="80">
        <v>45567</v>
      </c>
      <c r="AI12" t="s">
        <v>843</v>
      </c>
      <c r="AJ12" s="80">
        <v>45522</v>
      </c>
      <c r="AK12" t="s">
        <v>843</v>
      </c>
      <c r="AL12" s="80"/>
      <c r="AM12" t="s">
        <v>842</v>
      </c>
      <c r="AN12" s="80"/>
      <c r="AO12" t="s">
        <v>842</v>
      </c>
    </row>
    <row r="13" spans="1:41" ht="15.6" customHeight="1" x14ac:dyDescent="0.3">
      <c r="A13" s="32" t="s">
        <v>335</v>
      </c>
      <c r="B13" s="6" t="s">
        <v>770</v>
      </c>
      <c r="C13" s="100" t="s">
        <v>27</v>
      </c>
      <c r="D13" s="100">
        <v>16</v>
      </c>
      <c r="E13">
        <v>16</v>
      </c>
      <c r="F13" s="80">
        <v>45782</v>
      </c>
      <c r="G13" t="s">
        <v>843</v>
      </c>
      <c r="H13" s="80">
        <v>45771</v>
      </c>
      <c r="I13" t="s">
        <v>843</v>
      </c>
      <c r="J13" s="81">
        <v>45782</v>
      </c>
      <c r="K13" t="s">
        <v>843</v>
      </c>
      <c r="L13" s="80">
        <v>45789</v>
      </c>
      <c r="M13" t="s">
        <v>843</v>
      </c>
      <c r="N13" s="80">
        <v>45865</v>
      </c>
      <c r="O13" t="s">
        <v>843</v>
      </c>
      <c r="P13" s="141">
        <v>45819</v>
      </c>
      <c r="Q13" t="s">
        <v>843</v>
      </c>
      <c r="R13" s="141">
        <v>45818</v>
      </c>
      <c r="S13" t="s">
        <v>843</v>
      </c>
      <c r="T13" s="80">
        <v>45770</v>
      </c>
      <c r="U13" t="s">
        <v>843</v>
      </c>
      <c r="V13" s="80">
        <v>45852</v>
      </c>
      <c r="W13" t="s">
        <v>843</v>
      </c>
      <c r="X13" s="81">
        <v>45826</v>
      </c>
      <c r="Y13" t="s">
        <v>843</v>
      </c>
      <c r="Z13" s="80">
        <v>45823</v>
      </c>
      <c r="AA13" t="s">
        <v>843</v>
      </c>
      <c r="AB13" s="81">
        <v>45833</v>
      </c>
      <c r="AC13" t="s">
        <v>843</v>
      </c>
      <c r="AD13" s="81">
        <v>45851</v>
      </c>
      <c r="AE13" t="s">
        <v>843</v>
      </c>
      <c r="AF13" s="80">
        <v>45824</v>
      </c>
      <c r="AG13" t="s">
        <v>843</v>
      </c>
      <c r="AH13" s="80">
        <v>45853</v>
      </c>
      <c r="AI13" t="s">
        <v>843</v>
      </c>
      <c r="AJ13" s="80">
        <v>45781</v>
      </c>
      <c r="AK13" t="s">
        <v>843</v>
      </c>
      <c r="AL13" s="80">
        <v>45754</v>
      </c>
      <c r="AM13" t="s">
        <v>843</v>
      </c>
      <c r="AN13" s="80">
        <v>45866</v>
      </c>
      <c r="AO13" t="s">
        <v>843</v>
      </c>
    </row>
    <row r="14" spans="1:41" x14ac:dyDescent="0.3">
      <c r="A14" s="32" t="s">
        <v>390</v>
      </c>
      <c r="B14" s="11" t="s">
        <v>392</v>
      </c>
      <c r="C14" s="100" t="s">
        <v>27</v>
      </c>
      <c r="D14" s="100">
        <v>10</v>
      </c>
      <c r="E14">
        <v>10</v>
      </c>
      <c r="F14" s="80"/>
      <c r="G14" t="s">
        <v>842</v>
      </c>
      <c r="H14" s="80"/>
      <c r="I14" t="s">
        <v>842</v>
      </c>
      <c r="J14" s="80">
        <v>45686</v>
      </c>
      <c r="K14" t="s">
        <v>843</v>
      </c>
      <c r="L14" s="80">
        <v>45714</v>
      </c>
      <c r="M14" t="s">
        <v>843</v>
      </c>
      <c r="N14" s="80">
        <v>45725</v>
      </c>
      <c r="O14" t="s">
        <v>843</v>
      </c>
      <c r="P14" s="80"/>
      <c r="Q14" t="s">
        <v>842</v>
      </c>
      <c r="R14" s="141">
        <v>45670</v>
      </c>
      <c r="S14" t="s">
        <v>843</v>
      </c>
      <c r="T14" s="80">
        <v>45713</v>
      </c>
      <c r="U14" t="s">
        <v>843</v>
      </c>
      <c r="V14" s="80">
        <v>45693</v>
      </c>
      <c r="W14" t="s">
        <v>843</v>
      </c>
      <c r="X14" s="80">
        <v>45729</v>
      </c>
      <c r="Y14" t="s">
        <v>843</v>
      </c>
      <c r="Z14" s="80"/>
      <c r="AA14" t="s">
        <v>842</v>
      </c>
      <c r="AB14" s="81">
        <v>45833</v>
      </c>
      <c r="AC14" t="s">
        <v>843</v>
      </c>
      <c r="AD14" s="197">
        <v>45692</v>
      </c>
      <c r="AE14" t="s">
        <v>843</v>
      </c>
      <c r="AF14" s="80"/>
      <c r="AG14" t="s">
        <v>842</v>
      </c>
      <c r="AH14" s="80">
        <v>45732</v>
      </c>
      <c r="AI14" t="s">
        <v>843</v>
      </c>
      <c r="AJ14" s="80"/>
      <c r="AK14" t="s">
        <v>842</v>
      </c>
      <c r="AL14" s="80"/>
      <c r="AM14" t="s">
        <v>842</v>
      </c>
      <c r="AN14" s="80"/>
      <c r="AO14" t="s">
        <v>842</v>
      </c>
    </row>
    <row r="15" spans="1:41" x14ac:dyDescent="0.3">
      <c r="A15" s="34" t="s">
        <v>402</v>
      </c>
      <c r="B15" s="6" t="s">
        <v>404</v>
      </c>
      <c r="C15" s="100" t="s">
        <v>621</v>
      </c>
      <c r="D15" s="100">
        <v>0</v>
      </c>
      <c r="E15">
        <v>0</v>
      </c>
      <c r="F15" s="80" t="s">
        <v>634</v>
      </c>
      <c r="G15" t="s">
        <v>842</v>
      </c>
      <c r="H15" s="80" t="s">
        <v>634</v>
      </c>
      <c r="I15" t="s">
        <v>842</v>
      </c>
      <c r="J15" s="80" t="s">
        <v>634</v>
      </c>
      <c r="K15" t="s">
        <v>842</v>
      </c>
      <c r="L15" s="80" t="s">
        <v>634</v>
      </c>
      <c r="M15" t="s">
        <v>842</v>
      </c>
      <c r="N15" s="80" t="s">
        <v>634</v>
      </c>
      <c r="O15" t="s">
        <v>842</v>
      </c>
      <c r="P15" s="80" t="s">
        <v>634</v>
      </c>
      <c r="Q15" t="s">
        <v>842</v>
      </c>
      <c r="R15" s="141"/>
      <c r="S15" t="s">
        <v>842</v>
      </c>
      <c r="T15" s="80" t="s">
        <v>634</v>
      </c>
      <c r="U15" t="s">
        <v>842</v>
      </c>
      <c r="V15" s="80" t="s">
        <v>634</v>
      </c>
      <c r="W15" t="s">
        <v>842</v>
      </c>
      <c r="X15" s="80" t="s">
        <v>634</v>
      </c>
      <c r="Y15" t="s">
        <v>842</v>
      </c>
      <c r="Z15" s="80" t="s">
        <v>634</v>
      </c>
      <c r="AA15" t="s">
        <v>842</v>
      </c>
      <c r="AB15" s="80" t="s">
        <v>634</v>
      </c>
      <c r="AC15" t="s">
        <v>842</v>
      </c>
      <c r="AD15" s="80" t="s">
        <v>634</v>
      </c>
      <c r="AE15" t="s">
        <v>842</v>
      </c>
      <c r="AF15" s="80" t="s">
        <v>634</v>
      </c>
      <c r="AG15" t="s">
        <v>842</v>
      </c>
      <c r="AH15" s="80" t="s">
        <v>634</v>
      </c>
      <c r="AI15" t="s">
        <v>842</v>
      </c>
      <c r="AJ15" s="80" t="s">
        <v>634</v>
      </c>
      <c r="AK15" t="s">
        <v>842</v>
      </c>
      <c r="AL15" s="80"/>
      <c r="AN15" s="80"/>
    </row>
    <row r="16" spans="1:41" x14ac:dyDescent="0.3">
      <c r="A16" s="5" t="s">
        <v>501</v>
      </c>
      <c r="B16" s="6" t="s">
        <v>503</v>
      </c>
      <c r="C16" s="100" t="s">
        <v>27</v>
      </c>
      <c r="D16" s="100">
        <v>13</v>
      </c>
      <c r="E16">
        <v>16</v>
      </c>
      <c r="F16" s="80">
        <v>45571</v>
      </c>
      <c r="G16" t="s">
        <v>843</v>
      </c>
      <c r="H16" s="80">
        <v>45508</v>
      </c>
      <c r="I16" t="s">
        <v>843</v>
      </c>
      <c r="J16" s="80">
        <v>45431</v>
      </c>
      <c r="K16" t="s">
        <v>843</v>
      </c>
      <c r="L16" s="80">
        <v>45545</v>
      </c>
      <c r="M16" t="s">
        <v>843</v>
      </c>
      <c r="N16" s="80">
        <v>45551</v>
      </c>
      <c r="O16" t="s">
        <v>843</v>
      </c>
      <c r="P16" s="80">
        <v>45859</v>
      </c>
      <c r="Q16" t="s">
        <v>843</v>
      </c>
      <c r="R16" s="141">
        <v>45455</v>
      </c>
      <c r="S16" t="s">
        <v>843</v>
      </c>
      <c r="T16" s="80">
        <v>45432</v>
      </c>
      <c r="U16" t="s">
        <v>843</v>
      </c>
      <c r="V16" s="80">
        <v>45552</v>
      </c>
      <c r="W16" t="s">
        <v>843</v>
      </c>
      <c r="X16" s="80">
        <v>45434</v>
      </c>
      <c r="Y16" t="s">
        <v>843</v>
      </c>
      <c r="Z16" s="80">
        <v>45542</v>
      </c>
      <c r="AA16" t="s">
        <v>843</v>
      </c>
      <c r="AB16" s="80">
        <v>45494</v>
      </c>
      <c r="AC16" t="s">
        <v>843</v>
      </c>
      <c r="AD16" s="80">
        <v>45566</v>
      </c>
      <c r="AE16" t="s">
        <v>843</v>
      </c>
      <c r="AF16" s="80">
        <v>45579</v>
      </c>
      <c r="AG16" t="s">
        <v>843</v>
      </c>
      <c r="AH16" s="80">
        <v>45567</v>
      </c>
      <c r="AI16" t="s">
        <v>843</v>
      </c>
      <c r="AJ16" s="80">
        <v>45523</v>
      </c>
      <c r="AK16" t="s">
        <v>843</v>
      </c>
      <c r="AL16" s="80"/>
      <c r="AM16" t="s">
        <v>842</v>
      </c>
      <c r="AN16" s="80"/>
      <c r="AO16" t="s">
        <v>842</v>
      </c>
    </row>
    <row r="17" spans="1:41" x14ac:dyDescent="0.3">
      <c r="A17" s="7" t="s">
        <v>798</v>
      </c>
      <c r="B17" s="18" t="s">
        <v>812</v>
      </c>
      <c r="C17" s="100" t="s">
        <v>27</v>
      </c>
      <c r="D17" s="100">
        <v>16</v>
      </c>
      <c r="E17">
        <v>16</v>
      </c>
      <c r="F17" s="81">
        <v>45874</v>
      </c>
      <c r="G17" t="s">
        <v>843</v>
      </c>
      <c r="H17" s="81">
        <v>45874</v>
      </c>
      <c r="I17" t="s">
        <v>843</v>
      </c>
      <c r="J17" s="144">
        <v>45861</v>
      </c>
      <c r="K17" t="s">
        <v>843</v>
      </c>
      <c r="L17" s="81">
        <v>45873</v>
      </c>
      <c r="M17" t="s">
        <v>843</v>
      </c>
      <c r="N17" s="80">
        <v>45878</v>
      </c>
      <c r="O17" t="s">
        <v>843</v>
      </c>
      <c r="P17" s="81">
        <v>45875</v>
      </c>
      <c r="Q17" t="s">
        <v>843</v>
      </c>
      <c r="R17" s="144">
        <v>45861</v>
      </c>
      <c r="S17" t="s">
        <v>843</v>
      </c>
      <c r="T17" s="81">
        <v>45874</v>
      </c>
      <c r="U17" t="s">
        <v>843</v>
      </c>
      <c r="V17" s="81">
        <v>45873</v>
      </c>
      <c r="W17" t="s">
        <v>843</v>
      </c>
      <c r="X17" s="81">
        <v>45876</v>
      </c>
      <c r="Y17" t="s">
        <v>843</v>
      </c>
      <c r="Z17" s="144">
        <v>45861</v>
      </c>
      <c r="AA17" t="s">
        <v>843</v>
      </c>
      <c r="AB17" s="80">
        <v>45878</v>
      </c>
      <c r="AC17" t="s">
        <v>843</v>
      </c>
      <c r="AD17" s="81">
        <v>45873</v>
      </c>
      <c r="AE17" t="s">
        <v>843</v>
      </c>
      <c r="AF17" s="81">
        <v>45874</v>
      </c>
      <c r="AG17" t="s">
        <v>843</v>
      </c>
      <c r="AH17" s="81">
        <v>45876</v>
      </c>
      <c r="AI17" t="s">
        <v>843</v>
      </c>
      <c r="AJ17" s="81">
        <v>45875</v>
      </c>
      <c r="AK17" t="s">
        <v>843</v>
      </c>
      <c r="AL17" s="143">
        <v>45873</v>
      </c>
      <c r="AM17" t="s">
        <v>843</v>
      </c>
      <c r="AN17" s="81">
        <v>45876</v>
      </c>
      <c r="AO17" t="s">
        <v>843</v>
      </c>
    </row>
    <row r="18" spans="1:41" x14ac:dyDescent="0.3">
      <c r="A18" s="7"/>
      <c r="B18" s="84"/>
      <c r="C18" s="84"/>
      <c r="D18" s="84"/>
    </row>
    <row r="19" spans="1:41" x14ac:dyDescent="0.3">
      <c r="A19" s="7"/>
      <c r="B19" s="84"/>
      <c r="C19" s="84"/>
      <c r="D19" s="84"/>
    </row>
    <row r="20" spans="1:41" x14ac:dyDescent="0.3">
      <c r="A20" s="7"/>
      <c r="B20" s="84"/>
      <c r="C20" s="84"/>
      <c r="D20" s="84"/>
    </row>
    <row r="21" spans="1:41" x14ac:dyDescent="0.3">
      <c r="A21" s="7"/>
      <c r="B21" s="84"/>
      <c r="C21" s="84"/>
      <c r="D21" s="84"/>
    </row>
    <row r="22" spans="1:41" x14ac:dyDescent="0.3">
      <c r="A22" s="7"/>
      <c r="B22" s="84"/>
      <c r="C22" s="84"/>
      <c r="D22" s="84"/>
    </row>
    <row r="23" spans="1:41" x14ac:dyDescent="0.3">
      <c r="A23" s="7"/>
      <c r="B23" s="84"/>
      <c r="C23" s="84"/>
      <c r="D23" s="84"/>
    </row>
    <row r="24" spans="1:41" x14ac:dyDescent="0.3">
      <c r="A24" s="7"/>
      <c r="B24" s="84"/>
      <c r="C24" s="84"/>
      <c r="D24" s="84"/>
    </row>
    <row r="25" spans="1:41" x14ac:dyDescent="0.3">
      <c r="A25" s="7"/>
      <c r="B25" s="84"/>
      <c r="C25" s="84"/>
      <c r="D25" s="84"/>
    </row>
    <row r="26" spans="1:41" x14ac:dyDescent="0.3">
      <c r="A26" s="14"/>
      <c r="B26" s="85"/>
      <c r="C26" s="85"/>
      <c r="D26" s="85"/>
    </row>
    <row r="27" spans="1:41" x14ac:dyDescent="0.3">
      <c r="A27" s="14"/>
      <c r="B27" s="85"/>
      <c r="C27" s="85"/>
      <c r="D27" s="85"/>
    </row>
    <row r="28" spans="1:41" x14ac:dyDescent="0.3">
      <c r="A28" s="14"/>
      <c r="B28" s="85"/>
      <c r="C28" s="85"/>
      <c r="D28" s="85"/>
    </row>
    <row r="29" spans="1:41" x14ac:dyDescent="0.3">
      <c r="A29" s="14"/>
      <c r="B29" s="85"/>
      <c r="C29" s="85"/>
      <c r="D29" s="85"/>
    </row>
    <row r="30" spans="1:41" x14ac:dyDescent="0.3">
      <c r="A30" s="4"/>
      <c r="B30" s="41"/>
      <c r="C30" s="41"/>
      <c r="D30" s="41"/>
    </row>
    <row r="31" spans="1:41" x14ac:dyDescent="0.3">
      <c r="A31" s="19"/>
    </row>
    <row r="32" spans="1:41" x14ac:dyDescent="0.3">
      <c r="A32" s="19"/>
    </row>
    <row r="33" spans="1:4" x14ac:dyDescent="0.3">
      <c r="A33" s="19"/>
    </row>
    <row r="34" spans="1:4" x14ac:dyDescent="0.3">
      <c r="A34" s="19"/>
    </row>
    <row r="35" spans="1:4" x14ac:dyDescent="0.3">
      <c r="A35" s="19"/>
    </row>
    <row r="36" spans="1:4" x14ac:dyDescent="0.3">
      <c r="A36" s="19"/>
    </row>
    <row r="37" spans="1:4" x14ac:dyDescent="0.3">
      <c r="A37" s="4"/>
      <c r="B37" s="41"/>
      <c r="C37" s="41"/>
      <c r="D37" s="41"/>
    </row>
    <row r="38" spans="1:4" x14ac:dyDescent="0.3">
      <c r="A38" s="7"/>
      <c r="B38" s="84"/>
      <c r="C38" s="84"/>
      <c r="D38" s="84"/>
    </row>
    <row r="39" spans="1:4" x14ac:dyDescent="0.3">
      <c r="A39" s="14"/>
      <c r="B39" s="85"/>
      <c r="C39" s="85"/>
      <c r="D39" s="85"/>
    </row>
    <row r="40" spans="1:4" x14ac:dyDescent="0.3">
      <c r="A40" s="4"/>
      <c r="B40" s="41"/>
      <c r="C40" s="41"/>
      <c r="D40" s="41"/>
    </row>
    <row r="41" spans="1:4" x14ac:dyDescent="0.3">
      <c r="A41" s="4"/>
      <c r="B41" s="41"/>
      <c r="C41" s="41"/>
      <c r="D41" s="41"/>
    </row>
    <row r="42" spans="1:4" x14ac:dyDescent="0.3">
      <c r="A42" s="4"/>
      <c r="B42" s="41"/>
      <c r="C42" s="41"/>
      <c r="D42" s="41"/>
    </row>
    <row r="43" spans="1:4" x14ac:dyDescent="0.3">
      <c r="A43" s="4"/>
      <c r="B43" s="41"/>
      <c r="C43" s="41"/>
      <c r="D43" s="41"/>
    </row>
    <row r="44" spans="1:4" x14ac:dyDescent="0.3">
      <c r="A44" s="4"/>
      <c r="B44" s="41"/>
      <c r="C44" s="41"/>
      <c r="D44" s="41"/>
    </row>
    <row r="45" spans="1:4" x14ac:dyDescent="0.3">
      <c r="A45" s="4"/>
      <c r="B45" s="41"/>
      <c r="C45" s="41"/>
      <c r="D45" s="41"/>
    </row>
    <row r="46" spans="1:4" x14ac:dyDescent="0.3">
      <c r="A46" s="4"/>
      <c r="B46" s="41"/>
      <c r="C46" s="41"/>
      <c r="D46" s="41"/>
    </row>
    <row r="47" spans="1:4" x14ac:dyDescent="0.3">
      <c r="A47" s="4"/>
      <c r="B47" s="41"/>
      <c r="C47" s="41"/>
      <c r="D47" s="41"/>
    </row>
    <row r="48" spans="1:4" x14ac:dyDescent="0.3">
      <c r="A48" s="34"/>
      <c r="B48" s="88"/>
      <c r="C48" s="88"/>
      <c r="D48" s="88"/>
    </row>
    <row r="49" spans="1:4" x14ac:dyDescent="0.3">
      <c r="A49" s="5"/>
      <c r="B49" s="89"/>
      <c r="C49" s="89"/>
      <c r="D49" s="89"/>
    </row>
    <row r="50" spans="1:4" x14ac:dyDescent="0.3">
      <c r="A50" s="4"/>
      <c r="B50" s="41"/>
      <c r="C50" s="41"/>
      <c r="D50" s="41"/>
    </row>
    <row r="51" spans="1:4" x14ac:dyDescent="0.3">
      <c r="A51" s="4"/>
      <c r="B51" s="41"/>
      <c r="C51" s="41"/>
      <c r="D51" s="41"/>
    </row>
    <row r="52" spans="1:4" x14ac:dyDescent="0.3">
      <c r="A52" s="4"/>
      <c r="B52" s="41"/>
      <c r="C52" s="41"/>
      <c r="D52" s="41"/>
    </row>
    <row r="53" spans="1:4" x14ac:dyDescent="0.3">
      <c r="A53" s="24"/>
      <c r="B53" s="86"/>
      <c r="C53" s="86"/>
      <c r="D53" s="86"/>
    </row>
    <row r="54" spans="1:4" x14ac:dyDescent="0.3">
      <c r="A54" s="4"/>
      <c r="B54" s="41"/>
      <c r="C54" s="41"/>
      <c r="D54" s="41"/>
    </row>
    <row r="55" spans="1:4" x14ac:dyDescent="0.3">
      <c r="A55" s="4"/>
      <c r="B55" s="41"/>
      <c r="C55" s="41"/>
      <c r="D55" s="41"/>
    </row>
    <row r="56" spans="1:4" x14ac:dyDescent="0.3">
      <c r="A56" s="19"/>
    </row>
    <row r="57" spans="1:4" x14ac:dyDescent="0.3">
      <c r="A57" s="19"/>
    </row>
    <row r="58" spans="1:4" x14ac:dyDescent="0.3">
      <c r="A58" s="4"/>
      <c r="B58" s="41"/>
      <c r="C58" s="41"/>
      <c r="D58" s="41"/>
    </row>
    <row r="59" spans="1:4" x14ac:dyDescent="0.3">
      <c r="A59" s="19"/>
    </row>
    <row r="60" spans="1:4" x14ac:dyDescent="0.3">
      <c r="A60" s="19"/>
    </row>
    <row r="61" spans="1:4" x14ac:dyDescent="0.3">
      <c r="A61" s="4"/>
      <c r="B61" s="41"/>
      <c r="C61" s="41"/>
      <c r="D61" s="41"/>
    </row>
    <row r="62" spans="1:4" x14ac:dyDescent="0.3">
      <c r="A62" s="4"/>
      <c r="B62" s="41"/>
      <c r="C62" s="41"/>
      <c r="D62" s="41"/>
    </row>
    <row r="63" spans="1:4" x14ac:dyDescent="0.3">
      <c r="A63" s="4"/>
      <c r="B63" s="41"/>
      <c r="C63" s="41"/>
      <c r="D63" s="41"/>
    </row>
    <row r="64" spans="1:4" x14ac:dyDescent="0.3">
      <c r="A64" s="4"/>
      <c r="B64" s="41"/>
      <c r="C64" s="41"/>
      <c r="D64" s="41"/>
    </row>
    <row r="65" spans="1:4" x14ac:dyDescent="0.3">
      <c r="A65" s="4"/>
      <c r="B65" s="41"/>
      <c r="C65" s="41"/>
      <c r="D65" s="41"/>
    </row>
    <row r="66" spans="1:4" x14ac:dyDescent="0.3">
      <c r="A66" s="4"/>
      <c r="B66" s="41"/>
      <c r="C66" s="41"/>
      <c r="D66" s="41"/>
    </row>
    <row r="67" spans="1:4" x14ac:dyDescent="0.3">
      <c r="A67" s="4"/>
      <c r="B67" s="41"/>
      <c r="C67" s="41"/>
      <c r="D67" s="41"/>
    </row>
    <row r="68" spans="1:4" x14ac:dyDescent="0.3">
      <c r="A68" s="4"/>
      <c r="B68" s="41"/>
      <c r="C68" s="41"/>
      <c r="D68" s="41"/>
    </row>
    <row r="69" spans="1:4" x14ac:dyDescent="0.3">
      <c r="A69" s="4"/>
      <c r="B69" s="41"/>
      <c r="C69" s="41"/>
      <c r="D69" s="41"/>
    </row>
    <row r="70" spans="1:4" x14ac:dyDescent="0.3">
      <c r="A70" s="4"/>
      <c r="B70" s="41"/>
      <c r="C70" s="41"/>
      <c r="D70" s="41"/>
    </row>
    <row r="71" spans="1:4" x14ac:dyDescent="0.3">
      <c r="A71" s="4"/>
      <c r="B71" s="41"/>
      <c r="C71" s="41"/>
      <c r="D71" s="41"/>
    </row>
    <row r="72" spans="1:4" x14ac:dyDescent="0.3">
      <c r="A72" s="4"/>
      <c r="B72" s="41"/>
      <c r="C72" s="41"/>
      <c r="D72" s="41"/>
    </row>
    <row r="73" spans="1:4" x14ac:dyDescent="0.3">
      <c r="A73" s="4"/>
      <c r="B73" s="41"/>
      <c r="C73" s="41"/>
      <c r="D73" s="41"/>
    </row>
    <row r="74" spans="1:4" x14ac:dyDescent="0.3">
      <c r="A74" s="24"/>
      <c r="B74" s="86"/>
      <c r="C74" s="86"/>
      <c r="D74" s="86"/>
    </row>
    <row r="75" spans="1:4" x14ac:dyDescent="0.3">
      <c r="A75" s="4"/>
      <c r="B75" s="41"/>
      <c r="C75" s="41"/>
      <c r="D75" s="41"/>
    </row>
    <row r="76" spans="1:4" x14ac:dyDescent="0.3">
      <c r="A76" s="4"/>
      <c r="B76" s="41"/>
      <c r="C76" s="41"/>
      <c r="D76" s="41"/>
    </row>
    <row r="77" spans="1:4" x14ac:dyDescent="0.3">
      <c r="A77" s="4"/>
      <c r="B77" s="41"/>
      <c r="C77" s="41"/>
      <c r="D77" s="41"/>
    </row>
    <row r="78" spans="1:4" x14ac:dyDescent="0.3">
      <c r="A78" s="4"/>
      <c r="B78" s="41"/>
      <c r="C78" s="41"/>
      <c r="D78" s="41"/>
    </row>
    <row r="79" spans="1:4" x14ac:dyDescent="0.3">
      <c r="A79" s="4"/>
      <c r="B79" s="41"/>
      <c r="C79" s="41"/>
      <c r="D79" s="41"/>
    </row>
    <row r="80" spans="1:4" x14ac:dyDescent="0.3">
      <c r="A80" s="4"/>
      <c r="B80" s="41"/>
      <c r="C80" s="41"/>
      <c r="D80" s="41"/>
    </row>
    <row r="81" spans="1:4" x14ac:dyDescent="0.3">
      <c r="A81" s="4"/>
      <c r="B81" s="41"/>
      <c r="C81" s="41"/>
      <c r="D81" s="41"/>
    </row>
    <row r="82" spans="1:4" x14ac:dyDescent="0.3">
      <c r="A82" s="24"/>
      <c r="B82" s="86"/>
      <c r="C82" s="86"/>
      <c r="D82" s="86"/>
    </row>
    <row r="83" spans="1:4" x14ac:dyDescent="0.3">
      <c r="A83" s="4"/>
      <c r="B83" s="41"/>
      <c r="C83" s="41"/>
      <c r="D83" s="41"/>
    </row>
    <row r="84" spans="1:4" x14ac:dyDescent="0.3">
      <c r="A84" s="4"/>
      <c r="B84" s="41"/>
      <c r="C84" s="41"/>
      <c r="D84" s="41"/>
    </row>
    <row r="85" spans="1:4" x14ac:dyDescent="0.3">
      <c r="A85" s="4"/>
      <c r="B85" s="41"/>
      <c r="C85" s="41"/>
      <c r="D85" s="41"/>
    </row>
    <row r="86" spans="1:4" x14ac:dyDescent="0.3">
      <c r="A86" s="4"/>
      <c r="B86" s="41"/>
      <c r="C86" s="41"/>
      <c r="D86" s="41"/>
    </row>
    <row r="87" spans="1:4" x14ac:dyDescent="0.3">
      <c r="A87" s="4"/>
      <c r="B87" s="41"/>
      <c r="C87" s="41"/>
      <c r="D87" s="41"/>
    </row>
    <row r="88" spans="1:4" x14ac:dyDescent="0.3">
      <c r="A88" s="4"/>
      <c r="B88" s="41"/>
      <c r="C88" s="41"/>
      <c r="D88" s="41"/>
    </row>
    <row r="89" spans="1:4" x14ac:dyDescent="0.3">
      <c r="A89" s="4"/>
      <c r="B89" s="41"/>
      <c r="C89" s="41"/>
      <c r="D89" s="41"/>
    </row>
    <row r="90" spans="1:4" x14ac:dyDescent="0.3">
      <c r="A90" s="24"/>
      <c r="B90" s="86"/>
      <c r="C90" s="86"/>
      <c r="D90" s="86"/>
    </row>
    <row r="91" spans="1:4" x14ac:dyDescent="0.3">
      <c r="A91" s="35"/>
      <c r="B91" s="87"/>
      <c r="C91" s="87"/>
      <c r="D91" s="87"/>
    </row>
    <row r="92" spans="1:4" x14ac:dyDescent="0.3">
      <c r="A92" s="4"/>
      <c r="B92" s="41"/>
      <c r="C92" s="41"/>
      <c r="D92" s="41"/>
    </row>
    <row r="93" spans="1:4" x14ac:dyDescent="0.3">
      <c r="A93" s="4"/>
      <c r="B93" s="41"/>
      <c r="C93" s="41"/>
      <c r="D93" s="41"/>
    </row>
    <row r="94" spans="1:4" x14ac:dyDescent="0.3">
      <c r="A94" s="4"/>
      <c r="B94" s="41"/>
      <c r="C94" s="41"/>
      <c r="D94" s="41"/>
    </row>
    <row r="95" spans="1:4" x14ac:dyDescent="0.3">
      <c r="A95" s="4"/>
      <c r="B95" s="41"/>
      <c r="C95" s="41"/>
      <c r="D95" s="41"/>
    </row>
    <row r="96" spans="1:4" x14ac:dyDescent="0.3">
      <c r="A96" s="4"/>
      <c r="B96" s="41"/>
      <c r="C96" s="41"/>
      <c r="D96" s="41"/>
    </row>
    <row r="97" spans="1:4" x14ac:dyDescent="0.3">
      <c r="A97" s="4"/>
      <c r="B97" s="41"/>
      <c r="C97" s="41"/>
      <c r="D97" s="41"/>
    </row>
    <row r="98" spans="1:4" x14ac:dyDescent="0.3">
      <c r="A98" s="4"/>
      <c r="B98" s="41"/>
      <c r="C98" s="41"/>
      <c r="D98" s="41"/>
    </row>
    <row r="99" spans="1:4" x14ac:dyDescent="0.3">
      <c r="A99" s="4"/>
      <c r="B99" s="41"/>
      <c r="C99" s="41"/>
      <c r="D99" s="41"/>
    </row>
    <row r="100" spans="1:4" x14ac:dyDescent="0.3">
      <c r="A100" s="4"/>
      <c r="B100" s="41"/>
      <c r="C100" s="41"/>
      <c r="D100" s="41"/>
    </row>
    <row r="101" spans="1:4" x14ac:dyDescent="0.3">
      <c r="A101" s="4"/>
      <c r="B101" s="41"/>
      <c r="C101" s="41"/>
      <c r="D101" s="41"/>
    </row>
    <row r="102" spans="1:4" x14ac:dyDescent="0.3">
      <c r="A102" s="4"/>
      <c r="B102" s="41"/>
      <c r="C102" s="41"/>
      <c r="D102" s="41"/>
    </row>
    <row r="103" spans="1:4" x14ac:dyDescent="0.3">
      <c r="A103" s="4"/>
      <c r="B103" s="41"/>
      <c r="C103" s="41"/>
      <c r="D103" s="41"/>
    </row>
    <row r="104" spans="1:4" x14ac:dyDescent="0.3">
      <c r="A104" s="4"/>
      <c r="B104" s="41"/>
      <c r="C104" s="41"/>
      <c r="D104" s="41"/>
    </row>
    <row r="105" spans="1:4" x14ac:dyDescent="0.3">
      <c r="A105" s="24"/>
      <c r="B105" s="86"/>
      <c r="C105" s="86"/>
      <c r="D105" s="86"/>
    </row>
    <row r="106" spans="1:4" x14ac:dyDescent="0.3">
      <c r="A106" s="4"/>
      <c r="B106" s="41"/>
      <c r="C106" s="41"/>
      <c r="D106" s="41"/>
    </row>
    <row r="107" spans="1:4" x14ac:dyDescent="0.3">
      <c r="A107" s="4"/>
      <c r="B107" s="41"/>
      <c r="C107" s="41"/>
      <c r="D107" s="41"/>
    </row>
    <row r="108" spans="1:4" x14ac:dyDescent="0.3">
      <c r="A108" s="4"/>
      <c r="B108" s="41"/>
      <c r="C108" s="41"/>
      <c r="D108" s="41"/>
    </row>
    <row r="109" spans="1:4" x14ac:dyDescent="0.3">
      <c r="A109" s="4"/>
      <c r="B109" s="41"/>
      <c r="C109" s="41"/>
      <c r="D109" s="41"/>
    </row>
    <row r="110" spans="1:4" x14ac:dyDescent="0.3">
      <c r="A110" s="4"/>
      <c r="B110" s="41"/>
      <c r="C110" s="41"/>
      <c r="D110" s="41"/>
    </row>
    <row r="111" spans="1:4" x14ac:dyDescent="0.3">
      <c r="A111" s="4"/>
      <c r="B111" s="41"/>
      <c r="C111" s="41"/>
      <c r="D111" s="41"/>
    </row>
    <row r="112" spans="1:4" x14ac:dyDescent="0.3">
      <c r="A112" s="4"/>
      <c r="B112" s="41"/>
      <c r="C112" s="41"/>
      <c r="D112" s="41"/>
    </row>
    <row r="113" spans="1:4" x14ac:dyDescent="0.3">
      <c r="A113" s="4"/>
      <c r="B113" s="41"/>
      <c r="C113" s="41"/>
      <c r="D113" s="41"/>
    </row>
    <row r="114" spans="1:4" x14ac:dyDescent="0.3">
      <c r="A114" s="4"/>
      <c r="B114" s="41"/>
      <c r="C114" s="41"/>
      <c r="D114" s="41"/>
    </row>
    <row r="115" spans="1:4" x14ac:dyDescent="0.3">
      <c r="A115" s="4"/>
      <c r="B115" s="41"/>
      <c r="C115" s="41"/>
      <c r="D115" s="41"/>
    </row>
    <row r="116" spans="1:4" x14ac:dyDescent="0.3">
      <c r="A116" s="4"/>
      <c r="B116" s="41"/>
      <c r="C116" s="41"/>
      <c r="D116" s="41"/>
    </row>
    <row r="117" spans="1:4" x14ac:dyDescent="0.3">
      <c r="A117" s="4"/>
      <c r="B117" s="41"/>
      <c r="C117" s="41"/>
      <c r="D117" s="41"/>
    </row>
    <row r="118" spans="1:4" x14ac:dyDescent="0.3">
      <c r="A118" s="4"/>
      <c r="B118" s="41"/>
      <c r="C118" s="41"/>
      <c r="D118" s="41"/>
    </row>
    <row r="119" spans="1:4" x14ac:dyDescent="0.3">
      <c r="A119" s="4"/>
      <c r="B119" s="41"/>
      <c r="C119" s="41"/>
      <c r="D119" s="41"/>
    </row>
    <row r="120" spans="1:4" x14ac:dyDescent="0.3">
      <c r="A120" s="4"/>
      <c r="B120" s="41"/>
      <c r="C120" s="41"/>
      <c r="D120" s="41"/>
    </row>
    <row r="121" spans="1:4" x14ac:dyDescent="0.3">
      <c r="A121" s="4"/>
      <c r="B121" s="41"/>
      <c r="C121" s="41"/>
      <c r="D121" s="41"/>
    </row>
    <row r="122" spans="1:4" x14ac:dyDescent="0.3">
      <c r="A122" s="4"/>
      <c r="B122" s="41"/>
      <c r="C122" s="41"/>
      <c r="D122" s="41"/>
    </row>
    <row r="123" spans="1:4" x14ac:dyDescent="0.3">
      <c r="A123" s="4"/>
      <c r="B123" s="41"/>
      <c r="C123" s="41"/>
      <c r="D123" s="41"/>
    </row>
    <row r="124" spans="1:4" x14ac:dyDescent="0.3">
      <c r="A124" s="4"/>
      <c r="B124" s="41"/>
      <c r="C124" s="41"/>
      <c r="D124" s="41"/>
    </row>
    <row r="125" spans="1:4" x14ac:dyDescent="0.3">
      <c r="A125" s="4"/>
      <c r="B125" s="41"/>
      <c r="C125" s="41"/>
      <c r="D125" s="41"/>
    </row>
    <row r="126" spans="1:4" x14ac:dyDescent="0.3">
      <c r="A126" s="4"/>
      <c r="B126" s="41"/>
      <c r="C126" s="41"/>
      <c r="D126" s="41"/>
    </row>
    <row r="127" spans="1:4" x14ac:dyDescent="0.3">
      <c r="A127" s="4"/>
      <c r="B127" s="41"/>
      <c r="C127" s="41"/>
      <c r="D127" s="41"/>
    </row>
    <row r="128" spans="1:4" x14ac:dyDescent="0.3">
      <c r="A128" s="32"/>
      <c r="B128" s="41"/>
      <c r="C128" s="41"/>
      <c r="D128" s="41"/>
    </row>
    <row r="129" spans="1:4" x14ac:dyDescent="0.3">
      <c r="A129" s="32"/>
      <c r="B129" s="41"/>
      <c r="C129" s="41"/>
      <c r="D129" s="41"/>
    </row>
    <row r="130" spans="1:4" x14ac:dyDescent="0.3">
      <c r="A130" s="33"/>
      <c r="B130" s="41"/>
      <c r="C130" s="41"/>
      <c r="D130" s="41"/>
    </row>
    <row r="131" spans="1:4" x14ac:dyDescent="0.3">
      <c r="A131" s="33"/>
      <c r="B131" s="41"/>
      <c r="C131" s="41"/>
      <c r="D131" s="41"/>
    </row>
    <row r="132" spans="1:4" x14ac:dyDescent="0.3">
      <c r="A132" s="34"/>
      <c r="B132" s="88"/>
      <c r="C132" s="88"/>
      <c r="D132" s="88"/>
    </row>
    <row r="133" spans="1:4" x14ac:dyDescent="0.3">
      <c r="A133" s="33"/>
      <c r="B133" s="41"/>
      <c r="C133" s="41"/>
      <c r="D133" s="41"/>
    </row>
    <row r="134" spans="1:4" x14ac:dyDescent="0.3">
      <c r="A134" s="33"/>
      <c r="B134" s="41"/>
      <c r="C134" s="41"/>
      <c r="D134" s="41"/>
    </row>
    <row r="135" spans="1:4" x14ac:dyDescent="0.3">
      <c r="A135" s="24"/>
      <c r="B135" s="86"/>
      <c r="C135" s="86"/>
      <c r="D135" s="86"/>
    </row>
    <row r="136" spans="1:4" x14ac:dyDescent="0.3">
      <c r="A136" s="4"/>
      <c r="B136" s="41"/>
      <c r="C136" s="41"/>
      <c r="D136" s="41"/>
    </row>
    <row r="137" spans="1:4" x14ac:dyDescent="0.3">
      <c r="A137" s="4"/>
      <c r="B137" s="41"/>
      <c r="C137" s="41"/>
      <c r="D137" s="41"/>
    </row>
    <row r="138" spans="1:4" x14ac:dyDescent="0.3">
      <c r="A138" s="4"/>
      <c r="B138" s="41"/>
      <c r="C138" s="41"/>
      <c r="D138" s="41"/>
    </row>
    <row r="139" spans="1:4" x14ac:dyDescent="0.3">
      <c r="A139" s="4"/>
      <c r="B139" s="41"/>
      <c r="C139" s="41"/>
      <c r="D139" s="41"/>
    </row>
    <row r="140" spans="1:4" x14ac:dyDescent="0.3">
      <c r="A140" s="4"/>
      <c r="B140" s="41"/>
      <c r="C140" s="41"/>
      <c r="D140" s="41"/>
    </row>
    <row r="141" spans="1:4" x14ac:dyDescent="0.3">
      <c r="A141" s="4"/>
      <c r="B141" s="41"/>
      <c r="C141" s="41"/>
      <c r="D141" s="41"/>
    </row>
    <row r="142" spans="1:4" x14ac:dyDescent="0.3">
      <c r="A142" s="4"/>
      <c r="B142" s="41"/>
      <c r="C142" s="41"/>
      <c r="D142" s="41"/>
    </row>
    <row r="143" spans="1:4" x14ac:dyDescent="0.3">
      <c r="A143" s="4"/>
      <c r="B143" s="41"/>
      <c r="C143" s="41"/>
      <c r="D143" s="41"/>
    </row>
    <row r="144" spans="1:4" x14ac:dyDescent="0.3">
      <c r="A144" s="4"/>
      <c r="B144" s="41"/>
      <c r="C144" s="41"/>
      <c r="D144" s="41"/>
    </row>
    <row r="145" spans="1:4" x14ac:dyDescent="0.3">
      <c r="A145" s="4"/>
      <c r="B145" s="41"/>
      <c r="C145" s="41"/>
      <c r="D145" s="41"/>
    </row>
    <row r="146" spans="1:4" x14ac:dyDescent="0.3">
      <c r="A146" s="4"/>
      <c r="B146" s="41"/>
      <c r="C146" s="41"/>
      <c r="D146" s="41"/>
    </row>
    <row r="147" spans="1:4" x14ac:dyDescent="0.3">
      <c r="A147" s="4"/>
      <c r="B147" s="41"/>
      <c r="C147" s="41"/>
      <c r="D147" s="41"/>
    </row>
    <row r="148" spans="1:4" x14ac:dyDescent="0.3">
      <c r="A148" s="4"/>
      <c r="B148" s="41"/>
      <c r="C148" s="41"/>
      <c r="D148" s="41"/>
    </row>
    <row r="149" spans="1:4" x14ac:dyDescent="0.3">
      <c r="A149" s="4"/>
      <c r="B149" s="41"/>
      <c r="C149" s="41"/>
      <c r="D149" s="41"/>
    </row>
    <row r="150" spans="1:4" x14ac:dyDescent="0.3">
      <c r="A150" s="24"/>
      <c r="B150" s="86"/>
      <c r="C150" s="86"/>
      <c r="D150" s="86"/>
    </row>
    <row r="151" spans="1:4" x14ac:dyDescent="0.3">
      <c r="A151" s="4"/>
      <c r="B151" s="41"/>
      <c r="C151" s="41"/>
      <c r="D151" s="41"/>
    </row>
    <row r="152" spans="1:4" x14ac:dyDescent="0.3">
      <c r="A152" s="4"/>
      <c r="B152" s="41"/>
      <c r="C152" s="41"/>
      <c r="D152" s="41"/>
    </row>
    <row r="153" spans="1:4" x14ac:dyDescent="0.3">
      <c r="A153" s="4"/>
      <c r="B153" s="41"/>
      <c r="C153" s="41"/>
      <c r="D153" s="41"/>
    </row>
    <row r="154" spans="1:4" x14ac:dyDescent="0.3">
      <c r="A154" s="4"/>
      <c r="B154" s="41"/>
      <c r="C154" s="41"/>
      <c r="D154" s="41"/>
    </row>
    <row r="155" spans="1:4" x14ac:dyDescent="0.3">
      <c r="A155" s="4"/>
      <c r="B155" s="41"/>
      <c r="C155" s="41"/>
      <c r="D155" s="41"/>
    </row>
    <row r="156" spans="1:4" x14ac:dyDescent="0.3">
      <c r="A156" s="4"/>
      <c r="B156" s="41"/>
      <c r="C156" s="41"/>
      <c r="D156" s="41"/>
    </row>
    <row r="157" spans="1:4" x14ac:dyDescent="0.3">
      <c r="A157" s="5"/>
      <c r="B157" s="89"/>
      <c r="C157" s="89"/>
      <c r="D157" s="89"/>
    </row>
    <row r="158" spans="1:4" x14ac:dyDescent="0.3">
      <c r="A158" s="5"/>
      <c r="B158" s="89"/>
      <c r="C158" s="89"/>
      <c r="D158" s="89"/>
    </row>
    <row r="159" spans="1:4" x14ac:dyDescent="0.3">
      <c r="A159" s="5"/>
      <c r="B159" s="89"/>
      <c r="C159" s="89"/>
      <c r="D159" s="89"/>
    </row>
    <row r="160" spans="1:4" x14ac:dyDescent="0.3">
      <c r="A160" s="4"/>
      <c r="B160" s="41"/>
      <c r="C160" s="41"/>
      <c r="D160" s="41"/>
    </row>
    <row r="161" spans="1:4" x14ac:dyDescent="0.3">
      <c r="A161" s="5"/>
      <c r="B161" s="89"/>
      <c r="C161" s="89"/>
      <c r="D161" s="89"/>
    </row>
    <row r="162" spans="1:4" x14ac:dyDescent="0.3">
      <c r="A162" s="5"/>
      <c r="B162" s="89"/>
      <c r="C162" s="89"/>
      <c r="D162" s="89"/>
    </row>
    <row r="163" spans="1:4" x14ac:dyDescent="0.3">
      <c r="A163" s="5"/>
      <c r="B163" s="89"/>
      <c r="C163" s="89"/>
      <c r="D163" s="89"/>
    </row>
    <row r="164" spans="1:4" x14ac:dyDescent="0.3">
      <c r="A164" s="5"/>
      <c r="B164" s="89"/>
      <c r="C164" s="89"/>
      <c r="D164" s="89"/>
    </row>
    <row r="165" spans="1:4" x14ac:dyDescent="0.3">
      <c r="A165" s="5"/>
      <c r="B165" s="89"/>
      <c r="C165" s="89"/>
      <c r="D165" s="89"/>
    </row>
    <row r="166" spans="1:4" x14ac:dyDescent="0.3">
      <c r="A166" s="5"/>
      <c r="B166" s="89"/>
      <c r="C166" s="89"/>
      <c r="D166" s="89"/>
    </row>
    <row r="167" spans="1:4" x14ac:dyDescent="0.3">
      <c r="A167" s="5"/>
      <c r="B167" s="89"/>
      <c r="C167" s="89"/>
      <c r="D167" s="89"/>
    </row>
    <row r="168" spans="1:4" x14ac:dyDescent="0.3">
      <c r="A168" s="51"/>
      <c r="B168" s="90"/>
      <c r="C168" s="90"/>
      <c r="D168" s="90"/>
    </row>
    <row r="169" spans="1:4" x14ac:dyDescent="0.3">
      <c r="A169" s="5"/>
      <c r="B169" s="89"/>
      <c r="C169" s="89"/>
      <c r="D169" s="89"/>
    </row>
    <row r="170" spans="1:4" x14ac:dyDescent="0.3">
      <c r="A170" s="5"/>
      <c r="B170" s="89"/>
      <c r="C170" s="89"/>
      <c r="D170" s="89"/>
    </row>
    <row r="171" spans="1:4" x14ac:dyDescent="0.3">
      <c r="A171" s="5"/>
      <c r="B171" s="89"/>
      <c r="C171" s="89"/>
      <c r="D171" s="89"/>
    </row>
    <row r="172" spans="1:4" x14ac:dyDescent="0.3">
      <c r="A172" s="5"/>
      <c r="B172" s="89"/>
      <c r="C172" s="89"/>
      <c r="D172" s="89"/>
    </row>
    <row r="173" spans="1:4" x14ac:dyDescent="0.3">
      <c r="A173" s="5"/>
      <c r="B173" s="89"/>
      <c r="C173" s="89"/>
      <c r="D173" s="89"/>
    </row>
    <row r="174" spans="1:4" x14ac:dyDescent="0.3">
      <c r="A174" s="5"/>
      <c r="B174" s="89"/>
      <c r="C174" s="89"/>
      <c r="D174" s="89"/>
    </row>
    <row r="175" spans="1:4" x14ac:dyDescent="0.3">
      <c r="A175" s="5"/>
      <c r="B175" s="89"/>
      <c r="C175" s="89"/>
      <c r="D175" s="89"/>
    </row>
    <row r="176" spans="1:4" x14ac:dyDescent="0.3">
      <c r="A176" s="5"/>
      <c r="B176" s="89"/>
      <c r="C176" s="89"/>
      <c r="D176" s="89"/>
    </row>
    <row r="177" spans="1:4" x14ac:dyDescent="0.3">
      <c r="A177" s="53"/>
      <c r="B177" s="91"/>
      <c r="C177" s="91"/>
      <c r="D177" s="91"/>
    </row>
    <row r="178" spans="1:4" x14ac:dyDescent="0.3">
      <c r="A178" s="53"/>
      <c r="B178" s="91"/>
      <c r="C178" s="91"/>
      <c r="D178" s="91"/>
    </row>
    <row r="179" spans="1:4" x14ac:dyDescent="0.3">
      <c r="A179" s="53"/>
      <c r="B179" s="91"/>
      <c r="C179" s="91"/>
      <c r="D179" s="91"/>
    </row>
    <row r="180" spans="1:4" x14ac:dyDescent="0.3">
      <c r="A180" s="53"/>
      <c r="B180" s="91"/>
      <c r="C180" s="91"/>
      <c r="D180" s="91"/>
    </row>
    <row r="181" spans="1:4" x14ac:dyDescent="0.3">
      <c r="A181" s="53"/>
      <c r="B181" s="91"/>
      <c r="C181" s="91"/>
      <c r="D181" s="91"/>
    </row>
    <row r="182" spans="1:4" x14ac:dyDescent="0.3">
      <c r="A182" s="53"/>
      <c r="B182" s="91"/>
      <c r="C182" s="91"/>
      <c r="D182" s="91"/>
    </row>
    <row r="183" spans="1:4" x14ac:dyDescent="0.3">
      <c r="A183" s="53"/>
      <c r="B183" s="91"/>
      <c r="C183" s="91"/>
      <c r="D183" s="91"/>
    </row>
  </sheetData>
  <conditionalFormatting sqref="AA2:AE3 G2:G17 I2:I17 K2:K17 M2:M17 O2:O17 Q2:Q17 S2:S17 U2:U17 W2:W17 Y2:Y17 AG2:AG17 AI2:AI17 AK2:AK17 AA4:AA17 AC4:AC17 AE4:AE17 G18:AK176">
    <cfRule type="containsText" dxfId="34" priority="3" operator="containsText" text="NOT DONE">
      <formula>NOT(ISERROR(SEARCH("NOT DONE",G2)))</formula>
    </cfRule>
  </conditionalFormatting>
  <conditionalFormatting sqref="AM2:AM17">
    <cfRule type="containsText" dxfId="33" priority="2" operator="containsText" text="NOT DONE">
      <formula>NOT(ISERROR(SEARCH("NOT DONE",AM2)))</formula>
    </cfRule>
  </conditionalFormatting>
  <conditionalFormatting sqref="AO4:AO17">
    <cfRule type="containsText" dxfId="32" priority="1" operator="containsText" text="NOT DONE">
      <formula>NOT(ISERROR(SEARCH("NOT DONE",AO4)))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6FBF-14B4-4141-9684-F28666D5BAEA}">
  <sheetPr codeName="Sheet6"/>
  <dimension ref="A1:AC181"/>
  <sheetViews>
    <sheetView workbookViewId="0">
      <pane xSplit="8" ySplit="10" topLeftCell="N11" activePane="bottomRight" state="frozen"/>
      <selection pane="topRight" activeCell="I1" sqref="I1"/>
      <selection pane="bottomLeft" activeCell="A11" sqref="A11"/>
      <selection pane="bottomRight" sqref="A1:XFD20"/>
    </sheetView>
  </sheetViews>
  <sheetFormatPr defaultRowHeight="14.4" x14ac:dyDescent="0.3"/>
  <cols>
    <col min="1" max="1" width="9.5546875" style="55" customWidth="1"/>
    <col min="2" max="2" width="27.21875" style="55" customWidth="1"/>
    <col min="3" max="3" width="16.77734375" style="55" customWidth="1"/>
    <col min="4" max="4" width="10.88671875" style="55" customWidth="1"/>
    <col min="5" max="5" width="8.88671875" customWidth="1"/>
    <col min="6" max="6" width="10.88671875" customWidth="1"/>
    <col min="7" max="7" width="10.77734375" customWidth="1"/>
    <col min="8" max="8" width="11.5546875" customWidth="1"/>
    <col min="12" max="12" width="10.6640625" customWidth="1"/>
    <col min="14" max="14" width="10.77734375" customWidth="1"/>
    <col min="16" max="16" width="9.21875" bestFit="1" customWidth="1"/>
    <col min="18" max="18" width="10.33203125" bestFit="1" customWidth="1"/>
    <col min="20" max="20" width="10.44140625" customWidth="1"/>
    <col min="21" max="21" width="11.21875" customWidth="1"/>
    <col min="22" max="22" width="11.77734375" customWidth="1"/>
    <col min="23" max="23" width="12.5546875" customWidth="1"/>
    <col min="24" max="24" width="11.6640625" customWidth="1"/>
    <col min="26" max="26" width="10.77734375" customWidth="1"/>
    <col min="28" max="28" width="10.33203125" bestFit="1" customWidth="1"/>
  </cols>
  <sheetData>
    <row r="1" spans="1:29" s="38" customFormat="1" ht="60" customHeight="1" x14ac:dyDescent="0.3">
      <c r="A1" s="1" t="s">
        <v>0</v>
      </c>
      <c r="B1" s="83" t="s">
        <v>2</v>
      </c>
      <c r="C1" s="97" t="s">
        <v>641</v>
      </c>
      <c r="D1" s="48" t="s">
        <v>716</v>
      </c>
      <c r="E1" s="48" t="s">
        <v>539</v>
      </c>
      <c r="F1" s="47" t="s">
        <v>547</v>
      </c>
      <c r="G1" s="47" t="s">
        <v>572</v>
      </c>
      <c r="H1" s="47" t="s">
        <v>547</v>
      </c>
      <c r="I1" s="47" t="s">
        <v>573</v>
      </c>
      <c r="J1" s="47" t="s">
        <v>547</v>
      </c>
      <c r="K1" s="47" t="s">
        <v>574</v>
      </c>
      <c r="L1" s="47" t="s">
        <v>547</v>
      </c>
      <c r="M1" s="47" t="s">
        <v>575</v>
      </c>
      <c r="N1" s="47" t="s">
        <v>547</v>
      </c>
      <c r="O1" s="47" t="s">
        <v>576</v>
      </c>
      <c r="P1" s="47" t="s">
        <v>547</v>
      </c>
      <c r="Q1" s="47" t="s">
        <v>577</v>
      </c>
      <c r="R1" s="47" t="s">
        <v>547</v>
      </c>
      <c r="S1" s="47" t="s">
        <v>578</v>
      </c>
      <c r="T1" s="47" t="s">
        <v>547</v>
      </c>
      <c r="U1" s="47" t="s">
        <v>579</v>
      </c>
      <c r="V1" s="47" t="s">
        <v>547</v>
      </c>
      <c r="W1" s="47" t="s">
        <v>795</v>
      </c>
      <c r="X1" s="47" t="s">
        <v>547</v>
      </c>
      <c r="Y1" s="47" t="s">
        <v>796</v>
      </c>
      <c r="Z1" s="47" t="s">
        <v>547</v>
      </c>
      <c r="AA1" s="47" t="s">
        <v>823</v>
      </c>
      <c r="AB1" s="47" t="s">
        <v>547</v>
      </c>
      <c r="AC1" s="47" t="s">
        <v>832</v>
      </c>
    </row>
    <row r="2" spans="1:29" x14ac:dyDescent="0.3">
      <c r="A2" s="4" t="s">
        <v>13</v>
      </c>
      <c r="B2" s="11" t="s">
        <v>15</v>
      </c>
      <c r="C2" s="11" t="s">
        <v>16</v>
      </c>
      <c r="D2" s="11">
        <v>0</v>
      </c>
      <c r="E2" s="96">
        <v>0</v>
      </c>
      <c r="F2" s="96"/>
      <c r="G2" s="96" t="s">
        <v>842</v>
      </c>
      <c r="H2" s="96"/>
      <c r="I2" s="96" t="s">
        <v>842</v>
      </c>
      <c r="J2" s="96"/>
      <c r="K2" s="96" t="s">
        <v>842</v>
      </c>
      <c r="L2" s="96"/>
      <c r="M2" s="96" t="s">
        <v>842</v>
      </c>
      <c r="N2" s="96"/>
      <c r="O2" s="96" t="s">
        <v>842</v>
      </c>
      <c r="P2" s="96"/>
      <c r="Q2" s="96" t="s">
        <v>842</v>
      </c>
      <c r="R2" s="96"/>
      <c r="S2" s="96" t="s">
        <v>842</v>
      </c>
      <c r="T2" s="96"/>
      <c r="U2" s="96" t="s">
        <v>842</v>
      </c>
      <c r="V2" s="218"/>
      <c r="W2" s="96" t="s">
        <v>842</v>
      </c>
      <c r="X2" s="218"/>
      <c r="Y2" s="96" t="s">
        <v>842</v>
      </c>
      <c r="AA2" s="96" t="s">
        <v>842</v>
      </c>
      <c r="AC2" s="96" t="s">
        <v>842</v>
      </c>
    </row>
    <row r="3" spans="1:29" ht="13.8" customHeight="1" x14ac:dyDescent="0.3">
      <c r="A3" s="7" t="s">
        <v>36</v>
      </c>
      <c r="B3" s="9" t="s">
        <v>38</v>
      </c>
      <c r="C3" s="11" t="s">
        <v>16</v>
      </c>
      <c r="D3" s="11">
        <v>1</v>
      </c>
      <c r="E3" s="96">
        <v>1</v>
      </c>
      <c r="F3" s="96"/>
      <c r="G3" s="96" t="s">
        <v>842</v>
      </c>
      <c r="H3" s="96"/>
      <c r="I3" s="96" t="s">
        <v>842</v>
      </c>
      <c r="J3" s="96"/>
      <c r="K3" s="96" t="s">
        <v>842</v>
      </c>
      <c r="L3" s="218">
        <v>45718</v>
      </c>
      <c r="M3" s="96" t="s">
        <v>843</v>
      </c>
      <c r="N3" s="96"/>
      <c r="O3" s="96" t="s">
        <v>842</v>
      </c>
      <c r="P3" s="96"/>
      <c r="Q3" s="96" t="s">
        <v>842</v>
      </c>
      <c r="R3" s="96"/>
      <c r="S3" s="96" t="s">
        <v>842</v>
      </c>
      <c r="T3" s="96"/>
      <c r="U3" s="96" t="s">
        <v>842</v>
      </c>
      <c r="V3" s="218"/>
      <c r="W3" s="96" t="s">
        <v>842</v>
      </c>
      <c r="X3" s="218"/>
      <c r="Y3" s="96" t="s">
        <v>842</v>
      </c>
      <c r="AA3" s="96" t="s">
        <v>842</v>
      </c>
      <c r="AC3" s="96" t="s">
        <v>842</v>
      </c>
    </row>
    <row r="4" spans="1:29" x14ac:dyDescent="0.3">
      <c r="A4" s="4" t="s">
        <v>153</v>
      </c>
      <c r="B4" s="11" t="s">
        <v>155</v>
      </c>
      <c r="C4" s="11" t="s">
        <v>16</v>
      </c>
      <c r="D4" s="11">
        <v>4</v>
      </c>
      <c r="E4" s="96">
        <v>3</v>
      </c>
      <c r="F4" s="81">
        <v>45834</v>
      </c>
      <c r="G4" s="96" t="s">
        <v>843</v>
      </c>
      <c r="H4" s="218"/>
      <c r="I4" s="96" t="s">
        <v>842</v>
      </c>
      <c r="J4" s="96"/>
      <c r="K4" s="96" t="s">
        <v>842</v>
      </c>
      <c r="L4" s="218">
        <v>45622</v>
      </c>
      <c r="M4" s="96" t="s">
        <v>843</v>
      </c>
      <c r="N4" s="218"/>
      <c r="O4" s="96" t="s">
        <v>842</v>
      </c>
      <c r="P4" s="96"/>
      <c r="Q4" s="96" t="s">
        <v>842</v>
      </c>
      <c r="R4" s="218">
        <v>45610</v>
      </c>
      <c r="S4" s="96" t="s">
        <v>843</v>
      </c>
      <c r="T4" s="96"/>
      <c r="U4" s="96" t="s">
        <v>842</v>
      </c>
      <c r="V4" s="218"/>
      <c r="W4" s="96" t="s">
        <v>842</v>
      </c>
      <c r="X4" s="144">
        <v>45864</v>
      </c>
      <c r="Y4" s="96" t="s">
        <v>843</v>
      </c>
      <c r="AA4" s="96" t="s">
        <v>842</v>
      </c>
      <c r="AC4" s="96" t="s">
        <v>842</v>
      </c>
    </row>
    <row r="5" spans="1:29" x14ac:dyDescent="0.3">
      <c r="A5" s="4" t="s">
        <v>159</v>
      </c>
      <c r="B5" s="11" t="s">
        <v>161</v>
      </c>
      <c r="C5" s="11" t="s">
        <v>16</v>
      </c>
      <c r="D5" s="11">
        <v>5</v>
      </c>
      <c r="E5" s="96">
        <v>4</v>
      </c>
      <c r="F5" s="80">
        <v>45825</v>
      </c>
      <c r="G5" s="96" t="s">
        <v>843</v>
      </c>
      <c r="H5" s="218">
        <v>45551</v>
      </c>
      <c r="I5" s="96" t="s">
        <v>843</v>
      </c>
      <c r="J5" s="96"/>
      <c r="K5" s="96" t="s">
        <v>842</v>
      </c>
      <c r="L5" s="96"/>
      <c r="M5" s="96" t="s">
        <v>842</v>
      </c>
      <c r="N5" s="219">
        <v>45774</v>
      </c>
      <c r="O5" s="96" t="s">
        <v>843</v>
      </c>
      <c r="P5" s="96"/>
      <c r="Q5" s="96" t="s">
        <v>842</v>
      </c>
      <c r="R5" s="218">
        <v>45610</v>
      </c>
      <c r="S5" s="96" t="s">
        <v>843</v>
      </c>
      <c r="T5" s="96"/>
      <c r="U5" s="96" t="s">
        <v>842</v>
      </c>
      <c r="V5" s="219">
        <v>45774</v>
      </c>
      <c r="W5" s="96" t="s">
        <v>843</v>
      </c>
      <c r="X5" s="218"/>
      <c r="Y5" s="96" t="s">
        <v>842</v>
      </c>
      <c r="AA5" s="96" t="s">
        <v>842</v>
      </c>
      <c r="AC5" s="96" t="s">
        <v>842</v>
      </c>
    </row>
    <row r="6" spans="1:29" x14ac:dyDescent="0.3">
      <c r="A6" s="4" t="s">
        <v>201</v>
      </c>
      <c r="B6" s="11" t="s">
        <v>203</v>
      </c>
      <c r="C6" s="11" t="s">
        <v>16</v>
      </c>
      <c r="D6" s="11">
        <v>4</v>
      </c>
      <c r="E6" s="96">
        <v>4</v>
      </c>
      <c r="F6" s="80">
        <v>45825</v>
      </c>
      <c r="G6" s="96" t="s">
        <v>843</v>
      </c>
      <c r="H6" s="218">
        <v>45565</v>
      </c>
      <c r="I6" s="96" t="s">
        <v>843</v>
      </c>
      <c r="J6" s="96"/>
      <c r="K6" s="96" t="s">
        <v>842</v>
      </c>
      <c r="L6" s="218">
        <v>45622</v>
      </c>
      <c r="M6" s="96" t="s">
        <v>843</v>
      </c>
      <c r="N6" s="218"/>
      <c r="O6" s="96" t="s">
        <v>842</v>
      </c>
      <c r="P6" s="96"/>
      <c r="Q6" s="96" t="s">
        <v>842</v>
      </c>
      <c r="R6" s="218">
        <v>45610</v>
      </c>
      <c r="S6" s="96" t="s">
        <v>843</v>
      </c>
      <c r="T6" s="96"/>
      <c r="U6" s="96" t="s">
        <v>842</v>
      </c>
      <c r="V6" s="218"/>
      <c r="W6" s="96" t="s">
        <v>842</v>
      </c>
      <c r="X6" s="218"/>
      <c r="Y6" s="96" t="s">
        <v>842</v>
      </c>
      <c r="AA6" s="96" t="s">
        <v>842</v>
      </c>
      <c r="AC6" s="96" t="s">
        <v>842</v>
      </c>
    </row>
    <row r="7" spans="1:29" x14ac:dyDescent="0.3">
      <c r="A7" s="4" t="s">
        <v>213</v>
      </c>
      <c r="B7" s="11" t="s">
        <v>215</v>
      </c>
      <c r="C7" s="11" t="s">
        <v>16</v>
      </c>
      <c r="D7" s="11">
        <v>4</v>
      </c>
      <c r="E7" s="96">
        <v>4</v>
      </c>
      <c r="F7" s="81">
        <v>45832</v>
      </c>
      <c r="G7" s="96" t="s">
        <v>843</v>
      </c>
      <c r="H7" s="218">
        <v>45551</v>
      </c>
      <c r="I7" s="96" t="s">
        <v>843</v>
      </c>
      <c r="J7" s="96"/>
      <c r="K7" s="96" t="s">
        <v>842</v>
      </c>
      <c r="L7" s="218">
        <v>45635</v>
      </c>
      <c r="M7" s="96" t="s">
        <v>843</v>
      </c>
      <c r="N7" s="218"/>
      <c r="O7" s="96" t="s">
        <v>842</v>
      </c>
      <c r="P7" s="96"/>
      <c r="Q7" s="96" t="s">
        <v>842</v>
      </c>
      <c r="R7" s="218">
        <v>45610</v>
      </c>
      <c r="S7" s="96" t="s">
        <v>843</v>
      </c>
      <c r="T7" s="96"/>
      <c r="U7" s="96" t="s">
        <v>842</v>
      </c>
      <c r="V7" s="218"/>
      <c r="W7" s="96" t="s">
        <v>842</v>
      </c>
      <c r="X7" s="218"/>
      <c r="Y7" s="96" t="s">
        <v>842</v>
      </c>
      <c r="AA7" s="96" t="s">
        <v>842</v>
      </c>
      <c r="AC7" s="96" t="s">
        <v>842</v>
      </c>
    </row>
    <row r="8" spans="1:29" x14ac:dyDescent="0.3">
      <c r="A8" s="4" t="s">
        <v>266</v>
      </c>
      <c r="B8" s="11" t="s">
        <v>268</v>
      </c>
      <c r="C8" s="11" t="s">
        <v>16</v>
      </c>
      <c r="D8" s="11">
        <v>6</v>
      </c>
      <c r="E8" s="96">
        <v>5</v>
      </c>
      <c r="F8" s="99">
        <v>45854</v>
      </c>
      <c r="G8" s="96" t="s">
        <v>843</v>
      </c>
      <c r="H8" s="218">
        <v>45565</v>
      </c>
      <c r="I8" s="96" t="s">
        <v>843</v>
      </c>
      <c r="J8" s="96"/>
      <c r="K8" s="96" t="s">
        <v>842</v>
      </c>
      <c r="L8" s="218">
        <v>45622</v>
      </c>
      <c r="M8" s="96" t="s">
        <v>843</v>
      </c>
      <c r="N8" s="218">
        <v>45669</v>
      </c>
      <c r="O8" s="96" t="s">
        <v>843</v>
      </c>
      <c r="P8" s="96"/>
      <c r="Q8" s="96" t="s">
        <v>842</v>
      </c>
      <c r="R8" s="218">
        <v>45610</v>
      </c>
      <c r="S8" s="96" t="s">
        <v>843</v>
      </c>
      <c r="T8" s="96"/>
      <c r="U8" s="96" t="s">
        <v>842</v>
      </c>
      <c r="V8" s="110">
        <v>45781</v>
      </c>
      <c r="W8" s="96" t="s">
        <v>843</v>
      </c>
      <c r="X8" s="218"/>
      <c r="Y8" s="96" t="s">
        <v>842</v>
      </c>
      <c r="AA8" s="96" t="s">
        <v>842</v>
      </c>
      <c r="AC8" s="96" t="s">
        <v>842</v>
      </c>
    </row>
    <row r="9" spans="1:29" x14ac:dyDescent="0.3">
      <c r="A9" s="4" t="s">
        <v>287</v>
      </c>
      <c r="B9" s="11" t="s">
        <v>289</v>
      </c>
      <c r="C9" s="11" t="s">
        <v>16</v>
      </c>
      <c r="D9" s="11">
        <v>4</v>
      </c>
      <c r="E9" s="96">
        <v>4</v>
      </c>
      <c r="F9" s="80">
        <v>45825</v>
      </c>
      <c r="G9" s="96" t="s">
        <v>843</v>
      </c>
      <c r="H9" s="218">
        <v>45551</v>
      </c>
      <c r="I9" s="96" t="s">
        <v>843</v>
      </c>
      <c r="J9" s="96"/>
      <c r="K9" s="96" t="s">
        <v>842</v>
      </c>
      <c r="L9" s="218">
        <v>45622</v>
      </c>
      <c r="M9" s="96" t="s">
        <v>843</v>
      </c>
      <c r="N9" s="218"/>
      <c r="O9" s="96" t="s">
        <v>842</v>
      </c>
      <c r="P9" s="96"/>
      <c r="Q9" s="96" t="s">
        <v>842</v>
      </c>
      <c r="R9" s="218">
        <v>45610</v>
      </c>
      <c r="S9" s="96" t="s">
        <v>843</v>
      </c>
      <c r="T9" s="96"/>
      <c r="U9" s="96" t="s">
        <v>842</v>
      </c>
      <c r="V9" s="218"/>
      <c r="W9" s="96" t="s">
        <v>842</v>
      </c>
      <c r="X9" s="218"/>
      <c r="Y9" s="96" t="s">
        <v>842</v>
      </c>
      <c r="AA9" s="96" t="s">
        <v>842</v>
      </c>
      <c r="AC9" s="96" t="s">
        <v>842</v>
      </c>
    </row>
    <row r="10" spans="1:29" x14ac:dyDescent="0.3">
      <c r="A10" s="4" t="s">
        <v>293</v>
      </c>
      <c r="B10" s="11" t="s">
        <v>295</v>
      </c>
      <c r="C10" s="11" t="s">
        <v>16</v>
      </c>
      <c r="D10" s="11">
        <v>4</v>
      </c>
      <c r="E10" s="96">
        <v>3</v>
      </c>
      <c r="F10" s="81">
        <v>45834</v>
      </c>
      <c r="G10" s="96" t="s">
        <v>843</v>
      </c>
      <c r="H10" s="218">
        <v>45551</v>
      </c>
      <c r="I10" s="96" t="s">
        <v>843</v>
      </c>
      <c r="J10" s="96"/>
      <c r="K10" s="96" t="s">
        <v>842</v>
      </c>
      <c r="L10" s="96"/>
      <c r="M10" s="96" t="s">
        <v>842</v>
      </c>
      <c r="N10" s="218"/>
      <c r="O10" s="96" t="s">
        <v>842</v>
      </c>
      <c r="P10" s="96"/>
      <c r="Q10" s="96" t="s">
        <v>842</v>
      </c>
      <c r="R10" s="218">
        <v>45610</v>
      </c>
      <c r="S10" s="96" t="s">
        <v>843</v>
      </c>
      <c r="T10" s="96"/>
      <c r="U10" s="96" t="s">
        <v>842</v>
      </c>
      <c r="V10" s="218">
        <v>45784</v>
      </c>
      <c r="W10" s="96" t="s">
        <v>843</v>
      </c>
      <c r="X10" s="218"/>
      <c r="Y10" s="96" t="s">
        <v>842</v>
      </c>
      <c r="AA10" s="96" t="s">
        <v>842</v>
      </c>
      <c r="AC10" s="96" t="s">
        <v>842</v>
      </c>
    </row>
    <row r="11" spans="1:29" ht="18" customHeight="1" x14ac:dyDescent="0.3">
      <c r="A11" s="4" t="s">
        <v>314</v>
      </c>
      <c r="B11" s="11" t="s">
        <v>316</v>
      </c>
      <c r="C11" s="11" t="s">
        <v>16</v>
      </c>
      <c r="D11" s="11">
        <v>5</v>
      </c>
      <c r="E11" s="96">
        <v>5</v>
      </c>
      <c r="F11" s="218">
        <v>45665</v>
      </c>
      <c r="G11" s="96" t="s">
        <v>843</v>
      </c>
      <c r="H11" s="218">
        <v>45565</v>
      </c>
      <c r="I11" s="96" t="s">
        <v>843</v>
      </c>
      <c r="J11" s="96"/>
      <c r="K11" s="96" t="s">
        <v>842</v>
      </c>
      <c r="L11" s="218">
        <v>45622</v>
      </c>
      <c r="M11" s="96" t="s">
        <v>843</v>
      </c>
      <c r="N11" s="218">
        <v>45669</v>
      </c>
      <c r="O11" s="96" t="s">
        <v>843</v>
      </c>
      <c r="P11" s="96"/>
      <c r="Q11" s="96" t="s">
        <v>842</v>
      </c>
      <c r="R11" s="218">
        <v>45610</v>
      </c>
      <c r="S11" s="96" t="s">
        <v>843</v>
      </c>
      <c r="T11" s="96"/>
      <c r="U11" s="96" t="s">
        <v>842</v>
      </c>
      <c r="V11" s="218"/>
      <c r="W11" s="96" t="s">
        <v>842</v>
      </c>
      <c r="X11" s="218"/>
      <c r="Y11" s="96" t="s">
        <v>842</v>
      </c>
      <c r="AA11" s="96" t="s">
        <v>842</v>
      </c>
      <c r="AC11" s="96" t="s">
        <v>842</v>
      </c>
    </row>
    <row r="12" spans="1:29" ht="18" customHeight="1" x14ac:dyDescent="0.3">
      <c r="A12" s="4" t="s">
        <v>338</v>
      </c>
      <c r="B12" s="161" t="s">
        <v>340</v>
      </c>
      <c r="C12" s="11" t="s">
        <v>16</v>
      </c>
      <c r="D12" s="11">
        <v>5</v>
      </c>
      <c r="E12" s="96">
        <v>3</v>
      </c>
      <c r="F12" s="80">
        <v>45825</v>
      </c>
      <c r="G12" s="96" t="s">
        <v>843</v>
      </c>
      <c r="H12" s="218">
        <v>45787</v>
      </c>
      <c r="I12" s="96" t="s">
        <v>843</v>
      </c>
      <c r="J12" s="96"/>
      <c r="K12" s="96" t="s">
        <v>842</v>
      </c>
      <c r="L12" s="218"/>
      <c r="M12" s="96" t="s">
        <v>842</v>
      </c>
      <c r="N12" s="218"/>
      <c r="O12" s="96" t="s">
        <v>842</v>
      </c>
      <c r="P12" s="96"/>
      <c r="Q12" s="96" t="s">
        <v>842</v>
      </c>
      <c r="R12" s="218">
        <v>45788</v>
      </c>
      <c r="S12" s="96" t="s">
        <v>843</v>
      </c>
      <c r="T12" s="96"/>
      <c r="U12" s="96"/>
      <c r="V12" s="144">
        <v>45865</v>
      </c>
      <c r="W12" s="96" t="s">
        <v>843</v>
      </c>
      <c r="X12" s="218">
        <v>45839</v>
      </c>
      <c r="Y12" s="96" t="s">
        <v>843</v>
      </c>
      <c r="AA12" s="96" t="s">
        <v>842</v>
      </c>
      <c r="AC12" s="96" t="s">
        <v>842</v>
      </c>
    </row>
    <row r="13" spans="1:29" x14ac:dyDescent="0.3">
      <c r="A13" s="4" t="s">
        <v>344</v>
      </c>
      <c r="B13" s="11" t="s">
        <v>346</v>
      </c>
      <c r="C13" s="11" t="s">
        <v>16</v>
      </c>
      <c r="D13" s="11">
        <v>7</v>
      </c>
      <c r="E13" s="96">
        <v>5</v>
      </c>
      <c r="F13" s="80">
        <v>45825</v>
      </c>
      <c r="G13" s="96" t="s">
        <v>843</v>
      </c>
      <c r="H13" s="218">
        <v>45551</v>
      </c>
      <c r="I13" s="96" t="s">
        <v>843</v>
      </c>
      <c r="J13" s="96"/>
      <c r="K13" s="96" t="s">
        <v>842</v>
      </c>
      <c r="L13" s="218">
        <v>45635</v>
      </c>
      <c r="M13" s="96" t="s">
        <v>843</v>
      </c>
      <c r="N13" s="218">
        <v>45539</v>
      </c>
      <c r="O13" s="96" t="s">
        <v>843</v>
      </c>
      <c r="P13" s="96"/>
      <c r="Q13" s="96" t="s">
        <v>842</v>
      </c>
      <c r="R13" s="218">
        <v>45610</v>
      </c>
      <c r="S13" s="96" t="s">
        <v>843</v>
      </c>
      <c r="T13" s="96"/>
      <c r="U13" s="96" t="s">
        <v>842</v>
      </c>
      <c r="V13" s="218">
        <v>45775</v>
      </c>
      <c r="W13" s="96" t="s">
        <v>843</v>
      </c>
      <c r="X13" s="144">
        <v>45864</v>
      </c>
      <c r="Y13" s="96" t="s">
        <v>843</v>
      </c>
      <c r="AA13" s="96" t="s">
        <v>842</v>
      </c>
      <c r="AC13" s="96" t="s">
        <v>842</v>
      </c>
    </row>
    <row r="14" spans="1:29" x14ac:dyDescent="0.3">
      <c r="A14" s="4" t="s">
        <v>423</v>
      </c>
      <c r="B14" s="11" t="s">
        <v>425</v>
      </c>
      <c r="C14" s="11" t="s">
        <v>16</v>
      </c>
      <c r="D14" s="11">
        <v>2</v>
      </c>
      <c r="E14" s="96">
        <v>2</v>
      </c>
      <c r="F14" s="81">
        <v>45834</v>
      </c>
      <c r="G14" s="96" t="s">
        <v>843</v>
      </c>
      <c r="H14" s="218"/>
      <c r="I14" s="96" t="s">
        <v>842</v>
      </c>
      <c r="J14" s="96"/>
      <c r="K14" s="96" t="s">
        <v>842</v>
      </c>
      <c r="L14" s="96"/>
      <c r="M14" s="96" t="s">
        <v>842</v>
      </c>
      <c r="N14" s="218"/>
      <c r="O14" s="96" t="s">
        <v>842</v>
      </c>
      <c r="P14" s="96"/>
      <c r="Q14" s="96" t="s">
        <v>842</v>
      </c>
      <c r="R14" s="218">
        <v>45610</v>
      </c>
      <c r="S14" s="96" t="s">
        <v>843</v>
      </c>
      <c r="T14" s="96"/>
      <c r="U14" s="96" t="s">
        <v>842</v>
      </c>
      <c r="V14" s="218"/>
      <c r="W14" s="96" t="s">
        <v>842</v>
      </c>
      <c r="X14" s="218"/>
      <c r="Y14" s="96" t="s">
        <v>842</v>
      </c>
      <c r="AA14" s="96" t="s">
        <v>842</v>
      </c>
      <c r="AC14" s="96" t="s">
        <v>842</v>
      </c>
    </row>
    <row r="15" spans="1:29" x14ac:dyDescent="0.3">
      <c r="A15" s="4" t="s">
        <v>435</v>
      </c>
      <c r="B15" s="11" t="s">
        <v>437</v>
      </c>
      <c r="C15" s="11" t="s">
        <v>16</v>
      </c>
      <c r="D15" s="11">
        <v>6</v>
      </c>
      <c r="E15" s="96">
        <v>5</v>
      </c>
      <c r="F15" s="218">
        <v>45669</v>
      </c>
      <c r="G15" s="96" t="s">
        <v>843</v>
      </c>
      <c r="H15" s="218">
        <v>45551</v>
      </c>
      <c r="I15" s="96" t="s">
        <v>843</v>
      </c>
      <c r="J15" s="96"/>
      <c r="K15" s="96" t="s">
        <v>842</v>
      </c>
      <c r="L15" s="218">
        <v>45635</v>
      </c>
      <c r="M15" s="96" t="s">
        <v>843</v>
      </c>
      <c r="N15" s="219">
        <v>45775</v>
      </c>
      <c r="O15" s="96" t="s">
        <v>843</v>
      </c>
      <c r="P15" s="96"/>
      <c r="Q15" s="96" t="s">
        <v>842</v>
      </c>
      <c r="R15" s="218">
        <v>45610</v>
      </c>
      <c r="S15" s="96" t="s">
        <v>843</v>
      </c>
      <c r="T15" s="96"/>
      <c r="U15" s="96" t="s">
        <v>842</v>
      </c>
      <c r="V15" s="218">
        <v>45775</v>
      </c>
      <c r="W15" s="96" t="s">
        <v>843</v>
      </c>
      <c r="X15" s="218"/>
      <c r="Y15" s="96" t="s">
        <v>842</v>
      </c>
      <c r="AA15" s="96" t="s">
        <v>842</v>
      </c>
      <c r="AC15" s="96" t="s">
        <v>842</v>
      </c>
    </row>
    <row r="16" spans="1:29" x14ac:dyDescent="0.3">
      <c r="A16" s="5" t="s">
        <v>513</v>
      </c>
      <c r="B16" s="11" t="s">
        <v>515</v>
      </c>
      <c r="C16" s="11" t="s">
        <v>16</v>
      </c>
      <c r="D16" s="11">
        <v>8</v>
      </c>
      <c r="E16" s="96">
        <v>6</v>
      </c>
      <c r="F16" s="80">
        <v>45825</v>
      </c>
      <c r="G16" s="96" t="s">
        <v>843</v>
      </c>
      <c r="H16" s="218">
        <v>45599</v>
      </c>
      <c r="I16" s="96" t="s">
        <v>843</v>
      </c>
      <c r="J16" s="96"/>
      <c r="K16" s="96" t="s">
        <v>842</v>
      </c>
      <c r="L16" s="218">
        <v>45591</v>
      </c>
      <c r="M16" s="96" t="s">
        <v>843</v>
      </c>
      <c r="N16" s="219">
        <v>45774</v>
      </c>
      <c r="O16" s="96" t="s">
        <v>843</v>
      </c>
      <c r="P16" s="218">
        <v>45586</v>
      </c>
      <c r="Q16" s="96" t="s">
        <v>843</v>
      </c>
      <c r="R16" s="218">
        <v>45610</v>
      </c>
      <c r="S16" s="96" t="s">
        <v>843</v>
      </c>
      <c r="T16" s="96"/>
      <c r="U16" s="96" t="s">
        <v>842</v>
      </c>
      <c r="V16" s="219">
        <v>45774</v>
      </c>
      <c r="W16" s="96" t="s">
        <v>843</v>
      </c>
      <c r="X16" s="144">
        <v>45864</v>
      </c>
      <c r="Y16" s="96" t="s">
        <v>843</v>
      </c>
      <c r="AA16" s="96" t="s">
        <v>842</v>
      </c>
      <c r="AC16" s="96" t="s">
        <v>842</v>
      </c>
    </row>
    <row r="17" spans="1:29" ht="13.8" customHeight="1" x14ac:dyDescent="0.3">
      <c r="A17" s="5" t="s">
        <v>525</v>
      </c>
      <c r="B17" s="11" t="s">
        <v>527</v>
      </c>
      <c r="C17" s="11" t="s">
        <v>16</v>
      </c>
      <c r="D17" s="11">
        <v>8</v>
      </c>
      <c r="E17" s="96">
        <v>7</v>
      </c>
      <c r="F17" s="218">
        <v>45665</v>
      </c>
      <c r="G17" s="96" t="s">
        <v>843</v>
      </c>
      <c r="H17" s="218">
        <v>45551</v>
      </c>
      <c r="I17" s="96" t="s">
        <v>843</v>
      </c>
      <c r="J17" s="96"/>
      <c r="K17" s="96" t="s">
        <v>842</v>
      </c>
      <c r="L17" s="218">
        <v>45718</v>
      </c>
      <c r="M17" s="96" t="s">
        <v>843</v>
      </c>
      <c r="N17" s="218">
        <v>45669</v>
      </c>
      <c r="O17" s="96" t="s">
        <v>843</v>
      </c>
      <c r="P17" s="218">
        <v>45581</v>
      </c>
      <c r="Q17" s="96" t="s">
        <v>843</v>
      </c>
      <c r="R17" s="218">
        <v>45610</v>
      </c>
      <c r="S17" s="96" t="s">
        <v>843</v>
      </c>
      <c r="T17" s="218">
        <v>45581</v>
      </c>
      <c r="U17" s="96" t="s">
        <v>843</v>
      </c>
      <c r="V17" s="218">
        <v>45781</v>
      </c>
      <c r="W17" s="96" t="s">
        <v>843</v>
      </c>
      <c r="X17" s="218"/>
      <c r="Y17" s="96" t="s">
        <v>842</v>
      </c>
      <c r="AA17" s="96" t="s">
        <v>842</v>
      </c>
      <c r="AC17" s="96" t="s">
        <v>842</v>
      </c>
    </row>
    <row r="18" spans="1:29" x14ac:dyDescent="0.3">
      <c r="A18" s="149" t="s">
        <v>600</v>
      </c>
      <c r="B18" s="150" t="s">
        <v>602</v>
      </c>
      <c r="C18" s="11" t="s">
        <v>16</v>
      </c>
      <c r="D18" s="11">
        <v>7</v>
      </c>
      <c r="E18" s="96">
        <v>4</v>
      </c>
      <c r="F18" s="218">
        <v>45719</v>
      </c>
      <c r="G18" s="96" t="s">
        <v>843</v>
      </c>
      <c r="H18" s="218">
        <v>45718</v>
      </c>
      <c r="I18" s="96" t="s">
        <v>843</v>
      </c>
      <c r="J18" s="96"/>
      <c r="K18" s="96" t="s">
        <v>842</v>
      </c>
      <c r="L18" s="218">
        <v>45719</v>
      </c>
      <c r="M18" s="96" t="s">
        <v>843</v>
      </c>
      <c r="N18" s="218"/>
      <c r="O18" s="96" t="s">
        <v>842</v>
      </c>
      <c r="P18" s="218">
        <v>45693</v>
      </c>
      <c r="Q18" s="96" t="s">
        <v>843</v>
      </c>
      <c r="R18" s="96"/>
      <c r="S18" s="96" t="s">
        <v>842</v>
      </c>
      <c r="T18" s="96"/>
      <c r="U18" s="96" t="s">
        <v>842</v>
      </c>
      <c r="V18" s="81">
        <v>45830</v>
      </c>
      <c r="W18" s="96" t="s">
        <v>843</v>
      </c>
      <c r="X18" s="218"/>
      <c r="Y18" s="96" t="s">
        <v>842</v>
      </c>
      <c r="Z18" s="191">
        <v>45875</v>
      </c>
      <c r="AA18" s="96" t="s">
        <v>843</v>
      </c>
      <c r="AB18" s="143">
        <v>45873</v>
      </c>
      <c r="AC18" s="96" t="s">
        <v>843</v>
      </c>
    </row>
    <row r="19" spans="1:29" x14ac:dyDescent="0.3">
      <c r="A19" s="5" t="s">
        <v>791</v>
      </c>
      <c r="B19" s="20" t="s">
        <v>809</v>
      </c>
      <c r="C19" s="11" t="s">
        <v>16</v>
      </c>
      <c r="D19" s="11">
        <v>9</v>
      </c>
      <c r="E19" s="96">
        <v>5</v>
      </c>
      <c r="F19" s="143">
        <v>45871</v>
      </c>
      <c r="G19" s="96" t="s">
        <v>843</v>
      </c>
      <c r="H19" s="144">
        <v>45861</v>
      </c>
      <c r="I19" s="96" t="s">
        <v>843</v>
      </c>
      <c r="L19" s="144">
        <v>45862</v>
      </c>
      <c r="M19" s="96" t="s">
        <v>843</v>
      </c>
      <c r="N19" s="144">
        <v>45862</v>
      </c>
      <c r="O19" s="96" t="s">
        <v>843</v>
      </c>
      <c r="Q19" s="96" t="s">
        <v>842</v>
      </c>
      <c r="R19" s="144">
        <v>45865</v>
      </c>
      <c r="S19" s="96" t="s">
        <v>843</v>
      </c>
      <c r="U19" s="96" t="s">
        <v>842</v>
      </c>
      <c r="V19" s="144">
        <v>45865</v>
      </c>
      <c r="W19" s="96" t="s">
        <v>843</v>
      </c>
      <c r="X19" s="144">
        <v>45862</v>
      </c>
      <c r="Y19" s="96" t="s">
        <v>843</v>
      </c>
      <c r="Z19" s="144">
        <v>45862</v>
      </c>
      <c r="AA19" s="96" t="s">
        <v>843</v>
      </c>
      <c r="AB19" s="143">
        <v>45873</v>
      </c>
      <c r="AC19" s="96" t="s">
        <v>843</v>
      </c>
    </row>
    <row r="20" spans="1:29" x14ac:dyDescent="0.3">
      <c r="A20" s="5" t="s">
        <v>793</v>
      </c>
      <c r="B20" s="20" t="s">
        <v>811</v>
      </c>
      <c r="C20" s="11" t="s">
        <v>16</v>
      </c>
      <c r="D20" s="11">
        <v>9</v>
      </c>
      <c r="E20" s="96">
        <v>5</v>
      </c>
      <c r="F20" s="143">
        <v>45871</v>
      </c>
      <c r="G20" s="96" t="s">
        <v>843</v>
      </c>
      <c r="H20" s="144">
        <v>45861</v>
      </c>
      <c r="I20" s="96" t="s">
        <v>843</v>
      </c>
      <c r="L20" s="144">
        <v>45862</v>
      </c>
      <c r="M20" s="96" t="s">
        <v>843</v>
      </c>
      <c r="N20" s="144">
        <v>45862</v>
      </c>
      <c r="O20" s="96" t="s">
        <v>843</v>
      </c>
      <c r="Q20" s="96" t="s">
        <v>842</v>
      </c>
      <c r="R20" s="144">
        <v>45865</v>
      </c>
      <c r="S20" s="96" t="s">
        <v>843</v>
      </c>
      <c r="U20" s="96" t="s">
        <v>842</v>
      </c>
      <c r="V20" s="144">
        <v>45865</v>
      </c>
      <c r="W20" s="96" t="s">
        <v>843</v>
      </c>
      <c r="X20" s="144">
        <v>45862</v>
      </c>
      <c r="Y20" s="96" t="s">
        <v>843</v>
      </c>
      <c r="Z20" s="144">
        <v>45862</v>
      </c>
      <c r="AA20" s="96" t="s">
        <v>843</v>
      </c>
      <c r="AB20" s="143">
        <v>45873</v>
      </c>
      <c r="AC20" s="96" t="s">
        <v>843</v>
      </c>
    </row>
    <row r="21" spans="1:29" x14ac:dyDescent="0.3">
      <c r="A21" s="7"/>
      <c r="B21" s="84"/>
      <c r="C21" s="84"/>
      <c r="D21" s="84"/>
    </row>
    <row r="22" spans="1:29" x14ac:dyDescent="0.3">
      <c r="A22" s="7"/>
      <c r="B22" s="84"/>
      <c r="C22" s="84"/>
      <c r="D22" s="84"/>
    </row>
    <row r="23" spans="1:29" x14ac:dyDescent="0.3">
      <c r="A23" s="7"/>
      <c r="B23" s="84"/>
      <c r="C23" s="84"/>
      <c r="D23" s="84"/>
    </row>
    <row r="24" spans="1:29" x14ac:dyDescent="0.3">
      <c r="A24" s="14"/>
      <c r="B24" s="85"/>
      <c r="C24" s="85"/>
      <c r="D24" s="85"/>
    </row>
    <row r="25" spans="1:29" x14ac:dyDescent="0.3">
      <c r="A25" s="14"/>
      <c r="B25" s="85"/>
      <c r="C25" s="85"/>
      <c r="D25" s="85"/>
    </row>
    <row r="26" spans="1:29" x14ac:dyDescent="0.3">
      <c r="A26" s="14"/>
      <c r="B26" s="85"/>
      <c r="C26" s="85"/>
      <c r="D26" s="85"/>
    </row>
    <row r="27" spans="1:29" x14ac:dyDescent="0.3">
      <c r="A27" s="14"/>
      <c r="B27" s="85"/>
      <c r="C27" s="85"/>
      <c r="D27" s="85"/>
    </row>
    <row r="28" spans="1:29" x14ac:dyDescent="0.3">
      <c r="A28" s="4"/>
      <c r="B28" s="41"/>
      <c r="C28" s="41"/>
      <c r="D28" s="41"/>
    </row>
    <row r="29" spans="1:29" x14ac:dyDescent="0.3">
      <c r="A29" s="19"/>
    </row>
    <row r="30" spans="1:29" x14ac:dyDescent="0.3">
      <c r="A30" s="19"/>
    </row>
    <row r="31" spans="1:29" x14ac:dyDescent="0.3">
      <c r="A31" s="19"/>
    </row>
    <row r="32" spans="1:29" x14ac:dyDescent="0.3">
      <c r="A32" s="19"/>
    </row>
    <row r="33" spans="1:4" x14ac:dyDescent="0.3">
      <c r="A33" s="19"/>
    </row>
    <row r="34" spans="1:4" x14ac:dyDescent="0.3">
      <c r="A34" s="19"/>
    </row>
    <row r="35" spans="1:4" x14ac:dyDescent="0.3">
      <c r="A35" s="19"/>
    </row>
    <row r="36" spans="1:4" x14ac:dyDescent="0.3">
      <c r="A36" s="19"/>
    </row>
    <row r="37" spans="1:4" x14ac:dyDescent="0.3">
      <c r="A37" s="19"/>
    </row>
    <row r="38" spans="1:4" x14ac:dyDescent="0.3">
      <c r="A38" s="19"/>
    </row>
    <row r="39" spans="1:4" x14ac:dyDescent="0.3">
      <c r="A39" s="19"/>
    </row>
    <row r="40" spans="1:4" x14ac:dyDescent="0.3">
      <c r="A40" s="19"/>
    </row>
    <row r="41" spans="1:4" x14ac:dyDescent="0.3">
      <c r="A41" s="19"/>
    </row>
    <row r="42" spans="1:4" x14ac:dyDescent="0.3">
      <c r="A42" s="19"/>
    </row>
    <row r="43" spans="1:4" x14ac:dyDescent="0.3">
      <c r="A43" s="19"/>
    </row>
    <row r="44" spans="1:4" x14ac:dyDescent="0.3">
      <c r="A44" s="19"/>
    </row>
    <row r="45" spans="1:4" x14ac:dyDescent="0.3">
      <c r="A45" s="19"/>
    </row>
    <row r="46" spans="1:4" x14ac:dyDescent="0.3">
      <c r="A46" s="4"/>
      <c r="B46" s="41"/>
      <c r="C46" s="41"/>
      <c r="D46" s="41"/>
    </row>
    <row r="47" spans="1:4" x14ac:dyDescent="0.3">
      <c r="A47" s="4"/>
      <c r="B47" s="41"/>
      <c r="C47" s="41"/>
      <c r="D47" s="41"/>
    </row>
    <row r="48" spans="1:4" x14ac:dyDescent="0.3">
      <c r="A48" s="4"/>
      <c r="B48" s="41"/>
      <c r="C48" s="41"/>
      <c r="D48" s="41"/>
    </row>
    <row r="49" spans="1:4" x14ac:dyDescent="0.3">
      <c r="A49" s="4"/>
      <c r="B49" s="41"/>
      <c r="C49" s="41"/>
      <c r="D49" s="41"/>
    </row>
    <row r="50" spans="1:4" x14ac:dyDescent="0.3">
      <c r="A50" s="4"/>
      <c r="B50" s="41"/>
      <c r="C50" s="41"/>
      <c r="D50" s="41"/>
    </row>
    <row r="51" spans="1:4" x14ac:dyDescent="0.3">
      <c r="A51" s="24"/>
      <c r="B51" s="86"/>
      <c r="C51" s="86"/>
      <c r="D51" s="86"/>
    </row>
    <row r="52" spans="1:4" x14ac:dyDescent="0.3">
      <c r="A52" s="4"/>
      <c r="B52" s="41"/>
      <c r="C52" s="41"/>
      <c r="D52" s="41"/>
    </row>
    <row r="53" spans="1:4" x14ac:dyDescent="0.3">
      <c r="A53" s="4"/>
      <c r="B53" s="41"/>
      <c r="C53" s="41"/>
      <c r="D53" s="41"/>
    </row>
    <row r="54" spans="1:4" x14ac:dyDescent="0.3">
      <c r="A54" s="19"/>
    </row>
    <row r="55" spans="1:4" x14ac:dyDescent="0.3">
      <c r="A55" s="19"/>
    </row>
    <row r="56" spans="1:4" x14ac:dyDescent="0.3">
      <c r="A56" s="4"/>
      <c r="B56" s="41"/>
      <c r="C56" s="41"/>
      <c r="D56" s="41"/>
    </row>
    <row r="57" spans="1:4" x14ac:dyDescent="0.3">
      <c r="A57" s="19"/>
    </row>
    <row r="58" spans="1:4" x14ac:dyDescent="0.3">
      <c r="A58" s="19"/>
    </row>
    <row r="59" spans="1:4" x14ac:dyDescent="0.3">
      <c r="A59" s="4"/>
      <c r="B59" s="41"/>
      <c r="C59" s="41"/>
      <c r="D59" s="41"/>
    </row>
    <row r="60" spans="1:4" x14ac:dyDescent="0.3">
      <c r="A60" s="4"/>
      <c r="B60" s="41"/>
      <c r="C60" s="41"/>
      <c r="D60" s="41"/>
    </row>
    <row r="61" spans="1:4" x14ac:dyDescent="0.3">
      <c r="A61" s="4"/>
      <c r="B61" s="41"/>
      <c r="C61" s="41"/>
      <c r="D61" s="41"/>
    </row>
    <row r="62" spans="1:4" x14ac:dyDescent="0.3">
      <c r="A62" s="4"/>
      <c r="B62" s="41"/>
      <c r="C62" s="41"/>
      <c r="D62" s="41"/>
    </row>
    <row r="63" spans="1:4" x14ac:dyDescent="0.3">
      <c r="A63" s="4"/>
      <c r="B63" s="41"/>
      <c r="C63" s="41"/>
      <c r="D63" s="41"/>
    </row>
    <row r="64" spans="1:4" x14ac:dyDescent="0.3">
      <c r="A64" s="4"/>
      <c r="B64" s="41"/>
      <c r="C64" s="41"/>
      <c r="D64" s="41"/>
    </row>
    <row r="65" spans="1:4" x14ac:dyDescent="0.3">
      <c r="A65" s="4"/>
      <c r="B65" s="41"/>
      <c r="C65" s="41"/>
      <c r="D65" s="41"/>
    </row>
    <row r="66" spans="1:4" x14ac:dyDescent="0.3">
      <c r="A66" s="4"/>
      <c r="B66" s="41"/>
      <c r="C66" s="41"/>
      <c r="D66" s="41"/>
    </row>
    <row r="67" spans="1:4" x14ac:dyDescent="0.3">
      <c r="A67" s="4"/>
      <c r="B67" s="41"/>
      <c r="C67" s="41"/>
      <c r="D67" s="41"/>
    </row>
    <row r="68" spans="1:4" x14ac:dyDescent="0.3">
      <c r="A68" s="4"/>
      <c r="B68" s="41"/>
      <c r="C68" s="41"/>
      <c r="D68" s="41"/>
    </row>
    <row r="69" spans="1:4" x14ac:dyDescent="0.3">
      <c r="A69" s="4"/>
      <c r="B69" s="41"/>
      <c r="C69" s="41"/>
      <c r="D69" s="41"/>
    </row>
    <row r="70" spans="1:4" x14ac:dyDescent="0.3">
      <c r="A70" s="4"/>
      <c r="B70" s="41"/>
      <c r="C70" s="41"/>
      <c r="D70" s="41"/>
    </row>
    <row r="71" spans="1:4" x14ac:dyDescent="0.3">
      <c r="A71" s="4"/>
      <c r="B71" s="41"/>
      <c r="C71" s="41"/>
      <c r="D71" s="41"/>
    </row>
    <row r="72" spans="1:4" x14ac:dyDescent="0.3">
      <c r="A72" s="24"/>
      <c r="B72" s="86"/>
      <c r="C72" s="86"/>
      <c r="D72" s="86"/>
    </row>
    <row r="73" spans="1:4" x14ac:dyDescent="0.3">
      <c r="A73" s="4"/>
      <c r="B73" s="41"/>
      <c r="C73" s="41"/>
      <c r="D73" s="41"/>
    </row>
    <row r="74" spans="1:4" x14ac:dyDescent="0.3">
      <c r="A74" s="4"/>
      <c r="B74" s="41"/>
      <c r="C74" s="41"/>
      <c r="D74" s="41"/>
    </row>
    <row r="75" spans="1:4" x14ac:dyDescent="0.3">
      <c r="A75" s="4"/>
      <c r="B75" s="41"/>
      <c r="C75" s="41"/>
      <c r="D75" s="41"/>
    </row>
    <row r="76" spans="1:4" x14ac:dyDescent="0.3">
      <c r="A76" s="4"/>
      <c r="B76" s="41"/>
      <c r="C76" s="41"/>
      <c r="D76" s="41"/>
    </row>
    <row r="77" spans="1:4" x14ac:dyDescent="0.3">
      <c r="A77" s="4"/>
      <c r="B77" s="41"/>
      <c r="C77" s="41"/>
      <c r="D77" s="41"/>
    </row>
    <row r="78" spans="1:4" x14ac:dyDescent="0.3">
      <c r="A78" s="4"/>
      <c r="B78" s="41"/>
      <c r="C78" s="41"/>
      <c r="D78" s="41"/>
    </row>
    <row r="79" spans="1:4" x14ac:dyDescent="0.3">
      <c r="A79" s="4"/>
      <c r="B79" s="41"/>
      <c r="C79" s="41"/>
      <c r="D79" s="41"/>
    </row>
    <row r="80" spans="1:4" x14ac:dyDescent="0.3">
      <c r="A80" s="24"/>
      <c r="B80" s="86"/>
      <c r="C80" s="86"/>
      <c r="D80" s="86"/>
    </row>
    <row r="81" spans="1:4" x14ac:dyDescent="0.3">
      <c r="A81" s="4"/>
      <c r="B81" s="41"/>
      <c r="C81" s="41"/>
      <c r="D81" s="41"/>
    </row>
    <row r="82" spans="1:4" x14ac:dyDescent="0.3">
      <c r="A82" s="4"/>
      <c r="B82" s="41"/>
      <c r="C82" s="41"/>
      <c r="D82" s="41"/>
    </row>
    <row r="83" spans="1:4" x14ac:dyDescent="0.3">
      <c r="A83" s="4"/>
      <c r="B83" s="41"/>
      <c r="C83" s="41"/>
      <c r="D83" s="41"/>
    </row>
    <row r="84" spans="1:4" x14ac:dyDescent="0.3">
      <c r="A84" s="4"/>
      <c r="B84" s="41"/>
      <c r="C84" s="41"/>
      <c r="D84" s="41"/>
    </row>
    <row r="85" spans="1:4" x14ac:dyDescent="0.3">
      <c r="A85" s="4"/>
      <c r="B85" s="41"/>
      <c r="C85" s="41"/>
      <c r="D85" s="41"/>
    </row>
    <row r="86" spans="1:4" x14ac:dyDescent="0.3">
      <c r="A86" s="4"/>
      <c r="B86" s="41"/>
      <c r="C86" s="41"/>
      <c r="D86" s="41"/>
    </row>
    <row r="87" spans="1:4" x14ac:dyDescent="0.3">
      <c r="A87" s="4"/>
      <c r="B87" s="41"/>
      <c r="C87" s="41"/>
      <c r="D87" s="41"/>
    </row>
    <row r="88" spans="1:4" x14ac:dyDescent="0.3">
      <c r="A88" s="24"/>
      <c r="B88" s="86"/>
      <c r="C88" s="86"/>
      <c r="D88" s="86"/>
    </row>
    <row r="89" spans="1:4" x14ac:dyDescent="0.3">
      <c r="A89" s="35"/>
      <c r="B89" s="87"/>
      <c r="C89" s="87"/>
      <c r="D89" s="87"/>
    </row>
    <row r="90" spans="1:4" x14ac:dyDescent="0.3">
      <c r="A90" s="4"/>
      <c r="B90" s="41"/>
      <c r="C90" s="41"/>
      <c r="D90" s="41"/>
    </row>
    <row r="91" spans="1:4" x14ac:dyDescent="0.3">
      <c r="A91" s="4"/>
      <c r="B91" s="41"/>
      <c r="C91" s="41"/>
      <c r="D91" s="41"/>
    </row>
    <row r="92" spans="1:4" x14ac:dyDescent="0.3">
      <c r="A92" s="4"/>
      <c r="B92" s="41"/>
      <c r="C92" s="41"/>
      <c r="D92" s="41"/>
    </row>
    <row r="93" spans="1:4" x14ac:dyDescent="0.3">
      <c r="A93" s="4"/>
      <c r="B93" s="41"/>
      <c r="C93" s="41"/>
      <c r="D93" s="41"/>
    </row>
    <row r="94" spans="1:4" x14ac:dyDescent="0.3">
      <c r="A94" s="4"/>
      <c r="B94" s="41"/>
      <c r="C94" s="41"/>
      <c r="D94" s="41"/>
    </row>
    <row r="95" spans="1:4" x14ac:dyDescent="0.3">
      <c r="A95" s="4"/>
      <c r="B95" s="41"/>
      <c r="C95" s="41"/>
      <c r="D95" s="41"/>
    </row>
    <row r="96" spans="1:4" x14ac:dyDescent="0.3">
      <c r="A96" s="4"/>
      <c r="B96" s="41"/>
      <c r="C96" s="41"/>
      <c r="D96" s="41"/>
    </row>
    <row r="97" spans="1:4" x14ac:dyDescent="0.3">
      <c r="A97" s="4"/>
      <c r="B97" s="41"/>
      <c r="C97" s="41"/>
      <c r="D97" s="41"/>
    </row>
    <row r="98" spans="1:4" x14ac:dyDescent="0.3">
      <c r="A98" s="4"/>
      <c r="B98" s="41"/>
      <c r="C98" s="41"/>
      <c r="D98" s="41"/>
    </row>
    <row r="99" spans="1:4" x14ac:dyDescent="0.3">
      <c r="A99" s="4"/>
      <c r="B99" s="41"/>
      <c r="C99" s="41"/>
      <c r="D99" s="41"/>
    </row>
    <row r="100" spans="1:4" x14ac:dyDescent="0.3">
      <c r="A100" s="4"/>
      <c r="B100" s="41"/>
      <c r="C100" s="41"/>
      <c r="D100" s="41"/>
    </row>
    <row r="101" spans="1:4" x14ac:dyDescent="0.3">
      <c r="A101" s="4"/>
      <c r="B101" s="41"/>
      <c r="C101" s="41"/>
      <c r="D101" s="41"/>
    </row>
    <row r="102" spans="1:4" x14ac:dyDescent="0.3">
      <c r="A102" s="4"/>
      <c r="B102" s="41"/>
      <c r="C102" s="41"/>
      <c r="D102" s="41"/>
    </row>
    <row r="103" spans="1:4" x14ac:dyDescent="0.3">
      <c r="A103" s="24"/>
      <c r="B103" s="86"/>
      <c r="C103" s="86"/>
      <c r="D103" s="86"/>
    </row>
    <row r="104" spans="1:4" x14ac:dyDescent="0.3">
      <c r="A104" s="4"/>
      <c r="B104" s="41"/>
      <c r="C104" s="41"/>
      <c r="D104" s="41"/>
    </row>
    <row r="105" spans="1:4" x14ac:dyDescent="0.3">
      <c r="A105" s="4"/>
      <c r="B105" s="41"/>
      <c r="C105" s="41"/>
      <c r="D105" s="41"/>
    </row>
    <row r="106" spans="1:4" x14ac:dyDescent="0.3">
      <c r="A106" s="4"/>
      <c r="B106" s="41"/>
      <c r="C106" s="41"/>
      <c r="D106" s="41"/>
    </row>
    <row r="107" spans="1:4" x14ac:dyDescent="0.3">
      <c r="A107" s="4"/>
      <c r="B107" s="41"/>
      <c r="C107" s="41"/>
      <c r="D107" s="41"/>
    </row>
    <row r="108" spans="1:4" x14ac:dyDescent="0.3">
      <c r="A108" s="4"/>
      <c r="B108" s="41"/>
      <c r="C108" s="41"/>
      <c r="D108" s="41"/>
    </row>
    <row r="109" spans="1:4" x14ac:dyDescent="0.3">
      <c r="A109" s="4"/>
      <c r="B109" s="41"/>
      <c r="C109" s="41"/>
      <c r="D109" s="41"/>
    </row>
    <row r="110" spans="1:4" x14ac:dyDescent="0.3">
      <c r="A110" s="4"/>
      <c r="B110" s="41"/>
      <c r="C110" s="41"/>
      <c r="D110" s="41"/>
    </row>
    <row r="111" spans="1:4" x14ac:dyDescent="0.3">
      <c r="A111" s="4"/>
      <c r="B111" s="41"/>
      <c r="C111" s="41"/>
      <c r="D111" s="41"/>
    </row>
    <row r="112" spans="1:4" x14ac:dyDescent="0.3">
      <c r="A112" s="4"/>
      <c r="B112" s="41"/>
      <c r="C112" s="41"/>
      <c r="D112" s="41"/>
    </row>
    <row r="113" spans="1:4" x14ac:dyDescent="0.3">
      <c r="A113" s="4"/>
      <c r="B113" s="41"/>
      <c r="C113" s="41"/>
      <c r="D113" s="41"/>
    </row>
    <row r="114" spans="1:4" x14ac:dyDescent="0.3">
      <c r="A114" s="4"/>
      <c r="B114" s="41"/>
      <c r="C114" s="41"/>
      <c r="D114" s="41"/>
    </row>
    <row r="115" spans="1:4" x14ac:dyDescent="0.3">
      <c r="A115" s="4"/>
      <c r="B115" s="41"/>
      <c r="C115" s="41"/>
      <c r="D115" s="41"/>
    </row>
    <row r="116" spans="1:4" x14ac:dyDescent="0.3">
      <c r="A116" s="4"/>
      <c r="B116" s="41"/>
      <c r="C116" s="41"/>
      <c r="D116" s="41"/>
    </row>
    <row r="117" spans="1:4" x14ac:dyDescent="0.3">
      <c r="A117" s="4"/>
      <c r="B117" s="41"/>
      <c r="C117" s="41"/>
      <c r="D117" s="41"/>
    </row>
    <row r="118" spans="1:4" x14ac:dyDescent="0.3">
      <c r="A118" s="4"/>
      <c r="B118" s="41"/>
      <c r="C118" s="41"/>
      <c r="D118" s="41"/>
    </row>
    <row r="119" spans="1:4" x14ac:dyDescent="0.3">
      <c r="A119" s="4"/>
      <c r="B119" s="41"/>
      <c r="C119" s="41"/>
      <c r="D119" s="41"/>
    </row>
    <row r="120" spans="1:4" x14ac:dyDescent="0.3">
      <c r="A120" s="4"/>
      <c r="B120" s="41"/>
      <c r="C120" s="41"/>
      <c r="D120" s="41"/>
    </row>
    <row r="121" spans="1:4" x14ac:dyDescent="0.3">
      <c r="A121" s="4"/>
      <c r="B121" s="41"/>
      <c r="C121" s="41"/>
      <c r="D121" s="41"/>
    </row>
    <row r="122" spans="1:4" x14ac:dyDescent="0.3">
      <c r="A122" s="4"/>
      <c r="B122" s="41"/>
      <c r="C122" s="41"/>
      <c r="D122" s="41"/>
    </row>
    <row r="123" spans="1:4" x14ac:dyDescent="0.3">
      <c r="A123" s="4"/>
      <c r="B123" s="41"/>
      <c r="C123" s="41"/>
      <c r="D123" s="41"/>
    </row>
    <row r="124" spans="1:4" x14ac:dyDescent="0.3">
      <c r="A124" s="4"/>
      <c r="B124" s="41"/>
      <c r="C124" s="41"/>
      <c r="D124" s="41"/>
    </row>
    <row r="125" spans="1:4" x14ac:dyDescent="0.3">
      <c r="A125" s="4"/>
      <c r="B125" s="41"/>
      <c r="C125" s="41"/>
      <c r="D125" s="41"/>
    </row>
    <row r="126" spans="1:4" x14ac:dyDescent="0.3">
      <c r="A126" s="32"/>
      <c r="B126" s="41"/>
      <c r="C126" s="41"/>
      <c r="D126" s="41"/>
    </row>
    <row r="127" spans="1:4" x14ac:dyDescent="0.3">
      <c r="A127" s="32"/>
      <c r="B127" s="41"/>
      <c r="C127" s="41"/>
      <c r="D127" s="41"/>
    </row>
    <row r="128" spans="1:4" x14ac:dyDescent="0.3">
      <c r="A128" s="33"/>
      <c r="B128" s="41"/>
      <c r="C128" s="41"/>
      <c r="D128" s="41"/>
    </row>
    <row r="129" spans="1:4" x14ac:dyDescent="0.3">
      <c r="A129" s="33"/>
      <c r="B129" s="41"/>
      <c r="C129" s="41"/>
      <c r="D129" s="41"/>
    </row>
    <row r="130" spans="1:4" x14ac:dyDescent="0.3">
      <c r="A130" s="34"/>
      <c r="B130" s="88"/>
      <c r="C130" s="88"/>
      <c r="D130" s="88"/>
    </row>
    <row r="131" spans="1:4" x14ac:dyDescent="0.3">
      <c r="A131" s="33"/>
      <c r="B131" s="41"/>
      <c r="C131" s="41"/>
      <c r="D131" s="41"/>
    </row>
    <row r="132" spans="1:4" x14ac:dyDescent="0.3">
      <c r="A132" s="33"/>
      <c r="B132" s="41"/>
      <c r="C132" s="41"/>
      <c r="D132" s="41"/>
    </row>
    <row r="133" spans="1:4" x14ac:dyDescent="0.3">
      <c r="A133" s="24"/>
      <c r="B133" s="86"/>
      <c r="C133" s="86"/>
      <c r="D133" s="86"/>
    </row>
    <row r="134" spans="1:4" x14ac:dyDescent="0.3">
      <c r="A134" s="4"/>
      <c r="B134" s="41"/>
      <c r="C134" s="41"/>
      <c r="D134" s="41"/>
    </row>
    <row r="135" spans="1:4" x14ac:dyDescent="0.3">
      <c r="A135" s="4"/>
      <c r="B135" s="41"/>
      <c r="C135" s="41"/>
      <c r="D135" s="41"/>
    </row>
    <row r="136" spans="1:4" x14ac:dyDescent="0.3">
      <c r="A136" s="4"/>
      <c r="B136" s="41"/>
      <c r="C136" s="41"/>
      <c r="D136" s="41"/>
    </row>
    <row r="137" spans="1:4" x14ac:dyDescent="0.3">
      <c r="A137" s="4"/>
      <c r="B137" s="41"/>
      <c r="C137" s="41"/>
      <c r="D137" s="41"/>
    </row>
    <row r="138" spans="1:4" x14ac:dyDescent="0.3">
      <c r="A138" s="4"/>
      <c r="B138" s="41"/>
      <c r="C138" s="41"/>
      <c r="D138" s="41"/>
    </row>
    <row r="139" spans="1:4" x14ac:dyDescent="0.3">
      <c r="A139" s="4"/>
      <c r="B139" s="41"/>
      <c r="C139" s="41"/>
      <c r="D139" s="41"/>
    </row>
    <row r="140" spans="1:4" x14ac:dyDescent="0.3">
      <c r="A140" s="4"/>
      <c r="B140" s="41"/>
      <c r="C140" s="41"/>
      <c r="D140" s="41"/>
    </row>
    <row r="141" spans="1:4" x14ac:dyDescent="0.3">
      <c r="A141" s="4"/>
      <c r="B141" s="41"/>
      <c r="C141" s="41"/>
      <c r="D141" s="41"/>
    </row>
    <row r="142" spans="1:4" x14ac:dyDescent="0.3">
      <c r="A142" s="4"/>
      <c r="B142" s="41"/>
      <c r="C142" s="41"/>
      <c r="D142" s="41"/>
    </row>
    <row r="143" spans="1:4" x14ac:dyDescent="0.3">
      <c r="A143" s="4"/>
      <c r="B143" s="41"/>
      <c r="C143" s="41"/>
      <c r="D143" s="41"/>
    </row>
    <row r="144" spans="1:4" x14ac:dyDescent="0.3">
      <c r="A144" s="4"/>
      <c r="B144" s="41"/>
      <c r="C144" s="41"/>
      <c r="D144" s="41"/>
    </row>
    <row r="145" spans="1:4" x14ac:dyDescent="0.3">
      <c r="A145" s="4"/>
      <c r="B145" s="41"/>
      <c r="C145" s="41"/>
      <c r="D145" s="41"/>
    </row>
    <row r="146" spans="1:4" x14ac:dyDescent="0.3">
      <c r="A146" s="4"/>
      <c r="B146" s="41"/>
      <c r="C146" s="41"/>
      <c r="D146" s="41"/>
    </row>
    <row r="147" spans="1:4" x14ac:dyDescent="0.3">
      <c r="A147" s="4"/>
      <c r="B147" s="41"/>
      <c r="C147" s="41"/>
      <c r="D147" s="41"/>
    </row>
    <row r="148" spans="1:4" x14ac:dyDescent="0.3">
      <c r="A148" s="24"/>
      <c r="B148" s="86"/>
      <c r="C148" s="86"/>
      <c r="D148" s="86"/>
    </row>
    <row r="149" spans="1:4" x14ac:dyDescent="0.3">
      <c r="A149" s="4"/>
      <c r="B149" s="41"/>
      <c r="C149" s="41"/>
      <c r="D149" s="41"/>
    </row>
    <row r="150" spans="1:4" x14ac:dyDescent="0.3">
      <c r="A150" s="4"/>
      <c r="B150" s="41"/>
      <c r="C150" s="41"/>
      <c r="D150" s="41"/>
    </row>
    <row r="151" spans="1:4" x14ac:dyDescent="0.3">
      <c r="A151" s="4"/>
      <c r="B151" s="41"/>
      <c r="C151" s="41"/>
      <c r="D151" s="41"/>
    </row>
    <row r="152" spans="1:4" x14ac:dyDescent="0.3">
      <c r="A152" s="4"/>
      <c r="B152" s="41"/>
      <c r="C152" s="41"/>
      <c r="D152" s="41"/>
    </row>
    <row r="153" spans="1:4" x14ac:dyDescent="0.3">
      <c r="A153" s="4"/>
      <c r="B153" s="41"/>
      <c r="C153" s="41"/>
      <c r="D153" s="41"/>
    </row>
    <row r="154" spans="1:4" x14ac:dyDescent="0.3">
      <c r="A154" s="4"/>
      <c r="B154" s="41"/>
      <c r="C154" s="41"/>
      <c r="D154" s="41"/>
    </row>
    <row r="155" spans="1:4" x14ac:dyDescent="0.3">
      <c r="A155" s="4"/>
      <c r="B155" s="41"/>
      <c r="C155" s="41"/>
      <c r="D155" s="41"/>
    </row>
    <row r="156" spans="1:4" x14ac:dyDescent="0.3">
      <c r="A156" s="4"/>
      <c r="B156" s="41"/>
      <c r="C156" s="41"/>
      <c r="D156" s="41"/>
    </row>
    <row r="157" spans="1:4" x14ac:dyDescent="0.3">
      <c r="A157" s="4"/>
      <c r="B157" s="41"/>
      <c r="C157" s="41"/>
      <c r="D157" s="41"/>
    </row>
    <row r="158" spans="1:4" x14ac:dyDescent="0.3">
      <c r="A158" s="4"/>
      <c r="B158" s="41"/>
      <c r="C158" s="41"/>
      <c r="D158" s="41"/>
    </row>
    <row r="159" spans="1:4" x14ac:dyDescent="0.3">
      <c r="A159" s="4"/>
      <c r="B159" s="41"/>
      <c r="C159" s="41"/>
      <c r="D159" s="41"/>
    </row>
    <row r="160" spans="1:4" x14ac:dyDescent="0.3">
      <c r="A160" s="4"/>
      <c r="B160" s="41"/>
      <c r="C160" s="41"/>
      <c r="D160" s="41"/>
    </row>
    <row r="161" spans="1:4" x14ac:dyDescent="0.3">
      <c r="A161" s="4"/>
      <c r="B161" s="41"/>
      <c r="C161" s="41"/>
      <c r="D161" s="41"/>
    </row>
    <row r="162" spans="1:4" x14ac:dyDescent="0.3">
      <c r="A162" s="4"/>
      <c r="B162" s="41"/>
      <c r="C162" s="41"/>
      <c r="D162" s="41"/>
    </row>
    <row r="163" spans="1:4" x14ac:dyDescent="0.3">
      <c r="A163" s="4"/>
      <c r="B163" s="41"/>
      <c r="C163" s="41"/>
      <c r="D163" s="41"/>
    </row>
    <row r="164" spans="1:4" x14ac:dyDescent="0.3">
      <c r="A164" s="4"/>
      <c r="B164" s="41"/>
      <c r="C164" s="41"/>
      <c r="D164" s="41"/>
    </row>
    <row r="165" spans="1:4" x14ac:dyDescent="0.3">
      <c r="A165" s="5"/>
      <c r="B165" s="89"/>
      <c r="C165" s="89"/>
      <c r="D165" s="89"/>
    </row>
    <row r="166" spans="1:4" x14ac:dyDescent="0.3">
      <c r="A166" s="5"/>
      <c r="B166" s="89"/>
      <c r="C166" s="89"/>
      <c r="D166" s="89"/>
    </row>
    <row r="167" spans="1:4" x14ac:dyDescent="0.3">
      <c r="A167" s="5"/>
      <c r="B167" s="89"/>
      <c r="C167" s="89"/>
      <c r="D167" s="89"/>
    </row>
    <row r="168" spans="1:4" x14ac:dyDescent="0.3">
      <c r="A168" s="5"/>
      <c r="B168" s="89"/>
      <c r="C168" s="89"/>
      <c r="D168" s="89"/>
    </row>
    <row r="169" spans="1:4" x14ac:dyDescent="0.3">
      <c r="A169" s="5"/>
      <c r="B169" s="89"/>
      <c r="C169" s="89"/>
      <c r="D169" s="89"/>
    </row>
    <row r="170" spans="1:4" x14ac:dyDescent="0.3">
      <c r="A170" s="5"/>
      <c r="B170" s="89"/>
      <c r="C170" s="89"/>
      <c r="D170" s="89"/>
    </row>
    <row r="171" spans="1:4" x14ac:dyDescent="0.3">
      <c r="A171" s="5"/>
      <c r="B171" s="89"/>
      <c r="C171" s="89"/>
      <c r="D171" s="89"/>
    </row>
    <row r="172" spans="1:4" x14ac:dyDescent="0.3">
      <c r="A172" s="5"/>
      <c r="B172" s="89"/>
      <c r="C172" s="89"/>
      <c r="D172" s="89"/>
    </row>
    <row r="173" spans="1:4" x14ac:dyDescent="0.3">
      <c r="A173" s="5"/>
      <c r="B173" s="89"/>
      <c r="C173" s="89"/>
      <c r="D173" s="89"/>
    </row>
    <row r="174" spans="1:4" x14ac:dyDescent="0.3">
      <c r="A174" s="5"/>
      <c r="B174" s="89"/>
      <c r="C174" s="89"/>
      <c r="D174" s="89"/>
    </row>
    <row r="175" spans="1:4" x14ac:dyDescent="0.3">
      <c r="A175" s="53" t="s">
        <v>76</v>
      </c>
      <c r="B175" s="91"/>
      <c r="C175" s="91"/>
      <c r="D175" s="91"/>
    </row>
    <row r="176" spans="1:4" x14ac:dyDescent="0.3">
      <c r="A176" s="53" t="s">
        <v>76</v>
      </c>
      <c r="B176" s="91"/>
      <c r="C176" s="91"/>
      <c r="D176" s="91"/>
    </row>
    <row r="177" spans="1:4" x14ac:dyDescent="0.3">
      <c r="A177" s="53" t="s">
        <v>76</v>
      </c>
      <c r="B177" s="91"/>
      <c r="C177" s="91"/>
      <c r="D177" s="91"/>
    </row>
    <row r="178" spans="1:4" x14ac:dyDescent="0.3">
      <c r="A178" s="53" t="s">
        <v>76</v>
      </c>
      <c r="B178" s="91"/>
      <c r="C178" s="91"/>
      <c r="D178" s="91"/>
    </row>
    <row r="179" spans="1:4" x14ac:dyDescent="0.3">
      <c r="A179" s="53"/>
      <c r="B179" s="91"/>
      <c r="C179" s="91"/>
      <c r="D179" s="91"/>
    </row>
    <row r="180" spans="1:4" x14ac:dyDescent="0.3">
      <c r="A180" s="53"/>
      <c r="B180" s="91"/>
      <c r="C180" s="91"/>
      <c r="D180" s="91"/>
    </row>
    <row r="181" spans="1:4" x14ac:dyDescent="0.3">
      <c r="A181" s="53"/>
      <c r="B181" s="91"/>
      <c r="C181" s="91"/>
      <c r="D181" s="91"/>
    </row>
  </sheetData>
  <phoneticPr fontId="11" type="noConversion"/>
  <conditionalFormatting sqref="F18:I18 G19:G20 I19:I20">
    <cfRule type="containsText" dxfId="31" priority="11" operator="containsText" text="NOT DONE">
      <formula>NOT(ISERROR(SEARCH("NOT DONE",F18)))</formula>
    </cfRule>
  </conditionalFormatting>
  <conditionalFormatting sqref="F17:L17">
    <cfRule type="containsText" dxfId="30" priority="15" operator="containsText" text="NOT DONE">
      <formula>NOT(ISERROR(SEARCH("NOT DONE",F17)))</formula>
    </cfRule>
  </conditionalFormatting>
  <conditionalFormatting sqref="G4:M10 F11:M11 G12:M14 F15:M15 G16:M16">
    <cfRule type="containsText" dxfId="29" priority="7" operator="containsText" text="NOT DONE">
      <formula>NOT(ISERROR(SEARCH("NOT DONE",F4)))</formula>
    </cfRule>
  </conditionalFormatting>
  <conditionalFormatting sqref="G2:U3">
    <cfRule type="containsText" dxfId="28" priority="16" operator="containsText" text="NOT DONE">
      <formula>NOT(ISERROR(SEARCH("NOT DONE",G2)))</formula>
    </cfRule>
  </conditionalFormatting>
  <conditionalFormatting sqref="K18:L18">
    <cfRule type="containsText" dxfId="27" priority="14" operator="containsText" text="NOT DONE">
      <formula>NOT(ISERROR(SEARCH("NOT DONE",K18)))</formula>
    </cfRule>
  </conditionalFormatting>
  <conditionalFormatting sqref="N4 N6:N14 M17:N18 M19:M20">
    <cfRule type="containsText" dxfId="26" priority="18" operator="containsText" text="NOT DONE">
      <formula>NOT(ISERROR(SEARCH("NOT DONE",M4)))</formula>
    </cfRule>
  </conditionalFormatting>
  <conditionalFormatting sqref="O18:Q18 O19:O20 Q19:Q20">
    <cfRule type="containsText" dxfId="25" priority="17" operator="containsText" text="NOT DONE">
      <formula>NOT(ISERROR(SEARCH("NOT DONE",O18)))</formula>
    </cfRule>
  </conditionalFormatting>
  <conditionalFormatting sqref="O4:U17 S18:S20 U18:U20">
    <cfRule type="containsText" dxfId="24" priority="21" operator="containsText" text="NOT DONE">
      <formula>NOT(ISERROR(SEARCH("NOT DONE",O4)))</formula>
    </cfRule>
  </conditionalFormatting>
  <conditionalFormatting sqref="V2:V4 V6:V7">
    <cfRule type="containsText" dxfId="23" priority="8" operator="containsText" text="NOT DONE">
      <formula>NOT(ISERROR(SEARCH("NOT DONE",V2)))</formula>
    </cfRule>
  </conditionalFormatting>
  <conditionalFormatting sqref="V9:V11 V13:V15">
    <cfRule type="containsText" dxfId="22" priority="6" operator="containsText" text="NOT DONE">
      <formula>NOT(ISERROR(SEARCH("NOT DONE",V9)))</formula>
    </cfRule>
  </conditionalFormatting>
  <conditionalFormatting sqref="V17">
    <cfRule type="containsText" dxfId="21" priority="5" operator="containsText" text="NOT DONE">
      <formula>NOT(ISERROR(SEARCH("NOT DONE",V17)))</formula>
    </cfRule>
  </conditionalFormatting>
  <conditionalFormatting sqref="W2:Y3 W4 Y4 W5:Y12 W12:W13 Y13 W14:Y15 W16 Y16 W17:Y18 W19:W20 Y19:Y20">
    <cfRule type="containsText" dxfId="20" priority="3" operator="containsText" text="NOT DONE">
      <formula>NOT(ISERROR(SEARCH("NOT DONE",W2)))</formula>
    </cfRule>
  </conditionalFormatting>
  <conditionalFormatting sqref="AA2:AA20">
    <cfRule type="containsText" dxfId="19" priority="2" operator="containsText" text="NOT DONE">
      <formula>NOT(ISERROR(SEARCH("NOT DONE",AA2)))</formula>
    </cfRule>
  </conditionalFormatting>
  <conditionalFormatting sqref="AC2:AC20">
    <cfRule type="containsText" dxfId="18" priority="1" operator="containsText" text="NOT DONE">
      <formula>NOT(ISERROR(SEARCH("NOT DONE",AC2)))</formula>
    </cfRule>
  </conditionalFormatting>
  <pageMargins left="0.7" right="0.7" top="0.75" bottom="0.75" header="0.3" footer="0.3"/>
  <pageSetup paperSize="1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5BC2-9F3D-4FB7-BB80-993A08CA6C26}">
  <sheetPr codeName="Sheet7"/>
  <dimension ref="A1:S173"/>
  <sheetViews>
    <sheetView workbookViewId="0">
      <pane ySplit="1" topLeftCell="A2" activePane="bottomLeft" state="frozen"/>
      <selection pane="bottomLeft" activeCell="F13" sqref="F13"/>
    </sheetView>
  </sheetViews>
  <sheetFormatPr defaultRowHeight="14.4" x14ac:dyDescent="0.3"/>
  <cols>
    <col min="2" max="2" width="28.33203125" customWidth="1"/>
    <col min="3" max="4" width="10.109375" customWidth="1"/>
    <col min="5" max="5" width="10" customWidth="1"/>
    <col min="6" max="6" width="11.44140625" customWidth="1"/>
    <col min="8" max="8" width="11.77734375" customWidth="1"/>
    <col min="10" max="10" width="11.21875" customWidth="1"/>
    <col min="12" max="12" width="11.77734375" customWidth="1"/>
    <col min="14" max="14" width="12.44140625" customWidth="1"/>
    <col min="16" max="16" width="11.44140625" customWidth="1"/>
    <col min="17" max="17" width="11.21875" customWidth="1"/>
    <col min="18" max="18" width="13.33203125" customWidth="1"/>
    <col min="19" max="19" width="9.77734375" customWidth="1"/>
  </cols>
  <sheetData>
    <row r="1" spans="1:19" s="38" customFormat="1" ht="49.8" customHeight="1" x14ac:dyDescent="0.3">
      <c r="A1" s="1" t="s">
        <v>0</v>
      </c>
      <c r="B1" s="83" t="s">
        <v>2</v>
      </c>
      <c r="C1" s="97" t="s">
        <v>641</v>
      </c>
      <c r="D1" s="40" t="s">
        <v>716</v>
      </c>
      <c r="E1" s="40" t="s">
        <v>539</v>
      </c>
      <c r="F1" s="47" t="s">
        <v>547</v>
      </c>
      <c r="G1" s="47" t="s">
        <v>580</v>
      </c>
      <c r="H1" s="47" t="s">
        <v>547</v>
      </c>
      <c r="I1" s="47" t="s">
        <v>581</v>
      </c>
      <c r="J1" s="47" t="s">
        <v>547</v>
      </c>
      <c r="K1" s="47" t="s">
        <v>582</v>
      </c>
      <c r="L1" s="47" t="s">
        <v>547</v>
      </c>
      <c r="M1" s="47" t="s">
        <v>714</v>
      </c>
      <c r="N1" s="47" t="s">
        <v>547</v>
      </c>
      <c r="O1" s="47" t="s">
        <v>584</v>
      </c>
      <c r="P1" s="47" t="s">
        <v>547</v>
      </c>
      <c r="Q1" s="47" t="s">
        <v>585</v>
      </c>
      <c r="R1" s="47" t="s">
        <v>547</v>
      </c>
      <c r="S1" s="47" t="s">
        <v>639</v>
      </c>
    </row>
    <row r="2" spans="1:19" x14ac:dyDescent="0.3">
      <c r="A2" s="4" t="s">
        <v>231</v>
      </c>
      <c r="B2" s="11" t="s">
        <v>233</v>
      </c>
      <c r="C2" s="92" t="s">
        <v>234</v>
      </c>
      <c r="D2" s="92">
        <v>7</v>
      </c>
      <c r="E2">
        <v>6</v>
      </c>
      <c r="F2" s="139">
        <v>45560</v>
      </c>
      <c r="G2" t="s">
        <v>843</v>
      </c>
      <c r="H2" s="139">
        <v>45582</v>
      </c>
      <c r="I2" t="s">
        <v>843</v>
      </c>
      <c r="J2" s="139">
        <v>45498</v>
      </c>
      <c r="K2" t="s">
        <v>843</v>
      </c>
      <c r="L2" s="139">
        <v>45498</v>
      </c>
      <c r="M2" t="s">
        <v>843</v>
      </c>
      <c r="N2" s="139">
        <v>45594</v>
      </c>
      <c r="O2" t="s">
        <v>843</v>
      </c>
      <c r="P2" s="139">
        <v>45501</v>
      </c>
      <c r="Q2" t="s">
        <v>843</v>
      </c>
      <c r="R2" s="139">
        <v>45595</v>
      </c>
      <c r="S2" t="s">
        <v>843</v>
      </c>
    </row>
    <row r="3" spans="1:19" x14ac:dyDescent="0.3">
      <c r="A3" s="4" t="s">
        <v>259</v>
      </c>
      <c r="B3" s="11" t="s">
        <v>261</v>
      </c>
      <c r="C3" s="92" t="s">
        <v>234</v>
      </c>
      <c r="D3" s="92">
        <v>7</v>
      </c>
      <c r="E3">
        <v>6</v>
      </c>
      <c r="F3" s="139">
        <v>45491</v>
      </c>
      <c r="G3" t="s">
        <v>843</v>
      </c>
      <c r="H3" s="139">
        <v>45495</v>
      </c>
      <c r="I3" t="s">
        <v>843</v>
      </c>
      <c r="J3" s="139">
        <v>45578</v>
      </c>
      <c r="K3" t="s">
        <v>843</v>
      </c>
      <c r="L3" s="139">
        <v>45579</v>
      </c>
      <c r="M3" t="s">
        <v>843</v>
      </c>
      <c r="N3" s="139">
        <v>45519</v>
      </c>
      <c r="O3" t="s">
        <v>843</v>
      </c>
      <c r="P3" s="139">
        <v>45573</v>
      </c>
      <c r="Q3" t="s">
        <v>843</v>
      </c>
      <c r="R3" s="139">
        <v>45571</v>
      </c>
      <c r="S3" t="s">
        <v>843</v>
      </c>
    </row>
    <row r="4" spans="1:19" x14ac:dyDescent="0.3">
      <c r="A4" s="4" t="s">
        <v>381</v>
      </c>
      <c r="B4" s="11" t="s">
        <v>383</v>
      </c>
      <c r="C4" s="92" t="s">
        <v>234</v>
      </c>
      <c r="D4" s="92">
        <v>7</v>
      </c>
      <c r="E4">
        <v>6</v>
      </c>
      <c r="F4" s="139">
        <v>45587</v>
      </c>
      <c r="G4" t="s">
        <v>843</v>
      </c>
      <c r="H4" s="139">
        <v>45593</v>
      </c>
      <c r="I4" t="s">
        <v>843</v>
      </c>
      <c r="J4" s="139">
        <v>45586</v>
      </c>
      <c r="K4" t="s">
        <v>843</v>
      </c>
      <c r="L4" s="139">
        <v>45586</v>
      </c>
      <c r="M4" t="s">
        <v>843</v>
      </c>
      <c r="N4" s="139">
        <v>45588</v>
      </c>
      <c r="O4" t="s">
        <v>843</v>
      </c>
      <c r="P4" s="139">
        <v>45592</v>
      </c>
      <c r="Q4" t="s">
        <v>843</v>
      </c>
      <c r="R4" s="139">
        <v>45585</v>
      </c>
      <c r="S4" t="s">
        <v>843</v>
      </c>
    </row>
    <row r="5" spans="1:19" x14ac:dyDescent="0.3">
      <c r="A5" s="32" t="s">
        <v>390</v>
      </c>
      <c r="B5" s="11" t="s">
        <v>392</v>
      </c>
      <c r="C5" s="92" t="s">
        <v>234</v>
      </c>
      <c r="D5" s="92">
        <v>7</v>
      </c>
      <c r="E5">
        <v>6</v>
      </c>
      <c r="F5" s="139">
        <v>45587</v>
      </c>
      <c r="G5" t="s">
        <v>843</v>
      </c>
      <c r="H5" s="139">
        <v>45582</v>
      </c>
      <c r="I5" t="s">
        <v>843</v>
      </c>
      <c r="J5" s="139">
        <v>45586</v>
      </c>
      <c r="K5" t="s">
        <v>843</v>
      </c>
      <c r="L5" s="139">
        <v>45586</v>
      </c>
      <c r="M5" t="s">
        <v>843</v>
      </c>
      <c r="N5" s="139">
        <v>45588</v>
      </c>
      <c r="O5" t="s">
        <v>843</v>
      </c>
      <c r="P5" s="139">
        <v>45589</v>
      </c>
      <c r="Q5" t="s">
        <v>843</v>
      </c>
      <c r="R5" s="139">
        <v>45585</v>
      </c>
      <c r="S5" t="s">
        <v>843</v>
      </c>
    </row>
    <row r="6" spans="1:19" x14ac:dyDescent="0.3">
      <c r="A6" s="4" t="s">
        <v>417</v>
      </c>
      <c r="B6" s="11" t="s">
        <v>419</v>
      </c>
      <c r="C6" s="92" t="s">
        <v>234</v>
      </c>
      <c r="D6" s="92">
        <v>5</v>
      </c>
      <c r="E6">
        <v>6</v>
      </c>
      <c r="F6" s="139">
        <v>45622</v>
      </c>
      <c r="G6" t="s">
        <v>843</v>
      </c>
      <c r="H6" s="139">
        <v>45524</v>
      </c>
      <c r="I6" t="s">
        <v>843</v>
      </c>
      <c r="J6" s="139">
        <v>45533</v>
      </c>
      <c r="K6" t="s">
        <v>843</v>
      </c>
      <c r="L6" s="139">
        <v>45134</v>
      </c>
      <c r="M6" t="s">
        <v>843</v>
      </c>
      <c r="N6" s="139">
        <v>45224</v>
      </c>
      <c r="O6" t="s">
        <v>843</v>
      </c>
      <c r="P6" s="139">
        <v>45526</v>
      </c>
      <c r="Q6" t="s">
        <v>843</v>
      </c>
      <c r="R6" s="139">
        <v>45533</v>
      </c>
      <c r="S6" t="s">
        <v>843</v>
      </c>
    </row>
    <row r="7" spans="1:19" x14ac:dyDescent="0.3">
      <c r="A7" s="5" t="s">
        <v>522</v>
      </c>
      <c r="B7" s="11" t="s">
        <v>524</v>
      </c>
      <c r="C7" s="92" t="s">
        <v>234</v>
      </c>
      <c r="D7" s="92">
        <v>7</v>
      </c>
      <c r="E7">
        <v>6</v>
      </c>
      <c r="F7" s="139">
        <v>45491</v>
      </c>
      <c r="G7" t="s">
        <v>843</v>
      </c>
      <c r="H7" s="139">
        <v>45524</v>
      </c>
      <c r="I7" t="s">
        <v>843</v>
      </c>
      <c r="J7" s="139">
        <v>45498</v>
      </c>
      <c r="K7" t="s">
        <v>843</v>
      </c>
      <c r="L7" s="139">
        <v>45498</v>
      </c>
      <c r="M7" t="s">
        <v>843</v>
      </c>
      <c r="N7" s="139">
        <v>45501</v>
      </c>
      <c r="O7" t="s">
        <v>843</v>
      </c>
      <c r="P7" s="139">
        <v>45501</v>
      </c>
      <c r="Q7" t="s">
        <v>843</v>
      </c>
      <c r="R7" s="139">
        <v>45533</v>
      </c>
      <c r="S7" t="s">
        <v>843</v>
      </c>
    </row>
    <row r="8" spans="1:19" x14ac:dyDescent="0.3">
      <c r="A8" s="5" t="s">
        <v>504</v>
      </c>
      <c r="B8" s="20" t="s">
        <v>506</v>
      </c>
      <c r="C8" s="92" t="s">
        <v>234</v>
      </c>
      <c r="D8" s="92">
        <v>2</v>
      </c>
      <c r="F8" s="139">
        <v>45607</v>
      </c>
      <c r="G8" t="s">
        <v>843</v>
      </c>
      <c r="I8" t="s">
        <v>842</v>
      </c>
      <c r="J8" s="139"/>
      <c r="K8" t="s">
        <v>842</v>
      </c>
      <c r="L8" s="139"/>
      <c r="M8" t="s">
        <v>842</v>
      </c>
      <c r="N8" s="139"/>
      <c r="O8" t="s">
        <v>842</v>
      </c>
      <c r="P8" s="139"/>
      <c r="Q8" t="s">
        <v>842</v>
      </c>
      <c r="R8" s="139">
        <v>45630</v>
      </c>
      <c r="S8" t="s">
        <v>843</v>
      </c>
    </row>
    <row r="9" spans="1:19" x14ac:dyDescent="0.3">
      <c r="A9" s="4"/>
      <c r="B9" s="41"/>
      <c r="C9" s="92"/>
      <c r="D9" s="41"/>
    </row>
    <row r="10" spans="1:19" x14ac:dyDescent="0.3">
      <c r="A10" s="4"/>
      <c r="B10" s="41"/>
      <c r="C10" s="41"/>
      <c r="D10" s="41"/>
    </row>
    <row r="11" spans="1:19" x14ac:dyDescent="0.3">
      <c r="A11" s="4"/>
      <c r="B11" s="41"/>
      <c r="C11" s="41"/>
      <c r="D11" s="41"/>
    </row>
    <row r="12" spans="1:19" x14ac:dyDescent="0.3">
      <c r="A12" s="4"/>
      <c r="B12" s="41"/>
      <c r="C12" s="41"/>
      <c r="D12" s="41"/>
    </row>
    <row r="13" spans="1:19" x14ac:dyDescent="0.3">
      <c r="A13" s="4"/>
      <c r="B13" s="41"/>
      <c r="C13" s="41"/>
      <c r="D13" s="41"/>
    </row>
    <row r="14" spans="1:19" x14ac:dyDescent="0.3">
      <c r="A14" s="4"/>
      <c r="B14" s="41"/>
      <c r="C14" s="41"/>
      <c r="D14" s="41"/>
    </row>
    <row r="15" spans="1:19" x14ac:dyDescent="0.3">
      <c r="A15" s="4"/>
      <c r="B15" s="41"/>
      <c r="C15" s="41"/>
      <c r="D15" s="41"/>
    </row>
    <row r="16" spans="1:19" x14ac:dyDescent="0.3">
      <c r="A16" s="4"/>
      <c r="B16" s="41"/>
      <c r="C16" s="41"/>
      <c r="D16" s="41"/>
    </row>
    <row r="17" spans="1:4" x14ac:dyDescent="0.3">
      <c r="A17" s="4"/>
      <c r="B17" s="41"/>
      <c r="C17" s="41"/>
      <c r="D17" s="41"/>
    </row>
    <row r="18" spans="1:4" x14ac:dyDescent="0.3">
      <c r="A18" s="4"/>
      <c r="B18" s="41"/>
      <c r="C18" s="41"/>
      <c r="D18" s="41"/>
    </row>
    <row r="19" spans="1:4" x14ac:dyDescent="0.3">
      <c r="A19" s="4"/>
      <c r="B19" s="41"/>
      <c r="C19" s="41"/>
      <c r="D19" s="41"/>
    </row>
    <row r="20" spans="1:4" x14ac:dyDescent="0.3">
      <c r="A20" s="4"/>
      <c r="B20" s="41"/>
      <c r="C20" s="41"/>
      <c r="D20" s="41"/>
    </row>
    <row r="21" spans="1:4" x14ac:dyDescent="0.3">
      <c r="A21" s="4"/>
      <c r="B21" s="41"/>
      <c r="C21" s="41"/>
      <c r="D21" s="41"/>
    </row>
    <row r="22" spans="1:4" x14ac:dyDescent="0.3">
      <c r="A22" s="4"/>
      <c r="B22" s="41"/>
      <c r="C22" s="41"/>
      <c r="D22" s="41"/>
    </row>
    <row r="23" spans="1:4" x14ac:dyDescent="0.3">
      <c r="A23" s="4"/>
      <c r="B23" s="41"/>
      <c r="C23" s="41"/>
      <c r="D23" s="41"/>
    </row>
    <row r="24" spans="1:4" x14ac:dyDescent="0.3">
      <c r="A24" s="4"/>
      <c r="B24" s="41"/>
      <c r="C24" s="41"/>
      <c r="D24" s="41"/>
    </row>
    <row r="25" spans="1:4" x14ac:dyDescent="0.3">
      <c r="A25" s="4"/>
      <c r="B25" s="41"/>
      <c r="C25" s="41"/>
      <c r="D25" s="41"/>
    </row>
    <row r="26" spans="1:4" x14ac:dyDescent="0.3">
      <c r="A26" s="4"/>
      <c r="B26" s="41"/>
      <c r="C26" s="41"/>
      <c r="D26" s="41"/>
    </row>
    <row r="27" spans="1:4" x14ac:dyDescent="0.3">
      <c r="A27" s="4"/>
      <c r="B27" s="41"/>
      <c r="C27" s="41"/>
      <c r="D27" s="41"/>
    </row>
    <row r="28" spans="1:4" x14ac:dyDescent="0.3">
      <c r="A28" s="4"/>
      <c r="B28" s="41"/>
      <c r="C28" s="41"/>
      <c r="D28" s="41"/>
    </row>
    <row r="29" spans="1:4" x14ac:dyDescent="0.3">
      <c r="A29" s="4"/>
      <c r="B29" s="41"/>
      <c r="C29" s="41"/>
      <c r="D29" s="41"/>
    </row>
    <row r="30" spans="1:4" x14ac:dyDescent="0.3">
      <c r="A30" s="4"/>
      <c r="B30" s="41"/>
      <c r="C30" s="41"/>
      <c r="D30" s="41"/>
    </row>
    <row r="31" spans="1:4" x14ac:dyDescent="0.3">
      <c r="A31" s="4"/>
      <c r="B31" s="41"/>
      <c r="C31" s="41"/>
      <c r="D31" s="41"/>
    </row>
    <row r="32" spans="1:4" x14ac:dyDescent="0.3">
      <c r="A32" s="4"/>
      <c r="B32" s="41"/>
      <c r="C32" s="41"/>
      <c r="D32" s="41"/>
    </row>
    <row r="33" spans="1:4" x14ac:dyDescent="0.3">
      <c r="A33" s="4"/>
      <c r="B33" s="41"/>
      <c r="C33" s="41"/>
      <c r="D33" s="41"/>
    </row>
    <row r="34" spans="1:4" x14ac:dyDescent="0.3">
      <c r="A34" s="4"/>
      <c r="B34" s="41"/>
      <c r="C34" s="41"/>
      <c r="D34" s="41"/>
    </row>
    <row r="35" spans="1:4" x14ac:dyDescent="0.3">
      <c r="A35" s="4"/>
      <c r="B35" s="41"/>
      <c r="C35" s="41"/>
      <c r="D35" s="41"/>
    </row>
    <row r="36" spans="1:4" x14ac:dyDescent="0.3">
      <c r="A36" s="4"/>
      <c r="B36" s="41"/>
      <c r="C36" s="41"/>
      <c r="D36" s="41"/>
    </row>
    <row r="37" spans="1:4" x14ac:dyDescent="0.3">
      <c r="A37" s="4"/>
      <c r="B37" s="41"/>
      <c r="C37" s="41"/>
      <c r="D37" s="41"/>
    </row>
    <row r="38" spans="1:4" x14ac:dyDescent="0.3">
      <c r="A38" s="4"/>
      <c r="B38" s="41"/>
      <c r="C38" s="41"/>
      <c r="D38" s="41"/>
    </row>
    <row r="39" spans="1:4" x14ac:dyDescent="0.3">
      <c r="A39" s="4"/>
      <c r="B39" s="41"/>
      <c r="C39" s="41"/>
      <c r="D39" s="41"/>
    </row>
    <row r="40" spans="1:4" x14ac:dyDescent="0.3">
      <c r="A40" s="4"/>
      <c r="B40" s="41"/>
      <c r="C40" s="41"/>
      <c r="D40" s="41"/>
    </row>
    <row r="41" spans="1:4" x14ac:dyDescent="0.3">
      <c r="A41" s="4"/>
      <c r="B41" s="41"/>
      <c r="C41" s="41"/>
      <c r="D41" s="41"/>
    </row>
    <row r="42" spans="1:4" x14ac:dyDescent="0.3">
      <c r="A42" s="4"/>
      <c r="B42" s="41"/>
      <c r="C42" s="41"/>
      <c r="D42" s="41"/>
    </row>
    <row r="43" spans="1:4" x14ac:dyDescent="0.3">
      <c r="A43" s="4"/>
      <c r="B43" s="41"/>
      <c r="C43" s="41"/>
      <c r="D43" s="41"/>
    </row>
    <row r="44" spans="1:4" x14ac:dyDescent="0.3">
      <c r="A44" s="4"/>
      <c r="B44" s="41"/>
      <c r="C44" s="41"/>
      <c r="D44" s="41"/>
    </row>
    <row r="45" spans="1:4" x14ac:dyDescent="0.3">
      <c r="A45" s="4"/>
      <c r="B45" s="41"/>
      <c r="C45" s="41"/>
      <c r="D45" s="41"/>
    </row>
    <row r="46" spans="1:4" x14ac:dyDescent="0.3">
      <c r="A46" s="4"/>
      <c r="B46" s="41"/>
      <c r="C46" s="41"/>
      <c r="D46" s="41"/>
    </row>
    <row r="47" spans="1:4" x14ac:dyDescent="0.3">
      <c r="A47" s="4"/>
      <c r="B47" s="41"/>
      <c r="C47" s="41"/>
      <c r="D47" s="41"/>
    </row>
    <row r="48" spans="1:4" x14ac:dyDescent="0.3">
      <c r="A48" s="4"/>
      <c r="B48" s="41"/>
      <c r="C48" s="41"/>
      <c r="D48" s="41"/>
    </row>
    <row r="49" spans="1:4" x14ac:dyDescent="0.3">
      <c r="A49" s="4"/>
      <c r="B49" s="41"/>
      <c r="C49" s="41"/>
      <c r="D49" s="41"/>
    </row>
    <row r="50" spans="1:4" x14ac:dyDescent="0.3">
      <c r="A50" s="4"/>
      <c r="B50" s="41"/>
      <c r="C50" s="41"/>
      <c r="D50" s="41"/>
    </row>
    <row r="51" spans="1:4" x14ac:dyDescent="0.3">
      <c r="A51" s="4"/>
      <c r="B51" s="41"/>
      <c r="C51" s="41"/>
      <c r="D51" s="41"/>
    </row>
    <row r="52" spans="1:4" x14ac:dyDescent="0.3">
      <c r="A52" s="4"/>
      <c r="B52" s="41"/>
      <c r="C52" s="41"/>
      <c r="D52" s="41"/>
    </row>
    <row r="53" spans="1:4" x14ac:dyDescent="0.3">
      <c r="A53" s="4"/>
      <c r="B53" s="41"/>
      <c r="C53" s="41"/>
      <c r="D53" s="41"/>
    </row>
    <row r="54" spans="1:4" x14ac:dyDescent="0.3">
      <c r="A54" s="4"/>
      <c r="B54" s="41"/>
      <c r="C54" s="41"/>
      <c r="D54" s="41"/>
    </row>
    <row r="55" spans="1:4" x14ac:dyDescent="0.3">
      <c r="A55" s="4"/>
      <c r="B55" s="41"/>
      <c r="C55" s="41"/>
      <c r="D55" s="41"/>
    </row>
    <row r="56" spans="1:4" x14ac:dyDescent="0.3">
      <c r="A56" s="4"/>
      <c r="B56" s="41"/>
      <c r="C56" s="41"/>
      <c r="D56" s="41"/>
    </row>
    <row r="57" spans="1:4" x14ac:dyDescent="0.3">
      <c r="A57" s="4"/>
      <c r="B57" s="41"/>
      <c r="C57" s="41"/>
      <c r="D57" s="41"/>
    </row>
    <row r="58" spans="1:4" x14ac:dyDescent="0.3">
      <c r="A58" s="4"/>
      <c r="B58" s="41"/>
      <c r="C58" s="41"/>
      <c r="D58" s="41"/>
    </row>
    <row r="59" spans="1:4" x14ac:dyDescent="0.3">
      <c r="A59" s="4"/>
      <c r="B59" s="41"/>
      <c r="C59" s="41"/>
      <c r="D59" s="41"/>
    </row>
    <row r="60" spans="1:4" x14ac:dyDescent="0.3">
      <c r="A60" s="4"/>
      <c r="B60" s="41"/>
      <c r="C60" s="41"/>
      <c r="D60" s="41"/>
    </row>
    <row r="61" spans="1:4" x14ac:dyDescent="0.3">
      <c r="A61" s="4"/>
      <c r="B61" s="41"/>
      <c r="C61" s="41"/>
      <c r="D61" s="41"/>
    </row>
    <row r="62" spans="1:4" x14ac:dyDescent="0.3">
      <c r="A62" s="4"/>
      <c r="B62" s="41"/>
      <c r="C62" s="41"/>
      <c r="D62" s="41"/>
    </row>
    <row r="63" spans="1:4" x14ac:dyDescent="0.3">
      <c r="A63" s="4"/>
      <c r="B63" s="41"/>
      <c r="C63" s="41"/>
      <c r="D63" s="41"/>
    </row>
    <row r="64" spans="1:4" x14ac:dyDescent="0.3">
      <c r="A64" s="4"/>
      <c r="B64" s="41"/>
      <c r="C64" s="41"/>
      <c r="D64" s="41"/>
    </row>
    <row r="65" spans="1:4" x14ac:dyDescent="0.3">
      <c r="A65" s="4"/>
      <c r="B65" s="41"/>
      <c r="C65" s="41"/>
      <c r="D65" s="41"/>
    </row>
    <row r="66" spans="1:4" x14ac:dyDescent="0.3">
      <c r="A66" s="4"/>
      <c r="B66" s="41"/>
      <c r="C66" s="41"/>
      <c r="D66" s="41"/>
    </row>
    <row r="67" spans="1:4" x14ac:dyDescent="0.3">
      <c r="A67" s="4"/>
      <c r="B67" s="41"/>
      <c r="C67" s="41"/>
      <c r="D67" s="41"/>
    </row>
    <row r="68" spans="1:4" x14ac:dyDescent="0.3">
      <c r="A68" s="4"/>
      <c r="B68" s="41"/>
      <c r="C68" s="41"/>
      <c r="D68" s="41"/>
    </row>
    <row r="69" spans="1:4" x14ac:dyDescent="0.3">
      <c r="A69" s="4"/>
      <c r="B69" s="41"/>
      <c r="C69" s="41"/>
      <c r="D69" s="41"/>
    </row>
    <row r="70" spans="1:4" x14ac:dyDescent="0.3">
      <c r="A70" s="4"/>
      <c r="B70" s="41"/>
      <c r="C70" s="41"/>
      <c r="D70" s="41"/>
    </row>
    <row r="71" spans="1:4" x14ac:dyDescent="0.3">
      <c r="A71" s="4"/>
      <c r="B71" s="41"/>
      <c r="C71" s="41"/>
      <c r="D71" s="41"/>
    </row>
    <row r="72" spans="1:4" x14ac:dyDescent="0.3">
      <c r="A72" s="4"/>
      <c r="B72" s="41"/>
      <c r="C72" s="41"/>
      <c r="D72" s="41"/>
    </row>
    <row r="73" spans="1:4" x14ac:dyDescent="0.3">
      <c r="A73" s="4"/>
      <c r="B73" s="41"/>
      <c r="C73" s="41"/>
      <c r="D73" s="41"/>
    </row>
    <row r="74" spans="1:4" x14ac:dyDescent="0.3">
      <c r="A74" s="4"/>
      <c r="B74" s="41"/>
      <c r="C74" s="41"/>
      <c r="D74" s="41"/>
    </row>
    <row r="75" spans="1:4" x14ac:dyDescent="0.3">
      <c r="A75" s="4"/>
      <c r="B75" s="41"/>
      <c r="C75" s="41"/>
      <c r="D75" s="41"/>
    </row>
    <row r="76" spans="1:4" x14ac:dyDescent="0.3">
      <c r="A76" s="4"/>
      <c r="B76" s="41"/>
      <c r="C76" s="41"/>
      <c r="D76" s="41"/>
    </row>
    <row r="77" spans="1:4" x14ac:dyDescent="0.3">
      <c r="A77" s="4"/>
      <c r="B77" s="41"/>
      <c r="C77" s="41"/>
      <c r="D77" s="41"/>
    </row>
    <row r="78" spans="1:4" x14ac:dyDescent="0.3">
      <c r="A78" s="4"/>
      <c r="B78" s="41"/>
      <c r="C78" s="41"/>
      <c r="D78" s="41"/>
    </row>
    <row r="79" spans="1:4" x14ac:dyDescent="0.3">
      <c r="A79" s="4"/>
      <c r="B79" s="41"/>
      <c r="C79" s="41"/>
      <c r="D79" s="41"/>
    </row>
    <row r="80" spans="1:4" x14ac:dyDescent="0.3">
      <c r="A80" s="4"/>
      <c r="B80" s="41"/>
      <c r="C80" s="41"/>
      <c r="D80" s="41"/>
    </row>
    <row r="81" spans="1:4" x14ac:dyDescent="0.3">
      <c r="A81" s="4"/>
      <c r="B81" s="41"/>
      <c r="C81" s="41"/>
      <c r="D81" s="41"/>
    </row>
    <row r="82" spans="1:4" x14ac:dyDescent="0.3">
      <c r="A82" s="4"/>
      <c r="B82" s="41"/>
      <c r="C82" s="41"/>
      <c r="D82" s="41"/>
    </row>
    <row r="83" spans="1:4" x14ac:dyDescent="0.3">
      <c r="A83" s="4"/>
      <c r="B83" s="41"/>
      <c r="C83" s="41"/>
      <c r="D83" s="41"/>
    </row>
    <row r="84" spans="1:4" x14ac:dyDescent="0.3">
      <c r="A84" s="4"/>
      <c r="B84" s="41"/>
      <c r="C84" s="41"/>
      <c r="D84" s="41"/>
    </row>
    <row r="85" spans="1:4" x14ac:dyDescent="0.3">
      <c r="A85" s="4"/>
      <c r="B85" s="41"/>
      <c r="C85" s="41"/>
      <c r="D85" s="41"/>
    </row>
    <row r="86" spans="1:4" x14ac:dyDescent="0.3">
      <c r="A86" s="4"/>
      <c r="B86" s="41"/>
      <c r="C86" s="41"/>
      <c r="D86" s="41"/>
    </row>
    <row r="87" spans="1:4" x14ac:dyDescent="0.3">
      <c r="A87" s="4"/>
      <c r="B87" s="41"/>
      <c r="C87" s="41"/>
      <c r="D87" s="41"/>
    </row>
    <row r="88" spans="1:4" x14ac:dyDescent="0.3">
      <c r="A88" s="4"/>
      <c r="B88" s="41"/>
      <c r="C88" s="41"/>
      <c r="D88" s="41"/>
    </row>
    <row r="89" spans="1:4" x14ac:dyDescent="0.3">
      <c r="A89" s="4"/>
      <c r="B89" s="41"/>
      <c r="C89" s="41"/>
      <c r="D89" s="41"/>
    </row>
    <row r="90" spans="1:4" x14ac:dyDescent="0.3">
      <c r="A90" s="4"/>
      <c r="B90" s="41"/>
      <c r="C90" s="41"/>
      <c r="D90" s="41"/>
    </row>
    <row r="91" spans="1:4" x14ac:dyDescent="0.3">
      <c r="A91" s="4"/>
      <c r="B91" s="41"/>
      <c r="C91" s="41"/>
      <c r="D91" s="41"/>
    </row>
    <row r="92" spans="1:4" x14ac:dyDescent="0.3">
      <c r="A92" s="4"/>
      <c r="B92" s="41"/>
      <c r="C92" s="41"/>
      <c r="D92" s="41"/>
    </row>
    <row r="93" spans="1:4" x14ac:dyDescent="0.3">
      <c r="A93" s="4"/>
      <c r="B93" s="41"/>
      <c r="C93" s="41"/>
      <c r="D93" s="41"/>
    </row>
    <row r="94" spans="1:4" x14ac:dyDescent="0.3">
      <c r="A94" s="4"/>
      <c r="B94" s="41"/>
      <c r="C94" s="41"/>
      <c r="D94" s="41"/>
    </row>
    <row r="95" spans="1:4" x14ac:dyDescent="0.3">
      <c r="A95" s="4"/>
      <c r="B95" s="41"/>
      <c r="C95" s="41"/>
      <c r="D95" s="41"/>
    </row>
    <row r="96" spans="1:4" x14ac:dyDescent="0.3">
      <c r="A96" s="4"/>
      <c r="B96" s="41"/>
      <c r="C96" s="41"/>
      <c r="D96" s="41"/>
    </row>
    <row r="97" spans="1:4" x14ac:dyDescent="0.3">
      <c r="A97" s="4"/>
      <c r="B97" s="41"/>
      <c r="C97" s="41"/>
      <c r="D97" s="41"/>
    </row>
    <row r="98" spans="1:4" x14ac:dyDescent="0.3">
      <c r="A98" s="4"/>
      <c r="B98" s="41"/>
      <c r="C98" s="41"/>
      <c r="D98" s="41"/>
    </row>
    <row r="99" spans="1:4" x14ac:dyDescent="0.3">
      <c r="A99" s="4"/>
      <c r="B99" s="41"/>
      <c r="C99" s="41"/>
      <c r="D99" s="41"/>
    </row>
    <row r="100" spans="1:4" x14ac:dyDescent="0.3">
      <c r="A100" s="4"/>
      <c r="B100" s="41"/>
      <c r="C100" s="41"/>
      <c r="D100" s="41"/>
    </row>
    <row r="101" spans="1:4" x14ac:dyDescent="0.3">
      <c r="A101" s="4"/>
      <c r="B101" s="41"/>
      <c r="C101" s="41"/>
      <c r="D101" s="41"/>
    </row>
    <row r="102" spans="1:4" x14ac:dyDescent="0.3">
      <c r="A102" s="4"/>
      <c r="B102" s="41"/>
      <c r="C102" s="41"/>
      <c r="D102" s="41"/>
    </row>
    <row r="103" spans="1:4" x14ac:dyDescent="0.3">
      <c r="A103" s="4"/>
      <c r="B103" s="41"/>
      <c r="C103" s="41"/>
      <c r="D103" s="41"/>
    </row>
    <row r="104" spans="1:4" x14ac:dyDescent="0.3">
      <c r="A104" s="4"/>
      <c r="B104" s="41"/>
      <c r="C104" s="41"/>
      <c r="D104" s="41"/>
    </row>
    <row r="105" spans="1:4" x14ac:dyDescent="0.3">
      <c r="A105" s="4"/>
      <c r="B105" s="41"/>
      <c r="C105" s="41"/>
      <c r="D105" s="41"/>
    </row>
    <row r="106" spans="1:4" x14ac:dyDescent="0.3">
      <c r="A106" s="4"/>
      <c r="B106" s="41"/>
      <c r="C106" s="41"/>
      <c r="D106" s="41"/>
    </row>
    <row r="107" spans="1:4" x14ac:dyDescent="0.3">
      <c r="A107" s="4"/>
      <c r="B107" s="41"/>
      <c r="C107" s="41"/>
      <c r="D107" s="41"/>
    </row>
    <row r="108" spans="1:4" x14ac:dyDescent="0.3">
      <c r="A108" s="4"/>
      <c r="B108" s="41"/>
      <c r="C108" s="41"/>
      <c r="D108" s="41"/>
    </row>
    <row r="109" spans="1:4" x14ac:dyDescent="0.3">
      <c r="A109" s="4"/>
      <c r="B109" s="41"/>
      <c r="C109" s="41"/>
      <c r="D109" s="41"/>
    </row>
    <row r="110" spans="1:4" x14ac:dyDescent="0.3">
      <c r="A110" s="4"/>
      <c r="B110" s="41"/>
      <c r="C110" s="41"/>
      <c r="D110" s="41"/>
    </row>
    <row r="111" spans="1:4" x14ac:dyDescent="0.3">
      <c r="A111" s="4"/>
      <c r="B111" s="41"/>
      <c r="C111" s="41"/>
      <c r="D111" s="41"/>
    </row>
    <row r="112" spans="1:4" x14ac:dyDescent="0.3">
      <c r="A112" s="4"/>
      <c r="B112" s="41"/>
      <c r="C112" s="41"/>
      <c r="D112" s="41"/>
    </row>
    <row r="113" spans="1:4" x14ac:dyDescent="0.3">
      <c r="A113" s="4"/>
      <c r="B113" s="41"/>
      <c r="C113" s="41"/>
      <c r="D113" s="41"/>
    </row>
    <row r="114" spans="1:4" x14ac:dyDescent="0.3">
      <c r="A114" s="4"/>
      <c r="B114" s="41"/>
      <c r="C114" s="41"/>
      <c r="D114" s="41"/>
    </row>
    <row r="115" spans="1:4" x14ac:dyDescent="0.3">
      <c r="A115" s="4"/>
      <c r="B115" s="41"/>
      <c r="C115" s="41"/>
      <c r="D115" s="41"/>
    </row>
    <row r="116" spans="1:4" x14ac:dyDescent="0.3">
      <c r="A116" s="4"/>
      <c r="B116" s="41"/>
      <c r="C116" s="41"/>
      <c r="D116" s="41"/>
    </row>
    <row r="117" spans="1:4" x14ac:dyDescent="0.3">
      <c r="A117" s="4"/>
      <c r="B117" s="41"/>
      <c r="C117" s="41"/>
      <c r="D117" s="41"/>
    </row>
    <row r="118" spans="1:4" x14ac:dyDescent="0.3">
      <c r="A118" s="4"/>
      <c r="B118" s="41"/>
      <c r="C118" s="41"/>
      <c r="D118" s="41"/>
    </row>
    <row r="119" spans="1:4" x14ac:dyDescent="0.3">
      <c r="A119" s="4"/>
      <c r="B119" s="41"/>
      <c r="C119" s="41"/>
      <c r="D119" s="41"/>
    </row>
    <row r="120" spans="1:4" x14ac:dyDescent="0.3">
      <c r="A120" s="4"/>
      <c r="B120" s="41"/>
      <c r="C120" s="41"/>
      <c r="D120" s="41"/>
    </row>
    <row r="121" spans="1:4" x14ac:dyDescent="0.3">
      <c r="A121" s="4"/>
      <c r="B121" s="41"/>
      <c r="C121" s="41"/>
      <c r="D121" s="41"/>
    </row>
    <row r="122" spans="1:4" x14ac:dyDescent="0.3">
      <c r="A122" s="4"/>
      <c r="B122" s="41"/>
      <c r="C122" s="41"/>
      <c r="D122" s="41"/>
    </row>
    <row r="123" spans="1:4" x14ac:dyDescent="0.3">
      <c r="A123" s="4"/>
      <c r="B123" s="41"/>
      <c r="C123" s="41"/>
      <c r="D123" s="41"/>
    </row>
    <row r="124" spans="1:4" x14ac:dyDescent="0.3">
      <c r="A124" s="4"/>
      <c r="B124" s="41"/>
      <c r="C124" s="41"/>
      <c r="D124" s="41"/>
    </row>
    <row r="125" spans="1:4" x14ac:dyDescent="0.3">
      <c r="A125" s="4"/>
      <c r="B125" s="41"/>
      <c r="C125" s="41"/>
      <c r="D125" s="41"/>
    </row>
    <row r="126" spans="1:4" x14ac:dyDescent="0.3">
      <c r="A126" s="4"/>
      <c r="B126" s="41"/>
      <c r="C126" s="41"/>
      <c r="D126" s="41"/>
    </row>
    <row r="127" spans="1:4" x14ac:dyDescent="0.3">
      <c r="A127" s="4"/>
      <c r="B127" s="41"/>
      <c r="C127" s="41"/>
      <c r="D127" s="41"/>
    </row>
    <row r="128" spans="1:4" x14ac:dyDescent="0.3">
      <c r="A128" s="4"/>
      <c r="B128" s="41"/>
      <c r="C128" s="41"/>
      <c r="D128" s="41"/>
    </row>
    <row r="129" spans="1:4" x14ac:dyDescent="0.3">
      <c r="A129" s="4"/>
      <c r="B129" s="41"/>
      <c r="C129" s="41"/>
      <c r="D129" s="41"/>
    </row>
    <row r="130" spans="1:4" x14ac:dyDescent="0.3">
      <c r="A130" s="4"/>
      <c r="B130" s="41"/>
      <c r="C130" s="41"/>
      <c r="D130" s="41"/>
    </row>
    <row r="131" spans="1:4" x14ac:dyDescent="0.3">
      <c r="A131" s="4"/>
      <c r="B131" s="41"/>
      <c r="C131" s="41"/>
      <c r="D131" s="41"/>
    </row>
    <row r="132" spans="1:4" x14ac:dyDescent="0.3">
      <c r="A132" s="4"/>
      <c r="B132" s="41"/>
      <c r="C132" s="41"/>
      <c r="D132" s="41"/>
    </row>
    <row r="133" spans="1:4" x14ac:dyDescent="0.3">
      <c r="A133" s="4"/>
      <c r="B133" s="41"/>
      <c r="C133" s="41"/>
      <c r="D133" s="41"/>
    </row>
    <row r="134" spans="1:4" x14ac:dyDescent="0.3">
      <c r="A134" s="4"/>
      <c r="B134" s="41"/>
      <c r="C134" s="41"/>
      <c r="D134" s="41"/>
    </row>
    <row r="135" spans="1:4" x14ac:dyDescent="0.3">
      <c r="A135" s="4"/>
      <c r="B135" s="41"/>
      <c r="C135" s="41"/>
      <c r="D135" s="41"/>
    </row>
    <row r="136" spans="1:4" x14ac:dyDescent="0.3">
      <c r="A136" s="4"/>
      <c r="B136" s="41"/>
      <c r="C136" s="41"/>
      <c r="D136" s="41"/>
    </row>
    <row r="137" spans="1:4" x14ac:dyDescent="0.3">
      <c r="A137" s="4"/>
      <c r="B137" s="41"/>
      <c r="C137" s="41"/>
      <c r="D137" s="41"/>
    </row>
    <row r="138" spans="1:4" x14ac:dyDescent="0.3">
      <c r="A138" s="4"/>
      <c r="B138" s="41"/>
      <c r="C138" s="41"/>
      <c r="D138" s="41"/>
    </row>
    <row r="139" spans="1:4" x14ac:dyDescent="0.3">
      <c r="A139" s="4"/>
      <c r="B139" s="41"/>
      <c r="C139" s="41"/>
      <c r="D139" s="41"/>
    </row>
    <row r="140" spans="1:4" x14ac:dyDescent="0.3">
      <c r="A140" s="4"/>
      <c r="B140" s="41"/>
      <c r="C140" s="41"/>
      <c r="D140" s="41"/>
    </row>
    <row r="141" spans="1:4" x14ac:dyDescent="0.3">
      <c r="A141" s="4"/>
      <c r="B141" s="41"/>
      <c r="C141" s="41"/>
      <c r="D141" s="41"/>
    </row>
    <row r="142" spans="1:4" x14ac:dyDescent="0.3">
      <c r="A142" s="4"/>
      <c r="B142" s="41"/>
      <c r="C142" s="41"/>
      <c r="D142" s="41"/>
    </row>
    <row r="143" spans="1:4" x14ac:dyDescent="0.3">
      <c r="A143" s="4"/>
      <c r="B143" s="41"/>
      <c r="C143" s="41"/>
      <c r="D143" s="41"/>
    </row>
    <row r="144" spans="1:4" x14ac:dyDescent="0.3">
      <c r="A144" s="4"/>
      <c r="B144" s="41"/>
      <c r="C144" s="41"/>
      <c r="D144" s="41"/>
    </row>
    <row r="145" spans="1:4" x14ac:dyDescent="0.3">
      <c r="A145" s="4"/>
      <c r="B145" s="41"/>
      <c r="C145" s="41"/>
      <c r="D145" s="41"/>
    </row>
    <row r="146" spans="1:4" x14ac:dyDescent="0.3">
      <c r="A146" s="4"/>
      <c r="B146" s="41"/>
      <c r="C146" s="41"/>
      <c r="D146" s="41"/>
    </row>
    <row r="147" spans="1:4" x14ac:dyDescent="0.3">
      <c r="A147" s="4"/>
      <c r="B147" s="41"/>
      <c r="C147" s="41"/>
      <c r="D147" s="41"/>
    </row>
    <row r="148" spans="1:4" x14ac:dyDescent="0.3">
      <c r="A148" s="4"/>
      <c r="B148" s="41"/>
      <c r="C148" s="41"/>
      <c r="D148" s="41"/>
    </row>
    <row r="149" spans="1:4" x14ac:dyDescent="0.3">
      <c r="A149" s="4"/>
      <c r="B149" s="41"/>
      <c r="C149" s="41"/>
      <c r="D149" s="41"/>
    </row>
    <row r="150" spans="1:4" x14ac:dyDescent="0.3">
      <c r="A150" s="4"/>
      <c r="B150" s="41"/>
      <c r="C150" s="41"/>
      <c r="D150" s="41"/>
    </row>
    <row r="151" spans="1:4" x14ac:dyDescent="0.3">
      <c r="A151" s="4"/>
      <c r="B151" s="41"/>
      <c r="C151" s="41"/>
      <c r="D151" s="41"/>
    </row>
    <row r="152" spans="1:4" x14ac:dyDescent="0.3">
      <c r="A152" s="4"/>
      <c r="B152" s="41"/>
      <c r="C152" s="41"/>
      <c r="D152" s="41"/>
    </row>
    <row r="153" spans="1:4" x14ac:dyDescent="0.3">
      <c r="A153" s="4"/>
      <c r="B153" s="41"/>
      <c r="C153" s="41"/>
      <c r="D153" s="41"/>
    </row>
    <row r="154" spans="1:4" x14ac:dyDescent="0.3">
      <c r="A154" s="4"/>
      <c r="B154" s="41"/>
      <c r="C154" s="41"/>
      <c r="D154" s="41"/>
    </row>
    <row r="155" spans="1:4" x14ac:dyDescent="0.3">
      <c r="A155" s="4"/>
      <c r="B155" s="41"/>
      <c r="C155" s="41"/>
      <c r="D155" s="41"/>
    </row>
    <row r="156" spans="1:4" x14ac:dyDescent="0.3">
      <c r="A156" s="4"/>
      <c r="B156" s="41"/>
      <c r="C156" s="41"/>
      <c r="D156" s="41"/>
    </row>
    <row r="157" spans="1:4" x14ac:dyDescent="0.3">
      <c r="A157" s="4"/>
      <c r="B157" s="41"/>
      <c r="C157" s="41"/>
      <c r="D157" s="41"/>
    </row>
    <row r="158" spans="1:4" x14ac:dyDescent="0.3">
      <c r="A158" s="4"/>
      <c r="B158" s="41"/>
      <c r="C158" s="41"/>
      <c r="D158" s="41"/>
    </row>
    <row r="159" spans="1:4" x14ac:dyDescent="0.3">
      <c r="A159" s="4"/>
      <c r="B159" s="41"/>
      <c r="C159" s="41"/>
      <c r="D159" s="41"/>
    </row>
    <row r="160" spans="1:4" x14ac:dyDescent="0.3">
      <c r="A160" s="4"/>
      <c r="B160" s="41"/>
      <c r="C160" s="41"/>
      <c r="D160" s="41"/>
    </row>
    <row r="161" spans="1:4" x14ac:dyDescent="0.3">
      <c r="A161" s="4"/>
      <c r="B161" s="41"/>
      <c r="C161" s="41"/>
      <c r="D161" s="41"/>
    </row>
    <row r="162" spans="1:4" x14ac:dyDescent="0.3">
      <c r="A162" s="4"/>
      <c r="B162" s="41"/>
      <c r="C162" s="41"/>
      <c r="D162" s="41"/>
    </row>
    <row r="163" spans="1:4" x14ac:dyDescent="0.3">
      <c r="A163" s="4"/>
      <c r="B163" s="41"/>
      <c r="C163" s="41"/>
      <c r="D163" s="41"/>
    </row>
    <row r="164" spans="1:4" x14ac:dyDescent="0.3">
      <c r="A164" s="4"/>
      <c r="B164" s="41"/>
      <c r="C164" s="41"/>
      <c r="D164" s="41"/>
    </row>
    <row r="165" spans="1:4" x14ac:dyDescent="0.3">
      <c r="A165" s="4"/>
      <c r="B165" s="41"/>
      <c r="C165" s="41"/>
      <c r="D165" s="41"/>
    </row>
    <row r="166" spans="1:4" x14ac:dyDescent="0.3">
      <c r="A166" s="4"/>
      <c r="B166" s="41"/>
      <c r="C166" s="41"/>
      <c r="D166" s="41"/>
    </row>
    <row r="167" spans="1:4" x14ac:dyDescent="0.3">
      <c r="A167" s="4"/>
      <c r="B167" s="41"/>
      <c r="C167" s="41"/>
      <c r="D167" s="41"/>
    </row>
    <row r="168" spans="1:4" x14ac:dyDescent="0.3">
      <c r="A168" s="4"/>
      <c r="B168" s="41"/>
      <c r="C168" s="41"/>
      <c r="D168" s="41"/>
    </row>
    <row r="169" spans="1:4" x14ac:dyDescent="0.3">
      <c r="A169" s="4"/>
      <c r="B169" s="41"/>
      <c r="C169" s="41"/>
      <c r="D169" s="41"/>
    </row>
    <row r="170" spans="1:4" x14ac:dyDescent="0.3">
      <c r="A170" s="4"/>
      <c r="B170" s="41"/>
      <c r="C170" s="41"/>
      <c r="D170" s="41"/>
    </row>
    <row r="171" spans="1:4" x14ac:dyDescent="0.3">
      <c r="A171" s="4"/>
      <c r="B171" s="41"/>
      <c r="C171" s="41"/>
      <c r="D171" s="41"/>
    </row>
    <row r="172" spans="1:4" x14ac:dyDescent="0.3">
      <c r="A172" s="4"/>
      <c r="B172" s="41"/>
      <c r="C172" s="41"/>
      <c r="D172" s="41"/>
    </row>
    <row r="173" spans="1:4" x14ac:dyDescent="0.3">
      <c r="A173" s="4"/>
      <c r="B173" s="41"/>
      <c r="C173" s="41"/>
      <c r="D173" s="41"/>
    </row>
  </sheetData>
  <conditionalFormatting sqref="I2 K2 G2:G8 M2:M8 O2:O8 Q2:Q8 S2:S8 I3:K7 H3:H8 I8 K8">
    <cfRule type="containsText" dxfId="17" priority="1" operator="containsText" text="NOT DONE">
      <formula>NOT(ISERROR(SEARCH("NOT DONE",G2)))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A969-F6ED-4B8E-A4A2-B419442CA18B}">
  <sheetPr codeName="Sheet8"/>
  <dimension ref="A1:BN202"/>
  <sheetViews>
    <sheetView zoomScale="115" zoomScaleNormal="115" workbookViewId="0">
      <pane xSplit="5" ySplit="7" topLeftCell="F193" activePane="bottomRight" state="frozen"/>
      <selection pane="topRight" activeCell="F1" sqref="F1"/>
      <selection pane="bottomLeft" activeCell="A8" sqref="A8"/>
      <selection pane="bottomRight" activeCell="E196" sqref="E196"/>
    </sheetView>
  </sheetViews>
  <sheetFormatPr defaultRowHeight="14.4" x14ac:dyDescent="0.3"/>
  <cols>
    <col min="1" max="1" width="12" customWidth="1"/>
    <col min="2" max="2" width="35.109375" customWidth="1"/>
    <col min="3" max="3" width="20.5546875" bestFit="1" customWidth="1"/>
    <col min="4" max="4" width="10.33203125" customWidth="1"/>
    <col min="5" max="5" width="13.109375" customWidth="1"/>
    <col min="6" max="6" width="8.88671875" customWidth="1"/>
    <col min="7" max="7" width="11" customWidth="1"/>
    <col min="8" max="8" width="12.21875" customWidth="1"/>
    <col min="9" max="9" width="11.88671875" customWidth="1"/>
    <col min="10" max="10" width="18.21875" customWidth="1"/>
    <col min="11" max="11" width="11.77734375" customWidth="1"/>
    <col min="12" max="12" width="18.21875" customWidth="1"/>
    <col min="13" max="13" width="11" customWidth="1"/>
    <col min="14" max="14" width="12.21875" customWidth="1"/>
    <col min="15" max="15" width="13.109375" customWidth="1"/>
    <col min="16" max="17" width="12.6640625" customWidth="1"/>
    <col min="18" max="18" width="16.109375" customWidth="1"/>
    <col min="19" max="19" width="12.5546875" customWidth="1"/>
    <col min="20" max="20" width="16.109375" customWidth="1"/>
    <col min="21" max="21" width="11.33203125" customWidth="1"/>
    <col min="22" max="22" width="14" customWidth="1"/>
    <col min="23" max="23" width="16.33203125" customWidth="1"/>
    <col min="24" max="24" width="14.109375" customWidth="1"/>
    <col min="25" max="25" width="11.88671875" customWidth="1"/>
    <col min="26" max="26" width="10" customWidth="1"/>
    <col min="27" max="27" width="11.77734375" customWidth="1"/>
    <col min="28" max="28" width="14.109375" customWidth="1"/>
    <col min="29" max="29" width="11.33203125" customWidth="1"/>
    <col min="30" max="30" width="11.44140625" customWidth="1"/>
    <col min="31" max="31" width="12.21875" customWidth="1"/>
    <col min="32" max="32" width="15.5546875" customWidth="1"/>
    <col min="33" max="33" width="10.6640625" customWidth="1"/>
    <col min="34" max="34" width="12.77734375" customWidth="1"/>
    <col min="35" max="35" width="10.77734375" customWidth="1"/>
    <col min="36" max="36" width="10.6640625" customWidth="1"/>
    <col min="37" max="37" width="8.88671875" customWidth="1"/>
    <col min="38" max="38" width="10.88671875" customWidth="1"/>
    <col min="39" max="39" width="12" customWidth="1"/>
    <col min="40" max="40" width="12.5546875" customWidth="1"/>
    <col min="41" max="41" width="11.33203125" customWidth="1"/>
    <col min="42" max="42" width="15.6640625" customWidth="1"/>
    <col min="43" max="43" width="12.33203125" customWidth="1"/>
    <col min="44" max="44" width="11.44140625" customWidth="1"/>
    <col min="45" max="45" width="10.5546875" customWidth="1"/>
    <col min="46" max="46" width="12.109375" customWidth="1"/>
    <col min="47" max="47" width="10.88671875" customWidth="1"/>
    <col min="48" max="48" width="14.33203125" customWidth="1"/>
    <col min="50" max="50" width="13" customWidth="1"/>
    <col min="51" max="51" width="10.21875" customWidth="1"/>
    <col min="52" max="52" width="15.21875" customWidth="1"/>
    <col min="53" max="53" width="10.21875" customWidth="1"/>
    <col min="54" max="54" width="11.5546875" customWidth="1"/>
    <col min="55" max="55" width="9.33203125" bestFit="1" customWidth="1"/>
    <col min="56" max="56" width="13.77734375" customWidth="1"/>
    <col min="57" max="57" width="9.33203125" bestFit="1" customWidth="1"/>
    <col min="58" max="58" width="17.5546875" customWidth="1"/>
    <col min="59" max="59" width="13.6640625" customWidth="1"/>
    <col min="60" max="60" width="11.44140625" customWidth="1"/>
    <col min="61" max="61" width="10.88671875" customWidth="1"/>
    <col min="62" max="62" width="10.77734375" customWidth="1"/>
    <col min="63" max="63" width="9.6640625" bestFit="1" customWidth="1"/>
    <col min="64" max="64" width="16.109375" customWidth="1"/>
    <col min="65" max="65" width="10.88671875" customWidth="1"/>
    <col min="66" max="67" width="12.88671875" customWidth="1"/>
  </cols>
  <sheetData>
    <row r="1" spans="1:66" s="38" customFormat="1" ht="76.8" customHeight="1" x14ac:dyDescent="0.3">
      <c r="A1" s="108" t="s">
        <v>0</v>
      </c>
      <c r="B1" s="108" t="s">
        <v>2</v>
      </c>
      <c r="C1" s="108" t="s">
        <v>641</v>
      </c>
      <c r="D1" s="109" t="s">
        <v>539</v>
      </c>
      <c r="E1" s="108" t="s">
        <v>589</v>
      </c>
      <c r="F1" s="108" t="s">
        <v>644</v>
      </c>
      <c r="G1" s="108" t="s">
        <v>588</v>
      </c>
      <c r="H1" s="108" t="s">
        <v>646</v>
      </c>
      <c r="I1" s="108" t="s">
        <v>588</v>
      </c>
      <c r="J1" s="108" t="s">
        <v>645</v>
      </c>
      <c r="K1" s="108" t="s">
        <v>589</v>
      </c>
      <c r="L1" s="108" t="s">
        <v>592</v>
      </c>
      <c r="M1" s="108" t="s">
        <v>589</v>
      </c>
      <c r="N1" s="108" t="s">
        <v>591</v>
      </c>
      <c r="O1" s="108" t="s">
        <v>589</v>
      </c>
      <c r="P1" s="108" t="s">
        <v>590</v>
      </c>
      <c r="Q1" s="108" t="s">
        <v>589</v>
      </c>
      <c r="R1" s="108" t="s">
        <v>730</v>
      </c>
      <c r="S1" s="108" t="s">
        <v>589</v>
      </c>
      <c r="T1" s="108" t="s">
        <v>731</v>
      </c>
      <c r="U1" s="108" t="s">
        <v>589</v>
      </c>
      <c r="V1" s="108" t="s">
        <v>751</v>
      </c>
      <c r="W1" s="108" t="s">
        <v>589</v>
      </c>
      <c r="X1" s="108" t="s">
        <v>733</v>
      </c>
      <c r="Y1" s="108" t="s">
        <v>589</v>
      </c>
      <c r="Z1" s="108" t="s">
        <v>744</v>
      </c>
      <c r="AA1" s="108" t="s">
        <v>589</v>
      </c>
      <c r="AB1" s="108" t="s">
        <v>754</v>
      </c>
      <c r="AC1" s="108" t="s">
        <v>589</v>
      </c>
      <c r="AD1" s="108" t="s">
        <v>766</v>
      </c>
      <c r="AE1" s="108" t="s">
        <v>589</v>
      </c>
      <c r="AF1" s="108" t="s">
        <v>777</v>
      </c>
      <c r="AG1" s="108" t="s">
        <v>589</v>
      </c>
      <c r="AH1" s="108" t="s">
        <v>779</v>
      </c>
      <c r="AI1" s="108" t="s">
        <v>589</v>
      </c>
      <c r="AJ1" s="108" t="s">
        <v>785</v>
      </c>
      <c r="AK1" s="108" t="s">
        <v>589</v>
      </c>
      <c r="AL1" s="108" t="s">
        <v>797</v>
      </c>
      <c r="AM1" s="108" t="s">
        <v>589</v>
      </c>
      <c r="AN1" s="108" t="s">
        <v>820</v>
      </c>
      <c r="AO1" s="108" t="s">
        <v>589</v>
      </c>
      <c r="AP1" s="108" t="s">
        <v>821</v>
      </c>
      <c r="AQ1" s="229" t="s">
        <v>589</v>
      </c>
      <c r="AR1" s="230" t="s">
        <v>822</v>
      </c>
      <c r="AS1" s="229" t="s">
        <v>589</v>
      </c>
      <c r="AT1" s="230" t="s">
        <v>830</v>
      </c>
      <c r="AU1" s="229" t="s">
        <v>589</v>
      </c>
      <c r="AV1" s="230" t="s">
        <v>831</v>
      </c>
      <c r="AW1" s="108" t="s">
        <v>588</v>
      </c>
      <c r="AX1" s="108" t="s">
        <v>833</v>
      </c>
      <c r="AY1" s="108" t="s">
        <v>588</v>
      </c>
      <c r="AZ1" s="108" t="s">
        <v>834</v>
      </c>
      <c r="BA1" s="108" t="s">
        <v>588</v>
      </c>
      <c r="BB1" s="108" t="s">
        <v>835</v>
      </c>
      <c r="BC1" s="108" t="s">
        <v>588</v>
      </c>
      <c r="BD1" s="108" t="s">
        <v>836</v>
      </c>
      <c r="BE1" s="108" t="s">
        <v>588</v>
      </c>
      <c r="BF1" s="108" t="s">
        <v>837</v>
      </c>
      <c r="BG1" s="108" t="s">
        <v>588</v>
      </c>
      <c r="BH1" s="108" t="s">
        <v>838</v>
      </c>
      <c r="BI1" s="108" t="s">
        <v>588</v>
      </c>
      <c r="BJ1" s="108" t="s">
        <v>839</v>
      </c>
      <c r="BK1" s="108" t="s">
        <v>588</v>
      </c>
      <c r="BL1" s="108" t="s">
        <v>840</v>
      </c>
      <c r="BM1" s="108" t="s">
        <v>588</v>
      </c>
      <c r="BN1" s="108" t="s">
        <v>841</v>
      </c>
    </row>
    <row r="2" spans="1:66" x14ac:dyDescent="0.3">
      <c r="A2" s="96" t="s">
        <v>5</v>
      </c>
      <c r="B2" s="96" t="s">
        <v>7</v>
      </c>
      <c r="C2" s="96" t="s">
        <v>617</v>
      </c>
      <c r="D2" s="96">
        <v>1</v>
      </c>
      <c r="E2" s="143" t="s">
        <v>634</v>
      </c>
      <c r="F2" s="96" t="s">
        <v>842</v>
      </c>
      <c r="G2" s="110"/>
      <c r="H2" s="96" t="s">
        <v>842</v>
      </c>
      <c r="I2" s="110" t="s">
        <v>634</v>
      </c>
      <c r="J2" s="96" t="s">
        <v>842</v>
      </c>
      <c r="K2" s="110"/>
      <c r="L2" s="96" t="s">
        <v>842</v>
      </c>
      <c r="M2" s="110">
        <v>45497</v>
      </c>
      <c r="N2" s="96" t="s">
        <v>843</v>
      </c>
      <c r="O2" s="96"/>
      <c r="P2" s="96" t="s">
        <v>842</v>
      </c>
      <c r="R2" t="s">
        <v>842</v>
      </c>
      <c r="T2" t="s">
        <v>842</v>
      </c>
      <c r="U2" s="110"/>
      <c r="V2" t="s">
        <v>842</v>
      </c>
      <c r="X2" t="s">
        <v>842</v>
      </c>
      <c r="Z2" t="s">
        <v>842</v>
      </c>
      <c r="AB2" t="s">
        <v>842</v>
      </c>
      <c r="AD2" t="s">
        <v>842</v>
      </c>
      <c r="AF2" t="s">
        <v>842</v>
      </c>
      <c r="AH2" t="s">
        <v>842</v>
      </c>
      <c r="AJ2" t="s">
        <v>784</v>
      </c>
      <c r="AL2" t="s">
        <v>842</v>
      </c>
      <c r="AN2" t="s">
        <v>842</v>
      </c>
      <c r="AP2" t="s">
        <v>842</v>
      </c>
      <c r="AR2" t="s">
        <v>842</v>
      </c>
      <c r="AT2" t="s">
        <v>842</v>
      </c>
      <c r="AV2" t="s">
        <v>842</v>
      </c>
      <c r="AX2" t="s">
        <v>842</v>
      </c>
      <c r="AZ2" t="s">
        <v>842</v>
      </c>
      <c r="BB2" t="s">
        <v>842</v>
      </c>
      <c r="BD2" t="s">
        <v>842</v>
      </c>
      <c r="BF2" t="s">
        <v>842</v>
      </c>
      <c r="BH2" t="s">
        <v>842</v>
      </c>
      <c r="BJ2" t="s">
        <v>842</v>
      </c>
      <c r="BL2" t="s">
        <v>842</v>
      </c>
      <c r="BN2" t="s">
        <v>842</v>
      </c>
    </row>
    <row r="3" spans="1:66" x14ac:dyDescent="0.3">
      <c r="A3" s="96" t="s">
        <v>9</v>
      </c>
      <c r="B3" s="96" t="s">
        <v>11</v>
      </c>
      <c r="C3" s="96" t="s">
        <v>618</v>
      </c>
      <c r="D3" s="96">
        <v>1</v>
      </c>
      <c r="E3" s="143" t="s">
        <v>634</v>
      </c>
      <c r="F3" s="96" t="s">
        <v>842</v>
      </c>
      <c r="G3" s="110" t="s">
        <v>634</v>
      </c>
      <c r="H3" s="96" t="s">
        <v>842</v>
      </c>
      <c r="I3" s="110" t="s">
        <v>634</v>
      </c>
      <c r="J3" s="96" t="s">
        <v>842</v>
      </c>
      <c r="K3" s="110" t="s">
        <v>634</v>
      </c>
      <c r="L3" s="96" t="s">
        <v>842</v>
      </c>
      <c r="M3" s="110">
        <v>45502</v>
      </c>
      <c r="N3" s="96" t="s">
        <v>843</v>
      </c>
      <c r="O3" s="96"/>
      <c r="P3" s="96" t="s">
        <v>842</v>
      </c>
      <c r="R3" t="s">
        <v>842</v>
      </c>
      <c r="T3" t="s">
        <v>842</v>
      </c>
      <c r="V3" t="s">
        <v>842</v>
      </c>
      <c r="X3" t="s">
        <v>842</v>
      </c>
      <c r="Z3" t="s">
        <v>842</v>
      </c>
      <c r="AB3" t="s">
        <v>842</v>
      </c>
      <c r="AD3" t="s">
        <v>842</v>
      </c>
      <c r="AF3" t="s">
        <v>842</v>
      </c>
      <c r="AH3" t="s">
        <v>842</v>
      </c>
      <c r="AL3" t="s">
        <v>842</v>
      </c>
      <c r="AN3" t="s">
        <v>842</v>
      </c>
      <c r="AP3" t="s">
        <v>842</v>
      </c>
      <c r="AR3" t="s">
        <v>842</v>
      </c>
      <c r="AT3" t="s">
        <v>842</v>
      </c>
      <c r="AV3" t="s">
        <v>842</v>
      </c>
      <c r="AX3" t="s">
        <v>842</v>
      </c>
      <c r="AZ3" t="s">
        <v>842</v>
      </c>
      <c r="BB3" t="s">
        <v>842</v>
      </c>
      <c r="BD3" t="s">
        <v>842</v>
      </c>
      <c r="BF3" t="s">
        <v>842</v>
      </c>
      <c r="BH3" t="s">
        <v>842</v>
      </c>
      <c r="BJ3" t="s">
        <v>842</v>
      </c>
      <c r="BL3" t="s">
        <v>842</v>
      </c>
      <c r="BN3" t="s">
        <v>842</v>
      </c>
    </row>
    <row r="4" spans="1:66" x14ac:dyDescent="0.3">
      <c r="A4" s="96" t="s">
        <v>13</v>
      </c>
      <c r="B4" s="181" t="s">
        <v>15</v>
      </c>
      <c r="C4" s="96" t="s">
        <v>16</v>
      </c>
      <c r="D4" s="96">
        <v>1</v>
      </c>
      <c r="E4" s="143" t="s">
        <v>634</v>
      </c>
      <c r="F4" s="96" t="s">
        <v>842</v>
      </c>
      <c r="G4" s="110" t="s">
        <v>634</v>
      </c>
      <c r="H4" s="96" t="s">
        <v>842</v>
      </c>
      <c r="I4" s="110" t="s">
        <v>634</v>
      </c>
      <c r="J4" s="96" t="s">
        <v>842</v>
      </c>
      <c r="K4" s="110" t="s">
        <v>634</v>
      </c>
      <c r="L4" s="96" t="s">
        <v>842</v>
      </c>
      <c r="M4" s="110">
        <v>45502</v>
      </c>
      <c r="N4" s="96" t="s">
        <v>843</v>
      </c>
      <c r="O4" s="96"/>
      <c r="P4" s="96" t="s">
        <v>842</v>
      </c>
      <c r="R4" t="s">
        <v>842</v>
      </c>
      <c r="T4" t="s">
        <v>842</v>
      </c>
      <c r="V4" t="s">
        <v>842</v>
      </c>
      <c r="X4" t="s">
        <v>842</v>
      </c>
      <c r="Z4" t="s">
        <v>842</v>
      </c>
      <c r="AB4" t="s">
        <v>842</v>
      </c>
      <c r="AD4" t="s">
        <v>842</v>
      </c>
      <c r="AF4" t="s">
        <v>842</v>
      </c>
      <c r="AH4" t="s">
        <v>842</v>
      </c>
      <c r="AL4" t="s">
        <v>842</v>
      </c>
      <c r="AN4" t="s">
        <v>842</v>
      </c>
      <c r="AP4" t="s">
        <v>842</v>
      </c>
      <c r="AR4" t="s">
        <v>842</v>
      </c>
      <c r="AT4" t="s">
        <v>842</v>
      </c>
      <c r="AV4" t="s">
        <v>842</v>
      </c>
      <c r="AX4" t="s">
        <v>842</v>
      </c>
      <c r="AZ4" t="s">
        <v>842</v>
      </c>
      <c r="BB4" t="s">
        <v>842</v>
      </c>
      <c r="BD4" t="s">
        <v>842</v>
      </c>
      <c r="BF4" t="s">
        <v>842</v>
      </c>
      <c r="BH4" t="s">
        <v>842</v>
      </c>
      <c r="BJ4" t="s">
        <v>842</v>
      </c>
      <c r="BL4" t="s">
        <v>842</v>
      </c>
      <c r="BN4" t="s">
        <v>842</v>
      </c>
    </row>
    <row r="5" spans="1:66" x14ac:dyDescent="0.3">
      <c r="A5" s="96" t="s">
        <v>17</v>
      </c>
      <c r="B5" s="181" t="s">
        <v>19</v>
      </c>
      <c r="C5" s="96" t="s">
        <v>619</v>
      </c>
      <c r="D5" s="96">
        <v>1</v>
      </c>
      <c r="E5" s="143" t="s">
        <v>634</v>
      </c>
      <c r="F5" s="96" t="s">
        <v>842</v>
      </c>
      <c r="G5" s="110" t="s">
        <v>634</v>
      </c>
      <c r="H5" s="96" t="s">
        <v>842</v>
      </c>
      <c r="I5" s="110" t="s">
        <v>634</v>
      </c>
      <c r="J5" s="96" t="s">
        <v>842</v>
      </c>
      <c r="K5" s="110" t="s">
        <v>634</v>
      </c>
      <c r="L5" s="96" t="s">
        <v>842</v>
      </c>
      <c r="M5" s="110">
        <v>45501</v>
      </c>
      <c r="N5" s="96" t="s">
        <v>843</v>
      </c>
      <c r="O5" s="96"/>
      <c r="P5" s="96" t="s">
        <v>842</v>
      </c>
      <c r="R5" t="s">
        <v>842</v>
      </c>
      <c r="T5" t="s">
        <v>842</v>
      </c>
      <c r="V5" t="s">
        <v>842</v>
      </c>
      <c r="X5" t="s">
        <v>842</v>
      </c>
      <c r="Z5" t="s">
        <v>842</v>
      </c>
      <c r="AB5" t="s">
        <v>842</v>
      </c>
      <c r="AD5" t="s">
        <v>842</v>
      </c>
      <c r="AF5" t="s">
        <v>842</v>
      </c>
      <c r="AH5" t="s">
        <v>842</v>
      </c>
      <c r="AL5" t="s">
        <v>842</v>
      </c>
      <c r="AN5" t="s">
        <v>842</v>
      </c>
      <c r="AP5" t="s">
        <v>842</v>
      </c>
      <c r="AR5" t="s">
        <v>842</v>
      </c>
      <c r="AT5" t="s">
        <v>842</v>
      </c>
      <c r="AV5" t="s">
        <v>842</v>
      </c>
      <c r="AX5" t="s">
        <v>842</v>
      </c>
      <c r="AZ5" t="s">
        <v>842</v>
      </c>
      <c r="BB5" t="s">
        <v>842</v>
      </c>
      <c r="BD5" t="s">
        <v>842</v>
      </c>
      <c r="BF5" t="s">
        <v>842</v>
      </c>
      <c r="BH5" t="s">
        <v>842</v>
      </c>
      <c r="BJ5" t="s">
        <v>842</v>
      </c>
      <c r="BL5" t="s">
        <v>842</v>
      </c>
      <c r="BN5" t="s">
        <v>842</v>
      </c>
    </row>
    <row r="6" spans="1:66" x14ac:dyDescent="0.3">
      <c r="A6" s="96" t="s">
        <v>21</v>
      </c>
      <c r="B6" s="181" t="s">
        <v>23</v>
      </c>
      <c r="C6" s="96" t="s">
        <v>620</v>
      </c>
      <c r="D6" s="96">
        <v>2</v>
      </c>
      <c r="E6" s="143">
        <v>45572</v>
      </c>
      <c r="F6" s="96" t="s">
        <v>843</v>
      </c>
      <c r="G6" s="110" t="s">
        <v>634</v>
      </c>
      <c r="H6" s="96" t="s">
        <v>842</v>
      </c>
      <c r="I6" s="110" t="s">
        <v>634</v>
      </c>
      <c r="J6" s="96" t="s">
        <v>842</v>
      </c>
      <c r="K6" s="110" t="s">
        <v>634</v>
      </c>
      <c r="L6" s="96" t="s">
        <v>842</v>
      </c>
      <c r="M6" s="110">
        <v>45510</v>
      </c>
      <c r="N6" s="96" t="s">
        <v>843</v>
      </c>
      <c r="O6" s="96"/>
      <c r="P6" s="96" t="s">
        <v>842</v>
      </c>
      <c r="R6" t="s">
        <v>842</v>
      </c>
      <c r="T6" t="s">
        <v>842</v>
      </c>
      <c r="V6" t="s">
        <v>842</v>
      </c>
      <c r="W6" s="143"/>
      <c r="X6" t="s">
        <v>842</v>
      </c>
      <c r="Z6" t="s">
        <v>842</v>
      </c>
      <c r="AB6" t="s">
        <v>842</v>
      </c>
      <c r="AD6" t="s">
        <v>842</v>
      </c>
      <c r="AF6" t="s">
        <v>842</v>
      </c>
      <c r="AH6" t="s">
        <v>842</v>
      </c>
      <c r="AL6" t="s">
        <v>842</v>
      </c>
      <c r="AN6" t="s">
        <v>842</v>
      </c>
      <c r="AP6" t="s">
        <v>842</v>
      </c>
      <c r="AR6" t="s">
        <v>842</v>
      </c>
      <c r="AT6" t="s">
        <v>842</v>
      </c>
      <c r="AV6" t="s">
        <v>842</v>
      </c>
      <c r="AX6" t="s">
        <v>842</v>
      </c>
      <c r="AZ6" t="s">
        <v>842</v>
      </c>
      <c r="BB6" t="s">
        <v>842</v>
      </c>
      <c r="BD6" t="s">
        <v>842</v>
      </c>
      <c r="BF6" t="s">
        <v>842</v>
      </c>
      <c r="BH6" t="s">
        <v>842</v>
      </c>
      <c r="BJ6" t="s">
        <v>842</v>
      </c>
      <c r="BL6" t="s">
        <v>842</v>
      </c>
      <c r="BN6" t="s">
        <v>842</v>
      </c>
    </row>
    <row r="7" spans="1:66" x14ac:dyDescent="0.3">
      <c r="A7" s="96" t="s">
        <v>24</v>
      </c>
      <c r="B7" s="96" t="s">
        <v>26</v>
      </c>
      <c r="C7" s="96" t="s">
        <v>621</v>
      </c>
      <c r="D7" s="96">
        <v>2</v>
      </c>
      <c r="E7" s="143">
        <v>45637</v>
      </c>
      <c r="F7" s="96" t="s">
        <v>843</v>
      </c>
      <c r="G7" s="110" t="s">
        <v>634</v>
      </c>
      <c r="H7" s="96" t="s">
        <v>842</v>
      </c>
      <c r="I7" s="110" t="s">
        <v>634</v>
      </c>
      <c r="J7" s="96" t="s">
        <v>842</v>
      </c>
      <c r="K7" s="110" t="s">
        <v>634</v>
      </c>
      <c r="L7" s="96" t="s">
        <v>842</v>
      </c>
      <c r="M7" s="110">
        <v>45502</v>
      </c>
      <c r="N7" s="96" t="s">
        <v>843</v>
      </c>
      <c r="O7" s="96"/>
      <c r="P7" s="96" t="s">
        <v>842</v>
      </c>
      <c r="R7" t="s">
        <v>842</v>
      </c>
      <c r="T7" t="s">
        <v>842</v>
      </c>
      <c r="V7" t="s">
        <v>842</v>
      </c>
      <c r="W7" s="143"/>
      <c r="X7" t="s">
        <v>842</v>
      </c>
      <c r="Z7" t="s">
        <v>842</v>
      </c>
      <c r="AB7" t="s">
        <v>842</v>
      </c>
      <c r="AD7" t="s">
        <v>842</v>
      </c>
      <c r="AF7" t="s">
        <v>842</v>
      </c>
      <c r="AH7" t="s">
        <v>842</v>
      </c>
      <c r="AL7" t="s">
        <v>842</v>
      </c>
      <c r="AN7" t="s">
        <v>842</v>
      </c>
      <c r="AP7" t="s">
        <v>842</v>
      </c>
      <c r="AR7" t="s">
        <v>842</v>
      </c>
      <c r="AT7" t="s">
        <v>842</v>
      </c>
      <c r="AV7" t="s">
        <v>842</v>
      </c>
      <c r="AX7" t="s">
        <v>842</v>
      </c>
      <c r="AZ7" t="s">
        <v>842</v>
      </c>
      <c r="BB7" t="s">
        <v>842</v>
      </c>
      <c r="BD7" t="s">
        <v>842</v>
      </c>
      <c r="BF7" t="s">
        <v>842</v>
      </c>
      <c r="BH7" t="s">
        <v>842</v>
      </c>
      <c r="BJ7" t="s">
        <v>842</v>
      </c>
      <c r="BL7" t="s">
        <v>842</v>
      </c>
      <c r="BN7" t="s">
        <v>842</v>
      </c>
    </row>
    <row r="8" spans="1:66" x14ac:dyDescent="0.3">
      <c r="A8" s="96" t="s">
        <v>28</v>
      </c>
      <c r="B8" s="96" t="s">
        <v>30</v>
      </c>
      <c r="C8" s="96" t="s">
        <v>622</v>
      </c>
      <c r="D8" s="96">
        <v>1</v>
      </c>
      <c r="E8" s="143" t="s">
        <v>634</v>
      </c>
      <c r="F8" s="96" t="s">
        <v>842</v>
      </c>
      <c r="G8" s="110" t="s">
        <v>634</v>
      </c>
      <c r="H8" s="96" t="s">
        <v>842</v>
      </c>
      <c r="I8" s="110" t="s">
        <v>634</v>
      </c>
      <c r="J8" s="96" t="s">
        <v>842</v>
      </c>
      <c r="K8" s="110" t="s">
        <v>634</v>
      </c>
      <c r="L8" s="96" t="s">
        <v>842</v>
      </c>
      <c r="M8" s="110">
        <v>45502</v>
      </c>
      <c r="N8" s="96" t="s">
        <v>843</v>
      </c>
      <c r="O8" s="96"/>
      <c r="P8" s="96" t="s">
        <v>842</v>
      </c>
      <c r="R8" t="s">
        <v>842</v>
      </c>
      <c r="T8" t="s">
        <v>842</v>
      </c>
      <c r="V8" t="s">
        <v>842</v>
      </c>
      <c r="W8" s="143"/>
      <c r="X8" t="s">
        <v>842</v>
      </c>
      <c r="Z8" t="s">
        <v>842</v>
      </c>
      <c r="AB8" t="s">
        <v>842</v>
      </c>
      <c r="AD8" t="s">
        <v>842</v>
      </c>
      <c r="AF8" t="s">
        <v>842</v>
      </c>
      <c r="AH8" t="s">
        <v>842</v>
      </c>
      <c r="AL8" t="s">
        <v>842</v>
      </c>
      <c r="AN8" t="s">
        <v>842</v>
      </c>
      <c r="AP8" t="s">
        <v>842</v>
      </c>
      <c r="AR8" t="s">
        <v>842</v>
      </c>
      <c r="AT8" t="s">
        <v>842</v>
      </c>
      <c r="AV8" t="s">
        <v>842</v>
      </c>
      <c r="AX8" t="s">
        <v>842</v>
      </c>
      <c r="AZ8" t="s">
        <v>842</v>
      </c>
      <c r="BB8" t="s">
        <v>842</v>
      </c>
      <c r="BD8" t="s">
        <v>842</v>
      </c>
      <c r="BF8" t="s">
        <v>842</v>
      </c>
      <c r="BH8" t="s">
        <v>842</v>
      </c>
      <c r="BJ8" t="s">
        <v>842</v>
      </c>
      <c r="BL8" t="s">
        <v>842</v>
      </c>
      <c r="BN8" t="s">
        <v>842</v>
      </c>
    </row>
    <row r="9" spans="1:66" x14ac:dyDescent="0.3">
      <c r="A9" s="96" t="s">
        <v>32</v>
      </c>
      <c r="B9" s="181" t="s">
        <v>34</v>
      </c>
      <c r="C9" s="96" t="s">
        <v>35</v>
      </c>
      <c r="D9" s="96">
        <v>0</v>
      </c>
      <c r="E9" s="143" t="s">
        <v>634</v>
      </c>
      <c r="F9" s="96" t="s">
        <v>842</v>
      </c>
      <c r="G9" s="110" t="s">
        <v>634</v>
      </c>
      <c r="H9" s="96" t="s">
        <v>842</v>
      </c>
      <c r="I9" s="110" t="s">
        <v>634</v>
      </c>
      <c r="J9" s="96" t="s">
        <v>842</v>
      </c>
      <c r="K9" s="110" t="s">
        <v>634</v>
      </c>
      <c r="L9" s="96" t="s">
        <v>842</v>
      </c>
      <c r="M9" s="110" t="s">
        <v>634</v>
      </c>
      <c r="N9" s="96" t="s">
        <v>842</v>
      </c>
      <c r="O9" s="96"/>
      <c r="P9" s="96" t="s">
        <v>842</v>
      </c>
      <c r="R9" t="s">
        <v>842</v>
      </c>
      <c r="T9" t="s">
        <v>842</v>
      </c>
      <c r="V9" t="s">
        <v>842</v>
      </c>
      <c r="W9" s="143"/>
      <c r="X9" t="s">
        <v>842</v>
      </c>
      <c r="Z9" t="s">
        <v>842</v>
      </c>
      <c r="AB9" t="s">
        <v>842</v>
      </c>
      <c r="AD9" t="s">
        <v>842</v>
      </c>
      <c r="AF9" t="s">
        <v>842</v>
      </c>
      <c r="AH9" t="s">
        <v>842</v>
      </c>
      <c r="AL9" t="s">
        <v>842</v>
      </c>
      <c r="AN9" t="s">
        <v>842</v>
      </c>
      <c r="AP9" t="s">
        <v>842</v>
      </c>
      <c r="AR9" t="s">
        <v>842</v>
      </c>
      <c r="AT9" t="s">
        <v>842</v>
      </c>
      <c r="AV9" t="s">
        <v>842</v>
      </c>
      <c r="AX9" t="s">
        <v>842</v>
      </c>
      <c r="AZ9" t="s">
        <v>842</v>
      </c>
      <c r="BB9" t="s">
        <v>842</v>
      </c>
      <c r="BD9" t="s">
        <v>842</v>
      </c>
      <c r="BF9" t="s">
        <v>842</v>
      </c>
      <c r="BH9" t="s">
        <v>842</v>
      </c>
      <c r="BJ9" t="s">
        <v>842</v>
      </c>
      <c r="BL9" t="s">
        <v>842</v>
      </c>
      <c r="BN9" t="s">
        <v>842</v>
      </c>
    </row>
    <row r="10" spans="1:66" x14ac:dyDescent="0.3">
      <c r="A10" s="96" t="s">
        <v>36</v>
      </c>
      <c r="B10" s="181" t="s">
        <v>38</v>
      </c>
      <c r="C10" s="96" t="s">
        <v>16</v>
      </c>
      <c r="D10" s="96">
        <v>2</v>
      </c>
      <c r="E10" s="143">
        <v>45636</v>
      </c>
      <c r="F10" s="96" t="s">
        <v>843</v>
      </c>
      <c r="G10" s="110" t="s">
        <v>634</v>
      </c>
      <c r="H10" s="96" t="s">
        <v>842</v>
      </c>
      <c r="I10" s="110" t="s">
        <v>634</v>
      </c>
      <c r="J10" s="96" t="s">
        <v>842</v>
      </c>
      <c r="K10" s="110" t="s">
        <v>634</v>
      </c>
      <c r="L10" s="96" t="s">
        <v>842</v>
      </c>
      <c r="M10" s="110">
        <v>45502</v>
      </c>
      <c r="N10" s="96" t="s">
        <v>843</v>
      </c>
      <c r="O10" s="96"/>
      <c r="P10" s="96" t="s">
        <v>842</v>
      </c>
      <c r="R10" t="s">
        <v>842</v>
      </c>
      <c r="T10" t="s">
        <v>842</v>
      </c>
      <c r="V10" t="s">
        <v>842</v>
      </c>
      <c r="W10" s="143"/>
      <c r="X10" t="s">
        <v>842</v>
      </c>
      <c r="Z10" t="s">
        <v>842</v>
      </c>
      <c r="AB10" t="s">
        <v>842</v>
      </c>
      <c r="AD10" t="s">
        <v>842</v>
      </c>
      <c r="AF10" t="s">
        <v>842</v>
      </c>
      <c r="AH10" t="s">
        <v>842</v>
      </c>
      <c r="AL10" t="s">
        <v>842</v>
      </c>
      <c r="AN10" t="s">
        <v>842</v>
      </c>
      <c r="AP10" t="s">
        <v>842</v>
      </c>
      <c r="AR10" t="s">
        <v>842</v>
      </c>
      <c r="AT10" t="s">
        <v>842</v>
      </c>
      <c r="AV10" t="s">
        <v>842</v>
      </c>
      <c r="AX10" t="s">
        <v>842</v>
      </c>
      <c r="AZ10" t="s">
        <v>842</v>
      </c>
      <c r="BB10" t="s">
        <v>842</v>
      </c>
      <c r="BD10" t="s">
        <v>842</v>
      </c>
      <c r="BF10" t="s">
        <v>842</v>
      </c>
      <c r="BH10" t="s">
        <v>842</v>
      </c>
      <c r="BJ10" t="s">
        <v>842</v>
      </c>
      <c r="BL10" t="s">
        <v>842</v>
      </c>
      <c r="BN10" t="s">
        <v>842</v>
      </c>
    </row>
    <row r="11" spans="1:66" x14ac:dyDescent="0.3">
      <c r="A11" s="96" t="s">
        <v>39</v>
      </c>
      <c r="B11" s="96" t="s">
        <v>41</v>
      </c>
      <c r="C11" s="96" t="s">
        <v>622</v>
      </c>
      <c r="D11" s="96">
        <v>0</v>
      </c>
      <c r="E11" s="143" t="s">
        <v>634</v>
      </c>
      <c r="F11" s="96" t="s">
        <v>842</v>
      </c>
      <c r="G11" s="110" t="s">
        <v>634</v>
      </c>
      <c r="H11" s="96" t="s">
        <v>842</v>
      </c>
      <c r="I11" s="110" t="s">
        <v>634</v>
      </c>
      <c r="J11" s="96" t="s">
        <v>842</v>
      </c>
      <c r="K11" s="110" t="s">
        <v>634</v>
      </c>
      <c r="L11" s="96" t="s">
        <v>842</v>
      </c>
      <c r="M11" s="110" t="s">
        <v>634</v>
      </c>
      <c r="N11" s="96" t="s">
        <v>842</v>
      </c>
      <c r="O11" s="96"/>
      <c r="P11" s="96" t="s">
        <v>842</v>
      </c>
      <c r="R11" t="s">
        <v>842</v>
      </c>
      <c r="T11" t="s">
        <v>842</v>
      </c>
      <c r="V11" t="s">
        <v>842</v>
      </c>
      <c r="W11" s="143"/>
      <c r="X11" t="s">
        <v>842</v>
      </c>
      <c r="Z11" t="s">
        <v>842</v>
      </c>
      <c r="AB11" t="s">
        <v>842</v>
      </c>
      <c r="AD11" t="s">
        <v>842</v>
      </c>
      <c r="AF11" t="s">
        <v>842</v>
      </c>
      <c r="AH11" t="s">
        <v>842</v>
      </c>
      <c r="AL11" t="s">
        <v>842</v>
      </c>
      <c r="AN11" t="s">
        <v>842</v>
      </c>
      <c r="AP11" t="s">
        <v>842</v>
      </c>
      <c r="AR11" t="s">
        <v>842</v>
      </c>
      <c r="AT11" t="s">
        <v>842</v>
      </c>
      <c r="AV11" t="s">
        <v>842</v>
      </c>
      <c r="AX11" t="s">
        <v>842</v>
      </c>
      <c r="AZ11" t="s">
        <v>842</v>
      </c>
      <c r="BB11" t="s">
        <v>842</v>
      </c>
      <c r="BD11" t="s">
        <v>842</v>
      </c>
      <c r="BF11" t="s">
        <v>842</v>
      </c>
      <c r="BH11" t="s">
        <v>842</v>
      </c>
      <c r="BJ11" t="s">
        <v>842</v>
      </c>
      <c r="BL11" t="s">
        <v>842</v>
      </c>
      <c r="BN11" t="s">
        <v>842</v>
      </c>
    </row>
    <row r="12" spans="1:66" x14ac:dyDescent="0.3">
      <c r="A12" s="96" t="s">
        <v>42</v>
      </c>
      <c r="B12" s="96" t="s">
        <v>44</v>
      </c>
      <c r="C12" s="96" t="s">
        <v>622</v>
      </c>
      <c r="D12" s="96">
        <v>0</v>
      </c>
      <c r="E12" s="143" t="s">
        <v>634</v>
      </c>
      <c r="F12" s="96" t="s">
        <v>842</v>
      </c>
      <c r="G12" s="110" t="s">
        <v>634</v>
      </c>
      <c r="H12" s="96" t="s">
        <v>842</v>
      </c>
      <c r="I12" s="110" t="s">
        <v>634</v>
      </c>
      <c r="J12" s="96" t="s">
        <v>842</v>
      </c>
      <c r="K12" s="110" t="s">
        <v>634</v>
      </c>
      <c r="L12" s="96" t="s">
        <v>842</v>
      </c>
      <c r="M12" s="110" t="s">
        <v>634</v>
      </c>
      <c r="N12" s="96" t="s">
        <v>842</v>
      </c>
      <c r="O12" s="96"/>
      <c r="P12" s="96" t="s">
        <v>842</v>
      </c>
      <c r="R12" t="s">
        <v>842</v>
      </c>
      <c r="T12" t="s">
        <v>842</v>
      </c>
      <c r="V12" t="s">
        <v>842</v>
      </c>
      <c r="W12" s="143"/>
      <c r="X12" t="s">
        <v>842</v>
      </c>
      <c r="Z12" t="s">
        <v>842</v>
      </c>
      <c r="AB12" t="s">
        <v>842</v>
      </c>
      <c r="AD12" t="s">
        <v>842</v>
      </c>
      <c r="AF12" t="s">
        <v>842</v>
      </c>
      <c r="AH12" t="s">
        <v>842</v>
      </c>
      <c r="AL12" t="s">
        <v>842</v>
      </c>
      <c r="AN12" t="s">
        <v>842</v>
      </c>
      <c r="AP12" t="s">
        <v>842</v>
      </c>
      <c r="AR12" t="s">
        <v>842</v>
      </c>
      <c r="AT12" t="s">
        <v>842</v>
      </c>
      <c r="AV12" t="s">
        <v>842</v>
      </c>
      <c r="AX12" t="s">
        <v>842</v>
      </c>
      <c r="AZ12" t="s">
        <v>842</v>
      </c>
      <c r="BB12" t="s">
        <v>842</v>
      </c>
      <c r="BD12" t="s">
        <v>842</v>
      </c>
      <c r="BF12" t="s">
        <v>842</v>
      </c>
      <c r="BH12" t="s">
        <v>842</v>
      </c>
      <c r="BJ12" t="s">
        <v>842</v>
      </c>
      <c r="BL12" t="s">
        <v>842</v>
      </c>
      <c r="BN12" t="s">
        <v>842</v>
      </c>
    </row>
    <row r="13" spans="1:66" x14ac:dyDescent="0.3">
      <c r="A13" s="96" t="s">
        <v>45</v>
      </c>
      <c r="B13" s="96" t="s">
        <v>47</v>
      </c>
      <c r="C13" s="96" t="s">
        <v>618</v>
      </c>
      <c r="D13" s="96">
        <v>1</v>
      </c>
      <c r="E13" s="143" t="s">
        <v>634</v>
      </c>
      <c r="F13" s="96" t="s">
        <v>842</v>
      </c>
      <c r="G13" s="110" t="s">
        <v>634</v>
      </c>
      <c r="H13" s="96" t="s">
        <v>842</v>
      </c>
      <c r="I13" s="110" t="s">
        <v>634</v>
      </c>
      <c r="J13" s="96" t="s">
        <v>842</v>
      </c>
      <c r="K13" s="110" t="s">
        <v>634</v>
      </c>
      <c r="L13" s="96" t="s">
        <v>842</v>
      </c>
      <c r="M13" s="110">
        <v>45497</v>
      </c>
      <c r="N13" s="96" t="s">
        <v>843</v>
      </c>
      <c r="O13" s="96"/>
      <c r="P13" s="96" t="s">
        <v>842</v>
      </c>
      <c r="R13" t="s">
        <v>842</v>
      </c>
      <c r="T13" t="s">
        <v>842</v>
      </c>
      <c r="V13" t="s">
        <v>842</v>
      </c>
      <c r="W13" s="143"/>
      <c r="X13" t="s">
        <v>842</v>
      </c>
      <c r="Z13" t="s">
        <v>842</v>
      </c>
      <c r="AB13" t="s">
        <v>842</v>
      </c>
      <c r="AD13" t="s">
        <v>842</v>
      </c>
      <c r="AF13" t="s">
        <v>842</v>
      </c>
      <c r="AH13" t="s">
        <v>842</v>
      </c>
      <c r="AL13" t="s">
        <v>842</v>
      </c>
      <c r="AN13" t="s">
        <v>842</v>
      </c>
      <c r="AP13" t="s">
        <v>842</v>
      </c>
      <c r="AR13" t="s">
        <v>842</v>
      </c>
      <c r="AT13" t="s">
        <v>842</v>
      </c>
      <c r="AV13" t="s">
        <v>842</v>
      </c>
      <c r="AX13" t="s">
        <v>842</v>
      </c>
      <c r="AZ13" t="s">
        <v>842</v>
      </c>
      <c r="BB13" t="s">
        <v>842</v>
      </c>
      <c r="BD13" t="s">
        <v>842</v>
      </c>
      <c r="BF13" t="s">
        <v>842</v>
      </c>
      <c r="BH13" t="s">
        <v>842</v>
      </c>
      <c r="BJ13" t="s">
        <v>842</v>
      </c>
      <c r="BL13" t="s">
        <v>842</v>
      </c>
      <c r="BN13" t="s">
        <v>842</v>
      </c>
    </row>
    <row r="14" spans="1:66" x14ac:dyDescent="0.3">
      <c r="A14" s="96" t="s">
        <v>48</v>
      </c>
      <c r="B14" s="181" t="s">
        <v>50</v>
      </c>
      <c r="C14" s="96" t="s">
        <v>623</v>
      </c>
      <c r="D14" s="96">
        <v>3</v>
      </c>
      <c r="E14" s="143">
        <v>45636</v>
      </c>
      <c r="F14" s="96" t="s">
        <v>843</v>
      </c>
      <c r="G14" s="110">
        <v>45450</v>
      </c>
      <c r="H14" s="96" t="s">
        <v>843</v>
      </c>
      <c r="I14" s="110" t="s">
        <v>634</v>
      </c>
      <c r="J14" s="96" t="s">
        <v>842</v>
      </c>
      <c r="K14" s="110" t="s">
        <v>634</v>
      </c>
      <c r="L14" s="96" t="s">
        <v>842</v>
      </c>
      <c r="M14" s="110">
        <v>45501</v>
      </c>
      <c r="N14" s="96" t="s">
        <v>843</v>
      </c>
      <c r="O14" s="96"/>
      <c r="P14" s="96" t="s">
        <v>842</v>
      </c>
      <c r="R14" t="s">
        <v>842</v>
      </c>
      <c r="T14" t="s">
        <v>842</v>
      </c>
      <c r="V14" t="s">
        <v>842</v>
      </c>
      <c r="W14" s="143"/>
      <c r="X14" t="s">
        <v>842</v>
      </c>
      <c r="Z14" t="s">
        <v>842</v>
      </c>
      <c r="AB14" t="s">
        <v>842</v>
      </c>
      <c r="AD14" t="s">
        <v>842</v>
      </c>
      <c r="AF14" t="s">
        <v>842</v>
      </c>
      <c r="AG14" s="110"/>
      <c r="AH14" t="s">
        <v>842</v>
      </c>
      <c r="AL14" t="s">
        <v>842</v>
      </c>
      <c r="AN14" t="s">
        <v>842</v>
      </c>
      <c r="AP14" t="s">
        <v>842</v>
      </c>
      <c r="AR14" t="s">
        <v>842</v>
      </c>
      <c r="AT14" t="s">
        <v>842</v>
      </c>
      <c r="AV14" t="s">
        <v>842</v>
      </c>
      <c r="AX14" t="s">
        <v>842</v>
      </c>
      <c r="AZ14" t="s">
        <v>842</v>
      </c>
      <c r="BB14" t="s">
        <v>842</v>
      </c>
      <c r="BD14" t="s">
        <v>842</v>
      </c>
      <c r="BF14" t="s">
        <v>842</v>
      </c>
      <c r="BH14" t="s">
        <v>842</v>
      </c>
      <c r="BJ14" t="s">
        <v>842</v>
      </c>
      <c r="BL14" t="s">
        <v>842</v>
      </c>
      <c r="BN14" t="s">
        <v>842</v>
      </c>
    </row>
    <row r="15" spans="1:66" x14ac:dyDescent="0.3">
      <c r="A15" s="96" t="s">
        <v>51</v>
      </c>
      <c r="B15" s="96" t="s">
        <v>53</v>
      </c>
      <c r="C15" s="96" t="s">
        <v>622</v>
      </c>
      <c r="D15" s="96">
        <v>1</v>
      </c>
      <c r="E15" s="143">
        <v>45636</v>
      </c>
      <c r="F15" s="96" t="s">
        <v>843</v>
      </c>
      <c r="G15" s="110" t="s">
        <v>634</v>
      </c>
      <c r="H15" s="96" t="s">
        <v>842</v>
      </c>
      <c r="I15" s="110" t="s">
        <v>634</v>
      </c>
      <c r="J15" s="96" t="s">
        <v>842</v>
      </c>
      <c r="K15" s="110" t="s">
        <v>634</v>
      </c>
      <c r="L15" s="96" t="s">
        <v>842</v>
      </c>
      <c r="M15" s="110" t="s">
        <v>634</v>
      </c>
      <c r="N15" s="96" t="s">
        <v>842</v>
      </c>
      <c r="O15" s="96"/>
      <c r="P15" s="96" t="s">
        <v>842</v>
      </c>
      <c r="R15" t="s">
        <v>842</v>
      </c>
      <c r="T15" t="s">
        <v>842</v>
      </c>
      <c r="V15" t="s">
        <v>842</v>
      </c>
      <c r="W15" s="143"/>
      <c r="X15" t="s">
        <v>842</v>
      </c>
      <c r="Z15" t="s">
        <v>842</v>
      </c>
      <c r="AB15" t="s">
        <v>842</v>
      </c>
      <c r="AD15" t="s">
        <v>842</v>
      </c>
      <c r="AF15" t="s">
        <v>842</v>
      </c>
      <c r="AG15" s="110"/>
      <c r="AH15" t="s">
        <v>842</v>
      </c>
      <c r="AL15" t="s">
        <v>842</v>
      </c>
      <c r="AN15" t="s">
        <v>842</v>
      </c>
      <c r="AP15" t="s">
        <v>842</v>
      </c>
      <c r="AR15" t="s">
        <v>842</v>
      </c>
      <c r="AT15" t="s">
        <v>842</v>
      </c>
      <c r="AV15" t="s">
        <v>842</v>
      </c>
      <c r="AX15" t="s">
        <v>842</v>
      </c>
      <c r="AZ15" t="s">
        <v>842</v>
      </c>
      <c r="BB15" t="s">
        <v>842</v>
      </c>
      <c r="BD15" t="s">
        <v>842</v>
      </c>
      <c r="BF15" t="s">
        <v>842</v>
      </c>
      <c r="BH15" t="s">
        <v>842</v>
      </c>
      <c r="BJ15" t="s">
        <v>842</v>
      </c>
      <c r="BL15" t="s">
        <v>842</v>
      </c>
      <c r="BN15" t="s">
        <v>842</v>
      </c>
    </row>
    <row r="16" spans="1:66" x14ac:dyDescent="0.3">
      <c r="A16" s="96" t="s">
        <v>54</v>
      </c>
      <c r="B16" s="96" t="s">
        <v>56</v>
      </c>
      <c r="C16" s="96" t="s">
        <v>717</v>
      </c>
      <c r="D16" s="96">
        <v>2</v>
      </c>
      <c r="E16" s="143">
        <v>45572</v>
      </c>
      <c r="F16" s="96" t="s">
        <v>843</v>
      </c>
      <c r="G16" s="110" t="s">
        <v>634</v>
      </c>
      <c r="H16" s="96" t="s">
        <v>842</v>
      </c>
      <c r="I16" s="110" t="s">
        <v>634</v>
      </c>
      <c r="J16" s="96" t="s">
        <v>842</v>
      </c>
      <c r="K16" s="110" t="s">
        <v>634</v>
      </c>
      <c r="L16" s="96" t="s">
        <v>842</v>
      </c>
      <c r="M16" s="110">
        <v>45510</v>
      </c>
      <c r="N16" s="96" t="s">
        <v>843</v>
      </c>
      <c r="O16" s="96"/>
      <c r="P16" s="96" t="s">
        <v>842</v>
      </c>
      <c r="R16" t="s">
        <v>842</v>
      </c>
      <c r="T16" t="s">
        <v>842</v>
      </c>
      <c r="V16" t="s">
        <v>842</v>
      </c>
      <c r="W16" s="143"/>
      <c r="X16" t="s">
        <v>842</v>
      </c>
      <c r="Z16" t="s">
        <v>842</v>
      </c>
      <c r="AB16" t="s">
        <v>842</v>
      </c>
      <c r="AD16" t="s">
        <v>842</v>
      </c>
      <c r="AF16" t="s">
        <v>842</v>
      </c>
      <c r="AG16" s="110"/>
      <c r="AH16" t="s">
        <v>842</v>
      </c>
      <c r="AL16" t="s">
        <v>842</v>
      </c>
      <c r="AN16" t="s">
        <v>842</v>
      </c>
      <c r="AP16" t="s">
        <v>842</v>
      </c>
      <c r="AR16" t="s">
        <v>842</v>
      </c>
      <c r="AT16" t="s">
        <v>842</v>
      </c>
      <c r="AV16" t="s">
        <v>842</v>
      </c>
      <c r="AX16" t="s">
        <v>842</v>
      </c>
      <c r="AZ16" t="s">
        <v>842</v>
      </c>
      <c r="BB16" t="s">
        <v>842</v>
      </c>
      <c r="BD16" t="s">
        <v>842</v>
      </c>
      <c r="BF16" t="s">
        <v>842</v>
      </c>
      <c r="BH16" t="s">
        <v>842</v>
      </c>
      <c r="BJ16" t="s">
        <v>842</v>
      </c>
      <c r="BL16" t="s">
        <v>842</v>
      </c>
      <c r="BN16" t="s">
        <v>842</v>
      </c>
    </row>
    <row r="17" spans="1:66" x14ac:dyDescent="0.3">
      <c r="A17" s="96"/>
      <c r="B17" s="96" t="s">
        <v>58</v>
      </c>
      <c r="C17" s="96" t="e">
        <v>#N/A</v>
      </c>
      <c r="D17" s="96">
        <v>0</v>
      </c>
      <c r="E17" s="143" t="s">
        <v>634</v>
      </c>
      <c r="F17" s="96" t="s">
        <v>842</v>
      </c>
      <c r="G17" s="110" t="s">
        <v>634</v>
      </c>
      <c r="H17" s="96" t="s">
        <v>842</v>
      </c>
      <c r="I17" s="110" t="s">
        <v>634</v>
      </c>
      <c r="J17" s="96" t="s">
        <v>842</v>
      </c>
      <c r="K17" s="110" t="s">
        <v>634</v>
      </c>
      <c r="L17" s="96" t="s">
        <v>842</v>
      </c>
      <c r="M17" s="110" t="s">
        <v>634</v>
      </c>
      <c r="N17" s="96" t="s">
        <v>842</v>
      </c>
      <c r="O17" s="96"/>
      <c r="P17" s="96" t="s">
        <v>842</v>
      </c>
      <c r="R17" t="s">
        <v>842</v>
      </c>
      <c r="T17" t="s">
        <v>842</v>
      </c>
      <c r="V17" t="s">
        <v>842</v>
      </c>
      <c r="W17" s="143"/>
      <c r="X17" t="s">
        <v>842</v>
      </c>
      <c r="Z17" t="s">
        <v>842</v>
      </c>
      <c r="AB17" t="s">
        <v>842</v>
      </c>
      <c r="AD17" t="s">
        <v>842</v>
      </c>
      <c r="AF17" t="s">
        <v>842</v>
      </c>
      <c r="AG17" s="110"/>
      <c r="AH17" t="s">
        <v>842</v>
      </c>
      <c r="AL17" t="s">
        <v>842</v>
      </c>
      <c r="AN17" t="s">
        <v>842</v>
      </c>
      <c r="AP17" t="s">
        <v>842</v>
      </c>
      <c r="AR17" t="s">
        <v>842</v>
      </c>
      <c r="AT17" t="s">
        <v>842</v>
      </c>
      <c r="AV17" t="s">
        <v>842</v>
      </c>
      <c r="AX17" t="s">
        <v>842</v>
      </c>
      <c r="AZ17" t="s">
        <v>842</v>
      </c>
      <c r="BB17" t="s">
        <v>842</v>
      </c>
      <c r="BD17" t="s">
        <v>842</v>
      </c>
      <c r="BF17" t="s">
        <v>842</v>
      </c>
      <c r="BH17" t="s">
        <v>842</v>
      </c>
      <c r="BJ17" t="s">
        <v>842</v>
      </c>
      <c r="BL17" t="s">
        <v>842</v>
      </c>
      <c r="BN17" t="s">
        <v>842</v>
      </c>
    </row>
    <row r="18" spans="1:66" x14ac:dyDescent="0.3">
      <c r="A18" s="96" t="s">
        <v>59</v>
      </c>
      <c r="B18" s="96" t="s">
        <v>61</v>
      </c>
      <c r="C18" s="96" t="s">
        <v>624</v>
      </c>
      <c r="D18" s="96">
        <v>10</v>
      </c>
      <c r="E18" s="143">
        <v>45567</v>
      </c>
      <c r="F18" s="96" t="s">
        <v>843</v>
      </c>
      <c r="G18" s="110">
        <v>45449</v>
      </c>
      <c r="H18" s="96" t="s">
        <v>843</v>
      </c>
      <c r="I18" s="110">
        <v>45372</v>
      </c>
      <c r="J18" s="96" t="s">
        <v>843</v>
      </c>
      <c r="K18" s="110">
        <v>45504</v>
      </c>
      <c r="L18" s="96" t="s">
        <v>843</v>
      </c>
      <c r="M18" s="110">
        <v>45504</v>
      </c>
      <c r="N18" s="96" t="s">
        <v>843</v>
      </c>
      <c r="O18" s="96"/>
      <c r="P18" s="96" t="s">
        <v>842</v>
      </c>
      <c r="R18" t="s">
        <v>842</v>
      </c>
      <c r="T18" t="s">
        <v>842</v>
      </c>
      <c r="V18" t="s">
        <v>842</v>
      </c>
      <c r="W18" s="143"/>
      <c r="X18" t="s">
        <v>842</v>
      </c>
      <c r="Y18" s="144">
        <v>45707</v>
      </c>
      <c r="Z18" t="s">
        <v>843</v>
      </c>
      <c r="AB18" t="s">
        <v>842</v>
      </c>
      <c r="AD18" t="s">
        <v>842</v>
      </c>
      <c r="AF18" t="s">
        <v>842</v>
      </c>
      <c r="AG18" s="110">
        <v>45820</v>
      </c>
      <c r="AH18" t="s">
        <v>843</v>
      </c>
      <c r="AL18" t="s">
        <v>842</v>
      </c>
      <c r="AM18" s="133">
        <v>45865</v>
      </c>
      <c r="AN18" t="s">
        <v>843</v>
      </c>
      <c r="AO18" s="144">
        <v>45865</v>
      </c>
      <c r="AP18" t="s">
        <v>843</v>
      </c>
      <c r="AQ18" s="144">
        <v>45865</v>
      </c>
      <c r="AR18" t="s">
        <v>843</v>
      </c>
      <c r="AT18" t="s">
        <v>842</v>
      </c>
      <c r="AV18" t="s">
        <v>842</v>
      </c>
      <c r="AX18" t="s">
        <v>842</v>
      </c>
      <c r="AZ18" t="s">
        <v>842</v>
      </c>
      <c r="BB18" t="s">
        <v>842</v>
      </c>
      <c r="BD18" t="s">
        <v>842</v>
      </c>
      <c r="BF18" t="s">
        <v>842</v>
      </c>
      <c r="BH18" t="s">
        <v>842</v>
      </c>
      <c r="BJ18" t="s">
        <v>842</v>
      </c>
      <c r="BL18" t="s">
        <v>842</v>
      </c>
      <c r="BN18" t="s">
        <v>842</v>
      </c>
    </row>
    <row r="19" spans="1:66" x14ac:dyDescent="0.3">
      <c r="A19" s="96" t="s">
        <v>62</v>
      </c>
      <c r="B19" s="96" t="s">
        <v>64</v>
      </c>
      <c r="C19" s="96" t="s">
        <v>625</v>
      </c>
      <c r="D19" s="96">
        <v>3</v>
      </c>
      <c r="E19" s="143">
        <v>45568</v>
      </c>
      <c r="F19" s="96" t="s">
        <v>843</v>
      </c>
      <c r="G19" s="110" t="s">
        <v>634</v>
      </c>
      <c r="H19" s="96" t="s">
        <v>842</v>
      </c>
      <c r="I19" s="110" t="s">
        <v>634</v>
      </c>
      <c r="J19" s="96" t="s">
        <v>842</v>
      </c>
      <c r="K19" s="110" t="s">
        <v>634</v>
      </c>
      <c r="L19" s="96" t="s">
        <v>842</v>
      </c>
      <c r="M19" s="110" t="s">
        <v>634</v>
      </c>
      <c r="N19" s="96" t="s">
        <v>842</v>
      </c>
      <c r="O19" s="96"/>
      <c r="P19" s="96" t="s">
        <v>842</v>
      </c>
      <c r="R19" t="s">
        <v>842</v>
      </c>
      <c r="T19" t="s">
        <v>842</v>
      </c>
      <c r="V19" t="s">
        <v>842</v>
      </c>
      <c r="W19" s="143"/>
      <c r="X19" t="s">
        <v>842</v>
      </c>
      <c r="Y19" s="144">
        <v>45707</v>
      </c>
      <c r="Z19" t="s">
        <v>843</v>
      </c>
      <c r="AB19" t="s">
        <v>842</v>
      </c>
      <c r="AD19" t="s">
        <v>842</v>
      </c>
      <c r="AF19" t="s">
        <v>842</v>
      </c>
      <c r="AG19" s="110"/>
      <c r="AH19" t="s">
        <v>842</v>
      </c>
      <c r="AL19" t="s">
        <v>842</v>
      </c>
      <c r="AN19" t="s">
        <v>842</v>
      </c>
      <c r="AP19" t="s">
        <v>842</v>
      </c>
      <c r="AR19" t="s">
        <v>842</v>
      </c>
      <c r="AS19" s="143">
        <v>45860</v>
      </c>
      <c r="AT19" t="s">
        <v>843</v>
      </c>
      <c r="AV19" t="s">
        <v>842</v>
      </c>
      <c r="AX19" t="s">
        <v>842</v>
      </c>
      <c r="AZ19" t="s">
        <v>842</v>
      </c>
      <c r="BB19" t="s">
        <v>842</v>
      </c>
      <c r="BD19" t="s">
        <v>842</v>
      </c>
      <c r="BF19" t="s">
        <v>842</v>
      </c>
      <c r="BH19" t="s">
        <v>842</v>
      </c>
      <c r="BJ19" t="s">
        <v>842</v>
      </c>
      <c r="BL19" t="s">
        <v>842</v>
      </c>
      <c r="BN19" t="s">
        <v>842</v>
      </c>
    </row>
    <row r="20" spans="1:66" x14ac:dyDescent="0.3">
      <c r="A20" s="96" t="s">
        <v>65</v>
      </c>
      <c r="B20" s="96" t="s">
        <v>67</v>
      </c>
      <c r="C20" s="96" t="s">
        <v>619</v>
      </c>
      <c r="D20" s="96">
        <v>14</v>
      </c>
      <c r="E20" s="143">
        <v>45566</v>
      </c>
      <c r="F20" s="96" t="s">
        <v>843</v>
      </c>
      <c r="G20" s="110">
        <v>45448</v>
      </c>
      <c r="H20" s="96" t="s">
        <v>843</v>
      </c>
      <c r="I20" s="110">
        <v>45362</v>
      </c>
      <c r="J20" s="96" t="s">
        <v>843</v>
      </c>
      <c r="K20" s="110">
        <v>45780</v>
      </c>
      <c r="L20" s="96" t="s">
        <v>843</v>
      </c>
      <c r="M20" s="110">
        <v>45507</v>
      </c>
      <c r="N20" s="96" t="s">
        <v>843</v>
      </c>
      <c r="O20" s="96"/>
      <c r="P20" s="96" t="s">
        <v>842</v>
      </c>
      <c r="R20" t="s">
        <v>842</v>
      </c>
      <c r="T20" t="s">
        <v>842</v>
      </c>
      <c r="U20" s="143">
        <v>45734</v>
      </c>
      <c r="V20" t="s">
        <v>843</v>
      </c>
      <c r="W20" s="143">
        <v>45752</v>
      </c>
      <c r="X20" t="s">
        <v>843</v>
      </c>
      <c r="Y20" s="143">
        <v>45734</v>
      </c>
      <c r="Z20" t="s">
        <v>843</v>
      </c>
      <c r="AB20" t="s">
        <v>842</v>
      </c>
      <c r="AC20" s="140">
        <v>45751</v>
      </c>
      <c r="AD20" t="s">
        <v>843</v>
      </c>
      <c r="AE20" s="140">
        <v>45780</v>
      </c>
      <c r="AF20" t="s">
        <v>843</v>
      </c>
      <c r="AG20" s="110">
        <v>45867</v>
      </c>
      <c r="AH20" t="s">
        <v>843</v>
      </c>
      <c r="AL20" t="s">
        <v>842</v>
      </c>
      <c r="AM20" s="144">
        <v>45865</v>
      </c>
      <c r="AN20" t="s">
        <v>843</v>
      </c>
      <c r="AO20" s="144">
        <v>45865</v>
      </c>
      <c r="AP20" t="s">
        <v>843</v>
      </c>
      <c r="AQ20" s="144">
        <v>45865</v>
      </c>
      <c r="AR20" t="s">
        <v>843</v>
      </c>
      <c r="AT20" t="s">
        <v>842</v>
      </c>
      <c r="AV20" t="s">
        <v>842</v>
      </c>
      <c r="AX20" t="s">
        <v>842</v>
      </c>
      <c r="AZ20" t="s">
        <v>842</v>
      </c>
      <c r="BB20" t="s">
        <v>842</v>
      </c>
      <c r="BD20" t="s">
        <v>842</v>
      </c>
      <c r="BF20" t="s">
        <v>842</v>
      </c>
      <c r="BH20" t="s">
        <v>842</v>
      </c>
      <c r="BJ20" t="s">
        <v>842</v>
      </c>
      <c r="BL20" t="s">
        <v>842</v>
      </c>
      <c r="BN20" t="s">
        <v>842</v>
      </c>
    </row>
    <row r="21" spans="1:66" ht="11.4" customHeight="1" x14ac:dyDescent="0.3">
      <c r="A21" s="96" t="s">
        <v>68</v>
      </c>
      <c r="B21" s="96" t="s">
        <v>70</v>
      </c>
      <c r="C21" s="96" t="s">
        <v>624</v>
      </c>
      <c r="D21" s="96">
        <v>13</v>
      </c>
      <c r="E21" s="143">
        <v>45875</v>
      </c>
      <c r="F21" s="96" t="s">
        <v>843</v>
      </c>
      <c r="G21" s="110">
        <v>45449</v>
      </c>
      <c r="H21" s="96" t="s">
        <v>843</v>
      </c>
      <c r="I21" s="110">
        <v>45372</v>
      </c>
      <c r="J21" s="96" t="s">
        <v>843</v>
      </c>
      <c r="K21" s="110">
        <v>45511</v>
      </c>
      <c r="L21" s="96" t="s">
        <v>843</v>
      </c>
      <c r="M21" s="110">
        <v>45511</v>
      </c>
      <c r="N21" s="96" t="s">
        <v>843</v>
      </c>
      <c r="O21" s="143">
        <v>45732</v>
      </c>
      <c r="P21" s="96" t="s">
        <v>843</v>
      </c>
      <c r="R21" t="s">
        <v>842</v>
      </c>
      <c r="T21" t="s">
        <v>842</v>
      </c>
      <c r="U21" s="143">
        <v>45732</v>
      </c>
      <c r="V21" t="s">
        <v>843</v>
      </c>
      <c r="W21" s="143"/>
      <c r="X21" t="s">
        <v>842</v>
      </c>
      <c r="Y21" s="144">
        <v>45707</v>
      </c>
      <c r="Z21" t="s">
        <v>843</v>
      </c>
      <c r="AB21" t="s">
        <v>842</v>
      </c>
      <c r="AD21" t="s">
        <v>842</v>
      </c>
      <c r="AE21" s="140"/>
      <c r="AF21" t="s">
        <v>842</v>
      </c>
      <c r="AG21" s="110">
        <v>45820</v>
      </c>
      <c r="AH21" t="s">
        <v>843</v>
      </c>
      <c r="AL21" t="s">
        <v>842</v>
      </c>
      <c r="AM21" s="144">
        <v>45865</v>
      </c>
      <c r="AN21" t="s">
        <v>843</v>
      </c>
      <c r="AO21" s="144">
        <v>45865</v>
      </c>
      <c r="AP21" t="s">
        <v>843</v>
      </c>
      <c r="AQ21" s="144">
        <v>45865</v>
      </c>
      <c r="AR21" t="s">
        <v>843</v>
      </c>
      <c r="AS21" s="143">
        <v>45875</v>
      </c>
      <c r="AT21" t="s">
        <v>843</v>
      </c>
      <c r="AV21" t="s">
        <v>842</v>
      </c>
      <c r="AX21" t="s">
        <v>842</v>
      </c>
      <c r="AZ21" t="s">
        <v>842</v>
      </c>
      <c r="BB21" t="s">
        <v>842</v>
      </c>
      <c r="BD21" t="s">
        <v>842</v>
      </c>
      <c r="BF21" t="s">
        <v>842</v>
      </c>
      <c r="BH21" t="s">
        <v>842</v>
      </c>
      <c r="BJ21" t="s">
        <v>842</v>
      </c>
      <c r="BL21" t="s">
        <v>842</v>
      </c>
      <c r="BN21" t="s">
        <v>842</v>
      </c>
    </row>
    <row r="22" spans="1:66" x14ac:dyDescent="0.3">
      <c r="A22" s="96" t="s">
        <v>71</v>
      </c>
      <c r="B22" s="181" t="s">
        <v>73</v>
      </c>
      <c r="C22" s="96" t="s">
        <v>619</v>
      </c>
      <c r="D22" s="96">
        <v>5</v>
      </c>
      <c r="E22" s="143" t="s">
        <v>634</v>
      </c>
      <c r="F22" s="96" t="s">
        <v>842</v>
      </c>
      <c r="G22" s="110" t="s">
        <v>634</v>
      </c>
      <c r="H22" s="96" t="s">
        <v>842</v>
      </c>
      <c r="I22" s="110" t="s">
        <v>634</v>
      </c>
      <c r="J22" s="96" t="s">
        <v>842</v>
      </c>
      <c r="K22" s="110" t="s">
        <v>634</v>
      </c>
      <c r="L22" s="96" t="s">
        <v>842</v>
      </c>
      <c r="M22" s="110">
        <v>45507</v>
      </c>
      <c r="N22" s="96" t="s">
        <v>843</v>
      </c>
      <c r="O22" s="96"/>
      <c r="P22" s="96" t="s">
        <v>842</v>
      </c>
      <c r="R22" t="s">
        <v>842</v>
      </c>
      <c r="T22" t="s">
        <v>842</v>
      </c>
      <c r="U22" s="143">
        <v>45734</v>
      </c>
      <c r="V22" t="s">
        <v>843</v>
      </c>
      <c r="W22" s="143">
        <v>45752</v>
      </c>
      <c r="X22" t="s">
        <v>843</v>
      </c>
      <c r="Y22" s="143">
        <v>45734</v>
      </c>
      <c r="Z22" t="s">
        <v>843</v>
      </c>
      <c r="AB22" t="s">
        <v>842</v>
      </c>
      <c r="AC22" s="140">
        <v>45751</v>
      </c>
      <c r="AD22" t="s">
        <v>843</v>
      </c>
      <c r="AE22" s="140"/>
      <c r="AF22" t="s">
        <v>842</v>
      </c>
      <c r="AG22" s="110"/>
      <c r="AH22" t="s">
        <v>842</v>
      </c>
      <c r="AL22" t="s">
        <v>842</v>
      </c>
      <c r="AN22" t="s">
        <v>842</v>
      </c>
      <c r="AP22" t="s">
        <v>842</v>
      </c>
      <c r="AR22" t="s">
        <v>842</v>
      </c>
      <c r="AT22" t="s">
        <v>842</v>
      </c>
      <c r="AV22" t="s">
        <v>842</v>
      </c>
      <c r="AX22" t="s">
        <v>842</v>
      </c>
      <c r="AZ22" t="s">
        <v>842</v>
      </c>
      <c r="BB22" t="s">
        <v>842</v>
      </c>
      <c r="BD22" t="s">
        <v>842</v>
      </c>
      <c r="BF22" t="s">
        <v>842</v>
      </c>
      <c r="BH22" t="s">
        <v>842</v>
      </c>
      <c r="BJ22" t="s">
        <v>842</v>
      </c>
      <c r="BL22" t="s">
        <v>842</v>
      </c>
      <c r="BN22" t="s">
        <v>842</v>
      </c>
    </row>
    <row r="23" spans="1:66" x14ac:dyDescent="0.3">
      <c r="A23" s="96" t="s">
        <v>74</v>
      </c>
      <c r="B23" s="96" t="s">
        <v>77</v>
      </c>
      <c r="C23" s="96" t="s">
        <v>78</v>
      </c>
      <c r="D23" s="96">
        <v>1</v>
      </c>
      <c r="E23" s="144">
        <v>45670</v>
      </c>
      <c r="F23" s="96" t="s">
        <v>843</v>
      </c>
      <c r="G23" s="110" t="s">
        <v>634</v>
      </c>
      <c r="H23" s="96" t="s">
        <v>842</v>
      </c>
      <c r="I23" s="110" t="s">
        <v>634</v>
      </c>
      <c r="J23" s="96" t="s">
        <v>842</v>
      </c>
      <c r="K23" s="110" t="s">
        <v>634</v>
      </c>
      <c r="L23" s="96" t="s">
        <v>842</v>
      </c>
      <c r="M23" s="110" t="s">
        <v>634</v>
      </c>
      <c r="N23" s="96" t="s">
        <v>842</v>
      </c>
      <c r="O23" s="96"/>
      <c r="P23" s="96" t="s">
        <v>842</v>
      </c>
      <c r="R23" t="s">
        <v>842</v>
      </c>
      <c r="T23" t="s">
        <v>842</v>
      </c>
      <c r="V23" t="s">
        <v>842</v>
      </c>
      <c r="W23" s="143"/>
      <c r="X23" t="s">
        <v>842</v>
      </c>
      <c r="Z23" t="s">
        <v>842</v>
      </c>
      <c r="AB23" t="s">
        <v>842</v>
      </c>
      <c r="AD23" t="s">
        <v>842</v>
      </c>
      <c r="AE23" s="140"/>
      <c r="AF23" t="s">
        <v>842</v>
      </c>
      <c r="AG23" s="110"/>
      <c r="AH23" t="s">
        <v>842</v>
      </c>
      <c r="AL23" t="s">
        <v>842</v>
      </c>
      <c r="AN23" t="s">
        <v>842</v>
      </c>
      <c r="AP23" t="s">
        <v>842</v>
      </c>
      <c r="AR23" t="s">
        <v>842</v>
      </c>
      <c r="AT23" t="s">
        <v>842</v>
      </c>
      <c r="AV23" t="s">
        <v>842</v>
      </c>
      <c r="AX23" t="s">
        <v>842</v>
      </c>
      <c r="AZ23" t="s">
        <v>842</v>
      </c>
      <c r="BB23" t="s">
        <v>842</v>
      </c>
      <c r="BD23" t="s">
        <v>842</v>
      </c>
      <c r="BF23" t="s">
        <v>842</v>
      </c>
      <c r="BH23" t="s">
        <v>842</v>
      </c>
      <c r="BJ23" t="s">
        <v>842</v>
      </c>
      <c r="BL23" t="s">
        <v>842</v>
      </c>
      <c r="BN23" t="s">
        <v>842</v>
      </c>
    </row>
    <row r="24" spans="1:66" x14ac:dyDescent="0.3">
      <c r="A24" s="96" t="s">
        <v>80</v>
      </c>
      <c r="B24" s="96" t="s">
        <v>82</v>
      </c>
      <c r="C24" s="96" t="s">
        <v>27</v>
      </c>
      <c r="D24" s="96">
        <v>5</v>
      </c>
      <c r="E24" s="143">
        <v>45637</v>
      </c>
      <c r="F24" s="96" t="s">
        <v>843</v>
      </c>
      <c r="G24" s="110" t="s">
        <v>634</v>
      </c>
      <c r="H24" s="96" t="s">
        <v>842</v>
      </c>
      <c r="I24" s="110" t="s">
        <v>634</v>
      </c>
      <c r="J24" s="96" t="s">
        <v>842</v>
      </c>
      <c r="K24" s="110" t="s">
        <v>634</v>
      </c>
      <c r="L24" s="96" t="s">
        <v>842</v>
      </c>
      <c r="M24" s="110" t="s">
        <v>634</v>
      </c>
      <c r="N24" s="96" t="s">
        <v>842</v>
      </c>
      <c r="O24" s="96"/>
      <c r="P24" s="96" t="s">
        <v>842</v>
      </c>
      <c r="R24" t="s">
        <v>842</v>
      </c>
      <c r="T24" t="s">
        <v>842</v>
      </c>
      <c r="U24" s="81">
        <v>45726</v>
      </c>
      <c r="V24" t="s">
        <v>843</v>
      </c>
      <c r="W24" s="143"/>
      <c r="X24" t="s">
        <v>842</v>
      </c>
      <c r="Y24" s="143">
        <v>45729</v>
      </c>
      <c r="Z24" t="s">
        <v>843</v>
      </c>
      <c r="AA24" s="143">
        <v>45741</v>
      </c>
      <c r="AB24" t="s">
        <v>843</v>
      </c>
      <c r="AD24" t="s">
        <v>842</v>
      </c>
      <c r="AE24" s="140"/>
      <c r="AF24" t="s">
        <v>842</v>
      </c>
      <c r="AG24" s="110"/>
      <c r="AH24" t="s">
        <v>842</v>
      </c>
      <c r="AI24" s="80">
        <v>45784</v>
      </c>
      <c r="AJ24" t="s">
        <v>843</v>
      </c>
      <c r="AL24" t="s">
        <v>842</v>
      </c>
      <c r="AN24" t="s">
        <v>842</v>
      </c>
      <c r="AP24" t="s">
        <v>842</v>
      </c>
      <c r="AR24" t="s">
        <v>842</v>
      </c>
      <c r="AT24" t="s">
        <v>842</v>
      </c>
      <c r="AV24" t="s">
        <v>842</v>
      </c>
      <c r="AX24" t="s">
        <v>842</v>
      </c>
      <c r="AZ24" t="s">
        <v>842</v>
      </c>
      <c r="BB24" t="s">
        <v>842</v>
      </c>
      <c r="BD24" t="s">
        <v>842</v>
      </c>
      <c r="BF24" t="s">
        <v>842</v>
      </c>
      <c r="BH24" t="s">
        <v>842</v>
      </c>
      <c r="BJ24" t="s">
        <v>842</v>
      </c>
      <c r="BL24" t="s">
        <v>842</v>
      </c>
      <c r="BN24" t="s">
        <v>842</v>
      </c>
    </row>
    <row r="25" spans="1:66" x14ac:dyDescent="0.3">
      <c r="A25" s="96" t="s">
        <v>83</v>
      </c>
      <c r="B25" s="181" t="s">
        <v>85</v>
      </c>
      <c r="C25" s="96" t="s">
        <v>35</v>
      </c>
      <c r="D25" s="96">
        <v>9</v>
      </c>
      <c r="E25" s="143">
        <v>45571</v>
      </c>
      <c r="F25" s="96" t="s">
        <v>843</v>
      </c>
      <c r="G25" s="110" t="s">
        <v>634</v>
      </c>
      <c r="H25" s="96" t="s">
        <v>842</v>
      </c>
      <c r="I25" s="110" t="s">
        <v>634</v>
      </c>
      <c r="J25" s="96" t="s">
        <v>842</v>
      </c>
      <c r="K25" s="110" t="s">
        <v>634</v>
      </c>
      <c r="L25" s="96" t="s">
        <v>842</v>
      </c>
      <c r="M25" s="110" t="s">
        <v>634</v>
      </c>
      <c r="N25" s="96" t="s">
        <v>842</v>
      </c>
      <c r="O25" s="96"/>
      <c r="P25" s="96" t="s">
        <v>842</v>
      </c>
      <c r="R25" t="s">
        <v>842</v>
      </c>
      <c r="T25" t="s">
        <v>842</v>
      </c>
      <c r="U25" s="143">
        <v>45738</v>
      </c>
      <c r="V25" t="s">
        <v>843</v>
      </c>
      <c r="W25" s="143"/>
      <c r="X25" t="s">
        <v>842</v>
      </c>
      <c r="Y25" s="143">
        <v>45737</v>
      </c>
      <c r="Z25" t="s">
        <v>843</v>
      </c>
      <c r="AA25" s="217">
        <v>45752</v>
      </c>
      <c r="AB25" t="s">
        <v>843</v>
      </c>
      <c r="AC25" s="217">
        <v>45752</v>
      </c>
      <c r="AD25" t="s">
        <v>843</v>
      </c>
      <c r="AE25" s="140"/>
      <c r="AF25" t="s">
        <v>842</v>
      </c>
      <c r="AG25" s="144">
        <v>45864</v>
      </c>
      <c r="AH25" t="s">
        <v>843</v>
      </c>
      <c r="AL25" t="s">
        <v>842</v>
      </c>
      <c r="AM25" s="144">
        <v>45864</v>
      </c>
      <c r="AN25" t="s">
        <v>843</v>
      </c>
      <c r="AO25" s="144">
        <v>45864</v>
      </c>
      <c r="AP25" t="s">
        <v>843</v>
      </c>
      <c r="AQ25" s="144">
        <v>45864</v>
      </c>
      <c r="AR25" t="s">
        <v>843</v>
      </c>
      <c r="AT25" t="s">
        <v>842</v>
      </c>
      <c r="AV25" t="s">
        <v>842</v>
      </c>
      <c r="AX25" t="s">
        <v>842</v>
      </c>
      <c r="AY25" s="191">
        <v>45885</v>
      </c>
      <c r="AZ25" t="s">
        <v>843</v>
      </c>
      <c r="BA25" s="191">
        <v>45885</v>
      </c>
      <c r="BB25" t="s">
        <v>843</v>
      </c>
      <c r="BD25" t="s">
        <v>842</v>
      </c>
      <c r="BF25" t="s">
        <v>842</v>
      </c>
      <c r="BH25" t="s">
        <v>842</v>
      </c>
      <c r="BJ25" t="s">
        <v>842</v>
      </c>
      <c r="BL25" t="s">
        <v>842</v>
      </c>
      <c r="BN25" t="s">
        <v>842</v>
      </c>
    </row>
    <row r="26" spans="1:66" x14ac:dyDescent="0.3">
      <c r="A26" s="96" t="s">
        <v>86</v>
      </c>
      <c r="B26" s="96" t="s">
        <v>88</v>
      </c>
      <c r="C26" s="96" t="s">
        <v>620</v>
      </c>
      <c r="D26" s="96">
        <v>12</v>
      </c>
      <c r="E26" s="143">
        <v>45572</v>
      </c>
      <c r="F26" s="96" t="s">
        <v>843</v>
      </c>
      <c r="G26" s="99">
        <v>45850</v>
      </c>
      <c r="H26" s="96" t="s">
        <v>843</v>
      </c>
      <c r="I26" s="99">
        <v>45850</v>
      </c>
      <c r="J26" s="96" t="s">
        <v>843</v>
      </c>
      <c r="K26" s="110" t="s">
        <v>634</v>
      </c>
      <c r="L26" s="96" t="s">
        <v>842</v>
      </c>
      <c r="M26" s="110">
        <v>45510</v>
      </c>
      <c r="N26" s="96" t="s">
        <v>843</v>
      </c>
      <c r="O26" s="96"/>
      <c r="P26" s="96" t="s">
        <v>842</v>
      </c>
      <c r="R26" t="s">
        <v>842</v>
      </c>
      <c r="T26" t="s">
        <v>842</v>
      </c>
      <c r="U26" s="99">
        <v>45852</v>
      </c>
      <c r="V26" t="s">
        <v>843</v>
      </c>
      <c r="W26" s="143"/>
      <c r="X26" t="s">
        <v>842</v>
      </c>
      <c r="Y26" s="144">
        <v>45756</v>
      </c>
      <c r="Z26" t="s">
        <v>843</v>
      </c>
      <c r="AA26" s="143">
        <v>45757</v>
      </c>
      <c r="AB26" t="s">
        <v>843</v>
      </c>
      <c r="AD26" t="s">
        <v>842</v>
      </c>
      <c r="AE26" s="140"/>
      <c r="AF26" t="s">
        <v>842</v>
      </c>
      <c r="AG26" s="144">
        <v>45863</v>
      </c>
      <c r="AH26" t="s">
        <v>843</v>
      </c>
      <c r="AK26" s="99">
        <v>45856</v>
      </c>
      <c r="AL26" t="s">
        <v>843</v>
      </c>
      <c r="AM26" s="144">
        <v>45863</v>
      </c>
      <c r="AN26" t="s">
        <v>843</v>
      </c>
      <c r="AO26" s="144">
        <v>45864</v>
      </c>
      <c r="AP26" t="s">
        <v>843</v>
      </c>
      <c r="AQ26" s="144">
        <v>45862</v>
      </c>
      <c r="AR26" t="s">
        <v>843</v>
      </c>
      <c r="AT26" t="s">
        <v>842</v>
      </c>
      <c r="AV26" t="s">
        <v>842</v>
      </c>
      <c r="AX26" t="s">
        <v>842</v>
      </c>
      <c r="AY26" s="81">
        <v>45884</v>
      </c>
      <c r="AZ26" t="s">
        <v>843</v>
      </c>
      <c r="BA26" s="81">
        <v>45884</v>
      </c>
      <c r="BB26" t="s">
        <v>843</v>
      </c>
      <c r="BD26" t="s">
        <v>842</v>
      </c>
      <c r="BF26" t="s">
        <v>842</v>
      </c>
      <c r="BH26" t="s">
        <v>842</v>
      </c>
      <c r="BJ26" t="s">
        <v>842</v>
      </c>
      <c r="BL26" t="s">
        <v>842</v>
      </c>
      <c r="BN26" t="s">
        <v>842</v>
      </c>
    </row>
    <row r="27" spans="1:66" ht="16.2" customHeight="1" x14ac:dyDescent="0.3">
      <c r="A27" s="96" t="s">
        <v>201</v>
      </c>
      <c r="B27" s="96" t="s">
        <v>203</v>
      </c>
      <c r="C27" s="96" t="s">
        <v>16</v>
      </c>
      <c r="D27" s="96">
        <v>2</v>
      </c>
      <c r="E27" s="143">
        <v>45722</v>
      </c>
      <c r="F27" s="96" t="s">
        <v>843</v>
      </c>
      <c r="G27" s="110" t="s">
        <v>634</v>
      </c>
      <c r="H27" s="96" t="s">
        <v>842</v>
      </c>
      <c r="I27" s="110" t="s">
        <v>634</v>
      </c>
      <c r="J27" s="96" t="s">
        <v>842</v>
      </c>
      <c r="K27" s="110" t="s">
        <v>634</v>
      </c>
      <c r="L27" s="96" t="s">
        <v>842</v>
      </c>
      <c r="M27" s="110" t="s">
        <v>634</v>
      </c>
      <c r="N27" s="96" t="s">
        <v>842</v>
      </c>
      <c r="O27" s="96"/>
      <c r="P27" s="96" t="s">
        <v>842</v>
      </c>
      <c r="R27" t="s">
        <v>842</v>
      </c>
      <c r="T27" t="s">
        <v>842</v>
      </c>
      <c r="U27" s="143"/>
      <c r="V27" t="s">
        <v>842</v>
      </c>
      <c r="W27" s="143"/>
      <c r="X27" t="s">
        <v>842</v>
      </c>
      <c r="Y27" s="143"/>
      <c r="Z27" t="s">
        <v>842</v>
      </c>
      <c r="AA27" s="143">
        <v>45806</v>
      </c>
      <c r="AB27" t="s">
        <v>843</v>
      </c>
      <c r="AD27" t="s">
        <v>842</v>
      </c>
      <c r="AE27" s="140"/>
      <c r="AF27" t="s">
        <v>842</v>
      </c>
      <c r="AG27" s="110"/>
      <c r="AH27" t="s">
        <v>842</v>
      </c>
      <c r="AL27" t="s">
        <v>842</v>
      </c>
      <c r="AN27" t="s">
        <v>842</v>
      </c>
      <c r="AP27" t="s">
        <v>842</v>
      </c>
      <c r="AR27" t="s">
        <v>842</v>
      </c>
      <c r="AT27" t="s">
        <v>842</v>
      </c>
      <c r="AV27" t="s">
        <v>842</v>
      </c>
      <c r="AX27" t="s">
        <v>842</v>
      </c>
      <c r="AZ27" t="s">
        <v>842</v>
      </c>
      <c r="BB27" t="s">
        <v>842</v>
      </c>
      <c r="BC27" s="81">
        <v>45883</v>
      </c>
      <c r="BD27" t="s">
        <v>843</v>
      </c>
      <c r="BF27" t="s">
        <v>842</v>
      </c>
      <c r="BH27" t="s">
        <v>842</v>
      </c>
      <c r="BJ27" t="s">
        <v>842</v>
      </c>
      <c r="BL27" t="s">
        <v>842</v>
      </c>
      <c r="BN27" t="s">
        <v>842</v>
      </c>
    </row>
    <row r="28" spans="1:66" x14ac:dyDescent="0.3">
      <c r="A28" s="96" t="s">
        <v>89</v>
      </c>
      <c r="B28" s="96" t="s">
        <v>91</v>
      </c>
      <c r="C28" s="96" t="s">
        <v>618</v>
      </c>
      <c r="D28" s="96">
        <v>1</v>
      </c>
      <c r="E28" s="143" t="s">
        <v>634</v>
      </c>
      <c r="F28" s="96" t="s">
        <v>842</v>
      </c>
      <c r="G28" s="110" t="s">
        <v>634</v>
      </c>
      <c r="H28" s="96" t="s">
        <v>842</v>
      </c>
      <c r="I28" s="110" t="s">
        <v>634</v>
      </c>
      <c r="J28" s="96" t="s">
        <v>842</v>
      </c>
      <c r="K28" s="110" t="s">
        <v>634</v>
      </c>
      <c r="L28" s="96" t="s">
        <v>842</v>
      </c>
      <c r="M28" s="110">
        <v>45502</v>
      </c>
      <c r="N28" s="96" t="s">
        <v>843</v>
      </c>
      <c r="O28" s="96"/>
      <c r="P28" s="96" t="s">
        <v>842</v>
      </c>
      <c r="R28" t="s">
        <v>842</v>
      </c>
      <c r="T28" t="s">
        <v>842</v>
      </c>
      <c r="U28" s="143"/>
      <c r="V28" t="s">
        <v>842</v>
      </c>
      <c r="W28" s="143"/>
      <c r="X28" t="s">
        <v>842</v>
      </c>
      <c r="Y28" s="143"/>
      <c r="Z28" t="s">
        <v>842</v>
      </c>
      <c r="AA28" s="143"/>
      <c r="AB28" t="s">
        <v>842</v>
      </c>
      <c r="AD28" t="s">
        <v>842</v>
      </c>
      <c r="AE28" s="140"/>
      <c r="AF28" t="s">
        <v>842</v>
      </c>
      <c r="AG28" s="110"/>
      <c r="AH28" t="s">
        <v>842</v>
      </c>
      <c r="AL28" t="s">
        <v>842</v>
      </c>
      <c r="AN28" t="s">
        <v>842</v>
      </c>
      <c r="AP28" t="s">
        <v>842</v>
      </c>
      <c r="AR28" t="s">
        <v>842</v>
      </c>
      <c r="AT28" t="s">
        <v>842</v>
      </c>
      <c r="AV28" t="s">
        <v>842</v>
      </c>
      <c r="AX28" t="s">
        <v>842</v>
      </c>
      <c r="AZ28" t="s">
        <v>842</v>
      </c>
      <c r="BB28" t="s">
        <v>842</v>
      </c>
      <c r="BD28" t="s">
        <v>842</v>
      </c>
      <c r="BF28" t="s">
        <v>842</v>
      </c>
      <c r="BH28" t="s">
        <v>842</v>
      </c>
      <c r="BJ28" t="s">
        <v>842</v>
      </c>
      <c r="BL28" t="s">
        <v>842</v>
      </c>
      <c r="BN28" t="s">
        <v>842</v>
      </c>
    </row>
    <row r="29" spans="1:66" x14ac:dyDescent="0.3">
      <c r="A29" s="96" t="s">
        <v>92</v>
      </c>
      <c r="B29" s="96" t="s">
        <v>94</v>
      </c>
      <c r="C29" s="96" t="s">
        <v>717</v>
      </c>
      <c r="D29" s="96">
        <v>0</v>
      </c>
      <c r="E29" s="143" t="s">
        <v>634</v>
      </c>
      <c r="F29" s="96" t="s">
        <v>842</v>
      </c>
      <c r="G29" s="110" t="s">
        <v>634</v>
      </c>
      <c r="H29" s="96" t="s">
        <v>842</v>
      </c>
      <c r="I29" s="110" t="s">
        <v>634</v>
      </c>
      <c r="J29" s="96" t="s">
        <v>842</v>
      </c>
      <c r="K29" s="110" t="s">
        <v>634</v>
      </c>
      <c r="L29" s="96" t="s">
        <v>842</v>
      </c>
      <c r="M29" s="110" t="s">
        <v>634</v>
      </c>
      <c r="N29" s="96" t="s">
        <v>842</v>
      </c>
      <c r="O29" s="96"/>
      <c r="P29" s="96" t="s">
        <v>842</v>
      </c>
      <c r="R29" t="s">
        <v>842</v>
      </c>
      <c r="T29" t="s">
        <v>842</v>
      </c>
      <c r="U29" s="143"/>
      <c r="V29" t="s">
        <v>842</v>
      </c>
      <c r="W29" s="143"/>
      <c r="X29" t="s">
        <v>842</v>
      </c>
      <c r="Y29" s="143"/>
      <c r="Z29" t="s">
        <v>842</v>
      </c>
      <c r="AA29" s="143"/>
      <c r="AB29" t="s">
        <v>842</v>
      </c>
      <c r="AD29" t="s">
        <v>842</v>
      </c>
      <c r="AE29" s="140"/>
      <c r="AF29" t="s">
        <v>842</v>
      </c>
      <c r="AG29" s="110"/>
      <c r="AH29" t="s">
        <v>842</v>
      </c>
      <c r="AL29" t="s">
        <v>842</v>
      </c>
      <c r="AN29" t="s">
        <v>842</v>
      </c>
      <c r="AP29" t="s">
        <v>842</v>
      </c>
      <c r="AR29" t="s">
        <v>842</v>
      </c>
      <c r="AT29" t="s">
        <v>842</v>
      </c>
      <c r="AV29" t="s">
        <v>842</v>
      </c>
      <c r="AX29" t="s">
        <v>842</v>
      </c>
      <c r="AZ29" t="s">
        <v>842</v>
      </c>
      <c r="BB29" t="s">
        <v>842</v>
      </c>
      <c r="BD29" t="s">
        <v>842</v>
      </c>
      <c r="BF29" t="s">
        <v>842</v>
      </c>
      <c r="BH29" t="s">
        <v>842</v>
      </c>
      <c r="BJ29" t="s">
        <v>842</v>
      </c>
      <c r="BL29" t="s">
        <v>842</v>
      </c>
      <c r="BN29" t="s">
        <v>842</v>
      </c>
    </row>
    <row r="30" spans="1:66" x14ac:dyDescent="0.3">
      <c r="A30" s="96" t="s">
        <v>95</v>
      </c>
      <c r="B30" s="96" t="s">
        <v>97</v>
      </c>
      <c r="C30" s="96" t="s">
        <v>619</v>
      </c>
      <c r="D30" s="96">
        <v>11</v>
      </c>
      <c r="E30" s="143">
        <v>45567</v>
      </c>
      <c r="F30" s="96" t="s">
        <v>843</v>
      </c>
      <c r="G30" s="110">
        <v>45448</v>
      </c>
      <c r="H30" s="96" t="s">
        <v>843</v>
      </c>
      <c r="I30" s="110">
        <v>45362</v>
      </c>
      <c r="J30" s="96" t="s">
        <v>843</v>
      </c>
      <c r="K30" s="110">
        <v>45780</v>
      </c>
      <c r="L30" s="96" t="s">
        <v>843</v>
      </c>
      <c r="M30" s="110">
        <v>45507</v>
      </c>
      <c r="N30" s="96" t="s">
        <v>843</v>
      </c>
      <c r="O30" s="96"/>
      <c r="P30" s="96" t="s">
        <v>842</v>
      </c>
      <c r="R30" t="s">
        <v>842</v>
      </c>
      <c r="T30" t="s">
        <v>842</v>
      </c>
      <c r="U30" s="143">
        <v>45734</v>
      </c>
      <c r="V30" t="s">
        <v>843</v>
      </c>
      <c r="W30" s="143">
        <v>45752</v>
      </c>
      <c r="X30" t="s">
        <v>843</v>
      </c>
      <c r="Y30" s="143">
        <v>45734</v>
      </c>
      <c r="Z30" t="s">
        <v>843</v>
      </c>
      <c r="AA30" s="143"/>
      <c r="AB30" t="s">
        <v>842</v>
      </c>
      <c r="AC30" s="140">
        <v>45751</v>
      </c>
      <c r="AD30" t="s">
        <v>843</v>
      </c>
      <c r="AE30" s="140">
        <v>45780</v>
      </c>
      <c r="AF30" t="s">
        <v>843</v>
      </c>
      <c r="AG30" s="110">
        <v>45867</v>
      </c>
      <c r="AH30" t="s">
        <v>843</v>
      </c>
      <c r="AL30" t="s">
        <v>842</v>
      </c>
      <c r="AN30" t="s">
        <v>842</v>
      </c>
      <c r="AP30" t="s">
        <v>842</v>
      </c>
      <c r="AR30" t="s">
        <v>842</v>
      </c>
      <c r="AT30" t="s">
        <v>842</v>
      </c>
      <c r="AV30" t="s">
        <v>842</v>
      </c>
      <c r="AX30" t="s">
        <v>842</v>
      </c>
      <c r="AZ30" t="s">
        <v>842</v>
      </c>
      <c r="BB30" t="s">
        <v>842</v>
      </c>
      <c r="BD30" t="s">
        <v>842</v>
      </c>
      <c r="BF30" t="s">
        <v>842</v>
      </c>
      <c r="BH30" t="s">
        <v>842</v>
      </c>
      <c r="BJ30" t="s">
        <v>842</v>
      </c>
      <c r="BL30" t="s">
        <v>842</v>
      </c>
      <c r="BN30" t="s">
        <v>842</v>
      </c>
    </row>
    <row r="31" spans="1:66" x14ac:dyDescent="0.3">
      <c r="A31" s="96" t="s">
        <v>98</v>
      </c>
      <c r="B31" s="96" t="s">
        <v>100</v>
      </c>
      <c r="C31" s="96" t="s">
        <v>618</v>
      </c>
      <c r="D31" s="96">
        <v>1</v>
      </c>
      <c r="E31" s="143" t="s">
        <v>634</v>
      </c>
      <c r="F31" s="96" t="s">
        <v>842</v>
      </c>
      <c r="G31" s="110" t="s">
        <v>634</v>
      </c>
      <c r="H31" s="96" t="s">
        <v>842</v>
      </c>
      <c r="I31" s="110" t="s">
        <v>634</v>
      </c>
      <c r="J31" s="96" t="s">
        <v>842</v>
      </c>
      <c r="K31" s="110" t="s">
        <v>634</v>
      </c>
      <c r="L31" s="96" t="s">
        <v>842</v>
      </c>
      <c r="M31" s="110">
        <v>45497</v>
      </c>
      <c r="N31" s="96" t="s">
        <v>843</v>
      </c>
      <c r="O31" s="96"/>
      <c r="P31" s="96" t="s">
        <v>842</v>
      </c>
      <c r="R31" t="s">
        <v>842</v>
      </c>
      <c r="T31" t="s">
        <v>842</v>
      </c>
      <c r="U31" s="143"/>
      <c r="V31" t="s">
        <v>842</v>
      </c>
      <c r="W31" s="143"/>
      <c r="X31" t="s">
        <v>842</v>
      </c>
      <c r="Y31" s="143"/>
      <c r="Z31" t="s">
        <v>842</v>
      </c>
      <c r="AA31" s="143"/>
      <c r="AB31" t="s">
        <v>842</v>
      </c>
      <c r="AD31" t="s">
        <v>842</v>
      </c>
      <c r="AE31" s="140"/>
      <c r="AF31" t="s">
        <v>842</v>
      </c>
      <c r="AG31" s="110"/>
      <c r="AH31" t="s">
        <v>842</v>
      </c>
      <c r="AL31" t="s">
        <v>842</v>
      </c>
      <c r="AN31" t="s">
        <v>842</v>
      </c>
      <c r="AP31" t="s">
        <v>842</v>
      </c>
      <c r="AR31" t="s">
        <v>842</v>
      </c>
      <c r="AT31" t="s">
        <v>842</v>
      </c>
      <c r="AV31" t="s">
        <v>842</v>
      </c>
      <c r="AX31" t="s">
        <v>842</v>
      </c>
      <c r="AZ31" t="s">
        <v>842</v>
      </c>
      <c r="BB31" t="s">
        <v>842</v>
      </c>
      <c r="BD31" t="s">
        <v>842</v>
      </c>
      <c r="BF31" t="s">
        <v>842</v>
      </c>
      <c r="BH31" t="s">
        <v>842</v>
      </c>
      <c r="BJ31" t="s">
        <v>842</v>
      </c>
      <c r="BL31" t="s">
        <v>842</v>
      </c>
      <c r="BN31" t="s">
        <v>842</v>
      </c>
    </row>
    <row r="32" spans="1:66" x14ac:dyDescent="0.3">
      <c r="A32" s="96" t="s">
        <v>101</v>
      </c>
      <c r="B32" s="181" t="s">
        <v>103</v>
      </c>
      <c r="C32" s="96" t="s">
        <v>620</v>
      </c>
      <c r="D32" s="96">
        <v>5</v>
      </c>
      <c r="E32" s="143">
        <v>45572</v>
      </c>
      <c r="F32" s="96" t="s">
        <v>843</v>
      </c>
      <c r="G32" s="110" t="s">
        <v>634</v>
      </c>
      <c r="H32" s="96" t="s">
        <v>842</v>
      </c>
      <c r="I32" s="110" t="s">
        <v>634</v>
      </c>
      <c r="J32" s="96" t="s">
        <v>842</v>
      </c>
      <c r="K32" s="110" t="s">
        <v>634</v>
      </c>
      <c r="L32" s="96" t="s">
        <v>842</v>
      </c>
      <c r="M32" s="110">
        <v>45510</v>
      </c>
      <c r="N32" s="96" t="s">
        <v>843</v>
      </c>
      <c r="O32" s="96"/>
      <c r="P32" s="96" t="s">
        <v>842</v>
      </c>
      <c r="R32" t="s">
        <v>842</v>
      </c>
      <c r="T32" t="s">
        <v>842</v>
      </c>
      <c r="U32" s="143"/>
      <c r="V32" t="s">
        <v>842</v>
      </c>
      <c r="W32" s="143"/>
      <c r="X32" t="s">
        <v>842</v>
      </c>
      <c r="Y32" s="144">
        <v>45756</v>
      </c>
      <c r="Z32" t="s">
        <v>843</v>
      </c>
      <c r="AA32" s="143">
        <v>45757</v>
      </c>
      <c r="AB32" t="s">
        <v>843</v>
      </c>
      <c r="AD32" t="s">
        <v>842</v>
      </c>
      <c r="AE32" s="140"/>
      <c r="AF32" t="s">
        <v>842</v>
      </c>
      <c r="AG32" s="110"/>
      <c r="AH32" t="s">
        <v>842</v>
      </c>
      <c r="AK32" s="99">
        <v>45856</v>
      </c>
      <c r="AL32" t="s">
        <v>843</v>
      </c>
      <c r="AN32" t="s">
        <v>842</v>
      </c>
      <c r="AP32" t="s">
        <v>842</v>
      </c>
      <c r="AR32" t="s">
        <v>842</v>
      </c>
      <c r="AT32" t="s">
        <v>842</v>
      </c>
      <c r="AV32" t="s">
        <v>842</v>
      </c>
      <c r="AX32" t="s">
        <v>842</v>
      </c>
      <c r="AZ32" t="s">
        <v>842</v>
      </c>
      <c r="BB32" t="s">
        <v>842</v>
      </c>
      <c r="BD32" t="s">
        <v>842</v>
      </c>
      <c r="BF32" t="s">
        <v>842</v>
      </c>
      <c r="BH32" t="s">
        <v>842</v>
      </c>
      <c r="BJ32" t="s">
        <v>842</v>
      </c>
      <c r="BL32" t="s">
        <v>842</v>
      </c>
      <c r="BN32" t="s">
        <v>842</v>
      </c>
    </row>
    <row r="33" spans="1:66" x14ac:dyDescent="0.3">
      <c r="A33" s="96" t="s">
        <v>104</v>
      </c>
      <c r="B33" s="96" t="s">
        <v>106</v>
      </c>
      <c r="C33" s="96" t="s">
        <v>618</v>
      </c>
      <c r="D33" s="96">
        <v>0</v>
      </c>
      <c r="E33" s="143" t="s">
        <v>634</v>
      </c>
      <c r="F33" s="96" t="s">
        <v>842</v>
      </c>
      <c r="G33" s="110" t="s">
        <v>634</v>
      </c>
      <c r="H33" s="96" t="s">
        <v>842</v>
      </c>
      <c r="I33" s="110" t="s">
        <v>634</v>
      </c>
      <c r="J33" s="96" t="s">
        <v>842</v>
      </c>
      <c r="K33" s="110" t="s">
        <v>634</v>
      </c>
      <c r="L33" s="96" t="s">
        <v>842</v>
      </c>
      <c r="M33" s="110" t="s">
        <v>634</v>
      </c>
      <c r="N33" s="96" t="s">
        <v>842</v>
      </c>
      <c r="O33" s="96"/>
      <c r="P33" s="96" t="s">
        <v>842</v>
      </c>
      <c r="R33" t="s">
        <v>842</v>
      </c>
      <c r="T33" t="s">
        <v>842</v>
      </c>
      <c r="U33" s="143"/>
      <c r="V33" t="s">
        <v>842</v>
      </c>
      <c r="W33" s="143"/>
      <c r="X33" t="s">
        <v>842</v>
      </c>
      <c r="Y33" s="143"/>
      <c r="Z33" t="s">
        <v>842</v>
      </c>
      <c r="AA33" s="143"/>
      <c r="AB33" t="s">
        <v>842</v>
      </c>
      <c r="AD33" t="s">
        <v>842</v>
      </c>
      <c r="AE33" s="140"/>
      <c r="AF33" t="s">
        <v>842</v>
      </c>
      <c r="AG33" s="110"/>
      <c r="AH33" t="s">
        <v>842</v>
      </c>
      <c r="AL33" t="s">
        <v>842</v>
      </c>
      <c r="AN33" t="s">
        <v>842</v>
      </c>
      <c r="AP33" t="s">
        <v>842</v>
      </c>
      <c r="AR33" t="s">
        <v>842</v>
      </c>
      <c r="AT33" t="s">
        <v>842</v>
      </c>
      <c r="AV33" t="s">
        <v>842</v>
      </c>
      <c r="AX33" t="s">
        <v>842</v>
      </c>
      <c r="AZ33" t="s">
        <v>842</v>
      </c>
      <c r="BB33" t="s">
        <v>842</v>
      </c>
      <c r="BD33" t="s">
        <v>842</v>
      </c>
      <c r="BF33" t="s">
        <v>842</v>
      </c>
      <c r="BH33" t="s">
        <v>842</v>
      </c>
      <c r="BJ33" t="s">
        <v>842</v>
      </c>
      <c r="BL33" t="s">
        <v>842</v>
      </c>
      <c r="BN33" t="s">
        <v>842</v>
      </c>
    </row>
    <row r="34" spans="1:66" x14ac:dyDescent="0.3">
      <c r="A34" s="96" t="s">
        <v>107</v>
      </c>
      <c r="B34" s="96" t="s">
        <v>109</v>
      </c>
      <c r="C34" s="96" t="s">
        <v>626</v>
      </c>
      <c r="D34" s="96">
        <v>0</v>
      </c>
      <c r="E34" s="143" t="s">
        <v>634</v>
      </c>
      <c r="F34" s="96" t="s">
        <v>842</v>
      </c>
      <c r="G34" s="110" t="s">
        <v>634</v>
      </c>
      <c r="H34" s="96" t="s">
        <v>842</v>
      </c>
      <c r="I34" s="110" t="s">
        <v>634</v>
      </c>
      <c r="J34" s="96" t="s">
        <v>842</v>
      </c>
      <c r="K34" s="110" t="s">
        <v>634</v>
      </c>
      <c r="L34" s="96" t="s">
        <v>842</v>
      </c>
      <c r="M34" s="110" t="s">
        <v>634</v>
      </c>
      <c r="N34" s="96" t="s">
        <v>842</v>
      </c>
      <c r="O34" s="96"/>
      <c r="P34" s="96" t="s">
        <v>842</v>
      </c>
      <c r="R34" t="s">
        <v>842</v>
      </c>
      <c r="T34" t="s">
        <v>842</v>
      </c>
      <c r="U34" s="143"/>
      <c r="V34" t="s">
        <v>842</v>
      </c>
      <c r="W34" s="143"/>
      <c r="X34" t="s">
        <v>842</v>
      </c>
      <c r="Y34" s="143"/>
      <c r="Z34" t="s">
        <v>842</v>
      </c>
      <c r="AA34" s="143"/>
      <c r="AB34" t="s">
        <v>842</v>
      </c>
      <c r="AD34" t="s">
        <v>842</v>
      </c>
      <c r="AE34" s="140"/>
      <c r="AF34" t="s">
        <v>842</v>
      </c>
      <c r="AG34" s="110"/>
      <c r="AH34" t="s">
        <v>842</v>
      </c>
      <c r="AL34" t="s">
        <v>842</v>
      </c>
      <c r="AN34" t="s">
        <v>842</v>
      </c>
      <c r="AP34" t="s">
        <v>842</v>
      </c>
      <c r="AR34" t="s">
        <v>842</v>
      </c>
      <c r="AT34" t="s">
        <v>842</v>
      </c>
      <c r="AV34" t="s">
        <v>842</v>
      </c>
      <c r="AX34" t="s">
        <v>842</v>
      </c>
      <c r="AZ34" t="s">
        <v>842</v>
      </c>
      <c r="BB34" t="s">
        <v>842</v>
      </c>
      <c r="BD34" t="s">
        <v>842</v>
      </c>
      <c r="BF34" t="s">
        <v>842</v>
      </c>
      <c r="BH34" t="s">
        <v>842</v>
      </c>
      <c r="BJ34" t="s">
        <v>842</v>
      </c>
      <c r="BL34" t="s">
        <v>842</v>
      </c>
      <c r="BN34" t="s">
        <v>842</v>
      </c>
    </row>
    <row r="35" spans="1:66" x14ac:dyDescent="0.3">
      <c r="A35" s="96" t="s">
        <v>110</v>
      </c>
      <c r="B35" s="96" t="s">
        <v>112</v>
      </c>
      <c r="C35" s="96" t="s">
        <v>626</v>
      </c>
      <c r="D35" s="96">
        <v>1</v>
      </c>
      <c r="E35" s="143" t="s">
        <v>634</v>
      </c>
      <c r="F35" s="96" t="s">
        <v>842</v>
      </c>
      <c r="G35" s="110" t="s">
        <v>634</v>
      </c>
      <c r="H35" s="96" t="s">
        <v>842</v>
      </c>
      <c r="I35" s="110" t="s">
        <v>634</v>
      </c>
      <c r="J35" s="96" t="s">
        <v>842</v>
      </c>
      <c r="K35" s="110" t="s">
        <v>634</v>
      </c>
      <c r="L35" s="96" t="s">
        <v>842</v>
      </c>
      <c r="M35" s="110">
        <v>45504</v>
      </c>
      <c r="N35" s="96" t="s">
        <v>843</v>
      </c>
      <c r="O35" s="96"/>
      <c r="P35" s="96" t="s">
        <v>842</v>
      </c>
      <c r="R35" t="s">
        <v>842</v>
      </c>
      <c r="T35" t="s">
        <v>842</v>
      </c>
      <c r="U35" s="143"/>
      <c r="V35" t="s">
        <v>842</v>
      </c>
      <c r="W35" s="143"/>
      <c r="X35" t="s">
        <v>842</v>
      </c>
      <c r="Y35" s="143"/>
      <c r="Z35" t="s">
        <v>842</v>
      </c>
      <c r="AA35" s="143"/>
      <c r="AB35" t="s">
        <v>842</v>
      </c>
      <c r="AD35" t="s">
        <v>842</v>
      </c>
      <c r="AE35" s="140"/>
      <c r="AF35" t="s">
        <v>842</v>
      </c>
      <c r="AG35" s="110"/>
      <c r="AH35" t="s">
        <v>842</v>
      </c>
      <c r="AL35" t="s">
        <v>842</v>
      </c>
      <c r="AN35" t="s">
        <v>842</v>
      </c>
      <c r="AP35" t="s">
        <v>842</v>
      </c>
      <c r="AR35" t="s">
        <v>842</v>
      </c>
      <c r="AT35" t="s">
        <v>842</v>
      </c>
      <c r="AV35" t="s">
        <v>842</v>
      </c>
      <c r="AX35" t="s">
        <v>842</v>
      </c>
      <c r="AZ35" t="s">
        <v>842</v>
      </c>
      <c r="BB35" t="s">
        <v>842</v>
      </c>
      <c r="BD35" t="s">
        <v>842</v>
      </c>
      <c r="BF35" t="s">
        <v>842</v>
      </c>
      <c r="BH35" t="s">
        <v>842</v>
      </c>
      <c r="BJ35" t="s">
        <v>842</v>
      </c>
      <c r="BL35" t="s">
        <v>842</v>
      </c>
      <c r="BN35" t="s">
        <v>842</v>
      </c>
    </row>
    <row r="36" spans="1:66" x14ac:dyDescent="0.3">
      <c r="A36" s="96" t="s">
        <v>113</v>
      </c>
      <c r="B36" s="96" t="s">
        <v>115</v>
      </c>
      <c r="C36" s="96" t="s">
        <v>624</v>
      </c>
      <c r="D36" s="96">
        <v>11</v>
      </c>
      <c r="E36" s="143">
        <v>45875</v>
      </c>
      <c r="F36" s="96" t="s">
        <v>843</v>
      </c>
      <c r="G36" s="110">
        <v>45449</v>
      </c>
      <c r="H36" s="96" t="s">
        <v>843</v>
      </c>
      <c r="I36" s="110">
        <v>45372</v>
      </c>
      <c r="J36" s="96" t="s">
        <v>843</v>
      </c>
      <c r="K36" s="110">
        <v>45523</v>
      </c>
      <c r="L36" s="96" t="s">
        <v>843</v>
      </c>
      <c r="M36" s="110">
        <v>45523</v>
      </c>
      <c r="N36" s="96" t="s">
        <v>843</v>
      </c>
      <c r="O36" s="96"/>
      <c r="P36" s="96" t="s">
        <v>842</v>
      </c>
      <c r="R36" t="s">
        <v>842</v>
      </c>
      <c r="T36" t="s">
        <v>842</v>
      </c>
      <c r="U36" s="143">
        <v>45728</v>
      </c>
      <c r="V36" t="s">
        <v>843</v>
      </c>
      <c r="W36" s="143"/>
      <c r="X36" t="s">
        <v>842</v>
      </c>
      <c r="Y36" s="143"/>
      <c r="Z36" t="s">
        <v>842</v>
      </c>
      <c r="AA36" s="143"/>
      <c r="AB36" t="s">
        <v>842</v>
      </c>
      <c r="AD36" t="s">
        <v>842</v>
      </c>
      <c r="AE36" s="140"/>
      <c r="AF36" t="s">
        <v>842</v>
      </c>
      <c r="AG36" s="110">
        <v>45820</v>
      </c>
      <c r="AH36" t="s">
        <v>843</v>
      </c>
      <c r="AL36" t="s">
        <v>842</v>
      </c>
      <c r="AM36" s="144">
        <v>45865</v>
      </c>
      <c r="AN36" t="s">
        <v>843</v>
      </c>
      <c r="AO36" s="144">
        <v>45865</v>
      </c>
      <c r="AP36" t="s">
        <v>843</v>
      </c>
      <c r="AQ36" s="144">
        <v>45865</v>
      </c>
      <c r="AR36" t="s">
        <v>843</v>
      </c>
      <c r="AS36" s="143">
        <v>45875</v>
      </c>
      <c r="AT36" t="s">
        <v>843</v>
      </c>
      <c r="AV36" t="s">
        <v>842</v>
      </c>
      <c r="AX36" t="s">
        <v>842</v>
      </c>
      <c r="AZ36" t="s">
        <v>842</v>
      </c>
      <c r="BB36" t="s">
        <v>842</v>
      </c>
      <c r="BD36" t="s">
        <v>842</v>
      </c>
      <c r="BF36" t="s">
        <v>842</v>
      </c>
      <c r="BH36" t="s">
        <v>842</v>
      </c>
      <c r="BJ36" t="s">
        <v>842</v>
      </c>
      <c r="BL36" t="s">
        <v>842</v>
      </c>
      <c r="BN36" t="s">
        <v>842</v>
      </c>
    </row>
    <row r="37" spans="1:66" x14ac:dyDescent="0.3">
      <c r="A37" s="96" t="s">
        <v>116</v>
      </c>
      <c r="B37" s="96" t="s">
        <v>118</v>
      </c>
      <c r="C37" s="96" t="s">
        <v>627</v>
      </c>
      <c r="D37" s="96">
        <v>11</v>
      </c>
      <c r="E37" s="143">
        <v>45568</v>
      </c>
      <c r="F37" s="96" t="s">
        <v>843</v>
      </c>
      <c r="G37" s="110">
        <v>45721</v>
      </c>
      <c r="H37" s="96" t="s">
        <v>843</v>
      </c>
      <c r="I37" s="110">
        <v>45209</v>
      </c>
      <c r="J37" s="96" t="s">
        <v>843</v>
      </c>
      <c r="K37" s="81"/>
      <c r="L37" s="96" t="s">
        <v>842</v>
      </c>
      <c r="M37" s="110">
        <v>45511</v>
      </c>
      <c r="N37" s="96" t="s">
        <v>843</v>
      </c>
      <c r="O37" s="99">
        <v>45721</v>
      </c>
      <c r="P37" s="96" t="s">
        <v>843</v>
      </c>
      <c r="R37" t="s">
        <v>842</v>
      </c>
      <c r="T37" t="s">
        <v>842</v>
      </c>
      <c r="U37" s="143">
        <v>45728</v>
      </c>
      <c r="V37" t="s">
        <v>843</v>
      </c>
      <c r="W37" s="143"/>
      <c r="X37" t="s">
        <v>842</v>
      </c>
      <c r="Y37" s="143">
        <v>45707</v>
      </c>
      <c r="Z37" t="s">
        <v>843</v>
      </c>
      <c r="AA37" s="143"/>
      <c r="AB37" t="s">
        <v>842</v>
      </c>
      <c r="AD37" t="s">
        <v>842</v>
      </c>
      <c r="AE37" s="140"/>
      <c r="AF37" t="s">
        <v>842</v>
      </c>
      <c r="AG37" s="110">
        <v>45830</v>
      </c>
      <c r="AH37" t="s">
        <v>843</v>
      </c>
      <c r="AL37" t="s">
        <v>842</v>
      </c>
      <c r="AM37" s="144">
        <v>45865</v>
      </c>
      <c r="AN37" t="s">
        <v>843</v>
      </c>
      <c r="AO37" s="144">
        <v>45865</v>
      </c>
      <c r="AP37" t="s">
        <v>843</v>
      </c>
      <c r="AQ37" s="144">
        <v>45865</v>
      </c>
      <c r="AR37" t="s">
        <v>843</v>
      </c>
      <c r="AT37" t="s">
        <v>842</v>
      </c>
      <c r="AV37" t="s">
        <v>842</v>
      </c>
      <c r="AX37" t="s">
        <v>842</v>
      </c>
      <c r="AZ37" t="s">
        <v>842</v>
      </c>
      <c r="BB37" t="s">
        <v>842</v>
      </c>
      <c r="BD37" t="s">
        <v>842</v>
      </c>
      <c r="BF37" t="s">
        <v>842</v>
      </c>
      <c r="BH37" t="s">
        <v>842</v>
      </c>
      <c r="BJ37" t="s">
        <v>842</v>
      </c>
      <c r="BL37" t="s">
        <v>842</v>
      </c>
      <c r="BN37" t="s">
        <v>842</v>
      </c>
    </row>
    <row r="38" spans="1:66" x14ac:dyDescent="0.3">
      <c r="A38" s="96" t="s">
        <v>119</v>
      </c>
      <c r="B38" s="96" t="s">
        <v>121</v>
      </c>
      <c r="C38" s="96" t="s">
        <v>628</v>
      </c>
      <c r="D38" s="96">
        <v>2</v>
      </c>
      <c r="E38" s="143" t="s">
        <v>634</v>
      </c>
      <c r="F38" s="96" t="s">
        <v>842</v>
      </c>
      <c r="G38" s="110" t="s">
        <v>634</v>
      </c>
      <c r="H38" s="96" t="s">
        <v>842</v>
      </c>
      <c r="I38" s="110" t="s">
        <v>634</v>
      </c>
      <c r="J38" s="96" t="s">
        <v>842</v>
      </c>
      <c r="K38" s="110">
        <v>45523</v>
      </c>
      <c r="L38" s="96" t="s">
        <v>843</v>
      </c>
      <c r="M38" s="110">
        <v>45511</v>
      </c>
      <c r="N38" s="96" t="s">
        <v>843</v>
      </c>
      <c r="O38" s="96"/>
      <c r="P38" s="96" t="s">
        <v>842</v>
      </c>
      <c r="R38" t="s">
        <v>842</v>
      </c>
      <c r="T38" t="s">
        <v>842</v>
      </c>
      <c r="U38" s="143"/>
      <c r="V38" t="s">
        <v>842</v>
      </c>
      <c r="W38" s="143"/>
      <c r="X38" t="s">
        <v>842</v>
      </c>
      <c r="Y38" s="143"/>
      <c r="Z38" t="s">
        <v>842</v>
      </c>
      <c r="AA38" s="143"/>
      <c r="AB38" t="s">
        <v>842</v>
      </c>
      <c r="AD38" t="s">
        <v>842</v>
      </c>
      <c r="AE38" s="140"/>
      <c r="AF38" t="s">
        <v>842</v>
      </c>
      <c r="AG38" s="110"/>
      <c r="AH38" t="s">
        <v>842</v>
      </c>
      <c r="AL38" t="s">
        <v>842</v>
      </c>
      <c r="AN38" t="s">
        <v>842</v>
      </c>
      <c r="AP38" t="s">
        <v>842</v>
      </c>
      <c r="AR38" t="s">
        <v>842</v>
      </c>
      <c r="AT38" t="s">
        <v>842</v>
      </c>
      <c r="AV38" t="s">
        <v>842</v>
      </c>
      <c r="AX38" t="s">
        <v>842</v>
      </c>
      <c r="AZ38" t="s">
        <v>842</v>
      </c>
      <c r="BB38" t="s">
        <v>842</v>
      </c>
      <c r="BD38" t="s">
        <v>842</v>
      </c>
      <c r="BF38" t="s">
        <v>842</v>
      </c>
      <c r="BH38" t="s">
        <v>842</v>
      </c>
      <c r="BJ38" t="s">
        <v>842</v>
      </c>
      <c r="BL38" t="s">
        <v>842</v>
      </c>
      <c r="BN38" t="s">
        <v>842</v>
      </c>
    </row>
    <row r="39" spans="1:66" x14ac:dyDescent="0.3">
      <c r="A39" s="96" t="s">
        <v>122</v>
      </c>
      <c r="B39" s="96" t="s">
        <v>124</v>
      </c>
      <c r="C39" s="96" t="s">
        <v>619</v>
      </c>
      <c r="D39" s="96">
        <v>14</v>
      </c>
      <c r="E39" s="143">
        <v>45566</v>
      </c>
      <c r="F39" s="96" t="s">
        <v>843</v>
      </c>
      <c r="G39" s="110">
        <v>45448</v>
      </c>
      <c r="H39" s="96" t="s">
        <v>843</v>
      </c>
      <c r="I39" s="110">
        <v>45362</v>
      </c>
      <c r="J39" s="96" t="s">
        <v>843</v>
      </c>
      <c r="K39" s="110">
        <v>45780</v>
      </c>
      <c r="L39" s="96" t="s">
        <v>843</v>
      </c>
      <c r="M39" s="110">
        <v>45507</v>
      </c>
      <c r="N39" s="96" t="s">
        <v>843</v>
      </c>
      <c r="O39" s="96"/>
      <c r="P39" s="96" t="s">
        <v>842</v>
      </c>
      <c r="R39" t="s">
        <v>842</v>
      </c>
      <c r="T39" t="s">
        <v>842</v>
      </c>
      <c r="U39" s="143">
        <v>45734</v>
      </c>
      <c r="V39" t="s">
        <v>843</v>
      </c>
      <c r="W39" s="143">
        <v>45752</v>
      </c>
      <c r="X39" t="s">
        <v>843</v>
      </c>
      <c r="Y39" s="143">
        <v>45734</v>
      </c>
      <c r="Z39" t="s">
        <v>843</v>
      </c>
      <c r="AA39" s="143"/>
      <c r="AB39" t="s">
        <v>842</v>
      </c>
      <c r="AC39" s="140">
        <v>45751</v>
      </c>
      <c r="AD39" t="s">
        <v>843</v>
      </c>
      <c r="AE39" s="140">
        <v>45780</v>
      </c>
      <c r="AF39" t="s">
        <v>843</v>
      </c>
      <c r="AG39" s="110">
        <v>45867</v>
      </c>
      <c r="AH39" t="s">
        <v>843</v>
      </c>
      <c r="AL39" t="s">
        <v>842</v>
      </c>
      <c r="AM39" s="144">
        <v>45865</v>
      </c>
      <c r="AN39" t="s">
        <v>843</v>
      </c>
      <c r="AO39" s="144">
        <v>45865</v>
      </c>
      <c r="AP39" t="s">
        <v>843</v>
      </c>
      <c r="AQ39" s="144">
        <v>45865</v>
      </c>
      <c r="AR39" t="s">
        <v>843</v>
      </c>
      <c r="AT39" t="s">
        <v>842</v>
      </c>
      <c r="AV39" t="s">
        <v>842</v>
      </c>
      <c r="AX39" t="s">
        <v>842</v>
      </c>
      <c r="AZ39" t="s">
        <v>842</v>
      </c>
      <c r="BB39" t="s">
        <v>842</v>
      </c>
      <c r="BD39" t="s">
        <v>842</v>
      </c>
      <c r="BF39" t="s">
        <v>842</v>
      </c>
      <c r="BH39" t="s">
        <v>842</v>
      </c>
      <c r="BJ39" t="s">
        <v>842</v>
      </c>
      <c r="BL39" t="s">
        <v>842</v>
      </c>
      <c r="BN39" t="s">
        <v>842</v>
      </c>
    </row>
    <row r="40" spans="1:66" x14ac:dyDescent="0.3">
      <c r="A40" s="96" t="s">
        <v>125</v>
      </c>
      <c r="B40" s="96" t="s">
        <v>127</v>
      </c>
      <c r="C40" s="96" t="s">
        <v>717</v>
      </c>
      <c r="D40" s="96">
        <v>6</v>
      </c>
      <c r="E40" s="143">
        <v>45524</v>
      </c>
      <c r="F40" s="96" t="s">
        <v>843</v>
      </c>
      <c r="G40" s="110">
        <v>45449</v>
      </c>
      <c r="H40" s="96" t="s">
        <v>843</v>
      </c>
      <c r="I40" s="110">
        <v>45372</v>
      </c>
      <c r="J40" s="96" t="s">
        <v>843</v>
      </c>
      <c r="K40" s="110">
        <v>45523</v>
      </c>
      <c r="L40" s="96" t="s">
        <v>843</v>
      </c>
      <c r="M40" s="110">
        <v>45516</v>
      </c>
      <c r="N40" s="96" t="s">
        <v>843</v>
      </c>
      <c r="O40" s="96"/>
      <c r="P40" s="96" t="s">
        <v>842</v>
      </c>
      <c r="R40" t="s">
        <v>842</v>
      </c>
      <c r="T40" t="s">
        <v>842</v>
      </c>
      <c r="U40" s="143"/>
      <c r="V40" t="s">
        <v>842</v>
      </c>
      <c r="W40" s="143"/>
      <c r="X40" t="s">
        <v>842</v>
      </c>
      <c r="Y40" s="143">
        <v>45707</v>
      </c>
      <c r="Z40" t="s">
        <v>843</v>
      </c>
      <c r="AA40" s="143"/>
      <c r="AB40" t="s">
        <v>842</v>
      </c>
      <c r="AD40" t="s">
        <v>842</v>
      </c>
      <c r="AE40" s="140"/>
      <c r="AF40" t="s">
        <v>842</v>
      </c>
      <c r="AG40" s="110"/>
      <c r="AH40" t="s">
        <v>842</v>
      </c>
      <c r="AL40" t="s">
        <v>842</v>
      </c>
      <c r="AN40" t="s">
        <v>842</v>
      </c>
      <c r="AP40" t="s">
        <v>842</v>
      </c>
      <c r="AR40" t="s">
        <v>842</v>
      </c>
      <c r="AT40" t="s">
        <v>842</v>
      </c>
      <c r="AV40" t="s">
        <v>842</v>
      </c>
      <c r="AX40" t="s">
        <v>842</v>
      </c>
      <c r="AZ40" t="s">
        <v>842</v>
      </c>
      <c r="BB40" t="s">
        <v>842</v>
      </c>
      <c r="BD40" t="s">
        <v>842</v>
      </c>
      <c r="BF40" t="s">
        <v>842</v>
      </c>
      <c r="BH40" t="s">
        <v>842</v>
      </c>
      <c r="BJ40" t="s">
        <v>842</v>
      </c>
      <c r="BL40" t="s">
        <v>842</v>
      </c>
      <c r="BN40" t="s">
        <v>842</v>
      </c>
    </row>
    <row r="41" spans="1:66" x14ac:dyDescent="0.3">
      <c r="A41" s="96" t="s">
        <v>128</v>
      </c>
      <c r="B41" s="96" t="s">
        <v>130</v>
      </c>
      <c r="C41" s="96" t="s">
        <v>623</v>
      </c>
      <c r="D41" s="96">
        <v>14</v>
      </c>
      <c r="E41" s="143">
        <v>45634</v>
      </c>
      <c r="F41" s="96" t="s">
        <v>843</v>
      </c>
      <c r="G41" s="143">
        <v>45770</v>
      </c>
      <c r="H41" s="96" t="s">
        <v>843</v>
      </c>
      <c r="I41" s="110">
        <v>45190</v>
      </c>
      <c r="J41" s="96" t="s">
        <v>843</v>
      </c>
      <c r="K41" s="110">
        <v>45516</v>
      </c>
      <c r="L41" s="96" t="s">
        <v>843</v>
      </c>
      <c r="M41" s="110">
        <v>45503</v>
      </c>
      <c r="N41" s="96" t="s">
        <v>843</v>
      </c>
      <c r="O41" s="96"/>
      <c r="P41" s="96" t="s">
        <v>842</v>
      </c>
      <c r="R41" t="s">
        <v>842</v>
      </c>
      <c r="T41" t="s">
        <v>842</v>
      </c>
      <c r="U41" s="143">
        <v>45727</v>
      </c>
      <c r="V41" t="s">
        <v>843</v>
      </c>
      <c r="W41" s="143">
        <v>45767</v>
      </c>
      <c r="X41" t="s">
        <v>843</v>
      </c>
      <c r="Y41" s="143">
        <v>45727</v>
      </c>
      <c r="Z41" t="s">
        <v>843</v>
      </c>
      <c r="AA41" s="148">
        <v>45769</v>
      </c>
      <c r="AB41" t="s">
        <v>843</v>
      </c>
      <c r="AC41" s="143">
        <v>45768</v>
      </c>
      <c r="AD41" t="s">
        <v>843</v>
      </c>
      <c r="AE41" s="140"/>
      <c r="AF41" t="s">
        <v>842</v>
      </c>
      <c r="AG41" s="143">
        <v>45867</v>
      </c>
      <c r="AH41" t="s">
        <v>843</v>
      </c>
      <c r="AL41" t="s">
        <v>842</v>
      </c>
      <c r="AM41" s="143">
        <v>45868</v>
      </c>
      <c r="AN41" t="s">
        <v>843</v>
      </c>
      <c r="AO41" s="143">
        <v>45870</v>
      </c>
      <c r="AP41" t="s">
        <v>843</v>
      </c>
      <c r="AQ41" s="143">
        <v>45866</v>
      </c>
      <c r="AR41" t="s">
        <v>843</v>
      </c>
      <c r="AT41" t="s">
        <v>842</v>
      </c>
      <c r="AV41" t="s">
        <v>842</v>
      </c>
      <c r="AX41" t="s">
        <v>842</v>
      </c>
      <c r="AY41" s="81">
        <v>45887</v>
      </c>
      <c r="AZ41" t="s">
        <v>843</v>
      </c>
      <c r="BA41" s="81">
        <v>45888</v>
      </c>
      <c r="BB41" t="s">
        <v>843</v>
      </c>
      <c r="BD41" t="s">
        <v>842</v>
      </c>
      <c r="BF41" t="s">
        <v>842</v>
      </c>
      <c r="BH41" t="s">
        <v>842</v>
      </c>
      <c r="BJ41" t="s">
        <v>842</v>
      </c>
      <c r="BL41" t="s">
        <v>842</v>
      </c>
      <c r="BN41" t="s">
        <v>842</v>
      </c>
    </row>
    <row r="42" spans="1:66" x14ac:dyDescent="0.3">
      <c r="A42" s="96" t="s">
        <v>131</v>
      </c>
      <c r="B42" s="96" t="s">
        <v>133</v>
      </c>
      <c r="C42" s="96" t="s">
        <v>623</v>
      </c>
      <c r="D42" s="96">
        <v>14</v>
      </c>
      <c r="E42" s="143">
        <v>45634</v>
      </c>
      <c r="F42" s="96" t="s">
        <v>843</v>
      </c>
      <c r="G42" s="110">
        <v>45820</v>
      </c>
      <c r="H42" s="96" t="s">
        <v>843</v>
      </c>
      <c r="I42" s="110">
        <v>45820</v>
      </c>
      <c r="J42" s="96" t="s">
        <v>843</v>
      </c>
      <c r="K42" s="110">
        <v>45516</v>
      </c>
      <c r="L42" s="96" t="s">
        <v>843</v>
      </c>
      <c r="M42" s="110">
        <v>45503</v>
      </c>
      <c r="N42" s="96" t="s">
        <v>843</v>
      </c>
      <c r="O42" s="96"/>
      <c r="P42" s="96" t="s">
        <v>842</v>
      </c>
      <c r="R42" t="s">
        <v>842</v>
      </c>
      <c r="T42" t="s">
        <v>842</v>
      </c>
      <c r="U42" s="143">
        <v>45727</v>
      </c>
      <c r="V42" t="s">
        <v>843</v>
      </c>
      <c r="W42" s="143">
        <v>45767</v>
      </c>
      <c r="X42" t="s">
        <v>843</v>
      </c>
      <c r="Y42" s="143">
        <v>45727</v>
      </c>
      <c r="Z42" t="s">
        <v>843</v>
      </c>
      <c r="AA42" s="148">
        <v>45769</v>
      </c>
      <c r="AB42" t="s">
        <v>843</v>
      </c>
      <c r="AC42" s="143">
        <v>45768</v>
      </c>
      <c r="AD42" t="s">
        <v>843</v>
      </c>
      <c r="AE42" s="140"/>
      <c r="AF42" t="s">
        <v>842</v>
      </c>
      <c r="AG42" s="143">
        <v>45867</v>
      </c>
      <c r="AH42" t="s">
        <v>843</v>
      </c>
      <c r="AL42" t="s">
        <v>842</v>
      </c>
      <c r="AM42" s="233">
        <v>45868</v>
      </c>
      <c r="AN42" t="s">
        <v>843</v>
      </c>
      <c r="AO42" s="143">
        <v>45870</v>
      </c>
      <c r="AP42" t="s">
        <v>843</v>
      </c>
      <c r="AQ42" s="143">
        <v>45866</v>
      </c>
      <c r="AR42" t="s">
        <v>843</v>
      </c>
      <c r="AT42" t="s">
        <v>842</v>
      </c>
      <c r="AV42" t="s">
        <v>842</v>
      </c>
      <c r="AX42" t="s">
        <v>842</v>
      </c>
      <c r="AY42" s="81">
        <v>45887</v>
      </c>
      <c r="AZ42" t="s">
        <v>843</v>
      </c>
      <c r="BA42" s="81">
        <v>45888</v>
      </c>
      <c r="BB42" t="s">
        <v>843</v>
      </c>
      <c r="BD42" t="s">
        <v>842</v>
      </c>
      <c r="BF42" t="s">
        <v>842</v>
      </c>
      <c r="BH42" t="s">
        <v>842</v>
      </c>
      <c r="BJ42" t="s">
        <v>842</v>
      </c>
      <c r="BL42" t="s">
        <v>842</v>
      </c>
      <c r="BN42" t="s">
        <v>842</v>
      </c>
    </row>
    <row r="43" spans="1:66" x14ac:dyDescent="0.3">
      <c r="A43" s="96" t="s">
        <v>134</v>
      </c>
      <c r="B43" s="96" t="s">
        <v>136</v>
      </c>
      <c r="C43" s="96" t="s">
        <v>618</v>
      </c>
      <c r="D43" s="96">
        <v>2</v>
      </c>
      <c r="E43" s="143" t="s">
        <v>634</v>
      </c>
      <c r="F43" s="96" t="s">
        <v>842</v>
      </c>
      <c r="G43" s="110" t="s">
        <v>634</v>
      </c>
      <c r="H43" s="96" t="s">
        <v>842</v>
      </c>
      <c r="I43" s="110" t="s">
        <v>634</v>
      </c>
      <c r="J43" s="96" t="s">
        <v>842</v>
      </c>
      <c r="K43" s="110">
        <v>45516</v>
      </c>
      <c r="L43" s="96" t="s">
        <v>843</v>
      </c>
      <c r="M43" s="110">
        <v>45504</v>
      </c>
      <c r="N43" s="96" t="s">
        <v>843</v>
      </c>
      <c r="O43" s="96"/>
      <c r="P43" s="96" t="s">
        <v>842</v>
      </c>
      <c r="R43" t="s">
        <v>842</v>
      </c>
      <c r="T43" t="s">
        <v>842</v>
      </c>
      <c r="U43" s="143"/>
      <c r="V43" t="s">
        <v>842</v>
      </c>
      <c r="W43" s="143"/>
      <c r="X43" t="s">
        <v>842</v>
      </c>
      <c r="Y43" s="143"/>
      <c r="Z43" t="s">
        <v>842</v>
      </c>
      <c r="AA43" s="143"/>
      <c r="AB43" t="s">
        <v>842</v>
      </c>
      <c r="AD43" t="s">
        <v>842</v>
      </c>
      <c r="AE43" s="140"/>
      <c r="AF43" t="s">
        <v>842</v>
      </c>
      <c r="AG43" s="110"/>
      <c r="AH43" t="s">
        <v>842</v>
      </c>
      <c r="AL43" t="s">
        <v>842</v>
      </c>
      <c r="AM43" s="234"/>
      <c r="AN43" t="s">
        <v>842</v>
      </c>
      <c r="AP43" t="s">
        <v>842</v>
      </c>
      <c r="AR43" t="s">
        <v>842</v>
      </c>
      <c r="AT43" t="s">
        <v>842</v>
      </c>
      <c r="AV43" t="s">
        <v>842</v>
      </c>
      <c r="AX43" t="s">
        <v>842</v>
      </c>
      <c r="AZ43" t="s">
        <v>842</v>
      </c>
      <c r="BB43" t="s">
        <v>842</v>
      </c>
      <c r="BD43" t="s">
        <v>842</v>
      </c>
      <c r="BF43" t="s">
        <v>842</v>
      </c>
      <c r="BH43" t="s">
        <v>842</v>
      </c>
      <c r="BJ43" t="s">
        <v>842</v>
      </c>
      <c r="BL43" t="s">
        <v>842</v>
      </c>
      <c r="BN43" t="s">
        <v>842</v>
      </c>
    </row>
    <row r="44" spans="1:66" x14ac:dyDescent="0.3">
      <c r="A44" s="96" t="s">
        <v>137</v>
      </c>
      <c r="B44" s="96" t="s">
        <v>139</v>
      </c>
      <c r="C44" s="96" t="s">
        <v>717</v>
      </c>
      <c r="D44" s="96">
        <v>6</v>
      </c>
      <c r="E44" s="143">
        <v>45529</v>
      </c>
      <c r="F44" s="96" t="s">
        <v>843</v>
      </c>
      <c r="G44" s="110">
        <v>45550</v>
      </c>
      <c r="H44" s="96" t="s">
        <v>843</v>
      </c>
      <c r="I44" s="110">
        <v>45446</v>
      </c>
      <c r="J44" s="96" t="s">
        <v>843</v>
      </c>
      <c r="K44" s="110">
        <v>45521</v>
      </c>
      <c r="L44" s="96" t="s">
        <v>843</v>
      </c>
      <c r="M44" s="110">
        <v>45521</v>
      </c>
      <c r="N44" s="96" t="s">
        <v>843</v>
      </c>
      <c r="O44" s="96"/>
      <c r="P44" s="96" t="s">
        <v>842</v>
      </c>
      <c r="R44" t="s">
        <v>842</v>
      </c>
      <c r="T44" t="s">
        <v>842</v>
      </c>
      <c r="U44" s="143"/>
      <c r="V44" t="s">
        <v>842</v>
      </c>
      <c r="W44" s="143"/>
      <c r="X44" t="s">
        <v>842</v>
      </c>
      <c r="Y44" s="143">
        <v>45707</v>
      </c>
      <c r="Z44" t="s">
        <v>843</v>
      </c>
      <c r="AA44" s="143"/>
      <c r="AB44" t="s">
        <v>842</v>
      </c>
      <c r="AD44" t="s">
        <v>842</v>
      </c>
      <c r="AE44" s="140"/>
      <c r="AF44" t="s">
        <v>842</v>
      </c>
      <c r="AG44" s="110"/>
      <c r="AH44" t="s">
        <v>842</v>
      </c>
      <c r="AL44" t="s">
        <v>842</v>
      </c>
      <c r="AM44" s="234"/>
      <c r="AN44" t="s">
        <v>842</v>
      </c>
      <c r="AP44" t="s">
        <v>842</v>
      </c>
      <c r="AR44" t="s">
        <v>842</v>
      </c>
      <c r="AT44" t="s">
        <v>842</v>
      </c>
      <c r="AV44" t="s">
        <v>842</v>
      </c>
      <c r="AX44" t="s">
        <v>842</v>
      </c>
      <c r="AZ44" t="s">
        <v>842</v>
      </c>
      <c r="BB44" t="s">
        <v>842</v>
      </c>
      <c r="BD44" t="s">
        <v>842</v>
      </c>
      <c r="BF44" t="s">
        <v>842</v>
      </c>
      <c r="BH44" t="s">
        <v>842</v>
      </c>
      <c r="BJ44" t="s">
        <v>842</v>
      </c>
      <c r="BL44" t="s">
        <v>842</v>
      </c>
      <c r="BN44" t="s">
        <v>842</v>
      </c>
    </row>
    <row r="45" spans="1:66" x14ac:dyDescent="0.3">
      <c r="A45" s="96" t="s">
        <v>140</v>
      </c>
      <c r="B45" s="96" t="s">
        <v>142</v>
      </c>
      <c r="C45" s="96" t="s">
        <v>143</v>
      </c>
      <c r="D45" s="96">
        <v>2</v>
      </c>
      <c r="E45" s="143">
        <v>45566</v>
      </c>
      <c r="F45" s="96" t="s">
        <v>843</v>
      </c>
      <c r="G45" s="110" t="s">
        <v>634</v>
      </c>
      <c r="H45" s="96" t="s">
        <v>842</v>
      </c>
      <c r="I45" s="110">
        <v>45224</v>
      </c>
      <c r="J45" s="96" t="s">
        <v>843</v>
      </c>
      <c r="K45" s="110" t="s">
        <v>634</v>
      </c>
      <c r="L45" s="96" t="s">
        <v>842</v>
      </c>
      <c r="M45" s="110" t="s">
        <v>634</v>
      </c>
      <c r="N45" s="96" t="s">
        <v>842</v>
      </c>
      <c r="O45" s="96"/>
      <c r="P45" s="96" t="s">
        <v>842</v>
      </c>
      <c r="R45" t="s">
        <v>842</v>
      </c>
      <c r="T45" t="s">
        <v>842</v>
      </c>
      <c r="U45" s="143"/>
      <c r="V45" t="s">
        <v>842</v>
      </c>
      <c r="W45" s="143"/>
      <c r="X45" t="s">
        <v>842</v>
      </c>
      <c r="Y45" s="143"/>
      <c r="Z45" t="s">
        <v>842</v>
      </c>
      <c r="AA45" s="143"/>
      <c r="AB45" t="s">
        <v>842</v>
      </c>
      <c r="AD45" t="s">
        <v>842</v>
      </c>
      <c r="AE45" s="140"/>
      <c r="AF45" t="s">
        <v>842</v>
      </c>
      <c r="AG45" s="110"/>
      <c r="AH45" t="s">
        <v>842</v>
      </c>
      <c r="AL45" t="s">
        <v>842</v>
      </c>
      <c r="AM45" s="234"/>
      <c r="AN45" t="s">
        <v>842</v>
      </c>
      <c r="AP45" t="s">
        <v>842</v>
      </c>
      <c r="AR45" t="s">
        <v>842</v>
      </c>
      <c r="AT45" t="s">
        <v>842</v>
      </c>
      <c r="AV45" t="s">
        <v>842</v>
      </c>
      <c r="AX45" t="s">
        <v>842</v>
      </c>
      <c r="AZ45" t="s">
        <v>842</v>
      </c>
      <c r="BB45" t="s">
        <v>842</v>
      </c>
      <c r="BD45" t="s">
        <v>842</v>
      </c>
      <c r="BF45" t="s">
        <v>842</v>
      </c>
      <c r="BH45" t="s">
        <v>842</v>
      </c>
      <c r="BJ45" t="s">
        <v>842</v>
      </c>
      <c r="BL45" t="s">
        <v>842</v>
      </c>
      <c r="BN45" t="s">
        <v>842</v>
      </c>
    </row>
    <row r="46" spans="1:66" x14ac:dyDescent="0.3">
      <c r="A46" s="96" t="s">
        <v>144</v>
      </c>
      <c r="B46" s="96" t="s">
        <v>146</v>
      </c>
      <c r="C46" s="96" t="s">
        <v>626</v>
      </c>
      <c r="D46" s="96">
        <v>1</v>
      </c>
      <c r="E46" s="143" t="s">
        <v>634</v>
      </c>
      <c r="F46" s="96" t="s">
        <v>842</v>
      </c>
      <c r="G46" s="110" t="s">
        <v>634</v>
      </c>
      <c r="H46" s="96" t="s">
        <v>842</v>
      </c>
      <c r="I46" s="110" t="s">
        <v>634</v>
      </c>
      <c r="J46" s="96" t="s">
        <v>842</v>
      </c>
      <c r="K46" s="110" t="s">
        <v>634</v>
      </c>
      <c r="L46" s="96" t="s">
        <v>842</v>
      </c>
      <c r="M46" s="110">
        <v>45523</v>
      </c>
      <c r="N46" s="96" t="s">
        <v>843</v>
      </c>
      <c r="O46" s="96"/>
      <c r="P46" s="96" t="s">
        <v>842</v>
      </c>
      <c r="R46" t="s">
        <v>842</v>
      </c>
      <c r="T46" t="s">
        <v>842</v>
      </c>
      <c r="U46" s="143"/>
      <c r="V46" t="s">
        <v>842</v>
      </c>
      <c r="W46" s="143"/>
      <c r="X46" t="s">
        <v>842</v>
      </c>
      <c r="Y46" s="143"/>
      <c r="Z46" t="s">
        <v>842</v>
      </c>
      <c r="AA46" s="143"/>
      <c r="AB46" t="s">
        <v>842</v>
      </c>
      <c r="AD46" t="s">
        <v>842</v>
      </c>
      <c r="AE46" s="140"/>
      <c r="AF46" t="s">
        <v>842</v>
      </c>
      <c r="AG46" s="110"/>
      <c r="AH46" t="s">
        <v>842</v>
      </c>
      <c r="AL46" t="s">
        <v>842</v>
      </c>
      <c r="AM46" s="234"/>
      <c r="AN46" t="s">
        <v>842</v>
      </c>
      <c r="AP46" t="s">
        <v>842</v>
      </c>
      <c r="AR46" t="s">
        <v>842</v>
      </c>
      <c r="AT46" t="s">
        <v>842</v>
      </c>
      <c r="AV46" t="s">
        <v>842</v>
      </c>
      <c r="AX46" t="s">
        <v>842</v>
      </c>
      <c r="AZ46" t="s">
        <v>842</v>
      </c>
      <c r="BB46" t="s">
        <v>842</v>
      </c>
      <c r="BD46" t="s">
        <v>842</v>
      </c>
      <c r="BF46" t="s">
        <v>842</v>
      </c>
      <c r="BH46" t="s">
        <v>842</v>
      </c>
      <c r="BJ46" t="s">
        <v>842</v>
      </c>
      <c r="BL46" t="s">
        <v>842</v>
      </c>
      <c r="BN46" t="s">
        <v>842</v>
      </c>
    </row>
    <row r="47" spans="1:66" x14ac:dyDescent="0.3">
      <c r="A47" s="96" t="s">
        <v>147</v>
      </c>
      <c r="B47" s="96" t="s">
        <v>149</v>
      </c>
      <c r="C47" s="96" t="s">
        <v>27</v>
      </c>
      <c r="D47" s="96">
        <v>5</v>
      </c>
      <c r="E47" s="143">
        <v>45637</v>
      </c>
      <c r="F47" s="96" t="s">
        <v>843</v>
      </c>
      <c r="G47" s="110" t="s">
        <v>634</v>
      </c>
      <c r="H47" s="96" t="s">
        <v>842</v>
      </c>
      <c r="I47" s="110" t="s">
        <v>634</v>
      </c>
      <c r="J47" s="96" t="s">
        <v>842</v>
      </c>
      <c r="K47" s="110" t="s">
        <v>634</v>
      </c>
      <c r="L47" s="96" t="s">
        <v>842</v>
      </c>
      <c r="M47" s="110" t="s">
        <v>634</v>
      </c>
      <c r="N47" s="96" t="s">
        <v>842</v>
      </c>
      <c r="O47" s="96"/>
      <c r="P47" s="96" t="s">
        <v>842</v>
      </c>
      <c r="R47" t="s">
        <v>842</v>
      </c>
      <c r="T47" t="s">
        <v>842</v>
      </c>
      <c r="U47" s="143">
        <v>45726</v>
      </c>
      <c r="V47" t="s">
        <v>843</v>
      </c>
      <c r="W47" s="143"/>
      <c r="X47" t="s">
        <v>842</v>
      </c>
      <c r="Y47" s="143">
        <v>45729</v>
      </c>
      <c r="Z47" t="s">
        <v>843</v>
      </c>
      <c r="AA47" s="143">
        <v>45741</v>
      </c>
      <c r="AB47" t="s">
        <v>843</v>
      </c>
      <c r="AD47" t="s">
        <v>842</v>
      </c>
      <c r="AE47" s="140"/>
      <c r="AF47" t="s">
        <v>842</v>
      </c>
      <c r="AG47" s="110"/>
      <c r="AH47" t="s">
        <v>842</v>
      </c>
      <c r="AI47" s="80">
        <v>45784</v>
      </c>
      <c r="AJ47" t="s">
        <v>843</v>
      </c>
      <c r="AL47" t="s">
        <v>842</v>
      </c>
      <c r="AM47" s="234"/>
      <c r="AN47" t="s">
        <v>842</v>
      </c>
      <c r="AP47" t="s">
        <v>842</v>
      </c>
      <c r="AR47" t="s">
        <v>842</v>
      </c>
      <c r="AT47" t="s">
        <v>842</v>
      </c>
      <c r="AV47" t="s">
        <v>842</v>
      </c>
      <c r="AX47" t="s">
        <v>842</v>
      </c>
      <c r="AZ47" t="s">
        <v>842</v>
      </c>
      <c r="BB47" t="s">
        <v>842</v>
      </c>
      <c r="BD47" t="s">
        <v>842</v>
      </c>
      <c r="BF47" t="s">
        <v>842</v>
      </c>
      <c r="BH47" t="s">
        <v>842</v>
      </c>
      <c r="BJ47" t="s">
        <v>842</v>
      </c>
      <c r="BL47" t="s">
        <v>842</v>
      </c>
      <c r="BN47" t="s">
        <v>842</v>
      </c>
    </row>
    <row r="48" spans="1:66" x14ac:dyDescent="0.3">
      <c r="A48" s="96" t="s">
        <v>150</v>
      </c>
      <c r="B48" s="96" t="s">
        <v>152</v>
      </c>
      <c r="C48" s="96" t="s">
        <v>27</v>
      </c>
      <c r="D48" s="96">
        <v>4</v>
      </c>
      <c r="E48" s="144">
        <v>45685</v>
      </c>
      <c r="F48" s="96" t="s">
        <v>843</v>
      </c>
      <c r="G48" s="110" t="s">
        <v>634</v>
      </c>
      <c r="H48" s="96" t="s">
        <v>842</v>
      </c>
      <c r="I48" s="110" t="s">
        <v>634</v>
      </c>
      <c r="J48" s="96" t="s">
        <v>842</v>
      </c>
      <c r="K48" s="110" t="s">
        <v>634</v>
      </c>
      <c r="L48" s="96" t="s">
        <v>842</v>
      </c>
      <c r="M48" s="110" t="s">
        <v>634</v>
      </c>
      <c r="N48" s="96" t="s">
        <v>842</v>
      </c>
      <c r="O48" s="96"/>
      <c r="P48" s="96" t="s">
        <v>842</v>
      </c>
      <c r="R48" t="s">
        <v>842</v>
      </c>
      <c r="T48" t="s">
        <v>842</v>
      </c>
      <c r="U48" s="143">
        <v>45726</v>
      </c>
      <c r="V48" t="s">
        <v>843</v>
      </c>
      <c r="W48" s="143"/>
      <c r="X48" t="s">
        <v>842</v>
      </c>
      <c r="Y48" s="143">
        <v>45729</v>
      </c>
      <c r="Z48" t="s">
        <v>843</v>
      </c>
      <c r="AA48" s="143">
        <v>45741</v>
      </c>
      <c r="AB48" t="s">
        <v>843</v>
      </c>
      <c r="AD48" t="s">
        <v>842</v>
      </c>
      <c r="AE48" s="140"/>
      <c r="AF48" t="s">
        <v>842</v>
      </c>
      <c r="AG48" s="110"/>
      <c r="AH48" t="s">
        <v>842</v>
      </c>
      <c r="AJ48" t="s">
        <v>842</v>
      </c>
      <c r="AL48" t="s">
        <v>842</v>
      </c>
      <c r="AM48" s="234"/>
      <c r="AN48" t="s">
        <v>842</v>
      </c>
      <c r="AP48" t="s">
        <v>842</v>
      </c>
      <c r="AR48" t="s">
        <v>842</v>
      </c>
      <c r="AT48" t="s">
        <v>842</v>
      </c>
      <c r="AV48" t="s">
        <v>842</v>
      </c>
      <c r="AX48" t="s">
        <v>842</v>
      </c>
      <c r="AZ48" t="s">
        <v>842</v>
      </c>
      <c r="BB48" t="s">
        <v>842</v>
      </c>
      <c r="BD48" t="s">
        <v>842</v>
      </c>
      <c r="BF48" t="s">
        <v>842</v>
      </c>
      <c r="BH48" t="s">
        <v>842</v>
      </c>
      <c r="BJ48" t="s">
        <v>842</v>
      </c>
      <c r="BL48" t="s">
        <v>842</v>
      </c>
      <c r="BN48" t="s">
        <v>842</v>
      </c>
    </row>
    <row r="49" spans="1:66" x14ac:dyDescent="0.3">
      <c r="A49" s="96" t="s">
        <v>153</v>
      </c>
      <c r="B49" s="96" t="s">
        <v>155</v>
      </c>
      <c r="C49" s="96" t="s">
        <v>16</v>
      </c>
      <c r="D49" s="96">
        <v>2</v>
      </c>
      <c r="E49" s="143">
        <v>45638</v>
      </c>
      <c r="F49" s="96" t="s">
        <v>843</v>
      </c>
      <c r="G49" s="110" t="s">
        <v>634</v>
      </c>
      <c r="H49" s="96" t="s">
        <v>842</v>
      </c>
      <c r="I49" s="110" t="s">
        <v>634</v>
      </c>
      <c r="J49" s="96" t="s">
        <v>842</v>
      </c>
      <c r="K49" s="110" t="s">
        <v>634</v>
      </c>
      <c r="L49" s="96" t="s">
        <v>842</v>
      </c>
      <c r="M49" s="110" t="s">
        <v>634</v>
      </c>
      <c r="N49" s="96" t="s">
        <v>842</v>
      </c>
      <c r="O49" s="96"/>
      <c r="P49" s="96" t="s">
        <v>842</v>
      </c>
      <c r="R49" t="s">
        <v>842</v>
      </c>
      <c r="T49" t="s">
        <v>842</v>
      </c>
      <c r="U49" s="143"/>
      <c r="V49" t="s">
        <v>842</v>
      </c>
      <c r="W49" s="143"/>
      <c r="X49" t="s">
        <v>842</v>
      </c>
      <c r="Y49" s="143"/>
      <c r="Z49" t="s">
        <v>842</v>
      </c>
      <c r="AA49" s="143">
        <v>45734</v>
      </c>
      <c r="AB49" t="s">
        <v>843</v>
      </c>
      <c r="AD49" t="s">
        <v>842</v>
      </c>
      <c r="AE49" s="140"/>
      <c r="AF49" t="s">
        <v>842</v>
      </c>
      <c r="AG49" s="110"/>
      <c r="AH49" t="s">
        <v>842</v>
      </c>
      <c r="AL49" t="s">
        <v>842</v>
      </c>
      <c r="AM49" s="234"/>
      <c r="AN49" t="s">
        <v>842</v>
      </c>
      <c r="AP49" t="s">
        <v>842</v>
      </c>
      <c r="AR49" t="s">
        <v>842</v>
      </c>
      <c r="AT49" t="s">
        <v>842</v>
      </c>
      <c r="AV49" t="s">
        <v>842</v>
      </c>
      <c r="AX49" t="s">
        <v>842</v>
      </c>
      <c r="AZ49" t="s">
        <v>842</v>
      </c>
      <c r="BB49" t="s">
        <v>842</v>
      </c>
      <c r="BD49" t="s">
        <v>842</v>
      </c>
      <c r="BF49" t="s">
        <v>842</v>
      </c>
      <c r="BH49" t="s">
        <v>842</v>
      </c>
      <c r="BJ49" t="s">
        <v>842</v>
      </c>
      <c r="BL49" t="s">
        <v>842</v>
      </c>
      <c r="BN49" t="s">
        <v>842</v>
      </c>
    </row>
    <row r="50" spans="1:66" x14ac:dyDescent="0.3">
      <c r="A50" s="96" t="s">
        <v>156</v>
      </c>
      <c r="B50" s="96" t="s">
        <v>158</v>
      </c>
      <c r="C50" s="96" t="s">
        <v>27</v>
      </c>
      <c r="D50" s="96">
        <v>5</v>
      </c>
      <c r="E50" s="143">
        <v>45669</v>
      </c>
      <c r="F50" s="96" t="s">
        <v>843</v>
      </c>
      <c r="G50" s="110" t="s">
        <v>634</v>
      </c>
      <c r="H50" s="96" t="s">
        <v>842</v>
      </c>
      <c r="I50" s="110" t="s">
        <v>634</v>
      </c>
      <c r="J50" s="96" t="s">
        <v>842</v>
      </c>
      <c r="K50" s="110" t="s">
        <v>634</v>
      </c>
      <c r="L50" s="96" t="s">
        <v>842</v>
      </c>
      <c r="M50" s="110" t="s">
        <v>634</v>
      </c>
      <c r="N50" s="96" t="s">
        <v>842</v>
      </c>
      <c r="O50" s="96"/>
      <c r="P50" s="96" t="s">
        <v>842</v>
      </c>
      <c r="R50" t="s">
        <v>842</v>
      </c>
      <c r="T50" t="s">
        <v>842</v>
      </c>
      <c r="U50" s="143">
        <v>45726</v>
      </c>
      <c r="V50" t="s">
        <v>843</v>
      </c>
      <c r="W50" s="143"/>
      <c r="X50" t="s">
        <v>842</v>
      </c>
      <c r="Y50" s="143">
        <v>45729</v>
      </c>
      <c r="Z50" t="s">
        <v>843</v>
      </c>
      <c r="AA50" s="143">
        <v>45741</v>
      </c>
      <c r="AB50" t="s">
        <v>843</v>
      </c>
      <c r="AD50" t="s">
        <v>842</v>
      </c>
      <c r="AE50" s="140"/>
      <c r="AF50" t="s">
        <v>842</v>
      </c>
      <c r="AG50" s="110"/>
      <c r="AH50" t="s">
        <v>842</v>
      </c>
      <c r="AI50" s="80">
        <v>45781</v>
      </c>
      <c r="AJ50" t="s">
        <v>843</v>
      </c>
      <c r="AL50" t="s">
        <v>842</v>
      </c>
      <c r="AM50" s="234"/>
      <c r="AN50" t="s">
        <v>842</v>
      </c>
      <c r="AP50" t="s">
        <v>842</v>
      </c>
      <c r="AR50" t="s">
        <v>842</v>
      </c>
      <c r="AT50" t="s">
        <v>842</v>
      </c>
      <c r="AV50" t="s">
        <v>842</v>
      </c>
      <c r="AX50" t="s">
        <v>842</v>
      </c>
      <c r="AZ50" t="s">
        <v>842</v>
      </c>
      <c r="BB50" t="s">
        <v>842</v>
      </c>
      <c r="BD50" t="s">
        <v>842</v>
      </c>
      <c r="BF50" t="s">
        <v>842</v>
      </c>
      <c r="BH50" t="s">
        <v>842</v>
      </c>
      <c r="BJ50" t="s">
        <v>842</v>
      </c>
      <c r="BL50" t="s">
        <v>842</v>
      </c>
      <c r="BN50" t="s">
        <v>842</v>
      </c>
    </row>
    <row r="51" spans="1:66" x14ac:dyDescent="0.3">
      <c r="A51" s="96" t="s">
        <v>159</v>
      </c>
      <c r="B51" s="96" t="s">
        <v>161</v>
      </c>
      <c r="C51" s="96" t="s">
        <v>16</v>
      </c>
      <c r="D51" s="96">
        <v>1</v>
      </c>
      <c r="E51" s="143" t="s">
        <v>634</v>
      </c>
      <c r="F51" s="96" t="s">
        <v>842</v>
      </c>
      <c r="G51" s="110" t="s">
        <v>634</v>
      </c>
      <c r="H51" s="96" t="s">
        <v>842</v>
      </c>
      <c r="I51" s="110" t="s">
        <v>634</v>
      </c>
      <c r="J51" s="96" t="s">
        <v>842</v>
      </c>
      <c r="K51" s="110" t="s">
        <v>634</v>
      </c>
      <c r="L51" s="96" t="s">
        <v>842</v>
      </c>
      <c r="M51" s="110" t="s">
        <v>634</v>
      </c>
      <c r="N51" s="96" t="s">
        <v>842</v>
      </c>
      <c r="O51" s="96"/>
      <c r="P51" s="96" t="s">
        <v>842</v>
      </c>
      <c r="R51" t="s">
        <v>842</v>
      </c>
      <c r="T51" t="s">
        <v>842</v>
      </c>
      <c r="U51" s="143"/>
      <c r="V51" t="s">
        <v>842</v>
      </c>
      <c r="W51" s="143"/>
      <c r="X51" t="s">
        <v>842</v>
      </c>
      <c r="Y51" s="143"/>
      <c r="Z51" t="s">
        <v>842</v>
      </c>
      <c r="AA51" s="143">
        <v>45733</v>
      </c>
      <c r="AB51" t="s">
        <v>843</v>
      </c>
      <c r="AD51" t="s">
        <v>842</v>
      </c>
      <c r="AE51" s="140"/>
      <c r="AF51" t="s">
        <v>842</v>
      </c>
      <c r="AG51" s="110"/>
      <c r="AH51" t="s">
        <v>842</v>
      </c>
      <c r="AL51" t="s">
        <v>842</v>
      </c>
      <c r="AM51" s="234"/>
      <c r="AN51" t="s">
        <v>842</v>
      </c>
      <c r="AP51" t="s">
        <v>842</v>
      </c>
      <c r="AR51" t="s">
        <v>842</v>
      </c>
      <c r="AT51" t="s">
        <v>842</v>
      </c>
      <c r="AV51" t="s">
        <v>842</v>
      </c>
      <c r="AX51" t="s">
        <v>842</v>
      </c>
      <c r="AZ51" t="s">
        <v>842</v>
      </c>
      <c r="BB51" t="s">
        <v>842</v>
      </c>
      <c r="BD51" t="s">
        <v>842</v>
      </c>
      <c r="BF51" t="s">
        <v>842</v>
      </c>
      <c r="BH51" t="s">
        <v>842</v>
      </c>
      <c r="BJ51" t="s">
        <v>842</v>
      </c>
      <c r="BL51" t="s">
        <v>842</v>
      </c>
      <c r="BN51" t="s">
        <v>842</v>
      </c>
    </row>
    <row r="52" spans="1:66" x14ac:dyDescent="0.3">
      <c r="A52" s="96" t="s">
        <v>162</v>
      </c>
      <c r="B52" s="96" t="s">
        <v>164</v>
      </c>
      <c r="C52" s="96" t="s">
        <v>143</v>
      </c>
      <c r="D52" s="96">
        <v>1</v>
      </c>
      <c r="E52" s="143">
        <v>45566</v>
      </c>
      <c r="F52" s="96" t="s">
        <v>843</v>
      </c>
      <c r="G52" s="110" t="s">
        <v>634</v>
      </c>
      <c r="H52" s="96" t="s">
        <v>842</v>
      </c>
      <c r="I52" s="110" t="s">
        <v>634</v>
      </c>
      <c r="J52" s="96" t="s">
        <v>842</v>
      </c>
      <c r="K52" s="110" t="s">
        <v>634</v>
      </c>
      <c r="L52" s="96" t="s">
        <v>842</v>
      </c>
      <c r="M52" s="110" t="s">
        <v>634</v>
      </c>
      <c r="N52" s="96" t="s">
        <v>842</v>
      </c>
      <c r="O52" s="96"/>
      <c r="P52" s="96" t="s">
        <v>842</v>
      </c>
      <c r="R52" t="s">
        <v>842</v>
      </c>
      <c r="T52" t="s">
        <v>842</v>
      </c>
      <c r="U52" s="143"/>
      <c r="V52" t="s">
        <v>842</v>
      </c>
      <c r="W52" s="143"/>
      <c r="X52" t="s">
        <v>842</v>
      </c>
      <c r="Y52" s="143"/>
      <c r="Z52" t="s">
        <v>842</v>
      </c>
      <c r="AA52" s="143"/>
      <c r="AB52" t="s">
        <v>842</v>
      </c>
      <c r="AD52" t="s">
        <v>842</v>
      </c>
      <c r="AE52" s="140"/>
      <c r="AF52" t="s">
        <v>842</v>
      </c>
      <c r="AG52" s="110"/>
      <c r="AH52" t="s">
        <v>842</v>
      </c>
      <c r="AL52" t="s">
        <v>842</v>
      </c>
      <c r="AM52" s="234"/>
      <c r="AN52" t="s">
        <v>842</v>
      </c>
      <c r="AP52" t="s">
        <v>842</v>
      </c>
      <c r="AR52" t="s">
        <v>842</v>
      </c>
      <c r="AT52" t="s">
        <v>842</v>
      </c>
      <c r="AV52" t="s">
        <v>842</v>
      </c>
      <c r="AX52" t="s">
        <v>842</v>
      </c>
      <c r="AZ52" t="s">
        <v>842</v>
      </c>
      <c r="BB52" t="s">
        <v>842</v>
      </c>
      <c r="BD52" t="s">
        <v>842</v>
      </c>
      <c r="BF52" t="s">
        <v>842</v>
      </c>
      <c r="BH52" t="s">
        <v>842</v>
      </c>
      <c r="BJ52" t="s">
        <v>842</v>
      </c>
      <c r="BL52" t="s">
        <v>842</v>
      </c>
      <c r="BN52" t="s">
        <v>842</v>
      </c>
    </row>
    <row r="53" spans="1:66" x14ac:dyDescent="0.3">
      <c r="A53" s="96" t="s">
        <v>165</v>
      </c>
      <c r="B53" s="96" t="s">
        <v>167</v>
      </c>
      <c r="C53" s="96" t="s">
        <v>27</v>
      </c>
      <c r="D53" s="96">
        <v>6</v>
      </c>
      <c r="E53" s="143">
        <v>45637</v>
      </c>
      <c r="F53" s="96" t="s">
        <v>843</v>
      </c>
      <c r="G53" s="110" t="s">
        <v>634</v>
      </c>
      <c r="H53" s="96" t="s">
        <v>842</v>
      </c>
      <c r="I53" s="110">
        <v>45362</v>
      </c>
      <c r="J53" s="96" t="s">
        <v>843</v>
      </c>
      <c r="K53" s="110" t="s">
        <v>634</v>
      </c>
      <c r="L53" s="96" t="s">
        <v>842</v>
      </c>
      <c r="M53" s="110" t="s">
        <v>634</v>
      </c>
      <c r="N53" s="96" t="s">
        <v>842</v>
      </c>
      <c r="O53" s="96"/>
      <c r="P53" s="96" t="s">
        <v>842</v>
      </c>
      <c r="R53" t="s">
        <v>842</v>
      </c>
      <c r="T53" t="s">
        <v>842</v>
      </c>
      <c r="U53" s="143">
        <v>45726</v>
      </c>
      <c r="V53" t="s">
        <v>843</v>
      </c>
      <c r="W53" s="143"/>
      <c r="X53" t="s">
        <v>842</v>
      </c>
      <c r="Y53" s="143">
        <v>45729</v>
      </c>
      <c r="Z53" t="s">
        <v>843</v>
      </c>
      <c r="AA53" s="143">
        <v>45787</v>
      </c>
      <c r="AB53" t="s">
        <v>843</v>
      </c>
      <c r="AD53" t="s">
        <v>842</v>
      </c>
      <c r="AE53" s="140"/>
      <c r="AF53" t="s">
        <v>842</v>
      </c>
      <c r="AG53" s="110"/>
      <c r="AH53" t="s">
        <v>842</v>
      </c>
      <c r="AI53" s="80">
        <v>45784</v>
      </c>
      <c r="AJ53" t="s">
        <v>843</v>
      </c>
      <c r="AL53" t="s">
        <v>842</v>
      </c>
      <c r="AM53" s="234"/>
      <c r="AN53" t="s">
        <v>842</v>
      </c>
      <c r="AP53" t="s">
        <v>842</v>
      </c>
      <c r="AR53" t="s">
        <v>842</v>
      </c>
      <c r="AT53" t="s">
        <v>842</v>
      </c>
      <c r="AV53" t="s">
        <v>842</v>
      </c>
      <c r="AX53" t="s">
        <v>842</v>
      </c>
      <c r="AZ53" t="s">
        <v>842</v>
      </c>
      <c r="BB53" t="s">
        <v>842</v>
      </c>
      <c r="BD53" t="s">
        <v>842</v>
      </c>
      <c r="BF53" t="s">
        <v>842</v>
      </c>
      <c r="BH53" t="s">
        <v>842</v>
      </c>
      <c r="BJ53" t="s">
        <v>842</v>
      </c>
      <c r="BL53" t="s">
        <v>842</v>
      </c>
      <c r="BN53" t="s">
        <v>842</v>
      </c>
    </row>
    <row r="54" spans="1:66" x14ac:dyDescent="0.3">
      <c r="A54" s="96" t="s">
        <v>168</v>
      </c>
      <c r="B54" s="96" t="s">
        <v>170</v>
      </c>
      <c r="C54" s="96" t="s">
        <v>79</v>
      </c>
      <c r="D54" s="96">
        <v>2</v>
      </c>
      <c r="E54" s="143">
        <v>45631</v>
      </c>
      <c r="F54" s="96" t="s">
        <v>843</v>
      </c>
      <c r="G54" s="110" t="s">
        <v>634</v>
      </c>
      <c r="H54" s="96" t="s">
        <v>842</v>
      </c>
      <c r="I54" s="110" t="s">
        <v>634</v>
      </c>
      <c r="J54" s="96" t="s">
        <v>842</v>
      </c>
      <c r="K54" s="110" t="s">
        <v>634</v>
      </c>
      <c r="L54" s="96" t="s">
        <v>842</v>
      </c>
      <c r="M54" s="110">
        <v>45510</v>
      </c>
      <c r="N54" s="96" t="s">
        <v>843</v>
      </c>
      <c r="O54" s="96"/>
      <c r="P54" s="96" t="s">
        <v>842</v>
      </c>
      <c r="R54" t="s">
        <v>842</v>
      </c>
      <c r="T54" t="s">
        <v>842</v>
      </c>
      <c r="U54" s="143"/>
      <c r="V54" t="s">
        <v>842</v>
      </c>
      <c r="W54" s="143"/>
      <c r="X54" t="s">
        <v>842</v>
      </c>
      <c r="Y54" s="143"/>
      <c r="Z54" t="s">
        <v>842</v>
      </c>
      <c r="AA54" s="143"/>
      <c r="AB54" t="s">
        <v>842</v>
      </c>
      <c r="AD54" t="s">
        <v>842</v>
      </c>
      <c r="AE54" s="140"/>
      <c r="AF54" t="s">
        <v>842</v>
      </c>
      <c r="AG54" s="110"/>
      <c r="AH54" t="s">
        <v>842</v>
      </c>
      <c r="AL54" t="s">
        <v>842</v>
      </c>
      <c r="AM54" s="234"/>
      <c r="AN54" t="s">
        <v>842</v>
      </c>
      <c r="AP54" t="s">
        <v>842</v>
      </c>
      <c r="AR54" t="s">
        <v>842</v>
      </c>
      <c r="AT54" t="s">
        <v>842</v>
      </c>
      <c r="AV54" t="s">
        <v>842</v>
      </c>
      <c r="AX54" t="s">
        <v>842</v>
      </c>
      <c r="AZ54" t="s">
        <v>842</v>
      </c>
      <c r="BB54" t="s">
        <v>842</v>
      </c>
      <c r="BD54" t="s">
        <v>842</v>
      </c>
      <c r="BF54" t="s">
        <v>842</v>
      </c>
      <c r="BH54" t="s">
        <v>842</v>
      </c>
      <c r="BJ54" t="s">
        <v>842</v>
      </c>
      <c r="BL54" t="s">
        <v>842</v>
      </c>
      <c r="BN54" t="s">
        <v>842</v>
      </c>
    </row>
    <row r="55" spans="1:66" x14ac:dyDescent="0.3">
      <c r="A55" s="96" t="s">
        <v>171</v>
      </c>
      <c r="B55" s="96" t="s">
        <v>173</v>
      </c>
      <c r="C55" s="96" t="s">
        <v>622</v>
      </c>
      <c r="D55" s="96">
        <v>1</v>
      </c>
      <c r="E55" s="143">
        <v>45636</v>
      </c>
      <c r="F55" s="96" t="s">
        <v>843</v>
      </c>
      <c r="G55" s="110" t="s">
        <v>634</v>
      </c>
      <c r="H55" s="96" t="s">
        <v>842</v>
      </c>
      <c r="I55" s="110" t="s">
        <v>634</v>
      </c>
      <c r="J55" s="96" t="s">
        <v>842</v>
      </c>
      <c r="K55" s="110" t="s">
        <v>634</v>
      </c>
      <c r="L55" s="96" t="s">
        <v>842</v>
      </c>
      <c r="M55" s="110" t="s">
        <v>634</v>
      </c>
      <c r="N55" s="96" t="s">
        <v>842</v>
      </c>
      <c r="O55" s="96"/>
      <c r="P55" s="96" t="s">
        <v>842</v>
      </c>
      <c r="R55" t="s">
        <v>842</v>
      </c>
      <c r="T55" t="s">
        <v>842</v>
      </c>
      <c r="U55" s="143"/>
      <c r="V55" t="s">
        <v>842</v>
      </c>
      <c r="W55" s="143"/>
      <c r="X55" t="s">
        <v>842</v>
      </c>
      <c r="Y55" s="143"/>
      <c r="Z55" t="s">
        <v>842</v>
      </c>
      <c r="AA55" s="143"/>
      <c r="AB55" t="s">
        <v>842</v>
      </c>
      <c r="AD55" t="s">
        <v>842</v>
      </c>
      <c r="AE55" s="140"/>
      <c r="AF55" t="s">
        <v>842</v>
      </c>
      <c r="AG55" s="110"/>
      <c r="AH55" t="s">
        <v>842</v>
      </c>
      <c r="AL55" t="s">
        <v>842</v>
      </c>
      <c r="AM55" s="234"/>
      <c r="AN55" t="s">
        <v>842</v>
      </c>
      <c r="AP55" t="s">
        <v>842</v>
      </c>
      <c r="AR55" t="s">
        <v>842</v>
      </c>
      <c r="AT55" t="s">
        <v>842</v>
      </c>
      <c r="AV55" t="s">
        <v>842</v>
      </c>
      <c r="AX55" t="s">
        <v>842</v>
      </c>
      <c r="AZ55" t="s">
        <v>842</v>
      </c>
      <c r="BB55" t="s">
        <v>842</v>
      </c>
      <c r="BD55" t="s">
        <v>842</v>
      </c>
      <c r="BF55" t="s">
        <v>842</v>
      </c>
      <c r="BH55" t="s">
        <v>842</v>
      </c>
      <c r="BJ55" t="s">
        <v>842</v>
      </c>
      <c r="BL55" t="s">
        <v>842</v>
      </c>
      <c r="BN55" t="s">
        <v>842</v>
      </c>
    </row>
    <row r="56" spans="1:66" x14ac:dyDescent="0.3">
      <c r="A56" s="96" t="s">
        <v>174</v>
      </c>
      <c r="B56" s="96" t="s">
        <v>176</v>
      </c>
      <c r="C56" s="96" t="s">
        <v>617</v>
      </c>
      <c r="D56" s="96">
        <v>0</v>
      </c>
      <c r="E56" s="143" t="s">
        <v>634</v>
      </c>
      <c r="F56" s="96" t="s">
        <v>842</v>
      </c>
      <c r="G56" s="110" t="s">
        <v>634</v>
      </c>
      <c r="H56" s="96" t="s">
        <v>842</v>
      </c>
      <c r="I56" s="110" t="s">
        <v>634</v>
      </c>
      <c r="J56" s="96" t="s">
        <v>842</v>
      </c>
      <c r="K56" s="110" t="s">
        <v>634</v>
      </c>
      <c r="L56" s="96" t="s">
        <v>842</v>
      </c>
      <c r="M56" s="110" t="s">
        <v>634</v>
      </c>
      <c r="N56" s="96" t="s">
        <v>842</v>
      </c>
      <c r="O56" s="96"/>
      <c r="P56" s="96" t="s">
        <v>842</v>
      </c>
      <c r="R56" t="s">
        <v>842</v>
      </c>
      <c r="T56" t="s">
        <v>842</v>
      </c>
      <c r="U56" s="143"/>
      <c r="V56" t="s">
        <v>842</v>
      </c>
      <c r="W56" s="143"/>
      <c r="X56" t="s">
        <v>842</v>
      </c>
      <c r="Y56" s="143"/>
      <c r="Z56" t="s">
        <v>842</v>
      </c>
      <c r="AA56" s="143"/>
      <c r="AB56" t="s">
        <v>842</v>
      </c>
      <c r="AD56" t="s">
        <v>842</v>
      </c>
      <c r="AE56" s="140"/>
      <c r="AF56" t="s">
        <v>842</v>
      </c>
      <c r="AG56" s="110"/>
      <c r="AH56" t="s">
        <v>842</v>
      </c>
      <c r="AL56" t="s">
        <v>842</v>
      </c>
      <c r="AM56" s="234"/>
      <c r="AN56" t="s">
        <v>842</v>
      </c>
      <c r="AP56" t="s">
        <v>842</v>
      </c>
      <c r="AR56" t="s">
        <v>842</v>
      </c>
      <c r="AT56" t="s">
        <v>842</v>
      </c>
      <c r="AV56" t="s">
        <v>842</v>
      </c>
      <c r="AX56" t="s">
        <v>842</v>
      </c>
      <c r="AZ56" t="s">
        <v>842</v>
      </c>
      <c r="BB56" t="s">
        <v>842</v>
      </c>
      <c r="BD56" t="s">
        <v>842</v>
      </c>
      <c r="BF56" t="s">
        <v>842</v>
      </c>
      <c r="BH56" t="s">
        <v>842</v>
      </c>
      <c r="BJ56" t="s">
        <v>842</v>
      </c>
      <c r="BL56" t="s">
        <v>842</v>
      </c>
      <c r="BN56" t="s">
        <v>842</v>
      </c>
    </row>
    <row r="57" spans="1:66" x14ac:dyDescent="0.3">
      <c r="A57" s="96" t="s">
        <v>177</v>
      </c>
      <c r="B57" s="96" t="s">
        <v>179</v>
      </c>
      <c r="C57" s="96" t="s">
        <v>621</v>
      </c>
      <c r="D57" s="96">
        <v>4</v>
      </c>
      <c r="E57" s="143">
        <v>45637</v>
      </c>
      <c r="F57" s="96" t="s">
        <v>843</v>
      </c>
      <c r="G57" s="110" t="s">
        <v>634</v>
      </c>
      <c r="H57" s="96" t="s">
        <v>842</v>
      </c>
      <c r="I57" s="110" t="s">
        <v>634</v>
      </c>
      <c r="J57" s="96" t="s">
        <v>842</v>
      </c>
      <c r="K57" s="110" t="s">
        <v>634</v>
      </c>
      <c r="L57" s="96" t="s">
        <v>842</v>
      </c>
      <c r="M57" s="110" t="s">
        <v>634</v>
      </c>
      <c r="N57" s="96" t="s">
        <v>842</v>
      </c>
      <c r="O57" s="96"/>
      <c r="P57" s="96" t="s">
        <v>842</v>
      </c>
      <c r="R57" t="s">
        <v>842</v>
      </c>
      <c r="T57" t="s">
        <v>842</v>
      </c>
      <c r="U57" s="143">
        <v>45726</v>
      </c>
      <c r="V57" t="s">
        <v>843</v>
      </c>
      <c r="W57" s="143"/>
      <c r="X57" t="s">
        <v>842</v>
      </c>
      <c r="Y57" s="143">
        <v>45729</v>
      </c>
      <c r="Z57" t="s">
        <v>843</v>
      </c>
      <c r="AA57" s="143">
        <v>45741</v>
      </c>
      <c r="AB57" t="s">
        <v>843</v>
      </c>
      <c r="AD57" t="s">
        <v>842</v>
      </c>
      <c r="AE57" s="140"/>
      <c r="AF57" t="s">
        <v>842</v>
      </c>
      <c r="AG57" s="110"/>
      <c r="AH57" t="s">
        <v>842</v>
      </c>
      <c r="AL57" t="s">
        <v>842</v>
      </c>
      <c r="AM57" s="234"/>
      <c r="AN57" t="s">
        <v>842</v>
      </c>
      <c r="AP57" t="s">
        <v>842</v>
      </c>
      <c r="AR57" t="s">
        <v>842</v>
      </c>
      <c r="AT57" t="s">
        <v>842</v>
      </c>
      <c r="AV57" t="s">
        <v>842</v>
      </c>
      <c r="AX57" t="s">
        <v>842</v>
      </c>
      <c r="AZ57" t="s">
        <v>842</v>
      </c>
      <c r="BB57" t="s">
        <v>842</v>
      </c>
      <c r="BD57" t="s">
        <v>842</v>
      </c>
      <c r="BF57" t="s">
        <v>842</v>
      </c>
      <c r="BH57" t="s">
        <v>842</v>
      </c>
      <c r="BJ57" t="s">
        <v>842</v>
      </c>
      <c r="BL57" t="s">
        <v>842</v>
      </c>
      <c r="BN57" t="s">
        <v>842</v>
      </c>
    </row>
    <row r="58" spans="1:66" x14ac:dyDescent="0.3">
      <c r="A58" s="96" t="s">
        <v>180</v>
      </c>
      <c r="B58" s="96" t="s">
        <v>182</v>
      </c>
      <c r="C58" s="96" t="s">
        <v>625</v>
      </c>
      <c r="D58" s="96">
        <v>5</v>
      </c>
      <c r="E58" s="143">
        <v>45529</v>
      </c>
      <c r="F58" s="96" t="s">
        <v>843</v>
      </c>
      <c r="G58" s="110">
        <v>45449</v>
      </c>
      <c r="H58" s="96" t="s">
        <v>843</v>
      </c>
      <c r="I58" s="110">
        <v>45372</v>
      </c>
      <c r="J58" s="96" t="s">
        <v>843</v>
      </c>
      <c r="K58" s="110" t="s">
        <v>634</v>
      </c>
      <c r="L58" s="96" t="s">
        <v>842</v>
      </c>
      <c r="M58" s="110" t="s">
        <v>634</v>
      </c>
      <c r="N58" s="96" t="s">
        <v>842</v>
      </c>
      <c r="O58" s="96"/>
      <c r="P58" s="96" t="s">
        <v>842</v>
      </c>
      <c r="R58" t="s">
        <v>842</v>
      </c>
      <c r="T58" t="s">
        <v>842</v>
      </c>
      <c r="U58" s="143"/>
      <c r="V58" t="s">
        <v>842</v>
      </c>
      <c r="W58" s="143"/>
      <c r="X58" t="s">
        <v>842</v>
      </c>
      <c r="Y58" s="143">
        <v>45707</v>
      </c>
      <c r="Z58" t="s">
        <v>843</v>
      </c>
      <c r="AA58" s="143"/>
      <c r="AB58" t="s">
        <v>842</v>
      </c>
      <c r="AD58" t="s">
        <v>842</v>
      </c>
      <c r="AE58" s="140"/>
      <c r="AF58" t="s">
        <v>842</v>
      </c>
      <c r="AG58" s="110"/>
      <c r="AH58" t="s">
        <v>842</v>
      </c>
      <c r="AL58" t="s">
        <v>842</v>
      </c>
      <c r="AM58" s="234"/>
      <c r="AN58" t="s">
        <v>842</v>
      </c>
      <c r="AP58" t="s">
        <v>842</v>
      </c>
      <c r="AR58" t="s">
        <v>842</v>
      </c>
      <c r="AS58" s="143">
        <v>45875</v>
      </c>
      <c r="AT58" t="s">
        <v>843</v>
      </c>
      <c r="AV58" t="s">
        <v>842</v>
      </c>
      <c r="AX58" t="s">
        <v>842</v>
      </c>
      <c r="AZ58" t="s">
        <v>842</v>
      </c>
      <c r="BB58" t="s">
        <v>842</v>
      </c>
      <c r="BD58" t="s">
        <v>842</v>
      </c>
      <c r="BF58" t="s">
        <v>842</v>
      </c>
      <c r="BH58" t="s">
        <v>842</v>
      </c>
      <c r="BJ58" t="s">
        <v>842</v>
      </c>
      <c r="BL58" t="s">
        <v>842</v>
      </c>
      <c r="BN58" t="s">
        <v>842</v>
      </c>
    </row>
    <row r="59" spans="1:66" x14ac:dyDescent="0.3">
      <c r="A59" s="96" t="s">
        <v>183</v>
      </c>
      <c r="B59" s="96" t="s">
        <v>185</v>
      </c>
      <c r="C59" s="96" t="s">
        <v>623</v>
      </c>
      <c r="D59" s="96">
        <v>13</v>
      </c>
      <c r="E59" s="143">
        <v>45722</v>
      </c>
      <c r="F59" s="96" t="s">
        <v>843</v>
      </c>
      <c r="G59" s="110">
        <v>45820</v>
      </c>
      <c r="H59" s="96" t="s">
        <v>843</v>
      </c>
      <c r="I59" s="110">
        <v>45820</v>
      </c>
      <c r="J59" s="96" t="s">
        <v>843</v>
      </c>
      <c r="K59" s="110" t="s">
        <v>634</v>
      </c>
      <c r="L59" s="96" t="s">
        <v>842</v>
      </c>
      <c r="M59" s="110">
        <v>45503</v>
      </c>
      <c r="N59" s="96" t="s">
        <v>843</v>
      </c>
      <c r="O59" s="96"/>
      <c r="P59" s="96" t="s">
        <v>842</v>
      </c>
      <c r="R59" t="s">
        <v>842</v>
      </c>
      <c r="T59" t="s">
        <v>842</v>
      </c>
      <c r="U59" s="143">
        <v>45727</v>
      </c>
      <c r="V59" t="s">
        <v>843</v>
      </c>
      <c r="W59" s="143">
        <v>45767</v>
      </c>
      <c r="X59" t="s">
        <v>843</v>
      </c>
      <c r="Y59" s="143">
        <v>45727</v>
      </c>
      <c r="Z59" t="s">
        <v>843</v>
      </c>
      <c r="AA59" s="148">
        <v>45769</v>
      </c>
      <c r="AB59" t="s">
        <v>843</v>
      </c>
      <c r="AC59" s="143">
        <v>45768</v>
      </c>
      <c r="AD59" t="s">
        <v>843</v>
      </c>
      <c r="AE59" s="140"/>
      <c r="AF59" t="s">
        <v>842</v>
      </c>
      <c r="AG59" s="143">
        <v>45867</v>
      </c>
      <c r="AH59" t="s">
        <v>843</v>
      </c>
      <c r="AL59" t="s">
        <v>842</v>
      </c>
      <c r="AM59" s="233">
        <v>45868</v>
      </c>
      <c r="AN59" t="s">
        <v>843</v>
      </c>
      <c r="AO59" s="143">
        <v>45870</v>
      </c>
      <c r="AP59" t="s">
        <v>843</v>
      </c>
      <c r="AQ59" s="143">
        <v>45866</v>
      </c>
      <c r="AR59" t="s">
        <v>843</v>
      </c>
      <c r="AT59" t="s">
        <v>842</v>
      </c>
      <c r="AV59" t="s">
        <v>842</v>
      </c>
      <c r="AX59" t="s">
        <v>842</v>
      </c>
      <c r="AY59" s="81">
        <v>45887</v>
      </c>
      <c r="AZ59" t="s">
        <v>843</v>
      </c>
      <c r="BA59" s="81">
        <v>45888</v>
      </c>
      <c r="BB59" t="s">
        <v>843</v>
      </c>
      <c r="BD59" t="s">
        <v>842</v>
      </c>
      <c r="BF59" t="s">
        <v>842</v>
      </c>
      <c r="BH59" t="s">
        <v>842</v>
      </c>
      <c r="BJ59" t="s">
        <v>842</v>
      </c>
      <c r="BL59" t="s">
        <v>842</v>
      </c>
      <c r="BN59" t="s">
        <v>842</v>
      </c>
    </row>
    <row r="60" spans="1:66" x14ac:dyDescent="0.3">
      <c r="A60" s="96" t="s">
        <v>186</v>
      </c>
      <c r="B60" s="96" t="s">
        <v>188</v>
      </c>
      <c r="C60" s="96" t="s">
        <v>623</v>
      </c>
      <c r="D60" s="96">
        <v>9</v>
      </c>
      <c r="E60" s="143">
        <v>45573</v>
      </c>
      <c r="F60" s="96" t="s">
        <v>843</v>
      </c>
      <c r="G60" s="143">
        <v>45770</v>
      </c>
      <c r="H60" s="96" t="s">
        <v>843</v>
      </c>
      <c r="I60" s="110">
        <v>45371</v>
      </c>
      <c r="J60" s="96" t="s">
        <v>843</v>
      </c>
      <c r="K60" s="110" t="s">
        <v>634</v>
      </c>
      <c r="L60" s="96" t="s">
        <v>842</v>
      </c>
      <c r="M60" s="110" t="s">
        <v>634</v>
      </c>
      <c r="N60" s="96" t="s">
        <v>842</v>
      </c>
      <c r="O60" s="96"/>
      <c r="P60" s="96" t="s">
        <v>842</v>
      </c>
      <c r="R60" t="s">
        <v>842</v>
      </c>
      <c r="T60" t="s">
        <v>842</v>
      </c>
      <c r="U60" s="143">
        <v>45727</v>
      </c>
      <c r="V60" t="s">
        <v>843</v>
      </c>
      <c r="W60" s="143">
        <v>45767</v>
      </c>
      <c r="X60" t="s">
        <v>843</v>
      </c>
      <c r="Y60" s="143">
        <v>45727</v>
      </c>
      <c r="Z60" t="s">
        <v>843</v>
      </c>
      <c r="AA60" s="148">
        <v>45769</v>
      </c>
      <c r="AB60" t="s">
        <v>843</v>
      </c>
      <c r="AC60" s="143">
        <v>45768</v>
      </c>
      <c r="AD60" t="s">
        <v>843</v>
      </c>
      <c r="AE60" s="140"/>
      <c r="AF60" t="s">
        <v>842</v>
      </c>
      <c r="AG60" s="110">
        <v>45781</v>
      </c>
      <c r="AH60" t="s">
        <v>843</v>
      </c>
      <c r="AL60" t="s">
        <v>842</v>
      </c>
      <c r="AM60" s="234"/>
      <c r="AN60" t="s">
        <v>842</v>
      </c>
      <c r="AP60" t="s">
        <v>842</v>
      </c>
      <c r="AR60" t="s">
        <v>842</v>
      </c>
      <c r="AT60" t="s">
        <v>842</v>
      </c>
      <c r="AV60" t="s">
        <v>842</v>
      </c>
      <c r="AX60" t="s">
        <v>842</v>
      </c>
      <c r="AZ60" t="s">
        <v>842</v>
      </c>
      <c r="BB60" t="s">
        <v>842</v>
      </c>
      <c r="BD60" t="s">
        <v>842</v>
      </c>
      <c r="BF60" t="s">
        <v>842</v>
      </c>
      <c r="BH60" t="s">
        <v>842</v>
      </c>
      <c r="BJ60" t="s">
        <v>842</v>
      </c>
      <c r="BL60" t="s">
        <v>842</v>
      </c>
      <c r="BN60" t="s">
        <v>842</v>
      </c>
    </row>
    <row r="61" spans="1:66" x14ac:dyDescent="0.3">
      <c r="A61" s="96" t="s">
        <v>189</v>
      </c>
      <c r="B61" s="96" t="s">
        <v>191</v>
      </c>
      <c r="C61" s="96" t="s">
        <v>35</v>
      </c>
      <c r="D61" s="96">
        <v>10</v>
      </c>
      <c r="E61" s="143">
        <v>45573</v>
      </c>
      <c r="F61" s="96" t="s">
        <v>843</v>
      </c>
      <c r="G61" s="110">
        <v>45449</v>
      </c>
      <c r="H61" s="96" t="s">
        <v>843</v>
      </c>
      <c r="I61" s="110" t="s">
        <v>634</v>
      </c>
      <c r="J61" s="96" t="s">
        <v>842</v>
      </c>
      <c r="K61" s="110" t="s">
        <v>634</v>
      </c>
      <c r="L61" s="96" t="s">
        <v>842</v>
      </c>
      <c r="M61" s="110" t="s">
        <v>634</v>
      </c>
      <c r="N61" s="96" t="s">
        <v>842</v>
      </c>
      <c r="O61" s="96"/>
      <c r="P61" s="96" t="s">
        <v>842</v>
      </c>
      <c r="R61" t="s">
        <v>842</v>
      </c>
      <c r="T61" t="s">
        <v>842</v>
      </c>
      <c r="U61" s="143">
        <v>45738</v>
      </c>
      <c r="V61" t="s">
        <v>843</v>
      </c>
      <c r="W61" s="140">
        <v>45553</v>
      </c>
      <c r="X61" t="s">
        <v>843</v>
      </c>
      <c r="Y61" s="143">
        <v>45737</v>
      </c>
      <c r="Z61" t="s">
        <v>843</v>
      </c>
      <c r="AA61" s="217">
        <v>45752</v>
      </c>
      <c r="AB61" t="s">
        <v>843</v>
      </c>
      <c r="AC61" s="185">
        <v>45752</v>
      </c>
      <c r="AD61" t="s">
        <v>843</v>
      </c>
      <c r="AE61" s="140"/>
      <c r="AF61" t="s">
        <v>842</v>
      </c>
      <c r="AG61" s="144">
        <v>45864</v>
      </c>
      <c r="AH61" t="s">
        <v>843</v>
      </c>
      <c r="AL61" t="s">
        <v>842</v>
      </c>
      <c r="AM61" s="235">
        <v>45864</v>
      </c>
      <c r="AN61" t="s">
        <v>843</v>
      </c>
      <c r="AO61" s="144">
        <v>45864</v>
      </c>
      <c r="AP61" t="s">
        <v>843</v>
      </c>
      <c r="AR61" t="s">
        <v>842</v>
      </c>
      <c r="AT61" t="s">
        <v>842</v>
      </c>
      <c r="AV61" t="s">
        <v>842</v>
      </c>
      <c r="AX61" t="s">
        <v>842</v>
      </c>
      <c r="AY61" s="191">
        <v>45885</v>
      </c>
      <c r="AZ61" t="s">
        <v>843</v>
      </c>
      <c r="BA61" s="191">
        <v>45885</v>
      </c>
      <c r="BB61" t="s">
        <v>843</v>
      </c>
      <c r="BD61" t="s">
        <v>842</v>
      </c>
      <c r="BF61" t="s">
        <v>842</v>
      </c>
      <c r="BH61" t="s">
        <v>842</v>
      </c>
      <c r="BJ61" t="s">
        <v>842</v>
      </c>
      <c r="BL61" t="s">
        <v>842</v>
      </c>
      <c r="BN61" t="s">
        <v>842</v>
      </c>
    </row>
    <row r="62" spans="1:66" x14ac:dyDescent="0.3">
      <c r="A62" s="96" t="s">
        <v>192</v>
      </c>
      <c r="B62" s="96" t="s">
        <v>194</v>
      </c>
      <c r="C62" s="96" t="s">
        <v>78</v>
      </c>
      <c r="D62" s="96">
        <v>1</v>
      </c>
      <c r="E62" s="144">
        <v>45670</v>
      </c>
      <c r="F62" s="96" t="s">
        <v>843</v>
      </c>
      <c r="G62" s="110" t="s">
        <v>634</v>
      </c>
      <c r="H62" s="96" t="s">
        <v>842</v>
      </c>
      <c r="I62" s="110" t="s">
        <v>634</v>
      </c>
      <c r="J62" s="96" t="s">
        <v>842</v>
      </c>
      <c r="K62" s="110" t="s">
        <v>634</v>
      </c>
      <c r="L62" s="96" t="s">
        <v>842</v>
      </c>
      <c r="M62" s="110" t="s">
        <v>634</v>
      </c>
      <c r="N62" s="96" t="s">
        <v>842</v>
      </c>
      <c r="O62" s="96"/>
      <c r="P62" s="96" t="s">
        <v>842</v>
      </c>
      <c r="R62" t="s">
        <v>842</v>
      </c>
      <c r="T62" t="s">
        <v>842</v>
      </c>
      <c r="U62" s="143"/>
      <c r="V62" t="s">
        <v>842</v>
      </c>
      <c r="W62" s="140"/>
      <c r="X62" t="s">
        <v>842</v>
      </c>
      <c r="Y62" s="143"/>
      <c r="Z62" t="s">
        <v>842</v>
      </c>
      <c r="AA62" s="143"/>
      <c r="AB62" t="s">
        <v>842</v>
      </c>
      <c r="AD62" t="s">
        <v>842</v>
      </c>
      <c r="AE62" s="140"/>
      <c r="AF62" t="s">
        <v>842</v>
      </c>
      <c r="AG62" s="110"/>
      <c r="AH62" t="s">
        <v>842</v>
      </c>
      <c r="AL62" t="s">
        <v>842</v>
      </c>
      <c r="AM62" s="234"/>
      <c r="AN62" t="s">
        <v>842</v>
      </c>
      <c r="AP62" t="s">
        <v>842</v>
      </c>
      <c r="AR62" t="s">
        <v>842</v>
      </c>
      <c r="AT62" t="s">
        <v>842</v>
      </c>
      <c r="AV62" t="s">
        <v>842</v>
      </c>
      <c r="AX62" t="s">
        <v>842</v>
      </c>
      <c r="AZ62" t="s">
        <v>842</v>
      </c>
      <c r="BB62" t="s">
        <v>842</v>
      </c>
      <c r="BD62" t="s">
        <v>842</v>
      </c>
      <c r="BF62" t="s">
        <v>842</v>
      </c>
      <c r="BH62" t="s">
        <v>842</v>
      </c>
      <c r="BJ62" t="s">
        <v>842</v>
      </c>
      <c r="BL62" t="s">
        <v>842</v>
      </c>
      <c r="BN62" t="s">
        <v>842</v>
      </c>
    </row>
    <row r="63" spans="1:66" x14ac:dyDescent="0.3">
      <c r="A63" s="96" t="s">
        <v>195</v>
      </c>
      <c r="B63" s="96" t="s">
        <v>197</v>
      </c>
      <c r="C63" s="96" t="s">
        <v>717</v>
      </c>
      <c r="D63" s="96">
        <v>4</v>
      </c>
      <c r="E63" s="143">
        <v>45566</v>
      </c>
      <c r="F63" s="96" t="s">
        <v>843</v>
      </c>
      <c r="G63" s="110">
        <v>45448</v>
      </c>
      <c r="H63" s="96" t="s">
        <v>843</v>
      </c>
      <c r="I63" s="110">
        <v>45362</v>
      </c>
      <c r="J63" s="96" t="s">
        <v>843</v>
      </c>
      <c r="K63" s="110" t="s">
        <v>634</v>
      </c>
      <c r="L63" s="96" t="s">
        <v>842</v>
      </c>
      <c r="M63" s="110">
        <v>45507</v>
      </c>
      <c r="N63" s="96" t="s">
        <v>843</v>
      </c>
      <c r="O63" s="96"/>
      <c r="P63" s="96" t="s">
        <v>842</v>
      </c>
      <c r="R63" t="s">
        <v>842</v>
      </c>
      <c r="T63" t="s">
        <v>842</v>
      </c>
      <c r="U63" s="143"/>
      <c r="V63" t="s">
        <v>842</v>
      </c>
      <c r="W63" s="140"/>
      <c r="X63" t="s">
        <v>842</v>
      </c>
      <c r="Y63" s="143"/>
      <c r="Z63" t="s">
        <v>842</v>
      </c>
      <c r="AA63" s="143"/>
      <c r="AB63" t="s">
        <v>842</v>
      </c>
      <c r="AD63" t="s">
        <v>842</v>
      </c>
      <c r="AE63" s="140"/>
      <c r="AF63" t="s">
        <v>842</v>
      </c>
      <c r="AG63" s="110"/>
      <c r="AH63" t="s">
        <v>842</v>
      </c>
      <c r="AL63" t="s">
        <v>842</v>
      </c>
      <c r="AM63" s="234"/>
      <c r="AN63" t="s">
        <v>842</v>
      </c>
      <c r="AP63" t="s">
        <v>842</v>
      </c>
      <c r="AR63" t="s">
        <v>842</v>
      </c>
      <c r="AT63" t="s">
        <v>842</v>
      </c>
      <c r="AV63" t="s">
        <v>842</v>
      </c>
      <c r="AX63" t="s">
        <v>842</v>
      </c>
      <c r="AZ63" t="s">
        <v>842</v>
      </c>
      <c r="BB63" t="s">
        <v>842</v>
      </c>
      <c r="BD63" t="s">
        <v>842</v>
      </c>
      <c r="BF63" t="s">
        <v>842</v>
      </c>
      <c r="BH63" t="s">
        <v>842</v>
      </c>
      <c r="BJ63" t="s">
        <v>842</v>
      </c>
      <c r="BL63" t="s">
        <v>842</v>
      </c>
      <c r="BN63" t="s">
        <v>842</v>
      </c>
    </row>
    <row r="64" spans="1:66" x14ac:dyDescent="0.3">
      <c r="A64" s="96" t="s">
        <v>198</v>
      </c>
      <c r="B64" s="96" t="s">
        <v>200</v>
      </c>
      <c r="C64" s="96" t="s">
        <v>624</v>
      </c>
      <c r="D64" s="96">
        <v>9</v>
      </c>
      <c r="E64" s="143">
        <v>45875</v>
      </c>
      <c r="F64" s="96" t="s">
        <v>843</v>
      </c>
      <c r="G64" s="110">
        <v>45449</v>
      </c>
      <c r="H64" s="96" t="s">
        <v>843</v>
      </c>
      <c r="I64" s="110">
        <v>45372</v>
      </c>
      <c r="J64" s="96" t="s">
        <v>843</v>
      </c>
      <c r="K64" s="110">
        <v>45511</v>
      </c>
      <c r="L64" s="96" t="s">
        <v>843</v>
      </c>
      <c r="M64" s="110">
        <v>45511</v>
      </c>
      <c r="N64" s="96" t="s">
        <v>843</v>
      </c>
      <c r="O64" s="96"/>
      <c r="P64" s="96" t="s">
        <v>842</v>
      </c>
      <c r="R64" t="s">
        <v>842</v>
      </c>
      <c r="T64" t="s">
        <v>842</v>
      </c>
      <c r="U64" s="143">
        <v>45728</v>
      </c>
      <c r="V64" t="s">
        <v>843</v>
      </c>
      <c r="W64" s="140"/>
      <c r="X64" t="s">
        <v>842</v>
      </c>
      <c r="Y64" s="143">
        <v>45707</v>
      </c>
      <c r="Z64" t="s">
        <v>843</v>
      </c>
      <c r="AA64" s="143"/>
      <c r="AB64" t="s">
        <v>842</v>
      </c>
      <c r="AD64" t="s">
        <v>842</v>
      </c>
      <c r="AE64" s="140"/>
      <c r="AF64" t="s">
        <v>842</v>
      </c>
      <c r="AG64" s="110">
        <v>45820</v>
      </c>
      <c r="AH64" t="s">
        <v>843</v>
      </c>
      <c r="AL64" t="s">
        <v>842</v>
      </c>
      <c r="AM64" s="234"/>
      <c r="AN64" t="s">
        <v>842</v>
      </c>
      <c r="AP64" t="s">
        <v>842</v>
      </c>
      <c r="AR64" t="s">
        <v>842</v>
      </c>
      <c r="AS64" s="143">
        <v>45875</v>
      </c>
      <c r="AT64" t="s">
        <v>843</v>
      </c>
      <c r="AV64" t="s">
        <v>842</v>
      </c>
      <c r="AX64" t="s">
        <v>842</v>
      </c>
      <c r="AZ64" t="s">
        <v>842</v>
      </c>
      <c r="BB64" t="s">
        <v>842</v>
      </c>
      <c r="BD64" t="s">
        <v>842</v>
      </c>
      <c r="BF64" t="s">
        <v>842</v>
      </c>
      <c r="BH64" t="s">
        <v>842</v>
      </c>
      <c r="BJ64" t="s">
        <v>842</v>
      </c>
      <c r="BL64" t="s">
        <v>842</v>
      </c>
      <c r="BN64" t="s">
        <v>842</v>
      </c>
    </row>
    <row r="65" spans="1:66" x14ac:dyDescent="0.3">
      <c r="A65" s="96" t="s">
        <v>204</v>
      </c>
      <c r="B65" s="96" t="s">
        <v>206</v>
      </c>
      <c r="C65" s="96" t="s">
        <v>620</v>
      </c>
      <c r="D65" s="96">
        <v>11</v>
      </c>
      <c r="E65" s="143">
        <v>45599</v>
      </c>
      <c r="F65" s="96" t="s">
        <v>843</v>
      </c>
      <c r="G65" s="99">
        <v>45850</v>
      </c>
      <c r="H65" s="96" t="s">
        <v>843</v>
      </c>
      <c r="I65" s="99">
        <v>45850</v>
      </c>
      <c r="J65" s="96" t="s">
        <v>843</v>
      </c>
      <c r="K65" s="110" t="s">
        <v>634</v>
      </c>
      <c r="L65" s="96" t="s">
        <v>842</v>
      </c>
      <c r="M65" s="110" t="s">
        <v>634</v>
      </c>
      <c r="N65" s="96" t="s">
        <v>842</v>
      </c>
      <c r="O65" s="96"/>
      <c r="P65" s="96" t="s">
        <v>842</v>
      </c>
      <c r="R65" t="s">
        <v>842</v>
      </c>
      <c r="T65" t="s">
        <v>842</v>
      </c>
      <c r="U65" s="99">
        <v>45852</v>
      </c>
      <c r="V65" t="s">
        <v>843</v>
      </c>
      <c r="X65" t="s">
        <v>842</v>
      </c>
      <c r="Y65" s="144">
        <v>45756</v>
      </c>
      <c r="Z65" t="s">
        <v>843</v>
      </c>
      <c r="AA65" s="143">
        <v>45757</v>
      </c>
      <c r="AB65" t="s">
        <v>843</v>
      </c>
      <c r="AD65" t="s">
        <v>842</v>
      </c>
      <c r="AE65" s="140"/>
      <c r="AF65" t="s">
        <v>842</v>
      </c>
      <c r="AG65" s="144">
        <v>45863</v>
      </c>
      <c r="AH65" t="s">
        <v>843</v>
      </c>
      <c r="AK65" s="99">
        <v>45856</v>
      </c>
      <c r="AL65" t="s">
        <v>843</v>
      </c>
      <c r="AM65" s="235">
        <v>45863</v>
      </c>
      <c r="AN65" t="s">
        <v>843</v>
      </c>
      <c r="AO65" s="144">
        <v>45864</v>
      </c>
      <c r="AP65" t="s">
        <v>843</v>
      </c>
      <c r="AQ65" s="144">
        <v>45862</v>
      </c>
      <c r="AR65" t="s">
        <v>843</v>
      </c>
      <c r="AT65" t="s">
        <v>842</v>
      </c>
      <c r="AV65" t="s">
        <v>842</v>
      </c>
      <c r="AX65" t="s">
        <v>842</v>
      </c>
      <c r="AY65" s="81">
        <v>45884</v>
      </c>
      <c r="AZ65" t="s">
        <v>843</v>
      </c>
      <c r="BA65" s="81">
        <v>45884</v>
      </c>
      <c r="BB65" t="s">
        <v>843</v>
      </c>
      <c r="BD65" t="s">
        <v>842</v>
      </c>
      <c r="BF65" t="s">
        <v>842</v>
      </c>
      <c r="BH65" t="s">
        <v>842</v>
      </c>
      <c r="BJ65" t="s">
        <v>842</v>
      </c>
      <c r="BL65" t="s">
        <v>842</v>
      </c>
      <c r="BN65" t="s">
        <v>842</v>
      </c>
    </row>
    <row r="66" spans="1:66" x14ac:dyDescent="0.3">
      <c r="A66" s="96" t="s">
        <v>207</v>
      </c>
      <c r="B66" s="96" t="s">
        <v>209</v>
      </c>
      <c r="C66" s="96" t="s">
        <v>78</v>
      </c>
      <c r="D66" s="96">
        <v>1</v>
      </c>
      <c r="E66" s="143">
        <v>45665</v>
      </c>
      <c r="F66" s="96" t="s">
        <v>843</v>
      </c>
      <c r="G66" s="110" t="s">
        <v>634</v>
      </c>
      <c r="H66" s="96" t="s">
        <v>842</v>
      </c>
      <c r="I66" s="110" t="s">
        <v>634</v>
      </c>
      <c r="J66" s="96" t="s">
        <v>842</v>
      </c>
      <c r="K66" s="110" t="s">
        <v>634</v>
      </c>
      <c r="L66" s="96" t="s">
        <v>842</v>
      </c>
      <c r="M66" s="110" t="s">
        <v>634</v>
      </c>
      <c r="N66" s="96" t="s">
        <v>842</v>
      </c>
      <c r="O66" s="96"/>
      <c r="P66" s="96" t="s">
        <v>842</v>
      </c>
      <c r="R66" t="s">
        <v>842</v>
      </c>
      <c r="T66" t="s">
        <v>842</v>
      </c>
      <c r="U66" s="143"/>
      <c r="V66" t="s">
        <v>842</v>
      </c>
      <c r="X66" t="s">
        <v>842</v>
      </c>
      <c r="Y66" s="143"/>
      <c r="Z66" t="s">
        <v>842</v>
      </c>
      <c r="AA66" s="143"/>
      <c r="AB66" t="s">
        <v>842</v>
      </c>
      <c r="AD66" t="s">
        <v>842</v>
      </c>
      <c r="AE66" s="140"/>
      <c r="AF66" t="s">
        <v>842</v>
      </c>
      <c r="AG66" s="110"/>
      <c r="AH66" t="s">
        <v>842</v>
      </c>
      <c r="AL66" t="s">
        <v>842</v>
      </c>
      <c r="AM66" s="234"/>
      <c r="AN66" t="s">
        <v>842</v>
      </c>
      <c r="AP66" t="s">
        <v>842</v>
      </c>
      <c r="AR66" t="s">
        <v>842</v>
      </c>
      <c r="AT66" t="s">
        <v>842</v>
      </c>
      <c r="AV66" t="s">
        <v>842</v>
      </c>
      <c r="AX66" t="s">
        <v>842</v>
      </c>
      <c r="AZ66" t="s">
        <v>842</v>
      </c>
      <c r="BB66" t="s">
        <v>842</v>
      </c>
      <c r="BD66" t="s">
        <v>842</v>
      </c>
      <c r="BF66" t="s">
        <v>842</v>
      </c>
      <c r="BH66" t="s">
        <v>842</v>
      </c>
      <c r="BJ66" t="s">
        <v>842</v>
      </c>
      <c r="BL66" t="s">
        <v>842</v>
      </c>
      <c r="BN66" t="s">
        <v>842</v>
      </c>
    </row>
    <row r="67" spans="1:66" x14ac:dyDescent="0.3">
      <c r="A67" s="96" t="s">
        <v>210</v>
      </c>
      <c r="B67" s="96" t="s">
        <v>212</v>
      </c>
      <c r="C67" s="96" t="s">
        <v>618</v>
      </c>
      <c r="D67" s="96">
        <v>1</v>
      </c>
      <c r="E67" s="143" t="s">
        <v>634</v>
      </c>
      <c r="F67" s="96" t="s">
        <v>842</v>
      </c>
      <c r="G67" s="110" t="s">
        <v>634</v>
      </c>
      <c r="H67" s="96" t="s">
        <v>842</v>
      </c>
      <c r="I67" s="110" t="s">
        <v>634</v>
      </c>
      <c r="J67" s="96" t="s">
        <v>842</v>
      </c>
      <c r="K67" s="110" t="s">
        <v>634</v>
      </c>
      <c r="L67" s="96" t="s">
        <v>842</v>
      </c>
      <c r="M67" s="110">
        <v>45497</v>
      </c>
      <c r="N67" s="96" t="s">
        <v>843</v>
      </c>
      <c r="O67" s="96"/>
      <c r="P67" s="96" t="s">
        <v>842</v>
      </c>
      <c r="R67" t="s">
        <v>842</v>
      </c>
      <c r="T67" t="s">
        <v>842</v>
      </c>
      <c r="U67" s="143"/>
      <c r="V67" t="s">
        <v>842</v>
      </c>
      <c r="X67" t="s">
        <v>842</v>
      </c>
      <c r="Y67" s="143"/>
      <c r="Z67" t="s">
        <v>842</v>
      </c>
      <c r="AA67" s="143"/>
      <c r="AB67" t="s">
        <v>842</v>
      </c>
      <c r="AD67" t="s">
        <v>842</v>
      </c>
      <c r="AE67" s="140"/>
      <c r="AF67" t="s">
        <v>842</v>
      </c>
      <c r="AG67" s="110"/>
      <c r="AH67" t="s">
        <v>842</v>
      </c>
      <c r="AL67" t="s">
        <v>842</v>
      </c>
      <c r="AM67" s="234"/>
      <c r="AN67" t="s">
        <v>842</v>
      </c>
      <c r="AP67" t="s">
        <v>842</v>
      </c>
      <c r="AR67" t="s">
        <v>842</v>
      </c>
      <c r="AT67" t="s">
        <v>842</v>
      </c>
      <c r="AV67" t="s">
        <v>842</v>
      </c>
      <c r="AX67" t="s">
        <v>842</v>
      </c>
      <c r="AZ67" t="s">
        <v>842</v>
      </c>
      <c r="BB67" t="s">
        <v>842</v>
      </c>
      <c r="BD67" t="s">
        <v>842</v>
      </c>
      <c r="BF67" t="s">
        <v>842</v>
      </c>
      <c r="BH67" t="s">
        <v>842</v>
      </c>
      <c r="BJ67" t="s">
        <v>842</v>
      </c>
      <c r="BL67" t="s">
        <v>842</v>
      </c>
      <c r="BN67" t="s">
        <v>842</v>
      </c>
    </row>
    <row r="68" spans="1:66" x14ac:dyDescent="0.3">
      <c r="A68" s="96" t="s">
        <v>213</v>
      </c>
      <c r="B68" s="96" t="s">
        <v>215</v>
      </c>
      <c r="C68" s="96" t="s">
        <v>16</v>
      </c>
      <c r="D68" s="96">
        <v>2</v>
      </c>
      <c r="E68" s="143">
        <v>45638</v>
      </c>
      <c r="F68" s="96" t="s">
        <v>843</v>
      </c>
      <c r="G68" s="110" t="s">
        <v>634</v>
      </c>
      <c r="H68" s="96" t="s">
        <v>842</v>
      </c>
      <c r="I68" s="110" t="s">
        <v>634</v>
      </c>
      <c r="J68" s="96" t="s">
        <v>842</v>
      </c>
      <c r="K68" s="110" t="s">
        <v>634</v>
      </c>
      <c r="L68" s="96" t="s">
        <v>842</v>
      </c>
      <c r="M68" s="110" t="s">
        <v>634</v>
      </c>
      <c r="N68" s="96" t="s">
        <v>842</v>
      </c>
      <c r="O68" s="96"/>
      <c r="P68" s="96" t="s">
        <v>842</v>
      </c>
      <c r="R68" t="s">
        <v>842</v>
      </c>
      <c r="T68" t="s">
        <v>842</v>
      </c>
      <c r="U68" s="143"/>
      <c r="V68" t="s">
        <v>842</v>
      </c>
      <c r="X68" t="s">
        <v>842</v>
      </c>
      <c r="Y68" s="143"/>
      <c r="Z68" t="s">
        <v>842</v>
      </c>
      <c r="AA68" s="143">
        <v>45733</v>
      </c>
      <c r="AB68" t="s">
        <v>843</v>
      </c>
      <c r="AD68" t="s">
        <v>842</v>
      </c>
      <c r="AE68" s="140"/>
      <c r="AF68" t="s">
        <v>842</v>
      </c>
      <c r="AG68" s="110"/>
      <c r="AH68" t="s">
        <v>842</v>
      </c>
      <c r="AL68" t="s">
        <v>842</v>
      </c>
      <c r="AM68" s="234"/>
      <c r="AN68" t="s">
        <v>842</v>
      </c>
      <c r="AP68" t="s">
        <v>842</v>
      </c>
      <c r="AR68" t="s">
        <v>842</v>
      </c>
      <c r="AT68" t="s">
        <v>842</v>
      </c>
      <c r="AV68" t="s">
        <v>842</v>
      </c>
      <c r="AX68" t="s">
        <v>842</v>
      </c>
      <c r="AZ68" t="s">
        <v>842</v>
      </c>
      <c r="BB68" t="s">
        <v>842</v>
      </c>
      <c r="BD68" t="s">
        <v>842</v>
      </c>
      <c r="BF68" t="s">
        <v>842</v>
      </c>
      <c r="BH68" t="s">
        <v>842</v>
      </c>
      <c r="BJ68" t="s">
        <v>842</v>
      </c>
      <c r="BL68" t="s">
        <v>842</v>
      </c>
      <c r="BN68" t="s">
        <v>842</v>
      </c>
    </row>
    <row r="69" spans="1:66" x14ac:dyDescent="0.3">
      <c r="A69" s="96" t="s">
        <v>216</v>
      </c>
      <c r="B69" s="96" t="s">
        <v>218</v>
      </c>
      <c r="C69" s="96" t="s">
        <v>79</v>
      </c>
      <c r="D69" s="96">
        <v>0</v>
      </c>
      <c r="E69" s="143" t="s">
        <v>634</v>
      </c>
      <c r="F69" s="96" t="s">
        <v>842</v>
      </c>
      <c r="G69" s="110" t="s">
        <v>634</v>
      </c>
      <c r="H69" s="96" t="s">
        <v>842</v>
      </c>
      <c r="I69" s="110" t="s">
        <v>634</v>
      </c>
      <c r="J69" s="96" t="s">
        <v>842</v>
      </c>
      <c r="K69" s="110" t="s">
        <v>634</v>
      </c>
      <c r="L69" s="96" t="s">
        <v>842</v>
      </c>
      <c r="M69" s="110" t="s">
        <v>634</v>
      </c>
      <c r="N69" s="96" t="s">
        <v>842</v>
      </c>
      <c r="O69" s="96"/>
      <c r="P69" s="96" t="s">
        <v>842</v>
      </c>
      <c r="R69" t="s">
        <v>842</v>
      </c>
      <c r="T69" t="s">
        <v>842</v>
      </c>
      <c r="U69" s="143"/>
      <c r="V69" t="s">
        <v>842</v>
      </c>
      <c r="X69" t="s">
        <v>842</v>
      </c>
      <c r="Y69" s="143"/>
      <c r="Z69" t="s">
        <v>842</v>
      </c>
      <c r="AA69" s="143"/>
      <c r="AB69" t="s">
        <v>842</v>
      </c>
      <c r="AD69" t="s">
        <v>842</v>
      </c>
      <c r="AE69" s="140"/>
      <c r="AF69" t="s">
        <v>842</v>
      </c>
      <c r="AG69" s="110"/>
      <c r="AH69" t="s">
        <v>842</v>
      </c>
      <c r="AL69" t="s">
        <v>842</v>
      </c>
      <c r="AM69" s="234"/>
      <c r="AN69" t="s">
        <v>842</v>
      </c>
      <c r="AP69" t="s">
        <v>842</v>
      </c>
      <c r="AR69" t="s">
        <v>842</v>
      </c>
      <c r="AT69" t="s">
        <v>842</v>
      </c>
      <c r="AV69" t="s">
        <v>842</v>
      </c>
      <c r="AX69" t="s">
        <v>842</v>
      </c>
      <c r="AZ69" t="s">
        <v>842</v>
      </c>
      <c r="BB69" t="s">
        <v>842</v>
      </c>
      <c r="BD69" t="s">
        <v>842</v>
      </c>
      <c r="BF69" t="s">
        <v>842</v>
      </c>
      <c r="BH69" t="s">
        <v>842</v>
      </c>
      <c r="BJ69" t="s">
        <v>842</v>
      </c>
      <c r="BL69" t="s">
        <v>842</v>
      </c>
      <c r="BN69" t="s">
        <v>842</v>
      </c>
    </row>
    <row r="70" spans="1:66" x14ac:dyDescent="0.3">
      <c r="A70" s="96" t="s">
        <v>219</v>
      </c>
      <c r="B70" s="96" t="s">
        <v>221</v>
      </c>
      <c r="C70" s="96" t="s">
        <v>78</v>
      </c>
      <c r="D70" s="96">
        <v>2</v>
      </c>
      <c r="E70" s="143" t="s">
        <v>634</v>
      </c>
      <c r="F70" s="96" t="s">
        <v>842</v>
      </c>
      <c r="G70" s="110" t="s">
        <v>634</v>
      </c>
      <c r="H70" s="96" t="s">
        <v>842</v>
      </c>
      <c r="I70" s="110" t="s">
        <v>634</v>
      </c>
      <c r="J70" s="96" t="s">
        <v>842</v>
      </c>
      <c r="K70" s="110" t="s">
        <v>634</v>
      </c>
      <c r="L70" s="96" t="s">
        <v>842</v>
      </c>
      <c r="M70" s="110" t="s">
        <v>634</v>
      </c>
      <c r="N70" s="96" t="s">
        <v>842</v>
      </c>
      <c r="O70" s="96"/>
      <c r="P70" s="96" t="s">
        <v>842</v>
      </c>
      <c r="R70" t="s">
        <v>842</v>
      </c>
      <c r="T70" t="s">
        <v>842</v>
      </c>
      <c r="U70" s="143">
        <v>45738</v>
      </c>
      <c r="V70" t="s">
        <v>843</v>
      </c>
      <c r="X70" t="s">
        <v>842</v>
      </c>
      <c r="Y70" s="143">
        <v>45737</v>
      </c>
      <c r="Z70" t="s">
        <v>843</v>
      </c>
      <c r="AA70" s="143"/>
      <c r="AB70" t="s">
        <v>842</v>
      </c>
      <c r="AD70" t="s">
        <v>842</v>
      </c>
      <c r="AE70" s="140"/>
      <c r="AF70" t="s">
        <v>842</v>
      </c>
      <c r="AG70" s="110"/>
      <c r="AH70" t="s">
        <v>842</v>
      </c>
      <c r="AL70" t="s">
        <v>842</v>
      </c>
      <c r="AM70" s="234"/>
      <c r="AN70" t="s">
        <v>842</v>
      </c>
      <c r="AP70" t="s">
        <v>842</v>
      </c>
      <c r="AR70" t="s">
        <v>842</v>
      </c>
      <c r="AT70" t="s">
        <v>842</v>
      </c>
      <c r="AV70" t="s">
        <v>842</v>
      </c>
      <c r="AX70" t="s">
        <v>842</v>
      </c>
      <c r="AZ70" t="s">
        <v>842</v>
      </c>
      <c r="BB70" t="s">
        <v>842</v>
      </c>
      <c r="BD70" t="s">
        <v>842</v>
      </c>
      <c r="BF70" t="s">
        <v>842</v>
      </c>
      <c r="BH70" t="s">
        <v>842</v>
      </c>
      <c r="BJ70" t="s">
        <v>842</v>
      </c>
      <c r="BL70" t="s">
        <v>842</v>
      </c>
      <c r="BN70" t="s">
        <v>842</v>
      </c>
    </row>
    <row r="71" spans="1:66" x14ac:dyDescent="0.3">
      <c r="A71" s="96" t="s">
        <v>222</v>
      </c>
      <c r="B71" s="96" t="s">
        <v>224</v>
      </c>
      <c r="C71" s="96" t="s">
        <v>79</v>
      </c>
      <c r="D71" s="96">
        <v>0</v>
      </c>
      <c r="E71" s="143" t="s">
        <v>634</v>
      </c>
      <c r="F71" s="96" t="s">
        <v>842</v>
      </c>
      <c r="G71" s="110" t="s">
        <v>634</v>
      </c>
      <c r="H71" s="96" t="s">
        <v>842</v>
      </c>
      <c r="I71" s="110" t="s">
        <v>634</v>
      </c>
      <c r="J71" s="96" t="s">
        <v>842</v>
      </c>
      <c r="K71" s="110" t="s">
        <v>634</v>
      </c>
      <c r="L71" s="96" t="s">
        <v>842</v>
      </c>
      <c r="M71" s="110" t="s">
        <v>634</v>
      </c>
      <c r="N71" s="96" t="s">
        <v>842</v>
      </c>
      <c r="O71" s="96"/>
      <c r="P71" s="96" t="s">
        <v>842</v>
      </c>
      <c r="R71" t="s">
        <v>842</v>
      </c>
      <c r="T71" t="s">
        <v>842</v>
      </c>
      <c r="U71" s="143"/>
      <c r="V71" t="s">
        <v>842</v>
      </c>
      <c r="X71" t="s">
        <v>842</v>
      </c>
      <c r="Y71" s="143"/>
      <c r="Z71" t="s">
        <v>842</v>
      </c>
      <c r="AA71" s="143"/>
      <c r="AB71" t="s">
        <v>842</v>
      </c>
      <c r="AD71" t="s">
        <v>842</v>
      </c>
      <c r="AE71" s="140"/>
      <c r="AF71" t="s">
        <v>842</v>
      </c>
      <c r="AG71" s="110"/>
      <c r="AH71" t="s">
        <v>842</v>
      </c>
      <c r="AL71" t="s">
        <v>842</v>
      </c>
      <c r="AM71" s="234"/>
      <c r="AN71" t="s">
        <v>842</v>
      </c>
      <c r="AP71" t="s">
        <v>842</v>
      </c>
      <c r="AR71" t="s">
        <v>842</v>
      </c>
      <c r="AT71" t="s">
        <v>842</v>
      </c>
      <c r="AV71" t="s">
        <v>842</v>
      </c>
      <c r="AX71" t="s">
        <v>842</v>
      </c>
      <c r="AZ71" t="s">
        <v>842</v>
      </c>
      <c r="BB71" t="s">
        <v>842</v>
      </c>
      <c r="BD71" t="s">
        <v>842</v>
      </c>
      <c r="BF71" t="s">
        <v>842</v>
      </c>
      <c r="BH71" t="s">
        <v>842</v>
      </c>
      <c r="BJ71" t="s">
        <v>842</v>
      </c>
      <c r="BL71" t="s">
        <v>842</v>
      </c>
      <c r="BN71" t="s">
        <v>842</v>
      </c>
    </row>
    <row r="72" spans="1:66" x14ac:dyDescent="0.3">
      <c r="A72" s="96" t="s">
        <v>225</v>
      </c>
      <c r="B72" s="96" t="s">
        <v>227</v>
      </c>
      <c r="C72" s="96" t="s">
        <v>627</v>
      </c>
      <c r="D72" s="96">
        <v>7</v>
      </c>
      <c r="E72" s="143">
        <v>45634</v>
      </c>
      <c r="F72" s="96" t="s">
        <v>843</v>
      </c>
      <c r="G72" s="110">
        <v>45721</v>
      </c>
      <c r="H72" s="96" t="s">
        <v>843</v>
      </c>
      <c r="I72" s="110">
        <v>45224</v>
      </c>
      <c r="J72" s="96" t="s">
        <v>843</v>
      </c>
      <c r="K72" s="110" t="s">
        <v>634</v>
      </c>
      <c r="L72" s="96" t="s">
        <v>842</v>
      </c>
      <c r="M72" s="110" t="s">
        <v>634</v>
      </c>
      <c r="N72" s="96" t="s">
        <v>842</v>
      </c>
      <c r="O72" s="99">
        <v>45721</v>
      </c>
      <c r="P72" s="96" t="s">
        <v>843</v>
      </c>
      <c r="R72" t="s">
        <v>842</v>
      </c>
      <c r="T72" t="s">
        <v>842</v>
      </c>
      <c r="U72" s="143"/>
      <c r="V72" t="s">
        <v>842</v>
      </c>
      <c r="X72" t="s">
        <v>842</v>
      </c>
      <c r="Y72" s="143"/>
      <c r="Z72" t="s">
        <v>842</v>
      </c>
      <c r="AA72" s="143"/>
      <c r="AB72" t="s">
        <v>842</v>
      </c>
      <c r="AD72" t="s">
        <v>842</v>
      </c>
      <c r="AE72" s="140"/>
      <c r="AF72" t="s">
        <v>842</v>
      </c>
      <c r="AG72" s="110">
        <v>45830</v>
      </c>
      <c r="AH72" t="s">
        <v>843</v>
      </c>
      <c r="AL72" t="s">
        <v>842</v>
      </c>
      <c r="AM72" s="234"/>
      <c r="AN72" t="s">
        <v>842</v>
      </c>
      <c r="AO72" s="144">
        <v>45865</v>
      </c>
      <c r="AP72" t="s">
        <v>843</v>
      </c>
      <c r="AQ72" s="144">
        <v>45865</v>
      </c>
      <c r="AR72" t="s">
        <v>843</v>
      </c>
      <c r="AT72" t="s">
        <v>842</v>
      </c>
      <c r="AV72" t="s">
        <v>842</v>
      </c>
      <c r="AX72" t="s">
        <v>842</v>
      </c>
      <c r="AZ72" t="s">
        <v>842</v>
      </c>
      <c r="BB72" t="s">
        <v>842</v>
      </c>
      <c r="BD72" t="s">
        <v>842</v>
      </c>
      <c r="BF72" t="s">
        <v>842</v>
      </c>
      <c r="BH72" t="s">
        <v>842</v>
      </c>
      <c r="BJ72" t="s">
        <v>842</v>
      </c>
      <c r="BL72" t="s">
        <v>842</v>
      </c>
      <c r="BN72" t="s">
        <v>842</v>
      </c>
    </row>
    <row r="73" spans="1:66" x14ac:dyDescent="0.3">
      <c r="A73" s="96" t="s">
        <v>228</v>
      </c>
      <c r="B73" s="96" t="s">
        <v>230</v>
      </c>
      <c r="C73" s="96" t="s">
        <v>27</v>
      </c>
      <c r="D73" s="96">
        <v>0</v>
      </c>
      <c r="E73" s="143" t="s">
        <v>634</v>
      </c>
      <c r="F73" s="96" t="s">
        <v>842</v>
      </c>
      <c r="G73" s="110" t="s">
        <v>634</v>
      </c>
      <c r="H73" s="96" t="s">
        <v>842</v>
      </c>
      <c r="I73" s="110" t="s">
        <v>634</v>
      </c>
      <c r="J73" s="96" t="s">
        <v>842</v>
      </c>
      <c r="K73" s="110" t="s">
        <v>634</v>
      </c>
      <c r="L73" s="96" t="s">
        <v>842</v>
      </c>
      <c r="M73" s="110" t="s">
        <v>634</v>
      </c>
      <c r="N73" s="96" t="s">
        <v>842</v>
      </c>
      <c r="O73" s="96"/>
      <c r="P73" s="96" t="s">
        <v>842</v>
      </c>
      <c r="R73" t="s">
        <v>842</v>
      </c>
      <c r="T73" t="s">
        <v>842</v>
      </c>
      <c r="U73" s="143"/>
      <c r="V73" t="s">
        <v>842</v>
      </c>
      <c r="X73" t="s">
        <v>842</v>
      </c>
      <c r="Y73" s="143"/>
      <c r="Z73" t="s">
        <v>842</v>
      </c>
      <c r="AA73" s="143"/>
      <c r="AB73" t="s">
        <v>842</v>
      </c>
      <c r="AD73" t="s">
        <v>842</v>
      </c>
      <c r="AE73" s="140"/>
      <c r="AF73" t="s">
        <v>842</v>
      </c>
      <c r="AG73" s="110"/>
      <c r="AH73" t="s">
        <v>842</v>
      </c>
      <c r="AJ73" t="s">
        <v>842</v>
      </c>
      <c r="AL73" t="s">
        <v>842</v>
      </c>
      <c r="AM73" s="234"/>
      <c r="AN73" t="s">
        <v>842</v>
      </c>
      <c r="AP73" t="s">
        <v>842</v>
      </c>
      <c r="AR73" t="s">
        <v>842</v>
      </c>
      <c r="AT73" t="s">
        <v>842</v>
      </c>
      <c r="AV73" t="s">
        <v>842</v>
      </c>
      <c r="AX73" t="s">
        <v>842</v>
      </c>
      <c r="AZ73" t="s">
        <v>842</v>
      </c>
      <c r="BB73" t="s">
        <v>842</v>
      </c>
      <c r="BD73" t="s">
        <v>842</v>
      </c>
      <c r="BF73" t="s">
        <v>842</v>
      </c>
      <c r="BH73" t="s">
        <v>842</v>
      </c>
      <c r="BJ73" t="s">
        <v>842</v>
      </c>
      <c r="BL73" t="s">
        <v>842</v>
      </c>
      <c r="BN73" t="s">
        <v>842</v>
      </c>
    </row>
    <row r="74" spans="1:66" x14ac:dyDescent="0.3">
      <c r="A74" s="96" t="s">
        <v>231</v>
      </c>
      <c r="B74" s="96" t="s">
        <v>233</v>
      </c>
      <c r="C74" s="96" t="s">
        <v>234</v>
      </c>
      <c r="D74" s="96">
        <v>4</v>
      </c>
      <c r="E74" s="143">
        <v>45638</v>
      </c>
      <c r="F74" s="96" t="s">
        <v>843</v>
      </c>
      <c r="G74" s="110" t="s">
        <v>634</v>
      </c>
      <c r="H74" s="96" t="s">
        <v>842</v>
      </c>
      <c r="I74" s="110" t="s">
        <v>634</v>
      </c>
      <c r="J74" s="96" t="s">
        <v>842</v>
      </c>
      <c r="K74" s="110" t="s">
        <v>634</v>
      </c>
      <c r="L74" s="96" t="s">
        <v>842</v>
      </c>
      <c r="M74" s="110" t="s">
        <v>634</v>
      </c>
      <c r="N74" s="96" t="s">
        <v>842</v>
      </c>
      <c r="O74" s="96"/>
      <c r="P74" s="96" t="s">
        <v>842</v>
      </c>
      <c r="R74" t="s">
        <v>842</v>
      </c>
      <c r="T74" t="s">
        <v>842</v>
      </c>
      <c r="U74" s="143">
        <v>45726</v>
      </c>
      <c r="V74" t="s">
        <v>843</v>
      </c>
      <c r="X74" t="s">
        <v>842</v>
      </c>
      <c r="Y74" s="143">
        <v>45729</v>
      </c>
      <c r="Z74" t="s">
        <v>843</v>
      </c>
      <c r="AA74" s="143">
        <v>45741</v>
      </c>
      <c r="AB74" t="s">
        <v>843</v>
      </c>
      <c r="AD74" t="s">
        <v>842</v>
      </c>
      <c r="AE74" s="140"/>
      <c r="AF74" t="s">
        <v>842</v>
      </c>
      <c r="AG74" s="110"/>
      <c r="AH74" t="s">
        <v>842</v>
      </c>
      <c r="AL74" t="s">
        <v>842</v>
      </c>
      <c r="AM74" s="234"/>
      <c r="AN74" t="s">
        <v>842</v>
      </c>
      <c r="AP74" t="s">
        <v>842</v>
      </c>
      <c r="AR74" t="s">
        <v>842</v>
      </c>
      <c r="AT74" t="s">
        <v>842</v>
      </c>
      <c r="AV74" t="s">
        <v>842</v>
      </c>
      <c r="AX74" t="s">
        <v>842</v>
      </c>
      <c r="AZ74" t="s">
        <v>842</v>
      </c>
      <c r="BB74" t="s">
        <v>842</v>
      </c>
      <c r="BD74" t="s">
        <v>842</v>
      </c>
      <c r="BF74" t="s">
        <v>842</v>
      </c>
      <c r="BH74" t="s">
        <v>842</v>
      </c>
      <c r="BJ74" t="s">
        <v>842</v>
      </c>
      <c r="BL74" t="s">
        <v>842</v>
      </c>
      <c r="BN74" t="s">
        <v>842</v>
      </c>
    </row>
    <row r="75" spans="1:66" x14ac:dyDescent="0.3">
      <c r="A75" s="96" t="s">
        <v>528</v>
      </c>
      <c r="B75" s="96" t="s">
        <v>529</v>
      </c>
      <c r="C75" s="96" t="s">
        <v>35</v>
      </c>
      <c r="D75" s="96">
        <v>8</v>
      </c>
      <c r="E75" s="143">
        <v>45571</v>
      </c>
      <c r="F75" s="96" t="s">
        <v>843</v>
      </c>
      <c r="G75" s="110" t="s">
        <v>634</v>
      </c>
      <c r="H75" s="96" t="s">
        <v>842</v>
      </c>
      <c r="I75" s="110" t="s">
        <v>634</v>
      </c>
      <c r="J75" s="96" t="s">
        <v>842</v>
      </c>
      <c r="K75" s="110" t="s">
        <v>634</v>
      </c>
      <c r="L75" s="96" t="s">
        <v>842</v>
      </c>
      <c r="M75" s="110" t="s">
        <v>634</v>
      </c>
      <c r="N75" s="96" t="s">
        <v>842</v>
      </c>
      <c r="O75" s="96"/>
      <c r="P75" s="96" t="s">
        <v>842</v>
      </c>
      <c r="R75" t="s">
        <v>842</v>
      </c>
      <c r="T75" t="s">
        <v>842</v>
      </c>
      <c r="U75" s="143">
        <v>45738</v>
      </c>
      <c r="V75" t="s">
        <v>843</v>
      </c>
      <c r="X75" t="s">
        <v>842</v>
      </c>
      <c r="Y75" s="143">
        <v>45737</v>
      </c>
      <c r="Z75" t="s">
        <v>843</v>
      </c>
      <c r="AA75" s="217">
        <v>45752</v>
      </c>
      <c r="AB75" t="s">
        <v>843</v>
      </c>
      <c r="AC75" s="185">
        <v>45752</v>
      </c>
      <c r="AD75" t="s">
        <v>843</v>
      </c>
      <c r="AE75" s="140"/>
      <c r="AF75" t="s">
        <v>842</v>
      </c>
      <c r="AG75" s="144">
        <v>45864</v>
      </c>
      <c r="AH75" t="s">
        <v>843</v>
      </c>
      <c r="AL75" t="s">
        <v>842</v>
      </c>
      <c r="AM75" s="235">
        <v>45864</v>
      </c>
      <c r="AN75" t="s">
        <v>843</v>
      </c>
      <c r="AO75" s="144">
        <v>45864</v>
      </c>
      <c r="AP75" t="s">
        <v>843</v>
      </c>
      <c r="AR75" t="s">
        <v>842</v>
      </c>
      <c r="AT75" t="s">
        <v>842</v>
      </c>
      <c r="AV75" t="s">
        <v>842</v>
      </c>
      <c r="AX75" t="s">
        <v>842</v>
      </c>
      <c r="AY75" s="191">
        <v>45885</v>
      </c>
      <c r="AZ75" t="s">
        <v>843</v>
      </c>
      <c r="BA75" s="191">
        <v>45885</v>
      </c>
      <c r="BB75" t="s">
        <v>843</v>
      </c>
      <c r="BD75" t="s">
        <v>842</v>
      </c>
      <c r="BF75" t="s">
        <v>842</v>
      </c>
      <c r="BH75" t="s">
        <v>842</v>
      </c>
      <c r="BJ75" t="s">
        <v>842</v>
      </c>
      <c r="BL75" t="s">
        <v>842</v>
      </c>
      <c r="BN75" t="s">
        <v>842</v>
      </c>
    </row>
    <row r="76" spans="1:66" x14ac:dyDescent="0.3">
      <c r="A76" s="96" t="s">
        <v>235</v>
      </c>
      <c r="B76" s="96" t="s">
        <v>237</v>
      </c>
      <c r="C76" s="96" t="s">
        <v>619</v>
      </c>
      <c r="D76" s="96">
        <v>15</v>
      </c>
      <c r="E76" s="143">
        <v>45567</v>
      </c>
      <c r="F76" s="96" t="s">
        <v>843</v>
      </c>
      <c r="G76" s="110">
        <v>45448</v>
      </c>
      <c r="H76" s="96" t="s">
        <v>843</v>
      </c>
      <c r="I76" s="110">
        <v>45362</v>
      </c>
      <c r="J76" s="96" t="s">
        <v>843</v>
      </c>
      <c r="K76" s="110">
        <v>45780</v>
      </c>
      <c r="L76" s="96" t="s">
        <v>843</v>
      </c>
      <c r="M76" s="110">
        <v>45507</v>
      </c>
      <c r="N76" s="96" t="s">
        <v>843</v>
      </c>
      <c r="O76" s="96"/>
      <c r="P76" s="96" t="s">
        <v>842</v>
      </c>
      <c r="R76" t="s">
        <v>842</v>
      </c>
      <c r="T76" t="s">
        <v>842</v>
      </c>
      <c r="U76" s="143">
        <v>45734</v>
      </c>
      <c r="V76" t="s">
        <v>843</v>
      </c>
      <c r="W76" s="140">
        <v>45752</v>
      </c>
      <c r="X76" t="s">
        <v>843</v>
      </c>
      <c r="Y76" s="143">
        <v>45734</v>
      </c>
      <c r="Z76" t="s">
        <v>843</v>
      </c>
      <c r="AA76" s="80">
        <v>45765</v>
      </c>
      <c r="AB76" t="s">
        <v>843</v>
      </c>
      <c r="AC76" s="140">
        <v>45751</v>
      </c>
      <c r="AD76" t="s">
        <v>843</v>
      </c>
      <c r="AE76" s="140">
        <v>45780</v>
      </c>
      <c r="AF76" t="s">
        <v>843</v>
      </c>
      <c r="AG76" s="110">
        <v>45867</v>
      </c>
      <c r="AH76" t="s">
        <v>843</v>
      </c>
      <c r="AL76" t="s">
        <v>842</v>
      </c>
      <c r="AM76" s="235">
        <v>45865</v>
      </c>
      <c r="AN76" t="s">
        <v>843</v>
      </c>
      <c r="AO76" s="144">
        <v>45865</v>
      </c>
      <c r="AP76" t="s">
        <v>843</v>
      </c>
      <c r="AQ76" s="144">
        <v>45865</v>
      </c>
      <c r="AR76" t="s">
        <v>843</v>
      </c>
      <c r="AT76" t="s">
        <v>842</v>
      </c>
      <c r="AV76" t="s">
        <v>842</v>
      </c>
      <c r="AX76" t="s">
        <v>842</v>
      </c>
      <c r="AZ76" t="s">
        <v>842</v>
      </c>
      <c r="BB76" t="s">
        <v>842</v>
      </c>
      <c r="BD76" t="s">
        <v>842</v>
      </c>
      <c r="BF76" t="s">
        <v>842</v>
      </c>
      <c r="BH76" t="s">
        <v>842</v>
      </c>
      <c r="BJ76" t="s">
        <v>842</v>
      </c>
      <c r="BL76" t="s">
        <v>842</v>
      </c>
      <c r="BN76" t="s">
        <v>842</v>
      </c>
    </row>
    <row r="77" spans="1:66" x14ac:dyDescent="0.3">
      <c r="A77" s="96" t="s">
        <v>238</v>
      </c>
      <c r="B77" s="96" t="s">
        <v>240</v>
      </c>
      <c r="C77" s="96" t="s">
        <v>78</v>
      </c>
      <c r="D77" s="96">
        <v>0</v>
      </c>
      <c r="E77" s="143" t="s">
        <v>634</v>
      </c>
      <c r="F77" s="96" t="s">
        <v>842</v>
      </c>
      <c r="G77" s="110"/>
      <c r="H77" s="96" t="s">
        <v>842</v>
      </c>
      <c r="I77" s="110" t="s">
        <v>634</v>
      </c>
      <c r="J77" s="96" t="s">
        <v>842</v>
      </c>
      <c r="K77" s="110" t="s">
        <v>634</v>
      </c>
      <c r="L77" s="96" t="s">
        <v>842</v>
      </c>
      <c r="M77" s="110" t="s">
        <v>634</v>
      </c>
      <c r="N77" s="96" t="s">
        <v>842</v>
      </c>
      <c r="O77" s="96"/>
      <c r="P77" s="96" t="s">
        <v>842</v>
      </c>
      <c r="R77" t="s">
        <v>842</v>
      </c>
      <c r="T77" t="s">
        <v>842</v>
      </c>
      <c r="U77" s="143"/>
      <c r="V77" t="s">
        <v>842</v>
      </c>
      <c r="X77" t="s">
        <v>842</v>
      </c>
      <c r="Y77" s="143"/>
      <c r="Z77" t="s">
        <v>842</v>
      </c>
      <c r="AA77" s="143"/>
      <c r="AB77" t="s">
        <v>842</v>
      </c>
      <c r="AD77" t="s">
        <v>842</v>
      </c>
      <c r="AE77" s="140"/>
      <c r="AF77" t="s">
        <v>842</v>
      </c>
      <c r="AG77" s="110"/>
      <c r="AH77" t="s">
        <v>842</v>
      </c>
      <c r="AL77" t="s">
        <v>842</v>
      </c>
      <c r="AM77" s="234"/>
      <c r="AN77" t="s">
        <v>842</v>
      </c>
      <c r="AP77" t="s">
        <v>842</v>
      </c>
      <c r="AR77" t="s">
        <v>842</v>
      </c>
      <c r="AT77" t="s">
        <v>842</v>
      </c>
      <c r="AV77" t="s">
        <v>842</v>
      </c>
      <c r="AX77" t="s">
        <v>842</v>
      </c>
      <c r="AZ77" t="s">
        <v>842</v>
      </c>
      <c r="BB77" t="s">
        <v>842</v>
      </c>
      <c r="BD77" t="s">
        <v>842</v>
      </c>
      <c r="BF77" t="s">
        <v>842</v>
      </c>
      <c r="BH77" t="s">
        <v>842</v>
      </c>
      <c r="BJ77" t="s">
        <v>842</v>
      </c>
      <c r="BL77" t="s">
        <v>842</v>
      </c>
      <c r="BN77" t="s">
        <v>842</v>
      </c>
    </row>
    <row r="78" spans="1:66" x14ac:dyDescent="0.3">
      <c r="A78" s="96" t="s">
        <v>241</v>
      </c>
      <c r="B78" s="96" t="s">
        <v>243</v>
      </c>
      <c r="C78" s="96" t="s">
        <v>623</v>
      </c>
      <c r="D78" s="96">
        <v>10</v>
      </c>
      <c r="E78" s="143">
        <v>45634</v>
      </c>
      <c r="F78" s="96" t="s">
        <v>843</v>
      </c>
      <c r="G78" s="110">
        <v>45820</v>
      </c>
      <c r="H78" s="96" t="s">
        <v>843</v>
      </c>
      <c r="I78" s="110">
        <v>45820</v>
      </c>
      <c r="J78" s="96" t="s">
        <v>843</v>
      </c>
      <c r="K78" s="110" t="s">
        <v>634</v>
      </c>
      <c r="L78" s="96" t="s">
        <v>842</v>
      </c>
      <c r="M78" s="110">
        <v>45503</v>
      </c>
      <c r="N78" s="96" t="s">
        <v>843</v>
      </c>
      <c r="O78" s="96"/>
      <c r="P78" s="96" t="s">
        <v>842</v>
      </c>
      <c r="R78" t="s">
        <v>842</v>
      </c>
      <c r="T78" t="s">
        <v>842</v>
      </c>
      <c r="U78" s="143">
        <v>45727</v>
      </c>
      <c r="V78" t="s">
        <v>843</v>
      </c>
      <c r="X78" t="s">
        <v>842</v>
      </c>
      <c r="Y78" s="143">
        <v>45727</v>
      </c>
      <c r="Z78" t="s">
        <v>843</v>
      </c>
      <c r="AA78" s="143"/>
      <c r="AB78" t="s">
        <v>842</v>
      </c>
      <c r="AD78" t="s">
        <v>842</v>
      </c>
      <c r="AE78" s="140"/>
      <c r="AF78" t="s">
        <v>842</v>
      </c>
      <c r="AG78" s="143">
        <v>45867</v>
      </c>
      <c r="AH78" t="s">
        <v>843</v>
      </c>
      <c r="AL78" t="s">
        <v>842</v>
      </c>
      <c r="AM78" s="233">
        <v>45868</v>
      </c>
      <c r="AN78" t="s">
        <v>843</v>
      </c>
      <c r="AO78" s="143">
        <v>45870</v>
      </c>
      <c r="AP78" t="s">
        <v>843</v>
      </c>
      <c r="AQ78" s="143">
        <v>45866</v>
      </c>
      <c r="AR78" t="s">
        <v>843</v>
      </c>
      <c r="AT78" t="s">
        <v>842</v>
      </c>
      <c r="AV78" t="s">
        <v>842</v>
      </c>
      <c r="AX78" t="s">
        <v>842</v>
      </c>
      <c r="AY78" s="81">
        <v>45887</v>
      </c>
      <c r="AZ78" t="s">
        <v>843</v>
      </c>
      <c r="BA78" s="81">
        <v>45888</v>
      </c>
      <c r="BB78" t="s">
        <v>843</v>
      </c>
      <c r="BD78" t="s">
        <v>842</v>
      </c>
      <c r="BF78" t="s">
        <v>842</v>
      </c>
      <c r="BH78" t="s">
        <v>842</v>
      </c>
      <c r="BJ78" t="s">
        <v>842</v>
      </c>
      <c r="BL78" t="s">
        <v>842</v>
      </c>
      <c r="BN78" t="s">
        <v>842</v>
      </c>
    </row>
    <row r="79" spans="1:66" x14ac:dyDescent="0.3">
      <c r="A79" s="96" t="s">
        <v>244</v>
      </c>
      <c r="B79" s="96" t="s">
        <v>246</v>
      </c>
      <c r="C79" s="96" t="s">
        <v>629</v>
      </c>
      <c r="D79" s="96">
        <v>7</v>
      </c>
      <c r="E79" s="143">
        <v>45529</v>
      </c>
      <c r="F79" s="96" t="s">
        <v>843</v>
      </c>
      <c r="G79" s="110" t="s">
        <v>634</v>
      </c>
      <c r="H79" s="96" t="s">
        <v>842</v>
      </c>
      <c r="I79" s="110">
        <v>45446</v>
      </c>
      <c r="J79" s="96" t="s">
        <v>843</v>
      </c>
      <c r="K79" s="110">
        <v>45518</v>
      </c>
      <c r="L79" s="96" t="s">
        <v>843</v>
      </c>
      <c r="M79" s="110">
        <v>45518</v>
      </c>
      <c r="N79" s="96" t="s">
        <v>843</v>
      </c>
      <c r="O79" s="96"/>
      <c r="P79" s="96" t="s">
        <v>842</v>
      </c>
      <c r="R79" t="s">
        <v>842</v>
      </c>
      <c r="T79" t="s">
        <v>842</v>
      </c>
      <c r="U79" s="143"/>
      <c r="V79" t="s">
        <v>842</v>
      </c>
      <c r="X79" t="s">
        <v>842</v>
      </c>
      <c r="Y79" s="143">
        <v>45707</v>
      </c>
      <c r="Z79" t="s">
        <v>843</v>
      </c>
      <c r="AA79" s="143"/>
      <c r="AB79" t="s">
        <v>842</v>
      </c>
      <c r="AD79" t="s">
        <v>842</v>
      </c>
      <c r="AE79" s="140"/>
      <c r="AF79" t="s">
        <v>842</v>
      </c>
      <c r="AG79" s="110"/>
      <c r="AH79" t="s">
        <v>842</v>
      </c>
      <c r="AL79" t="s">
        <v>842</v>
      </c>
      <c r="AM79" s="234"/>
      <c r="AN79" t="s">
        <v>842</v>
      </c>
      <c r="AO79" s="144">
        <v>45865</v>
      </c>
      <c r="AP79" t="s">
        <v>843</v>
      </c>
      <c r="AQ79" s="144">
        <v>45865</v>
      </c>
      <c r="AR79" t="s">
        <v>843</v>
      </c>
      <c r="AT79" t="s">
        <v>842</v>
      </c>
      <c r="AV79" t="s">
        <v>842</v>
      </c>
      <c r="AX79" t="s">
        <v>842</v>
      </c>
      <c r="AZ79" t="s">
        <v>842</v>
      </c>
      <c r="BB79" t="s">
        <v>842</v>
      </c>
      <c r="BD79" t="s">
        <v>842</v>
      </c>
      <c r="BF79" t="s">
        <v>842</v>
      </c>
      <c r="BH79" t="s">
        <v>842</v>
      </c>
      <c r="BJ79" t="s">
        <v>842</v>
      </c>
      <c r="BL79" t="s">
        <v>842</v>
      </c>
      <c r="BN79" t="s">
        <v>842</v>
      </c>
    </row>
    <row r="80" spans="1:66" x14ac:dyDescent="0.3">
      <c r="A80" s="96" t="s">
        <v>247</v>
      </c>
      <c r="B80" s="96" t="s">
        <v>249</v>
      </c>
      <c r="C80" s="96" t="s">
        <v>628</v>
      </c>
      <c r="D80" s="96">
        <v>2</v>
      </c>
      <c r="E80" s="143" t="s">
        <v>634</v>
      </c>
      <c r="F80" s="96" t="s">
        <v>842</v>
      </c>
      <c r="G80" s="110" t="s">
        <v>634</v>
      </c>
      <c r="H80" s="96" t="s">
        <v>842</v>
      </c>
      <c r="I80" s="110" t="s">
        <v>634</v>
      </c>
      <c r="J80" s="96" t="s">
        <v>842</v>
      </c>
      <c r="K80" s="110">
        <v>45504</v>
      </c>
      <c r="L80" s="96" t="s">
        <v>843</v>
      </c>
      <c r="M80" s="110">
        <v>45504</v>
      </c>
      <c r="N80" s="96" t="s">
        <v>843</v>
      </c>
      <c r="O80" s="96"/>
      <c r="P80" s="96" t="s">
        <v>842</v>
      </c>
      <c r="R80" t="s">
        <v>842</v>
      </c>
      <c r="T80" t="s">
        <v>842</v>
      </c>
      <c r="U80" s="143"/>
      <c r="V80" t="s">
        <v>842</v>
      </c>
      <c r="X80" t="s">
        <v>842</v>
      </c>
      <c r="Y80" s="143"/>
      <c r="Z80" t="s">
        <v>842</v>
      </c>
      <c r="AA80" s="143"/>
      <c r="AB80" t="s">
        <v>842</v>
      </c>
      <c r="AD80" t="s">
        <v>842</v>
      </c>
      <c r="AE80" s="140"/>
      <c r="AF80" t="s">
        <v>842</v>
      </c>
      <c r="AG80" s="110"/>
      <c r="AH80" t="s">
        <v>842</v>
      </c>
      <c r="AL80" t="s">
        <v>842</v>
      </c>
      <c r="AM80" s="234"/>
      <c r="AN80" t="s">
        <v>842</v>
      </c>
      <c r="AP80" t="s">
        <v>842</v>
      </c>
      <c r="AR80" t="s">
        <v>842</v>
      </c>
      <c r="AT80" t="s">
        <v>842</v>
      </c>
      <c r="AV80" t="s">
        <v>842</v>
      </c>
      <c r="AX80" t="s">
        <v>842</v>
      </c>
      <c r="AZ80" t="s">
        <v>842</v>
      </c>
      <c r="BB80" t="s">
        <v>842</v>
      </c>
      <c r="BD80" t="s">
        <v>842</v>
      </c>
      <c r="BF80" t="s">
        <v>842</v>
      </c>
      <c r="BH80" t="s">
        <v>842</v>
      </c>
      <c r="BJ80" t="s">
        <v>842</v>
      </c>
      <c r="BL80" t="s">
        <v>842</v>
      </c>
      <c r="BN80" t="s">
        <v>842</v>
      </c>
    </row>
    <row r="81" spans="1:66" x14ac:dyDescent="0.3">
      <c r="A81" s="96" t="s">
        <v>250</v>
      </c>
      <c r="B81" s="96" t="s">
        <v>252</v>
      </c>
      <c r="C81" s="96" t="s">
        <v>618</v>
      </c>
      <c r="D81" s="96">
        <v>2</v>
      </c>
      <c r="E81" s="143">
        <v>45636</v>
      </c>
      <c r="F81" s="96" t="s">
        <v>843</v>
      </c>
      <c r="G81" s="110" t="s">
        <v>634</v>
      </c>
      <c r="H81" s="96" t="s">
        <v>842</v>
      </c>
      <c r="I81" s="110" t="s">
        <v>634</v>
      </c>
      <c r="J81" s="96" t="s">
        <v>842</v>
      </c>
      <c r="K81" s="110" t="s">
        <v>634</v>
      </c>
      <c r="L81" s="96" t="s">
        <v>842</v>
      </c>
      <c r="M81" s="110">
        <v>45497</v>
      </c>
      <c r="N81" s="96" t="s">
        <v>843</v>
      </c>
      <c r="O81" s="96"/>
      <c r="P81" s="96" t="s">
        <v>842</v>
      </c>
      <c r="R81" t="s">
        <v>842</v>
      </c>
      <c r="T81" t="s">
        <v>842</v>
      </c>
      <c r="U81" s="143"/>
      <c r="V81" t="s">
        <v>842</v>
      </c>
      <c r="X81" t="s">
        <v>842</v>
      </c>
      <c r="Y81" s="143"/>
      <c r="Z81" t="s">
        <v>842</v>
      </c>
      <c r="AA81" s="143"/>
      <c r="AB81" t="s">
        <v>842</v>
      </c>
      <c r="AD81" t="s">
        <v>842</v>
      </c>
      <c r="AE81" s="140"/>
      <c r="AF81" t="s">
        <v>842</v>
      </c>
      <c r="AG81" s="110"/>
      <c r="AH81" t="s">
        <v>842</v>
      </c>
      <c r="AL81" t="s">
        <v>842</v>
      </c>
      <c r="AM81" s="234"/>
      <c r="AN81" t="s">
        <v>842</v>
      </c>
      <c r="AP81" t="s">
        <v>842</v>
      </c>
      <c r="AR81" t="s">
        <v>842</v>
      </c>
      <c r="AT81" t="s">
        <v>842</v>
      </c>
      <c r="AV81" t="s">
        <v>842</v>
      </c>
      <c r="AX81" t="s">
        <v>842</v>
      </c>
      <c r="AZ81" t="s">
        <v>842</v>
      </c>
      <c r="BB81" t="s">
        <v>842</v>
      </c>
      <c r="BD81" t="s">
        <v>842</v>
      </c>
      <c r="BF81" t="s">
        <v>842</v>
      </c>
      <c r="BH81" t="s">
        <v>842</v>
      </c>
      <c r="BJ81" t="s">
        <v>842</v>
      </c>
      <c r="BL81" t="s">
        <v>842</v>
      </c>
      <c r="BN81" t="s">
        <v>842</v>
      </c>
    </row>
    <row r="82" spans="1:66" x14ac:dyDescent="0.3">
      <c r="A82" s="96" t="s">
        <v>253</v>
      </c>
      <c r="B82" s="96" t="s">
        <v>255</v>
      </c>
      <c r="C82" s="96" t="s">
        <v>35</v>
      </c>
      <c r="D82" s="96">
        <v>10</v>
      </c>
      <c r="E82" s="143">
        <v>45571</v>
      </c>
      <c r="F82" s="96" t="s">
        <v>843</v>
      </c>
      <c r="G82" s="110" t="s">
        <v>634</v>
      </c>
      <c r="H82" s="96" t="s">
        <v>842</v>
      </c>
      <c r="I82" s="110">
        <v>45371</v>
      </c>
      <c r="J82" s="96" t="s">
        <v>843</v>
      </c>
      <c r="K82" s="110" t="s">
        <v>634</v>
      </c>
      <c r="L82" s="96" t="s">
        <v>842</v>
      </c>
      <c r="M82" s="110" t="s">
        <v>634</v>
      </c>
      <c r="N82" s="96" t="s">
        <v>842</v>
      </c>
      <c r="O82" s="96"/>
      <c r="P82" s="96" t="s">
        <v>842</v>
      </c>
      <c r="R82" t="s">
        <v>842</v>
      </c>
      <c r="T82" t="s">
        <v>842</v>
      </c>
      <c r="U82" s="143">
        <v>45738</v>
      </c>
      <c r="V82" t="s">
        <v>843</v>
      </c>
      <c r="W82" s="187">
        <v>45553</v>
      </c>
      <c r="X82" t="s">
        <v>843</v>
      </c>
      <c r="Y82" s="143">
        <v>45737</v>
      </c>
      <c r="Z82" t="s">
        <v>843</v>
      </c>
      <c r="AA82" s="217">
        <v>45752</v>
      </c>
      <c r="AB82" t="s">
        <v>843</v>
      </c>
      <c r="AC82" s="185">
        <v>45752</v>
      </c>
      <c r="AD82" t="s">
        <v>843</v>
      </c>
      <c r="AE82" s="140"/>
      <c r="AF82" t="s">
        <v>842</v>
      </c>
      <c r="AG82" s="144">
        <v>45864</v>
      </c>
      <c r="AH82" t="s">
        <v>843</v>
      </c>
      <c r="AL82" t="s">
        <v>842</v>
      </c>
      <c r="AM82" s="235">
        <v>45864</v>
      </c>
      <c r="AN82" t="s">
        <v>843</v>
      </c>
      <c r="AO82" s="144">
        <v>45864</v>
      </c>
      <c r="AP82" t="s">
        <v>843</v>
      </c>
      <c r="AR82" t="s">
        <v>842</v>
      </c>
      <c r="AT82" t="s">
        <v>842</v>
      </c>
      <c r="AV82" t="s">
        <v>842</v>
      </c>
      <c r="AX82" t="s">
        <v>842</v>
      </c>
      <c r="AY82" s="191">
        <v>45885</v>
      </c>
      <c r="AZ82" t="s">
        <v>843</v>
      </c>
      <c r="BA82" s="191">
        <v>45885</v>
      </c>
      <c r="BB82" t="s">
        <v>843</v>
      </c>
      <c r="BD82" t="s">
        <v>842</v>
      </c>
      <c r="BF82" t="s">
        <v>842</v>
      </c>
      <c r="BH82" t="s">
        <v>842</v>
      </c>
      <c r="BJ82" t="s">
        <v>842</v>
      </c>
      <c r="BL82" t="s">
        <v>842</v>
      </c>
      <c r="BN82" t="s">
        <v>842</v>
      </c>
    </row>
    <row r="83" spans="1:66" x14ac:dyDescent="0.3">
      <c r="A83" s="96" t="s">
        <v>256</v>
      </c>
      <c r="B83" s="96" t="s">
        <v>258</v>
      </c>
      <c r="C83" s="96" t="s">
        <v>35</v>
      </c>
      <c r="D83" s="96">
        <v>8</v>
      </c>
      <c r="E83" s="143">
        <v>45573</v>
      </c>
      <c r="F83" s="96" t="s">
        <v>843</v>
      </c>
      <c r="G83" s="110" t="s">
        <v>634</v>
      </c>
      <c r="H83" s="96" t="s">
        <v>842</v>
      </c>
      <c r="I83" s="110">
        <v>45371</v>
      </c>
      <c r="J83" s="96" t="s">
        <v>843</v>
      </c>
      <c r="K83" s="110" t="s">
        <v>634</v>
      </c>
      <c r="L83" s="96" t="s">
        <v>842</v>
      </c>
      <c r="M83" s="110" t="s">
        <v>634</v>
      </c>
      <c r="N83" s="96" t="s">
        <v>842</v>
      </c>
      <c r="O83" s="96"/>
      <c r="P83" s="96" t="s">
        <v>842</v>
      </c>
      <c r="R83" t="s">
        <v>842</v>
      </c>
      <c r="T83" t="s">
        <v>842</v>
      </c>
      <c r="U83" s="143">
        <v>45738</v>
      </c>
      <c r="V83" t="s">
        <v>843</v>
      </c>
      <c r="W83" s="187">
        <v>45553</v>
      </c>
      <c r="X83" t="s">
        <v>843</v>
      </c>
      <c r="Y83" s="143">
        <v>45737</v>
      </c>
      <c r="Z83" t="s">
        <v>843</v>
      </c>
      <c r="AA83" s="143"/>
      <c r="AB83" t="s">
        <v>842</v>
      </c>
      <c r="AC83" s="185"/>
      <c r="AD83" t="s">
        <v>842</v>
      </c>
      <c r="AE83" s="140"/>
      <c r="AF83" t="s">
        <v>842</v>
      </c>
      <c r="AG83" s="144">
        <v>45864</v>
      </c>
      <c r="AH83" t="s">
        <v>843</v>
      </c>
      <c r="AL83" t="s">
        <v>842</v>
      </c>
      <c r="AM83" s="235">
        <v>45864</v>
      </c>
      <c r="AN83" t="s">
        <v>843</v>
      </c>
      <c r="AO83" s="144">
        <v>45864</v>
      </c>
      <c r="AP83" t="s">
        <v>843</v>
      </c>
      <c r="AR83" t="s">
        <v>842</v>
      </c>
      <c r="AT83" t="s">
        <v>842</v>
      </c>
      <c r="AV83" t="s">
        <v>842</v>
      </c>
      <c r="AX83" t="s">
        <v>842</v>
      </c>
      <c r="AY83" s="191">
        <v>45885</v>
      </c>
      <c r="AZ83" t="s">
        <v>843</v>
      </c>
      <c r="BA83" s="191">
        <v>45885</v>
      </c>
      <c r="BB83" t="s">
        <v>843</v>
      </c>
      <c r="BD83" t="s">
        <v>842</v>
      </c>
      <c r="BF83" t="s">
        <v>842</v>
      </c>
      <c r="BH83" t="s">
        <v>842</v>
      </c>
      <c r="BJ83" t="s">
        <v>842</v>
      </c>
      <c r="BL83" t="s">
        <v>842</v>
      </c>
      <c r="BN83" t="s">
        <v>842</v>
      </c>
    </row>
    <row r="84" spans="1:66" x14ac:dyDescent="0.3">
      <c r="A84" s="96" t="s">
        <v>259</v>
      </c>
      <c r="B84" s="96" t="s">
        <v>261</v>
      </c>
      <c r="C84" s="96" t="s">
        <v>234</v>
      </c>
      <c r="D84" s="96">
        <v>4</v>
      </c>
      <c r="E84" s="143">
        <v>45637</v>
      </c>
      <c r="F84" s="96" t="s">
        <v>843</v>
      </c>
      <c r="G84" s="110" t="s">
        <v>634</v>
      </c>
      <c r="H84" s="96" t="s">
        <v>842</v>
      </c>
      <c r="I84" s="110" t="s">
        <v>634</v>
      </c>
      <c r="J84" s="96" t="s">
        <v>842</v>
      </c>
      <c r="K84" s="110" t="s">
        <v>634</v>
      </c>
      <c r="L84" s="96" t="s">
        <v>842</v>
      </c>
      <c r="M84" s="110" t="s">
        <v>634</v>
      </c>
      <c r="N84" s="96" t="s">
        <v>842</v>
      </c>
      <c r="O84" s="96"/>
      <c r="P84" s="96" t="s">
        <v>842</v>
      </c>
      <c r="R84" t="s">
        <v>842</v>
      </c>
      <c r="T84" t="s">
        <v>842</v>
      </c>
      <c r="U84" s="143">
        <v>45726</v>
      </c>
      <c r="V84" t="s">
        <v>843</v>
      </c>
      <c r="X84" t="s">
        <v>842</v>
      </c>
      <c r="Y84" s="143">
        <v>45729</v>
      </c>
      <c r="Z84" t="s">
        <v>843</v>
      </c>
      <c r="AA84" s="143">
        <v>45741</v>
      </c>
      <c r="AB84" t="s">
        <v>843</v>
      </c>
      <c r="AD84" t="s">
        <v>842</v>
      </c>
      <c r="AE84" s="140"/>
      <c r="AF84" t="s">
        <v>842</v>
      </c>
      <c r="AG84" s="110"/>
      <c r="AH84" t="s">
        <v>842</v>
      </c>
      <c r="AL84" t="s">
        <v>842</v>
      </c>
      <c r="AM84" s="234"/>
      <c r="AN84" t="s">
        <v>842</v>
      </c>
      <c r="AP84" t="s">
        <v>842</v>
      </c>
      <c r="AR84" t="s">
        <v>842</v>
      </c>
      <c r="AT84" t="s">
        <v>842</v>
      </c>
      <c r="AV84" t="s">
        <v>842</v>
      </c>
      <c r="AX84" t="s">
        <v>842</v>
      </c>
      <c r="AZ84" t="s">
        <v>842</v>
      </c>
      <c r="BB84" t="s">
        <v>842</v>
      </c>
      <c r="BD84" t="s">
        <v>842</v>
      </c>
      <c r="BF84" t="s">
        <v>842</v>
      </c>
      <c r="BH84" t="s">
        <v>842</v>
      </c>
      <c r="BJ84" t="s">
        <v>842</v>
      </c>
      <c r="BL84" t="s">
        <v>842</v>
      </c>
      <c r="BN84" t="s">
        <v>842</v>
      </c>
    </row>
    <row r="85" spans="1:66" ht="16.2" customHeight="1" x14ac:dyDescent="0.3">
      <c r="A85" s="96" t="s">
        <v>262</v>
      </c>
      <c r="B85" s="96" t="s">
        <v>264</v>
      </c>
      <c r="C85" s="96" t="s">
        <v>622</v>
      </c>
      <c r="D85" s="96">
        <v>1</v>
      </c>
      <c r="E85" s="143" t="s">
        <v>634</v>
      </c>
      <c r="F85" s="96" t="s">
        <v>842</v>
      </c>
      <c r="G85" s="110" t="s">
        <v>634</v>
      </c>
      <c r="H85" s="96" t="s">
        <v>842</v>
      </c>
      <c r="I85" s="110" t="s">
        <v>634</v>
      </c>
      <c r="J85" s="96" t="s">
        <v>842</v>
      </c>
      <c r="K85" s="110" t="s">
        <v>634</v>
      </c>
      <c r="L85" s="96" t="s">
        <v>842</v>
      </c>
      <c r="M85" s="110">
        <v>45501</v>
      </c>
      <c r="N85" s="96" t="s">
        <v>843</v>
      </c>
      <c r="O85" s="96"/>
      <c r="P85" s="96" t="s">
        <v>842</v>
      </c>
      <c r="R85" t="s">
        <v>842</v>
      </c>
      <c r="T85" t="s">
        <v>842</v>
      </c>
      <c r="U85" s="143"/>
      <c r="V85" t="s">
        <v>842</v>
      </c>
      <c r="X85" t="s">
        <v>842</v>
      </c>
      <c r="Y85" s="143"/>
      <c r="Z85" t="s">
        <v>842</v>
      </c>
      <c r="AA85" s="143"/>
      <c r="AB85" t="s">
        <v>842</v>
      </c>
      <c r="AD85" t="s">
        <v>842</v>
      </c>
      <c r="AE85" s="140"/>
      <c r="AF85" t="s">
        <v>842</v>
      </c>
      <c r="AG85" s="110"/>
      <c r="AH85" t="s">
        <v>842</v>
      </c>
      <c r="AL85" t="s">
        <v>842</v>
      </c>
      <c r="AM85" s="234"/>
      <c r="AN85" t="s">
        <v>842</v>
      </c>
      <c r="AP85" t="s">
        <v>842</v>
      </c>
      <c r="AR85" t="s">
        <v>842</v>
      </c>
      <c r="AT85" t="s">
        <v>842</v>
      </c>
      <c r="AV85" t="s">
        <v>842</v>
      </c>
      <c r="AX85" t="s">
        <v>842</v>
      </c>
      <c r="AZ85" t="s">
        <v>842</v>
      </c>
      <c r="BB85" t="s">
        <v>842</v>
      </c>
      <c r="BD85" t="s">
        <v>842</v>
      </c>
      <c r="BF85" t="s">
        <v>842</v>
      </c>
      <c r="BH85" t="s">
        <v>842</v>
      </c>
      <c r="BJ85" t="s">
        <v>842</v>
      </c>
      <c r="BL85" t="s">
        <v>842</v>
      </c>
      <c r="BN85" t="s">
        <v>842</v>
      </c>
    </row>
    <row r="86" spans="1:66" x14ac:dyDescent="0.3">
      <c r="A86" s="96" t="s">
        <v>266</v>
      </c>
      <c r="B86" s="96" t="s">
        <v>268</v>
      </c>
      <c r="C86" s="96" t="s">
        <v>16</v>
      </c>
      <c r="D86" s="96">
        <v>2</v>
      </c>
      <c r="E86" s="143">
        <v>45680</v>
      </c>
      <c r="F86" s="96" t="s">
        <v>843</v>
      </c>
      <c r="G86" s="110" t="s">
        <v>634</v>
      </c>
      <c r="H86" s="96" t="s">
        <v>842</v>
      </c>
      <c r="I86" s="110" t="s">
        <v>634</v>
      </c>
      <c r="J86" s="96" t="s">
        <v>842</v>
      </c>
      <c r="K86" s="110" t="s">
        <v>634</v>
      </c>
      <c r="L86" s="96" t="s">
        <v>842</v>
      </c>
      <c r="M86" s="110" t="s">
        <v>634</v>
      </c>
      <c r="N86" s="96" t="s">
        <v>842</v>
      </c>
      <c r="O86" s="96"/>
      <c r="P86" s="96" t="s">
        <v>842</v>
      </c>
      <c r="R86" t="s">
        <v>842</v>
      </c>
      <c r="T86" t="s">
        <v>842</v>
      </c>
      <c r="U86" s="143"/>
      <c r="V86" t="s">
        <v>842</v>
      </c>
      <c r="X86" t="s">
        <v>842</v>
      </c>
      <c r="Y86" s="143"/>
      <c r="Z86" t="s">
        <v>842</v>
      </c>
      <c r="AA86" s="99">
        <v>45796</v>
      </c>
      <c r="AB86" t="s">
        <v>843</v>
      </c>
      <c r="AD86" t="s">
        <v>842</v>
      </c>
      <c r="AE86" s="140"/>
      <c r="AF86" t="s">
        <v>842</v>
      </c>
      <c r="AG86" s="110"/>
      <c r="AH86" t="s">
        <v>842</v>
      </c>
      <c r="AL86" t="s">
        <v>842</v>
      </c>
      <c r="AM86" s="234"/>
      <c r="AN86" t="s">
        <v>842</v>
      </c>
      <c r="AP86" t="s">
        <v>842</v>
      </c>
      <c r="AR86" t="s">
        <v>842</v>
      </c>
      <c r="AT86" t="s">
        <v>842</v>
      </c>
      <c r="AV86" t="s">
        <v>842</v>
      </c>
      <c r="AX86" t="s">
        <v>842</v>
      </c>
      <c r="AZ86" t="s">
        <v>842</v>
      </c>
      <c r="BB86" t="s">
        <v>842</v>
      </c>
      <c r="BD86" t="s">
        <v>842</v>
      </c>
      <c r="BF86" t="s">
        <v>842</v>
      </c>
      <c r="BH86" t="s">
        <v>842</v>
      </c>
      <c r="BJ86" t="s">
        <v>842</v>
      </c>
      <c r="BL86" t="s">
        <v>842</v>
      </c>
      <c r="BN86" t="s">
        <v>842</v>
      </c>
    </row>
    <row r="87" spans="1:66" x14ac:dyDescent="0.3">
      <c r="A87" s="96" t="s">
        <v>269</v>
      </c>
      <c r="B87" s="96" t="s">
        <v>271</v>
      </c>
      <c r="C87" s="96" t="s">
        <v>618</v>
      </c>
      <c r="D87" s="96">
        <v>1</v>
      </c>
      <c r="E87" s="143" t="s">
        <v>634</v>
      </c>
      <c r="F87" s="96" t="s">
        <v>842</v>
      </c>
      <c r="G87" s="110" t="s">
        <v>634</v>
      </c>
      <c r="H87" s="96" t="s">
        <v>842</v>
      </c>
      <c r="I87" s="110" t="s">
        <v>634</v>
      </c>
      <c r="J87" s="96" t="s">
        <v>842</v>
      </c>
      <c r="K87" s="110" t="s">
        <v>634</v>
      </c>
      <c r="L87" s="96" t="s">
        <v>842</v>
      </c>
      <c r="M87" s="110">
        <v>45502</v>
      </c>
      <c r="N87" s="96" t="s">
        <v>843</v>
      </c>
      <c r="O87" s="96"/>
      <c r="P87" s="96" t="s">
        <v>842</v>
      </c>
      <c r="R87" t="s">
        <v>842</v>
      </c>
      <c r="T87" t="s">
        <v>842</v>
      </c>
      <c r="U87" s="143"/>
      <c r="V87" t="s">
        <v>842</v>
      </c>
      <c r="X87" t="s">
        <v>842</v>
      </c>
      <c r="Y87" s="143"/>
      <c r="Z87" t="s">
        <v>842</v>
      </c>
      <c r="AA87" s="143"/>
      <c r="AB87" t="s">
        <v>842</v>
      </c>
      <c r="AD87" t="s">
        <v>842</v>
      </c>
      <c r="AE87" s="140"/>
      <c r="AF87" t="s">
        <v>842</v>
      </c>
      <c r="AG87" s="110"/>
      <c r="AH87" t="s">
        <v>842</v>
      </c>
      <c r="AL87" t="s">
        <v>842</v>
      </c>
      <c r="AM87" s="234"/>
      <c r="AN87" t="s">
        <v>842</v>
      </c>
      <c r="AP87" t="s">
        <v>842</v>
      </c>
      <c r="AR87" t="s">
        <v>842</v>
      </c>
      <c r="AT87" t="s">
        <v>842</v>
      </c>
      <c r="AV87" t="s">
        <v>842</v>
      </c>
      <c r="AX87" t="s">
        <v>842</v>
      </c>
      <c r="AZ87" t="s">
        <v>842</v>
      </c>
      <c r="BB87" t="s">
        <v>842</v>
      </c>
      <c r="BD87" t="s">
        <v>842</v>
      </c>
      <c r="BF87" t="s">
        <v>842</v>
      </c>
      <c r="BH87" t="s">
        <v>842</v>
      </c>
      <c r="BJ87" t="s">
        <v>842</v>
      </c>
      <c r="BL87" t="s">
        <v>842</v>
      </c>
      <c r="BN87" t="s">
        <v>842</v>
      </c>
    </row>
    <row r="88" spans="1:66" x14ac:dyDescent="0.3">
      <c r="A88" s="96" t="s">
        <v>272</v>
      </c>
      <c r="B88" s="96" t="s">
        <v>274</v>
      </c>
      <c r="C88" s="96" t="s">
        <v>618</v>
      </c>
      <c r="D88" s="96">
        <v>1</v>
      </c>
      <c r="E88" s="143" t="s">
        <v>634</v>
      </c>
      <c r="F88" s="96" t="s">
        <v>842</v>
      </c>
      <c r="G88" s="110" t="s">
        <v>634</v>
      </c>
      <c r="H88" s="96" t="s">
        <v>842</v>
      </c>
      <c r="I88" s="110" t="s">
        <v>634</v>
      </c>
      <c r="J88" s="96" t="s">
        <v>842</v>
      </c>
      <c r="K88" s="110" t="s">
        <v>634</v>
      </c>
      <c r="L88" s="96" t="s">
        <v>842</v>
      </c>
      <c r="M88" s="110">
        <v>45502</v>
      </c>
      <c r="N88" s="96" t="s">
        <v>843</v>
      </c>
      <c r="O88" s="96"/>
      <c r="P88" s="96" t="s">
        <v>842</v>
      </c>
      <c r="R88" t="s">
        <v>842</v>
      </c>
      <c r="T88" t="s">
        <v>842</v>
      </c>
      <c r="U88" s="143"/>
      <c r="V88" t="s">
        <v>842</v>
      </c>
      <c r="X88" t="s">
        <v>842</v>
      </c>
      <c r="Y88" s="143"/>
      <c r="Z88" t="s">
        <v>842</v>
      </c>
      <c r="AA88" s="143"/>
      <c r="AB88" t="s">
        <v>842</v>
      </c>
      <c r="AD88" t="s">
        <v>842</v>
      </c>
      <c r="AE88" s="140"/>
      <c r="AF88" t="s">
        <v>842</v>
      </c>
      <c r="AG88" s="110"/>
      <c r="AH88" t="s">
        <v>842</v>
      </c>
      <c r="AL88" t="s">
        <v>842</v>
      </c>
      <c r="AM88" s="234"/>
      <c r="AN88" t="s">
        <v>842</v>
      </c>
      <c r="AP88" t="s">
        <v>842</v>
      </c>
      <c r="AR88" t="s">
        <v>842</v>
      </c>
      <c r="AT88" t="s">
        <v>842</v>
      </c>
      <c r="AV88" t="s">
        <v>842</v>
      </c>
      <c r="AX88" t="s">
        <v>842</v>
      </c>
      <c r="AZ88" t="s">
        <v>842</v>
      </c>
      <c r="BB88" t="s">
        <v>842</v>
      </c>
      <c r="BD88" t="s">
        <v>842</v>
      </c>
      <c r="BF88" t="s">
        <v>842</v>
      </c>
      <c r="BH88" t="s">
        <v>842</v>
      </c>
      <c r="BJ88" t="s">
        <v>842</v>
      </c>
      <c r="BL88" t="s">
        <v>842</v>
      </c>
      <c r="BN88" t="s">
        <v>842</v>
      </c>
    </row>
    <row r="89" spans="1:66" x14ac:dyDescent="0.3">
      <c r="A89" s="96" t="s">
        <v>275</v>
      </c>
      <c r="B89" s="96" t="s">
        <v>277</v>
      </c>
      <c r="C89" s="96" t="s">
        <v>79</v>
      </c>
      <c r="D89" s="96">
        <v>0</v>
      </c>
      <c r="E89" s="143" t="s">
        <v>634</v>
      </c>
      <c r="F89" s="96" t="s">
        <v>842</v>
      </c>
      <c r="G89" s="110" t="s">
        <v>634</v>
      </c>
      <c r="H89" s="96" t="s">
        <v>842</v>
      </c>
      <c r="I89" s="110" t="s">
        <v>634</v>
      </c>
      <c r="J89" s="96" t="s">
        <v>842</v>
      </c>
      <c r="K89" s="110" t="s">
        <v>634</v>
      </c>
      <c r="L89" s="96" t="s">
        <v>842</v>
      </c>
      <c r="M89" s="110" t="s">
        <v>634</v>
      </c>
      <c r="N89" s="96" t="s">
        <v>842</v>
      </c>
      <c r="O89" s="96"/>
      <c r="P89" s="96" t="s">
        <v>842</v>
      </c>
      <c r="R89" t="s">
        <v>842</v>
      </c>
      <c r="T89" t="s">
        <v>842</v>
      </c>
      <c r="U89" s="143"/>
      <c r="V89" t="s">
        <v>842</v>
      </c>
      <c r="X89" t="s">
        <v>842</v>
      </c>
      <c r="Y89" s="143"/>
      <c r="Z89" t="s">
        <v>842</v>
      </c>
      <c r="AA89" s="143"/>
      <c r="AB89" t="s">
        <v>842</v>
      </c>
      <c r="AD89" t="s">
        <v>842</v>
      </c>
      <c r="AE89" s="140"/>
      <c r="AF89" t="s">
        <v>842</v>
      </c>
      <c r="AG89" s="110"/>
      <c r="AH89" t="s">
        <v>842</v>
      </c>
      <c r="AL89" t="s">
        <v>842</v>
      </c>
      <c r="AM89" s="234"/>
      <c r="AN89" t="s">
        <v>842</v>
      </c>
      <c r="AP89" t="s">
        <v>842</v>
      </c>
      <c r="AR89" t="s">
        <v>842</v>
      </c>
      <c r="AT89" t="s">
        <v>842</v>
      </c>
      <c r="AV89" t="s">
        <v>842</v>
      </c>
      <c r="AX89" t="s">
        <v>842</v>
      </c>
      <c r="AZ89" t="s">
        <v>842</v>
      </c>
      <c r="BB89" t="s">
        <v>842</v>
      </c>
      <c r="BD89" t="s">
        <v>842</v>
      </c>
      <c r="BF89" t="s">
        <v>842</v>
      </c>
      <c r="BH89" t="s">
        <v>842</v>
      </c>
      <c r="BJ89" t="s">
        <v>842</v>
      </c>
      <c r="BL89" t="s">
        <v>842</v>
      </c>
      <c r="BN89" t="s">
        <v>842</v>
      </c>
    </row>
    <row r="90" spans="1:66" x14ac:dyDescent="0.3">
      <c r="A90" s="96" t="s">
        <v>278</v>
      </c>
      <c r="B90" s="96" t="s">
        <v>280</v>
      </c>
      <c r="C90" s="96" t="s">
        <v>717</v>
      </c>
      <c r="D90" s="96">
        <v>4</v>
      </c>
      <c r="E90" s="143" t="s">
        <v>634</v>
      </c>
      <c r="F90" s="96" t="s">
        <v>842</v>
      </c>
      <c r="G90" s="110">
        <v>45449</v>
      </c>
      <c r="H90" s="96" t="s">
        <v>843</v>
      </c>
      <c r="I90" s="110">
        <v>45209</v>
      </c>
      <c r="J90" s="96" t="s">
        <v>843</v>
      </c>
      <c r="K90" s="110">
        <v>45511</v>
      </c>
      <c r="L90" s="96" t="s">
        <v>843</v>
      </c>
      <c r="M90" s="110">
        <v>45511</v>
      </c>
      <c r="N90" s="96" t="s">
        <v>843</v>
      </c>
      <c r="O90" s="96"/>
      <c r="P90" s="96" t="s">
        <v>842</v>
      </c>
      <c r="R90" t="s">
        <v>842</v>
      </c>
      <c r="T90" t="s">
        <v>842</v>
      </c>
      <c r="U90" s="143"/>
      <c r="V90" t="s">
        <v>842</v>
      </c>
      <c r="X90" t="s">
        <v>842</v>
      </c>
      <c r="Y90" s="143"/>
      <c r="Z90" t="s">
        <v>842</v>
      </c>
      <c r="AA90" s="143"/>
      <c r="AB90" t="s">
        <v>842</v>
      </c>
      <c r="AD90" t="s">
        <v>842</v>
      </c>
      <c r="AE90" s="140"/>
      <c r="AF90" t="s">
        <v>842</v>
      </c>
      <c r="AG90" s="110"/>
      <c r="AH90" t="s">
        <v>842</v>
      </c>
      <c r="AL90" t="s">
        <v>842</v>
      </c>
      <c r="AM90" s="234"/>
      <c r="AN90" t="s">
        <v>842</v>
      </c>
      <c r="AP90" t="s">
        <v>842</v>
      </c>
      <c r="AR90" t="s">
        <v>842</v>
      </c>
      <c r="AT90" t="s">
        <v>842</v>
      </c>
      <c r="AV90" t="s">
        <v>842</v>
      </c>
      <c r="AX90" t="s">
        <v>842</v>
      </c>
      <c r="AZ90" t="s">
        <v>842</v>
      </c>
      <c r="BB90" t="s">
        <v>842</v>
      </c>
      <c r="BD90" t="s">
        <v>842</v>
      </c>
      <c r="BF90" t="s">
        <v>842</v>
      </c>
      <c r="BH90" t="s">
        <v>842</v>
      </c>
      <c r="BJ90" t="s">
        <v>842</v>
      </c>
      <c r="BL90" t="s">
        <v>842</v>
      </c>
      <c r="BN90" t="s">
        <v>842</v>
      </c>
    </row>
    <row r="91" spans="1:66" x14ac:dyDescent="0.3">
      <c r="A91" s="96" t="s">
        <v>281</v>
      </c>
      <c r="B91" s="96" t="s">
        <v>283</v>
      </c>
      <c r="C91" s="96" t="s">
        <v>620</v>
      </c>
      <c r="D91" s="96">
        <v>12</v>
      </c>
      <c r="E91" s="143">
        <v>45599</v>
      </c>
      <c r="F91" s="96" t="s">
        <v>843</v>
      </c>
      <c r="G91" s="99">
        <v>45850</v>
      </c>
      <c r="H91" s="96" t="s">
        <v>843</v>
      </c>
      <c r="I91" s="99">
        <v>45850</v>
      </c>
      <c r="J91" s="96" t="s">
        <v>843</v>
      </c>
      <c r="K91" s="110" t="s">
        <v>634</v>
      </c>
      <c r="L91" s="96" t="s">
        <v>842</v>
      </c>
      <c r="M91" s="110">
        <v>45510</v>
      </c>
      <c r="N91" s="96" t="s">
        <v>843</v>
      </c>
      <c r="O91" s="96"/>
      <c r="P91" s="96" t="s">
        <v>842</v>
      </c>
      <c r="R91" t="s">
        <v>842</v>
      </c>
      <c r="T91" t="s">
        <v>842</v>
      </c>
      <c r="U91" s="99">
        <v>45852</v>
      </c>
      <c r="V91" t="s">
        <v>843</v>
      </c>
      <c r="X91" t="s">
        <v>842</v>
      </c>
      <c r="Y91" s="144">
        <v>45756</v>
      </c>
      <c r="Z91" t="s">
        <v>843</v>
      </c>
      <c r="AA91" s="143">
        <v>45757</v>
      </c>
      <c r="AB91" t="s">
        <v>843</v>
      </c>
      <c r="AD91" t="s">
        <v>842</v>
      </c>
      <c r="AE91" s="140"/>
      <c r="AF91" t="s">
        <v>842</v>
      </c>
      <c r="AG91" s="144">
        <v>45863</v>
      </c>
      <c r="AH91" t="s">
        <v>843</v>
      </c>
      <c r="AK91" s="99">
        <v>45856</v>
      </c>
      <c r="AL91" t="s">
        <v>843</v>
      </c>
      <c r="AM91" s="235">
        <v>45863</v>
      </c>
      <c r="AN91" t="s">
        <v>843</v>
      </c>
      <c r="AO91" s="144">
        <v>45864</v>
      </c>
      <c r="AP91" t="s">
        <v>843</v>
      </c>
      <c r="AQ91" s="144">
        <v>45863</v>
      </c>
      <c r="AR91" t="s">
        <v>843</v>
      </c>
      <c r="AT91" t="s">
        <v>842</v>
      </c>
      <c r="AV91" t="s">
        <v>842</v>
      </c>
      <c r="AX91" t="s">
        <v>842</v>
      </c>
      <c r="AY91" s="81">
        <v>45884</v>
      </c>
      <c r="AZ91" t="s">
        <v>843</v>
      </c>
      <c r="BA91" s="81">
        <v>45884</v>
      </c>
      <c r="BB91" t="s">
        <v>843</v>
      </c>
      <c r="BD91" t="s">
        <v>842</v>
      </c>
      <c r="BF91" t="s">
        <v>842</v>
      </c>
      <c r="BH91" t="s">
        <v>842</v>
      </c>
      <c r="BJ91" t="s">
        <v>842</v>
      </c>
      <c r="BL91" t="s">
        <v>842</v>
      </c>
      <c r="BN91" t="s">
        <v>842</v>
      </c>
    </row>
    <row r="92" spans="1:66" x14ac:dyDescent="0.3">
      <c r="A92" s="96" t="s">
        <v>284</v>
      </c>
      <c r="B92" s="96" t="s">
        <v>286</v>
      </c>
      <c r="C92" s="96" t="s">
        <v>619</v>
      </c>
      <c r="D92" s="96">
        <v>14</v>
      </c>
      <c r="E92" s="143">
        <v>45567</v>
      </c>
      <c r="F92" s="96" t="s">
        <v>843</v>
      </c>
      <c r="G92" s="110">
        <v>45448</v>
      </c>
      <c r="H92" s="96" t="s">
        <v>843</v>
      </c>
      <c r="I92" s="110">
        <v>45362</v>
      </c>
      <c r="J92" s="96" t="s">
        <v>843</v>
      </c>
      <c r="K92" s="110">
        <v>45780</v>
      </c>
      <c r="L92" s="96" t="s">
        <v>843</v>
      </c>
      <c r="M92" s="110">
        <v>45507</v>
      </c>
      <c r="N92" s="96" t="s">
        <v>843</v>
      </c>
      <c r="O92" s="96"/>
      <c r="P92" s="96" t="s">
        <v>842</v>
      </c>
      <c r="R92" t="s">
        <v>842</v>
      </c>
      <c r="T92" t="s">
        <v>842</v>
      </c>
      <c r="U92" s="143">
        <v>45734</v>
      </c>
      <c r="V92" t="s">
        <v>843</v>
      </c>
      <c r="W92" s="144">
        <v>45765</v>
      </c>
      <c r="X92" t="s">
        <v>843</v>
      </c>
      <c r="Y92" s="143">
        <v>45734</v>
      </c>
      <c r="Z92" t="s">
        <v>843</v>
      </c>
      <c r="AA92" s="80">
        <v>45765</v>
      </c>
      <c r="AB92" t="s">
        <v>843</v>
      </c>
      <c r="AC92" s="140"/>
      <c r="AD92" t="s">
        <v>842</v>
      </c>
      <c r="AE92" s="140">
        <v>45780</v>
      </c>
      <c r="AF92" t="s">
        <v>843</v>
      </c>
      <c r="AG92" s="110">
        <v>45867</v>
      </c>
      <c r="AH92" t="s">
        <v>843</v>
      </c>
      <c r="AL92" t="s">
        <v>842</v>
      </c>
      <c r="AM92" s="235">
        <v>45865</v>
      </c>
      <c r="AN92" t="s">
        <v>843</v>
      </c>
      <c r="AO92" s="144">
        <v>45865</v>
      </c>
      <c r="AP92" t="s">
        <v>843</v>
      </c>
      <c r="AQ92" s="144">
        <v>45865</v>
      </c>
      <c r="AR92" t="s">
        <v>843</v>
      </c>
      <c r="AT92" t="s">
        <v>842</v>
      </c>
      <c r="AV92" t="s">
        <v>842</v>
      </c>
      <c r="AX92" t="s">
        <v>842</v>
      </c>
      <c r="AZ92" t="s">
        <v>842</v>
      </c>
      <c r="BB92" t="s">
        <v>842</v>
      </c>
      <c r="BD92" t="s">
        <v>842</v>
      </c>
      <c r="BF92" t="s">
        <v>842</v>
      </c>
      <c r="BH92" t="s">
        <v>842</v>
      </c>
      <c r="BJ92" t="s">
        <v>842</v>
      </c>
      <c r="BL92" t="s">
        <v>842</v>
      </c>
      <c r="BN92" t="s">
        <v>842</v>
      </c>
    </row>
    <row r="93" spans="1:66" x14ac:dyDescent="0.3">
      <c r="A93" s="96" t="s">
        <v>287</v>
      </c>
      <c r="B93" s="96" t="s">
        <v>289</v>
      </c>
      <c r="C93" s="96" t="s">
        <v>16</v>
      </c>
      <c r="D93" s="96">
        <v>3</v>
      </c>
      <c r="E93" s="143">
        <v>45638</v>
      </c>
      <c r="F93" s="96" t="s">
        <v>843</v>
      </c>
      <c r="G93" s="110" t="s">
        <v>634</v>
      </c>
      <c r="H93" s="96" t="s">
        <v>842</v>
      </c>
      <c r="I93" s="110">
        <v>45209</v>
      </c>
      <c r="J93" s="96" t="s">
        <v>843</v>
      </c>
      <c r="K93" s="110" t="s">
        <v>634</v>
      </c>
      <c r="L93" s="96" t="s">
        <v>842</v>
      </c>
      <c r="M93" s="110" t="s">
        <v>634</v>
      </c>
      <c r="N93" s="96" t="s">
        <v>842</v>
      </c>
      <c r="O93" s="96"/>
      <c r="P93" s="96" t="s">
        <v>842</v>
      </c>
      <c r="R93" t="s">
        <v>842</v>
      </c>
      <c r="T93" t="s">
        <v>842</v>
      </c>
      <c r="U93" s="143"/>
      <c r="V93" t="s">
        <v>842</v>
      </c>
      <c r="X93" t="s">
        <v>842</v>
      </c>
      <c r="Y93" s="143"/>
      <c r="Z93" t="s">
        <v>842</v>
      </c>
      <c r="AA93" s="143">
        <v>45734</v>
      </c>
      <c r="AB93" t="s">
        <v>843</v>
      </c>
      <c r="AD93" t="s">
        <v>842</v>
      </c>
      <c r="AE93" s="140"/>
      <c r="AF93" t="s">
        <v>842</v>
      </c>
      <c r="AG93" s="110"/>
      <c r="AH93" t="s">
        <v>842</v>
      </c>
      <c r="AL93" t="s">
        <v>842</v>
      </c>
      <c r="AM93" s="234"/>
      <c r="AN93" t="s">
        <v>842</v>
      </c>
      <c r="AP93" t="s">
        <v>842</v>
      </c>
      <c r="AR93" t="s">
        <v>842</v>
      </c>
      <c r="AT93" t="s">
        <v>842</v>
      </c>
      <c r="AV93" t="s">
        <v>842</v>
      </c>
      <c r="AX93" t="s">
        <v>842</v>
      </c>
      <c r="AZ93" t="s">
        <v>842</v>
      </c>
      <c r="BB93" t="s">
        <v>842</v>
      </c>
      <c r="BD93" t="s">
        <v>842</v>
      </c>
      <c r="BF93" t="s">
        <v>842</v>
      </c>
      <c r="BH93" t="s">
        <v>842</v>
      </c>
      <c r="BJ93" t="s">
        <v>842</v>
      </c>
      <c r="BL93" t="s">
        <v>842</v>
      </c>
      <c r="BN93" t="s">
        <v>842</v>
      </c>
    </row>
    <row r="94" spans="1:66" x14ac:dyDescent="0.3">
      <c r="A94" s="96" t="s">
        <v>290</v>
      </c>
      <c r="B94" s="96" t="s">
        <v>292</v>
      </c>
      <c r="C94" s="96" t="s">
        <v>620</v>
      </c>
      <c r="D94" s="96">
        <v>7</v>
      </c>
      <c r="E94" s="143">
        <v>45572</v>
      </c>
      <c r="F94" s="96" t="s">
        <v>843</v>
      </c>
      <c r="G94" s="110">
        <v>45578</v>
      </c>
      <c r="H94" s="96" t="s">
        <v>843</v>
      </c>
      <c r="I94" s="99">
        <v>45850</v>
      </c>
      <c r="J94" s="96" t="s">
        <v>843</v>
      </c>
      <c r="K94" s="110" t="s">
        <v>634</v>
      </c>
      <c r="L94" s="96" t="s">
        <v>842</v>
      </c>
      <c r="M94" s="110">
        <v>45510</v>
      </c>
      <c r="N94" s="96" t="s">
        <v>843</v>
      </c>
      <c r="O94" s="96"/>
      <c r="P94" s="96" t="s">
        <v>842</v>
      </c>
      <c r="R94" t="s">
        <v>842</v>
      </c>
      <c r="T94" t="s">
        <v>842</v>
      </c>
      <c r="U94" s="99">
        <v>45852</v>
      </c>
      <c r="V94" t="s">
        <v>843</v>
      </c>
      <c r="X94" t="s">
        <v>842</v>
      </c>
      <c r="Y94" s="144">
        <v>45756</v>
      </c>
      <c r="Z94" t="s">
        <v>843</v>
      </c>
      <c r="AA94" s="143">
        <v>45757</v>
      </c>
      <c r="AB94" t="s">
        <v>843</v>
      </c>
      <c r="AD94" t="s">
        <v>842</v>
      </c>
      <c r="AE94" s="140"/>
      <c r="AF94" t="s">
        <v>842</v>
      </c>
      <c r="AG94" s="110"/>
      <c r="AH94" t="s">
        <v>842</v>
      </c>
      <c r="AL94" t="s">
        <v>842</v>
      </c>
      <c r="AM94" s="234"/>
      <c r="AN94" t="s">
        <v>842</v>
      </c>
      <c r="AP94" t="s">
        <v>842</v>
      </c>
      <c r="AR94" t="s">
        <v>842</v>
      </c>
      <c r="AT94" t="s">
        <v>842</v>
      </c>
      <c r="AV94" t="s">
        <v>842</v>
      </c>
      <c r="AX94" t="s">
        <v>842</v>
      </c>
      <c r="AZ94" t="s">
        <v>842</v>
      </c>
      <c r="BB94" t="s">
        <v>842</v>
      </c>
      <c r="BD94" t="s">
        <v>842</v>
      </c>
      <c r="BF94" t="s">
        <v>842</v>
      </c>
      <c r="BH94" t="s">
        <v>842</v>
      </c>
      <c r="BJ94" t="s">
        <v>842</v>
      </c>
      <c r="BL94" t="s">
        <v>842</v>
      </c>
      <c r="BN94" t="s">
        <v>842</v>
      </c>
    </row>
    <row r="95" spans="1:66" x14ac:dyDescent="0.3">
      <c r="A95" s="96" t="s">
        <v>293</v>
      </c>
      <c r="B95" s="96" t="s">
        <v>295</v>
      </c>
      <c r="C95" s="96" t="s">
        <v>16</v>
      </c>
      <c r="D95" s="96">
        <v>1</v>
      </c>
      <c r="E95" s="143" t="s">
        <v>634</v>
      </c>
      <c r="F95" s="96" t="s">
        <v>842</v>
      </c>
      <c r="G95" s="110" t="s">
        <v>634</v>
      </c>
      <c r="H95" s="96" t="s">
        <v>842</v>
      </c>
      <c r="I95" s="110" t="s">
        <v>634</v>
      </c>
      <c r="J95" s="96" t="s">
        <v>842</v>
      </c>
      <c r="K95" s="110" t="s">
        <v>634</v>
      </c>
      <c r="L95" s="96" t="s">
        <v>842</v>
      </c>
      <c r="M95" s="110" t="s">
        <v>634</v>
      </c>
      <c r="N95" s="96" t="s">
        <v>842</v>
      </c>
      <c r="O95" s="96"/>
      <c r="P95" s="96" t="s">
        <v>842</v>
      </c>
      <c r="R95" t="s">
        <v>842</v>
      </c>
      <c r="T95" t="s">
        <v>842</v>
      </c>
      <c r="U95" s="143"/>
      <c r="V95" t="s">
        <v>842</v>
      </c>
      <c r="X95" t="s">
        <v>842</v>
      </c>
      <c r="Y95" s="143"/>
      <c r="Z95" t="s">
        <v>842</v>
      </c>
      <c r="AA95" s="143">
        <v>45733</v>
      </c>
      <c r="AB95" t="s">
        <v>843</v>
      </c>
      <c r="AD95" t="s">
        <v>842</v>
      </c>
      <c r="AE95" s="140"/>
      <c r="AF95" t="s">
        <v>842</v>
      </c>
      <c r="AG95" s="110"/>
      <c r="AH95" t="s">
        <v>842</v>
      </c>
      <c r="AL95" t="s">
        <v>842</v>
      </c>
      <c r="AM95" s="234"/>
      <c r="AN95" t="s">
        <v>842</v>
      </c>
      <c r="AP95" t="s">
        <v>842</v>
      </c>
      <c r="AR95" t="s">
        <v>842</v>
      </c>
      <c r="AT95" t="s">
        <v>842</v>
      </c>
      <c r="AV95" t="s">
        <v>842</v>
      </c>
      <c r="AX95" t="s">
        <v>842</v>
      </c>
      <c r="AZ95" t="s">
        <v>842</v>
      </c>
      <c r="BB95" t="s">
        <v>842</v>
      </c>
      <c r="BD95" t="s">
        <v>842</v>
      </c>
      <c r="BF95" t="s">
        <v>842</v>
      </c>
      <c r="BH95" t="s">
        <v>842</v>
      </c>
      <c r="BJ95" t="s">
        <v>842</v>
      </c>
      <c r="BL95" t="s">
        <v>842</v>
      </c>
      <c r="BN95" t="s">
        <v>842</v>
      </c>
    </row>
    <row r="96" spans="1:66" x14ac:dyDescent="0.3">
      <c r="A96" s="96" t="s">
        <v>296</v>
      </c>
      <c r="B96" s="96" t="s">
        <v>298</v>
      </c>
      <c r="C96" s="96" t="s">
        <v>618</v>
      </c>
      <c r="D96" s="96">
        <v>1</v>
      </c>
      <c r="E96" s="143" t="s">
        <v>634</v>
      </c>
      <c r="F96" s="96" t="s">
        <v>842</v>
      </c>
      <c r="G96" s="110" t="s">
        <v>634</v>
      </c>
      <c r="H96" s="96" t="s">
        <v>842</v>
      </c>
      <c r="I96" s="110" t="s">
        <v>634</v>
      </c>
      <c r="J96" s="96" t="s">
        <v>842</v>
      </c>
      <c r="K96" s="110" t="s">
        <v>634</v>
      </c>
      <c r="L96" s="96" t="s">
        <v>842</v>
      </c>
      <c r="M96" s="110">
        <v>45502</v>
      </c>
      <c r="N96" s="96" t="s">
        <v>843</v>
      </c>
      <c r="O96" s="96"/>
      <c r="P96" s="96" t="s">
        <v>842</v>
      </c>
      <c r="R96" t="s">
        <v>842</v>
      </c>
      <c r="T96" t="s">
        <v>842</v>
      </c>
      <c r="U96" s="143"/>
      <c r="V96" t="s">
        <v>842</v>
      </c>
      <c r="X96" t="s">
        <v>842</v>
      </c>
      <c r="Y96" s="143"/>
      <c r="Z96" t="s">
        <v>842</v>
      </c>
      <c r="AA96" s="143"/>
      <c r="AB96" t="s">
        <v>842</v>
      </c>
      <c r="AD96" t="s">
        <v>842</v>
      </c>
      <c r="AE96" s="140"/>
      <c r="AF96" t="s">
        <v>842</v>
      </c>
      <c r="AG96" s="110"/>
      <c r="AH96" t="s">
        <v>842</v>
      </c>
      <c r="AL96" t="s">
        <v>842</v>
      </c>
      <c r="AM96" s="234"/>
      <c r="AN96" t="s">
        <v>842</v>
      </c>
      <c r="AP96" t="s">
        <v>842</v>
      </c>
      <c r="AR96" t="s">
        <v>842</v>
      </c>
      <c r="AT96" t="s">
        <v>842</v>
      </c>
      <c r="AV96" t="s">
        <v>842</v>
      </c>
      <c r="AX96" t="s">
        <v>842</v>
      </c>
      <c r="AZ96" t="s">
        <v>842</v>
      </c>
      <c r="BB96" t="s">
        <v>842</v>
      </c>
      <c r="BD96" t="s">
        <v>842</v>
      </c>
      <c r="BF96" t="s">
        <v>842</v>
      </c>
      <c r="BH96" t="s">
        <v>842</v>
      </c>
      <c r="BJ96" t="s">
        <v>842</v>
      </c>
      <c r="BL96" t="s">
        <v>842</v>
      </c>
      <c r="BN96" t="s">
        <v>842</v>
      </c>
    </row>
    <row r="97" spans="1:66" x14ac:dyDescent="0.3">
      <c r="A97" s="96" t="s">
        <v>299</v>
      </c>
      <c r="B97" s="96" t="s">
        <v>301</v>
      </c>
      <c r="C97" s="96" t="s">
        <v>632</v>
      </c>
      <c r="D97" s="96">
        <v>1</v>
      </c>
      <c r="E97" s="143" t="s">
        <v>634</v>
      </c>
      <c r="F97" s="96" t="s">
        <v>842</v>
      </c>
      <c r="G97" s="110" t="s">
        <v>634</v>
      </c>
      <c r="H97" s="96" t="s">
        <v>842</v>
      </c>
      <c r="I97" s="110">
        <v>45209</v>
      </c>
      <c r="J97" s="96" t="s">
        <v>843</v>
      </c>
      <c r="K97" s="110" t="s">
        <v>634</v>
      </c>
      <c r="L97" s="96" t="s">
        <v>842</v>
      </c>
      <c r="M97" s="110" t="s">
        <v>634</v>
      </c>
      <c r="N97" s="96" t="s">
        <v>842</v>
      </c>
      <c r="O97" s="96"/>
      <c r="P97" s="96" t="s">
        <v>842</v>
      </c>
      <c r="R97" t="s">
        <v>842</v>
      </c>
      <c r="T97" t="s">
        <v>842</v>
      </c>
      <c r="U97" s="143"/>
      <c r="V97" t="s">
        <v>842</v>
      </c>
      <c r="X97" t="s">
        <v>842</v>
      </c>
      <c r="Y97" s="143"/>
      <c r="Z97" t="s">
        <v>842</v>
      </c>
      <c r="AA97" s="143"/>
      <c r="AB97" t="s">
        <v>842</v>
      </c>
      <c r="AD97" t="s">
        <v>842</v>
      </c>
      <c r="AE97" s="140"/>
      <c r="AF97" t="s">
        <v>842</v>
      </c>
      <c r="AG97" s="110"/>
      <c r="AH97" t="s">
        <v>842</v>
      </c>
      <c r="AL97" t="s">
        <v>842</v>
      </c>
      <c r="AM97" s="234"/>
      <c r="AN97" t="s">
        <v>842</v>
      </c>
      <c r="AP97" t="s">
        <v>842</v>
      </c>
      <c r="AR97" t="s">
        <v>842</v>
      </c>
      <c r="AT97" t="s">
        <v>842</v>
      </c>
      <c r="AV97" t="s">
        <v>842</v>
      </c>
      <c r="AX97" t="s">
        <v>842</v>
      </c>
      <c r="AZ97" t="s">
        <v>842</v>
      </c>
      <c r="BB97" t="s">
        <v>842</v>
      </c>
      <c r="BD97" t="s">
        <v>842</v>
      </c>
      <c r="BF97" t="s">
        <v>842</v>
      </c>
      <c r="BH97" t="s">
        <v>842</v>
      </c>
      <c r="BJ97" t="s">
        <v>842</v>
      </c>
      <c r="BL97" t="s">
        <v>842</v>
      </c>
      <c r="BN97" t="s">
        <v>842</v>
      </c>
    </row>
    <row r="98" spans="1:66" x14ac:dyDescent="0.3">
      <c r="A98" s="96" t="s">
        <v>302</v>
      </c>
      <c r="B98" s="96" t="s">
        <v>304</v>
      </c>
      <c r="C98" s="96" t="s">
        <v>143</v>
      </c>
      <c r="D98" s="96">
        <v>4</v>
      </c>
      <c r="E98" s="143">
        <v>45566</v>
      </c>
      <c r="F98" s="96" t="s">
        <v>843</v>
      </c>
      <c r="G98" s="110">
        <v>45449</v>
      </c>
      <c r="H98" s="96" t="s">
        <v>843</v>
      </c>
      <c r="I98" s="110">
        <v>45224</v>
      </c>
      <c r="J98" s="96" t="s">
        <v>843</v>
      </c>
      <c r="K98" s="110" t="s">
        <v>634</v>
      </c>
      <c r="L98" s="96" t="s">
        <v>842</v>
      </c>
      <c r="M98" s="110" t="s">
        <v>634</v>
      </c>
      <c r="N98" s="96" t="s">
        <v>842</v>
      </c>
      <c r="O98" s="96"/>
      <c r="P98" s="96" t="s">
        <v>842</v>
      </c>
      <c r="R98" t="s">
        <v>842</v>
      </c>
      <c r="T98" t="s">
        <v>842</v>
      </c>
      <c r="U98" s="143"/>
      <c r="V98" t="s">
        <v>842</v>
      </c>
      <c r="X98" t="s">
        <v>842</v>
      </c>
      <c r="Y98" s="143">
        <v>45707</v>
      </c>
      <c r="Z98" t="s">
        <v>843</v>
      </c>
      <c r="AA98" s="143"/>
      <c r="AB98" t="s">
        <v>842</v>
      </c>
      <c r="AD98" t="s">
        <v>842</v>
      </c>
      <c r="AE98" s="140"/>
      <c r="AF98" t="s">
        <v>842</v>
      </c>
      <c r="AG98" s="110"/>
      <c r="AH98" t="s">
        <v>842</v>
      </c>
      <c r="AL98" t="s">
        <v>842</v>
      </c>
      <c r="AM98" s="234"/>
      <c r="AN98" t="s">
        <v>842</v>
      </c>
      <c r="AP98" t="s">
        <v>842</v>
      </c>
      <c r="AR98" t="s">
        <v>842</v>
      </c>
      <c r="AT98" t="s">
        <v>842</v>
      </c>
      <c r="AV98" t="s">
        <v>842</v>
      </c>
      <c r="AX98" t="s">
        <v>842</v>
      </c>
      <c r="AZ98" t="s">
        <v>842</v>
      </c>
      <c r="BB98" t="s">
        <v>842</v>
      </c>
      <c r="BD98" t="s">
        <v>842</v>
      </c>
      <c r="BF98" t="s">
        <v>842</v>
      </c>
      <c r="BH98" t="s">
        <v>842</v>
      </c>
      <c r="BJ98" t="s">
        <v>842</v>
      </c>
      <c r="BL98" t="s">
        <v>842</v>
      </c>
      <c r="BN98" t="s">
        <v>842</v>
      </c>
    </row>
    <row r="99" spans="1:66" x14ac:dyDescent="0.3">
      <c r="A99" s="96" t="s">
        <v>305</v>
      </c>
      <c r="B99" s="96" t="s">
        <v>307</v>
      </c>
      <c r="C99" s="96" t="s">
        <v>78</v>
      </c>
      <c r="D99" s="96">
        <v>1</v>
      </c>
      <c r="E99" s="143">
        <v>45665</v>
      </c>
      <c r="F99" s="96" t="s">
        <v>843</v>
      </c>
      <c r="G99" s="110" t="s">
        <v>634</v>
      </c>
      <c r="H99" s="96" t="s">
        <v>842</v>
      </c>
      <c r="I99" s="110" t="s">
        <v>634</v>
      </c>
      <c r="J99" s="96" t="s">
        <v>842</v>
      </c>
      <c r="K99" s="110" t="s">
        <v>634</v>
      </c>
      <c r="L99" s="96" t="s">
        <v>842</v>
      </c>
      <c r="M99" s="110" t="s">
        <v>634</v>
      </c>
      <c r="N99" s="96" t="s">
        <v>842</v>
      </c>
      <c r="O99" s="96"/>
      <c r="P99" s="96" t="s">
        <v>842</v>
      </c>
      <c r="R99" t="s">
        <v>842</v>
      </c>
      <c r="T99" t="s">
        <v>842</v>
      </c>
      <c r="U99" s="143"/>
      <c r="V99" t="s">
        <v>842</v>
      </c>
      <c r="X99" t="s">
        <v>842</v>
      </c>
      <c r="Y99" s="143"/>
      <c r="Z99" t="s">
        <v>842</v>
      </c>
      <c r="AA99" s="143"/>
      <c r="AB99" t="s">
        <v>842</v>
      </c>
      <c r="AD99" t="s">
        <v>842</v>
      </c>
      <c r="AE99" s="140"/>
      <c r="AF99" t="s">
        <v>842</v>
      </c>
      <c r="AG99" s="110"/>
      <c r="AH99" t="s">
        <v>842</v>
      </c>
      <c r="AL99" t="s">
        <v>842</v>
      </c>
      <c r="AM99" s="234"/>
      <c r="AN99" t="s">
        <v>842</v>
      </c>
      <c r="AP99" t="s">
        <v>842</v>
      </c>
      <c r="AR99" t="s">
        <v>842</v>
      </c>
      <c r="AT99" t="s">
        <v>842</v>
      </c>
      <c r="AV99" t="s">
        <v>842</v>
      </c>
      <c r="AX99" t="s">
        <v>842</v>
      </c>
      <c r="AZ99" t="s">
        <v>842</v>
      </c>
      <c r="BB99" t="s">
        <v>842</v>
      </c>
      <c r="BD99" t="s">
        <v>842</v>
      </c>
      <c r="BF99" t="s">
        <v>842</v>
      </c>
      <c r="BH99" t="s">
        <v>842</v>
      </c>
      <c r="BJ99" t="s">
        <v>842</v>
      </c>
      <c r="BL99" t="s">
        <v>842</v>
      </c>
      <c r="BN99" t="s">
        <v>842</v>
      </c>
    </row>
    <row r="100" spans="1:66" x14ac:dyDescent="0.3">
      <c r="A100" s="96" t="s">
        <v>308</v>
      </c>
      <c r="B100" s="96" t="s">
        <v>310</v>
      </c>
      <c r="C100" s="96" t="s">
        <v>623</v>
      </c>
      <c r="D100" s="96">
        <v>12</v>
      </c>
      <c r="E100" s="143">
        <v>45669</v>
      </c>
      <c r="F100" s="96" t="s">
        <v>843</v>
      </c>
      <c r="G100" s="143">
        <v>45770</v>
      </c>
      <c r="H100" s="96" t="s">
        <v>843</v>
      </c>
      <c r="I100" s="143">
        <v>45771</v>
      </c>
      <c r="J100" s="96" t="s">
        <v>843</v>
      </c>
      <c r="K100" s="110" t="s">
        <v>634</v>
      </c>
      <c r="L100" s="96" t="s">
        <v>842</v>
      </c>
      <c r="M100" s="110" t="s">
        <v>634</v>
      </c>
      <c r="N100" s="96" t="s">
        <v>842</v>
      </c>
      <c r="O100" s="96"/>
      <c r="P100" s="96" t="s">
        <v>842</v>
      </c>
      <c r="R100" t="s">
        <v>842</v>
      </c>
      <c r="T100" t="s">
        <v>842</v>
      </c>
      <c r="U100" s="143">
        <v>45732</v>
      </c>
      <c r="V100" t="s">
        <v>843</v>
      </c>
      <c r="W100" s="143">
        <v>45767</v>
      </c>
      <c r="X100" t="s">
        <v>843</v>
      </c>
      <c r="Y100" s="143">
        <v>45732</v>
      </c>
      <c r="Z100" t="s">
        <v>843</v>
      </c>
      <c r="AA100" s="148">
        <v>45769</v>
      </c>
      <c r="AB100" t="s">
        <v>843</v>
      </c>
      <c r="AC100" s="143">
        <v>45768</v>
      </c>
      <c r="AD100" t="s">
        <v>843</v>
      </c>
      <c r="AE100" s="140"/>
      <c r="AF100" t="s">
        <v>842</v>
      </c>
      <c r="AG100" s="143">
        <v>45867</v>
      </c>
      <c r="AH100" t="s">
        <v>843</v>
      </c>
      <c r="AL100" t="s">
        <v>842</v>
      </c>
      <c r="AM100" s="233">
        <v>45868</v>
      </c>
      <c r="AN100" t="s">
        <v>843</v>
      </c>
      <c r="AO100" s="143">
        <v>45870</v>
      </c>
      <c r="AP100" t="s">
        <v>843</v>
      </c>
      <c r="AQ100" s="143">
        <v>45866</v>
      </c>
      <c r="AR100" t="s">
        <v>843</v>
      </c>
      <c r="AT100" t="s">
        <v>842</v>
      </c>
      <c r="AV100" t="s">
        <v>842</v>
      </c>
      <c r="AX100" t="s">
        <v>842</v>
      </c>
      <c r="AY100" s="81">
        <v>45887</v>
      </c>
      <c r="AZ100" t="s">
        <v>843</v>
      </c>
      <c r="BA100" s="81">
        <v>45888</v>
      </c>
      <c r="BB100" t="s">
        <v>843</v>
      </c>
      <c r="BD100" t="s">
        <v>842</v>
      </c>
      <c r="BF100" t="s">
        <v>842</v>
      </c>
      <c r="BH100" t="s">
        <v>842</v>
      </c>
      <c r="BJ100" t="s">
        <v>842</v>
      </c>
      <c r="BL100" t="s">
        <v>842</v>
      </c>
      <c r="BN100" t="s">
        <v>842</v>
      </c>
    </row>
    <row r="101" spans="1:66" x14ac:dyDescent="0.3">
      <c r="A101" s="96" t="s">
        <v>311</v>
      </c>
      <c r="B101" s="96" t="s">
        <v>313</v>
      </c>
      <c r="C101" s="96" t="s">
        <v>618</v>
      </c>
      <c r="D101" s="96">
        <v>1</v>
      </c>
      <c r="E101" s="143" t="s">
        <v>634</v>
      </c>
      <c r="F101" s="96" t="s">
        <v>842</v>
      </c>
      <c r="G101" s="110" t="s">
        <v>634</v>
      </c>
      <c r="H101" s="96" t="s">
        <v>842</v>
      </c>
      <c r="I101" s="110" t="s">
        <v>634</v>
      </c>
      <c r="J101" s="96" t="s">
        <v>842</v>
      </c>
      <c r="K101" s="110" t="s">
        <v>634</v>
      </c>
      <c r="L101" s="96" t="s">
        <v>842</v>
      </c>
      <c r="M101" s="110">
        <v>45502</v>
      </c>
      <c r="N101" s="96" t="s">
        <v>843</v>
      </c>
      <c r="O101" s="96"/>
      <c r="P101" s="96" t="s">
        <v>842</v>
      </c>
      <c r="R101" t="s">
        <v>842</v>
      </c>
      <c r="T101" t="s">
        <v>842</v>
      </c>
      <c r="U101" s="143"/>
      <c r="V101" t="s">
        <v>842</v>
      </c>
      <c r="X101" t="s">
        <v>842</v>
      </c>
      <c r="Y101" s="143"/>
      <c r="Z101" t="s">
        <v>842</v>
      </c>
      <c r="AA101" s="143"/>
      <c r="AB101" t="s">
        <v>842</v>
      </c>
      <c r="AD101" t="s">
        <v>842</v>
      </c>
      <c r="AE101" s="140"/>
      <c r="AF101" t="s">
        <v>842</v>
      </c>
      <c r="AG101" s="110"/>
      <c r="AH101" t="s">
        <v>842</v>
      </c>
      <c r="AL101" t="s">
        <v>842</v>
      </c>
      <c r="AM101" s="234"/>
      <c r="AN101" t="s">
        <v>842</v>
      </c>
      <c r="AP101" t="s">
        <v>842</v>
      </c>
      <c r="AR101" t="s">
        <v>842</v>
      </c>
      <c r="AT101" t="s">
        <v>842</v>
      </c>
      <c r="AV101" t="s">
        <v>842</v>
      </c>
      <c r="AX101" t="s">
        <v>842</v>
      </c>
      <c r="AZ101" t="s">
        <v>842</v>
      </c>
      <c r="BB101" t="s">
        <v>842</v>
      </c>
      <c r="BD101" t="s">
        <v>842</v>
      </c>
      <c r="BF101" t="s">
        <v>842</v>
      </c>
      <c r="BH101" t="s">
        <v>842</v>
      </c>
      <c r="BJ101" t="s">
        <v>842</v>
      </c>
      <c r="BL101" t="s">
        <v>842</v>
      </c>
      <c r="BN101" t="s">
        <v>842</v>
      </c>
    </row>
    <row r="102" spans="1:66" x14ac:dyDescent="0.3">
      <c r="A102" s="96" t="s">
        <v>314</v>
      </c>
      <c r="B102" s="96" t="s">
        <v>316</v>
      </c>
      <c r="C102" s="96" t="s">
        <v>35</v>
      </c>
      <c r="D102" s="96">
        <v>5</v>
      </c>
      <c r="E102" s="143" t="s">
        <v>634</v>
      </c>
      <c r="F102" s="96" t="s">
        <v>842</v>
      </c>
      <c r="G102" s="110" t="s">
        <v>634</v>
      </c>
      <c r="H102" s="96" t="s">
        <v>842</v>
      </c>
      <c r="I102" s="110" t="s">
        <v>634</v>
      </c>
      <c r="J102" s="96" t="s">
        <v>842</v>
      </c>
      <c r="K102" s="110" t="s">
        <v>634</v>
      </c>
      <c r="L102" s="96" t="s">
        <v>842</v>
      </c>
      <c r="M102" s="110" t="s">
        <v>634</v>
      </c>
      <c r="N102" s="96" t="s">
        <v>842</v>
      </c>
      <c r="O102" s="96"/>
      <c r="P102" s="96" t="s">
        <v>842</v>
      </c>
      <c r="R102" t="s">
        <v>842</v>
      </c>
      <c r="T102" t="s">
        <v>842</v>
      </c>
      <c r="U102" s="143"/>
      <c r="V102" t="s">
        <v>842</v>
      </c>
      <c r="X102" t="s">
        <v>842</v>
      </c>
      <c r="Y102" s="143"/>
      <c r="Z102" t="s">
        <v>842</v>
      </c>
      <c r="AA102" s="217">
        <v>45752</v>
      </c>
      <c r="AB102" t="s">
        <v>843</v>
      </c>
      <c r="AC102" s="185">
        <v>45752</v>
      </c>
      <c r="AD102" t="s">
        <v>843</v>
      </c>
      <c r="AE102" s="140"/>
      <c r="AF102" t="s">
        <v>842</v>
      </c>
      <c r="AG102" s="144">
        <v>45864</v>
      </c>
      <c r="AH102" t="s">
        <v>843</v>
      </c>
      <c r="AL102" t="s">
        <v>842</v>
      </c>
      <c r="AM102" s="235">
        <v>45864</v>
      </c>
      <c r="AN102" t="s">
        <v>843</v>
      </c>
      <c r="AO102" s="144">
        <v>45864</v>
      </c>
      <c r="AP102" t="s">
        <v>843</v>
      </c>
      <c r="AR102" t="s">
        <v>842</v>
      </c>
      <c r="AT102" t="s">
        <v>842</v>
      </c>
      <c r="AV102" t="s">
        <v>842</v>
      </c>
      <c r="AX102" t="s">
        <v>842</v>
      </c>
      <c r="AY102" s="191">
        <v>45885</v>
      </c>
      <c r="AZ102" t="s">
        <v>843</v>
      </c>
      <c r="BA102" s="191">
        <v>45885</v>
      </c>
      <c r="BB102" t="s">
        <v>843</v>
      </c>
      <c r="BD102" t="s">
        <v>842</v>
      </c>
      <c r="BF102" t="s">
        <v>842</v>
      </c>
      <c r="BH102" t="s">
        <v>842</v>
      </c>
      <c r="BJ102" t="s">
        <v>842</v>
      </c>
      <c r="BL102" t="s">
        <v>842</v>
      </c>
      <c r="BN102" t="s">
        <v>842</v>
      </c>
    </row>
    <row r="103" spans="1:66" x14ac:dyDescent="0.3">
      <c r="A103" s="96" t="s">
        <v>317</v>
      </c>
      <c r="B103" s="96" t="s">
        <v>319</v>
      </c>
      <c r="C103" s="96" t="s">
        <v>633</v>
      </c>
      <c r="D103" s="96">
        <v>9</v>
      </c>
      <c r="E103" s="143">
        <v>45568</v>
      </c>
      <c r="F103" s="96" t="s">
        <v>843</v>
      </c>
      <c r="G103" s="110">
        <v>45449</v>
      </c>
      <c r="H103" s="96" t="s">
        <v>843</v>
      </c>
      <c r="I103" s="110">
        <v>45209</v>
      </c>
      <c r="J103" s="96" t="s">
        <v>843</v>
      </c>
      <c r="K103" s="110">
        <v>45504</v>
      </c>
      <c r="L103" s="96" t="s">
        <v>843</v>
      </c>
      <c r="M103" s="110">
        <v>45504</v>
      </c>
      <c r="N103" s="96" t="s">
        <v>843</v>
      </c>
      <c r="O103" s="96"/>
      <c r="P103" s="96" t="s">
        <v>842</v>
      </c>
      <c r="R103" t="s">
        <v>842</v>
      </c>
      <c r="T103" t="s">
        <v>842</v>
      </c>
      <c r="U103" s="143">
        <v>45722</v>
      </c>
      <c r="V103" t="s">
        <v>843</v>
      </c>
      <c r="X103" t="s">
        <v>842</v>
      </c>
      <c r="Y103" s="143">
        <v>45707</v>
      </c>
      <c r="Z103" t="s">
        <v>843</v>
      </c>
      <c r="AA103" s="143"/>
      <c r="AB103" t="s">
        <v>842</v>
      </c>
      <c r="AD103" t="s">
        <v>842</v>
      </c>
      <c r="AE103" s="140"/>
      <c r="AF103" t="s">
        <v>842</v>
      </c>
      <c r="AG103" s="110"/>
      <c r="AH103" t="s">
        <v>842</v>
      </c>
      <c r="AL103" t="s">
        <v>842</v>
      </c>
      <c r="AM103" s="235">
        <v>45861</v>
      </c>
      <c r="AN103" t="s">
        <v>843</v>
      </c>
      <c r="AO103" s="144">
        <v>45861</v>
      </c>
      <c r="AP103" t="s">
        <v>843</v>
      </c>
      <c r="AR103" t="s">
        <v>842</v>
      </c>
      <c r="AT103" t="s">
        <v>842</v>
      </c>
      <c r="AV103" t="s">
        <v>842</v>
      </c>
      <c r="AX103" t="s">
        <v>842</v>
      </c>
      <c r="AZ103" t="s">
        <v>842</v>
      </c>
      <c r="BB103" t="s">
        <v>842</v>
      </c>
      <c r="BD103" t="s">
        <v>842</v>
      </c>
      <c r="BF103" t="s">
        <v>842</v>
      </c>
      <c r="BH103" t="s">
        <v>842</v>
      </c>
      <c r="BJ103" t="s">
        <v>842</v>
      </c>
      <c r="BL103" t="s">
        <v>842</v>
      </c>
      <c r="BN103" t="s">
        <v>842</v>
      </c>
    </row>
    <row r="104" spans="1:66" x14ac:dyDescent="0.3">
      <c r="A104" s="96" t="s">
        <v>320</v>
      </c>
      <c r="B104" s="96" t="s">
        <v>322</v>
      </c>
      <c r="C104" s="96" t="s">
        <v>623</v>
      </c>
      <c r="D104" s="96">
        <v>5</v>
      </c>
      <c r="E104" s="143" t="s">
        <v>634</v>
      </c>
      <c r="F104" s="96" t="s">
        <v>842</v>
      </c>
      <c r="G104" s="110">
        <v>45808</v>
      </c>
      <c r="H104" s="96" t="s">
        <v>843</v>
      </c>
      <c r="I104" s="110" t="s">
        <v>634</v>
      </c>
      <c r="J104" s="96" t="s">
        <v>842</v>
      </c>
      <c r="K104" s="110" t="s">
        <v>634</v>
      </c>
      <c r="L104" s="96" t="s">
        <v>842</v>
      </c>
      <c r="M104" s="110" t="s">
        <v>634</v>
      </c>
      <c r="N104" s="96" t="s">
        <v>842</v>
      </c>
      <c r="O104" s="96"/>
      <c r="P104" s="96" t="s">
        <v>842</v>
      </c>
      <c r="R104" t="s">
        <v>842</v>
      </c>
      <c r="T104" t="s">
        <v>842</v>
      </c>
      <c r="U104" s="143"/>
      <c r="V104" t="s">
        <v>842</v>
      </c>
      <c r="X104" t="s">
        <v>842</v>
      </c>
      <c r="Y104" s="143"/>
      <c r="Z104" t="s">
        <v>842</v>
      </c>
      <c r="AA104" s="143"/>
      <c r="AB104" t="s">
        <v>842</v>
      </c>
      <c r="AD104" t="s">
        <v>842</v>
      </c>
      <c r="AE104" s="140"/>
      <c r="AF104" t="s">
        <v>842</v>
      </c>
      <c r="AG104" s="143">
        <v>45867</v>
      </c>
      <c r="AH104" t="s">
        <v>843</v>
      </c>
      <c r="AL104" t="s">
        <v>842</v>
      </c>
      <c r="AM104" s="233">
        <v>45868</v>
      </c>
      <c r="AN104" t="s">
        <v>843</v>
      </c>
      <c r="AO104" s="143">
        <v>45870</v>
      </c>
      <c r="AP104" t="s">
        <v>843</v>
      </c>
      <c r="AQ104" s="143">
        <v>45866</v>
      </c>
      <c r="AR104" t="s">
        <v>843</v>
      </c>
      <c r="AT104" t="s">
        <v>842</v>
      </c>
      <c r="AV104" t="s">
        <v>842</v>
      </c>
      <c r="AX104" t="s">
        <v>842</v>
      </c>
      <c r="AY104" s="81">
        <v>45887</v>
      </c>
      <c r="AZ104" t="s">
        <v>843</v>
      </c>
      <c r="BA104" s="81">
        <v>45888</v>
      </c>
      <c r="BB104" t="s">
        <v>843</v>
      </c>
      <c r="BD104" t="s">
        <v>842</v>
      </c>
      <c r="BF104" t="s">
        <v>842</v>
      </c>
      <c r="BH104" t="s">
        <v>842</v>
      </c>
      <c r="BJ104" t="s">
        <v>842</v>
      </c>
      <c r="BL104" t="s">
        <v>842</v>
      </c>
      <c r="BN104" t="s">
        <v>842</v>
      </c>
    </row>
    <row r="105" spans="1:66" x14ac:dyDescent="0.3">
      <c r="A105" s="96" t="s">
        <v>323</v>
      </c>
      <c r="B105" s="96" t="s">
        <v>325</v>
      </c>
      <c r="C105" s="96" t="s">
        <v>619</v>
      </c>
      <c r="D105" s="96">
        <v>13</v>
      </c>
      <c r="E105" s="143">
        <v>45530</v>
      </c>
      <c r="F105" s="96" t="s">
        <v>843</v>
      </c>
      <c r="G105" s="110">
        <v>45765</v>
      </c>
      <c r="H105" s="96" t="s">
        <v>843</v>
      </c>
      <c r="I105" s="110">
        <v>45371</v>
      </c>
      <c r="J105" s="96" t="s">
        <v>843</v>
      </c>
      <c r="K105" s="110">
        <v>45780</v>
      </c>
      <c r="L105" s="96" t="s">
        <v>843</v>
      </c>
      <c r="M105" s="110" t="s">
        <v>634</v>
      </c>
      <c r="N105" s="96" t="s">
        <v>842</v>
      </c>
      <c r="O105" s="96"/>
      <c r="P105" s="96" t="s">
        <v>842</v>
      </c>
      <c r="R105" t="s">
        <v>842</v>
      </c>
      <c r="T105" t="s">
        <v>842</v>
      </c>
      <c r="U105" s="143">
        <v>45734</v>
      </c>
      <c r="V105" t="s">
        <v>843</v>
      </c>
      <c r="W105" s="140">
        <v>45752</v>
      </c>
      <c r="X105" t="s">
        <v>843</v>
      </c>
      <c r="Y105" s="143">
        <v>45734</v>
      </c>
      <c r="Z105" t="s">
        <v>843</v>
      </c>
      <c r="AA105" s="143"/>
      <c r="AB105" t="s">
        <v>842</v>
      </c>
      <c r="AC105" s="140">
        <v>45751</v>
      </c>
      <c r="AD105" t="s">
        <v>843</v>
      </c>
      <c r="AE105" s="140">
        <v>45780</v>
      </c>
      <c r="AF105" t="s">
        <v>843</v>
      </c>
      <c r="AG105" s="110">
        <v>45867</v>
      </c>
      <c r="AH105" t="s">
        <v>843</v>
      </c>
      <c r="AL105" t="s">
        <v>842</v>
      </c>
      <c r="AM105" s="235">
        <v>45865</v>
      </c>
      <c r="AN105" t="s">
        <v>843</v>
      </c>
      <c r="AO105" s="144">
        <v>45865</v>
      </c>
      <c r="AP105" t="s">
        <v>843</v>
      </c>
      <c r="AQ105" s="144">
        <v>45865</v>
      </c>
      <c r="AR105" t="s">
        <v>843</v>
      </c>
      <c r="AT105" t="s">
        <v>842</v>
      </c>
      <c r="AV105" t="s">
        <v>842</v>
      </c>
      <c r="AX105" t="s">
        <v>842</v>
      </c>
      <c r="AZ105" t="s">
        <v>842</v>
      </c>
      <c r="BB105" t="s">
        <v>842</v>
      </c>
      <c r="BD105" t="s">
        <v>842</v>
      </c>
      <c r="BF105" t="s">
        <v>842</v>
      </c>
      <c r="BH105" t="s">
        <v>842</v>
      </c>
      <c r="BJ105" t="s">
        <v>842</v>
      </c>
      <c r="BL105" t="s">
        <v>842</v>
      </c>
      <c r="BN105" t="s">
        <v>842</v>
      </c>
    </row>
    <row r="106" spans="1:66" x14ac:dyDescent="0.3">
      <c r="A106" s="96" t="s">
        <v>326</v>
      </c>
      <c r="B106" s="96" t="s">
        <v>328</v>
      </c>
      <c r="C106" s="96" t="s">
        <v>27</v>
      </c>
      <c r="D106" s="96">
        <v>5</v>
      </c>
      <c r="E106" s="144">
        <v>45685</v>
      </c>
      <c r="F106" s="96" t="s">
        <v>843</v>
      </c>
      <c r="G106" s="110" t="s">
        <v>634</v>
      </c>
      <c r="H106" s="96" t="s">
        <v>842</v>
      </c>
      <c r="I106" s="110" t="s">
        <v>634</v>
      </c>
      <c r="J106" s="96" t="s">
        <v>842</v>
      </c>
      <c r="K106" s="110" t="s">
        <v>634</v>
      </c>
      <c r="L106" s="96" t="s">
        <v>842</v>
      </c>
      <c r="M106" s="110" t="s">
        <v>634</v>
      </c>
      <c r="N106" s="96" t="s">
        <v>842</v>
      </c>
      <c r="O106" s="96"/>
      <c r="P106" s="96" t="s">
        <v>842</v>
      </c>
      <c r="R106" t="s">
        <v>842</v>
      </c>
      <c r="T106" t="s">
        <v>842</v>
      </c>
      <c r="U106" s="143">
        <v>45726</v>
      </c>
      <c r="V106" t="s">
        <v>843</v>
      </c>
      <c r="X106" t="s">
        <v>842</v>
      </c>
      <c r="Y106" s="143">
        <v>45729</v>
      </c>
      <c r="Z106" t="s">
        <v>843</v>
      </c>
      <c r="AA106" s="143">
        <v>45741</v>
      </c>
      <c r="AB106" t="s">
        <v>843</v>
      </c>
      <c r="AD106" t="s">
        <v>842</v>
      </c>
      <c r="AE106" s="140"/>
      <c r="AF106" t="s">
        <v>842</v>
      </c>
      <c r="AG106" s="110"/>
      <c r="AH106" t="s">
        <v>842</v>
      </c>
      <c r="AI106" s="143">
        <v>45779</v>
      </c>
      <c r="AJ106" t="s">
        <v>843</v>
      </c>
      <c r="AL106" t="s">
        <v>842</v>
      </c>
      <c r="AM106" s="234"/>
      <c r="AN106" t="s">
        <v>842</v>
      </c>
      <c r="AP106" t="s">
        <v>842</v>
      </c>
      <c r="AR106" t="s">
        <v>842</v>
      </c>
      <c r="AT106" t="s">
        <v>842</v>
      </c>
      <c r="AV106" t="s">
        <v>842</v>
      </c>
      <c r="AX106" t="s">
        <v>842</v>
      </c>
      <c r="AZ106" t="s">
        <v>842</v>
      </c>
      <c r="BB106" t="s">
        <v>842</v>
      </c>
      <c r="BD106" t="s">
        <v>842</v>
      </c>
      <c r="BF106" t="s">
        <v>842</v>
      </c>
      <c r="BH106" t="s">
        <v>842</v>
      </c>
      <c r="BJ106" t="s">
        <v>842</v>
      </c>
      <c r="BL106" t="s">
        <v>842</v>
      </c>
      <c r="BN106" t="s">
        <v>842</v>
      </c>
    </row>
    <row r="107" spans="1:66" x14ac:dyDescent="0.3">
      <c r="A107" s="96" t="s">
        <v>329</v>
      </c>
      <c r="B107" s="96" t="s">
        <v>331</v>
      </c>
      <c r="C107" s="96" t="s">
        <v>618</v>
      </c>
      <c r="D107" s="96">
        <v>3</v>
      </c>
      <c r="E107" s="143" t="s">
        <v>634</v>
      </c>
      <c r="F107" s="96" t="s">
        <v>842</v>
      </c>
      <c r="G107" s="110">
        <v>45449</v>
      </c>
      <c r="H107" s="96" t="s">
        <v>843</v>
      </c>
      <c r="I107" s="110">
        <v>45209</v>
      </c>
      <c r="J107" s="96" t="s">
        <v>843</v>
      </c>
      <c r="K107" s="110" t="s">
        <v>634</v>
      </c>
      <c r="L107" s="96" t="s">
        <v>842</v>
      </c>
      <c r="M107" s="110">
        <v>45502</v>
      </c>
      <c r="N107" s="96" t="s">
        <v>843</v>
      </c>
      <c r="O107" s="96"/>
      <c r="P107" s="96" t="s">
        <v>842</v>
      </c>
      <c r="R107" t="s">
        <v>842</v>
      </c>
      <c r="T107" t="s">
        <v>842</v>
      </c>
      <c r="U107" s="143"/>
      <c r="V107" t="s">
        <v>842</v>
      </c>
      <c r="X107" t="s">
        <v>842</v>
      </c>
      <c r="Y107" s="143"/>
      <c r="Z107" t="s">
        <v>842</v>
      </c>
      <c r="AA107" s="143"/>
      <c r="AB107" t="s">
        <v>842</v>
      </c>
      <c r="AD107" t="s">
        <v>842</v>
      </c>
      <c r="AE107" s="140"/>
      <c r="AF107" t="s">
        <v>842</v>
      </c>
      <c r="AG107" s="110"/>
      <c r="AH107" t="s">
        <v>842</v>
      </c>
      <c r="AL107" t="s">
        <v>842</v>
      </c>
      <c r="AM107" s="234"/>
      <c r="AN107" t="s">
        <v>842</v>
      </c>
      <c r="AP107" t="s">
        <v>842</v>
      </c>
      <c r="AR107" t="s">
        <v>842</v>
      </c>
      <c r="AT107" t="s">
        <v>842</v>
      </c>
      <c r="AV107" t="s">
        <v>842</v>
      </c>
      <c r="AX107" t="s">
        <v>842</v>
      </c>
      <c r="AZ107" t="s">
        <v>842</v>
      </c>
      <c r="BB107" t="s">
        <v>842</v>
      </c>
      <c r="BD107" t="s">
        <v>842</v>
      </c>
      <c r="BF107" t="s">
        <v>842</v>
      </c>
      <c r="BH107" t="s">
        <v>842</v>
      </c>
      <c r="BJ107" t="s">
        <v>842</v>
      </c>
      <c r="BL107" t="s">
        <v>842</v>
      </c>
      <c r="BN107" t="s">
        <v>842</v>
      </c>
    </row>
    <row r="108" spans="1:66" x14ac:dyDescent="0.3">
      <c r="A108" s="96" t="s">
        <v>332</v>
      </c>
      <c r="B108" s="96" t="s">
        <v>334</v>
      </c>
      <c r="C108" s="96" t="s">
        <v>619</v>
      </c>
      <c r="D108" s="96">
        <v>11</v>
      </c>
      <c r="E108" s="143">
        <v>45567</v>
      </c>
      <c r="F108" s="96" t="s">
        <v>843</v>
      </c>
      <c r="G108" s="110">
        <v>45448</v>
      </c>
      <c r="H108" s="96" t="s">
        <v>843</v>
      </c>
      <c r="I108" s="110">
        <v>45362</v>
      </c>
      <c r="J108" s="96" t="s">
        <v>843</v>
      </c>
      <c r="K108" s="110">
        <v>45780</v>
      </c>
      <c r="L108" s="96" t="s">
        <v>843</v>
      </c>
      <c r="M108" s="110">
        <v>45507</v>
      </c>
      <c r="N108" s="96" t="s">
        <v>843</v>
      </c>
      <c r="O108" s="96"/>
      <c r="P108" s="96" t="s">
        <v>842</v>
      </c>
      <c r="R108" t="s">
        <v>842</v>
      </c>
      <c r="T108" t="s">
        <v>842</v>
      </c>
      <c r="U108" s="143">
        <v>45734</v>
      </c>
      <c r="V108" t="s">
        <v>843</v>
      </c>
      <c r="W108" s="140">
        <v>45752</v>
      </c>
      <c r="X108" t="s">
        <v>843</v>
      </c>
      <c r="Y108" s="143">
        <v>45734</v>
      </c>
      <c r="Z108" t="s">
        <v>843</v>
      </c>
      <c r="AA108" s="143"/>
      <c r="AB108" t="s">
        <v>842</v>
      </c>
      <c r="AC108" s="140">
        <v>45751</v>
      </c>
      <c r="AD108" t="s">
        <v>843</v>
      </c>
      <c r="AE108" s="140">
        <v>45780</v>
      </c>
      <c r="AF108" t="s">
        <v>843</v>
      </c>
      <c r="AG108" s="110">
        <v>45780</v>
      </c>
      <c r="AH108" t="s">
        <v>843</v>
      </c>
      <c r="AL108" t="s">
        <v>842</v>
      </c>
      <c r="AM108" s="234"/>
      <c r="AN108" t="s">
        <v>842</v>
      </c>
      <c r="AP108" t="s">
        <v>842</v>
      </c>
      <c r="AR108" t="s">
        <v>842</v>
      </c>
      <c r="AT108" t="s">
        <v>842</v>
      </c>
      <c r="AV108" t="s">
        <v>842</v>
      </c>
      <c r="AX108" t="s">
        <v>842</v>
      </c>
      <c r="AZ108" t="s">
        <v>842</v>
      </c>
      <c r="BB108" t="s">
        <v>842</v>
      </c>
      <c r="BD108" t="s">
        <v>842</v>
      </c>
      <c r="BF108" t="s">
        <v>842</v>
      </c>
      <c r="BH108" t="s">
        <v>842</v>
      </c>
      <c r="BJ108" t="s">
        <v>842</v>
      </c>
      <c r="BL108" t="s">
        <v>842</v>
      </c>
      <c r="BN108" t="s">
        <v>842</v>
      </c>
    </row>
    <row r="109" spans="1:66" x14ac:dyDescent="0.3">
      <c r="A109" s="96" t="s">
        <v>335</v>
      </c>
      <c r="B109" s="96" t="s">
        <v>337</v>
      </c>
      <c r="C109" s="96" t="s">
        <v>27</v>
      </c>
      <c r="D109" s="96">
        <v>8</v>
      </c>
      <c r="E109" s="143">
        <v>45634</v>
      </c>
      <c r="F109" s="96" t="s">
        <v>843</v>
      </c>
      <c r="G109" s="110">
        <v>45450</v>
      </c>
      <c r="H109" s="96" t="s">
        <v>843</v>
      </c>
      <c r="I109" s="110">
        <v>45190</v>
      </c>
      <c r="J109" s="96" t="s">
        <v>843</v>
      </c>
      <c r="K109" s="110" t="s">
        <v>634</v>
      </c>
      <c r="L109" s="96" t="s">
        <v>842</v>
      </c>
      <c r="M109" s="110">
        <v>45503</v>
      </c>
      <c r="N109" s="96" t="s">
        <v>843</v>
      </c>
      <c r="O109" s="96"/>
      <c r="P109" s="96" t="s">
        <v>842</v>
      </c>
      <c r="R109" t="s">
        <v>842</v>
      </c>
      <c r="T109" t="s">
        <v>842</v>
      </c>
      <c r="U109" s="143">
        <v>45727</v>
      </c>
      <c r="V109" t="s">
        <v>843</v>
      </c>
      <c r="X109" t="s">
        <v>842</v>
      </c>
      <c r="Y109" s="143">
        <v>45727</v>
      </c>
      <c r="Z109" t="s">
        <v>843</v>
      </c>
      <c r="AA109" s="143">
        <v>45787</v>
      </c>
      <c r="AB109" t="s">
        <v>843</v>
      </c>
      <c r="AD109" t="s">
        <v>842</v>
      </c>
      <c r="AF109" t="s">
        <v>842</v>
      </c>
      <c r="AG109" s="110"/>
      <c r="AH109" t="s">
        <v>842</v>
      </c>
      <c r="AI109" s="80">
        <v>45784</v>
      </c>
      <c r="AJ109" t="s">
        <v>843</v>
      </c>
      <c r="AL109" t="s">
        <v>842</v>
      </c>
      <c r="AM109" s="234"/>
      <c r="AN109" t="s">
        <v>842</v>
      </c>
      <c r="AP109" t="s">
        <v>842</v>
      </c>
      <c r="AR109" t="s">
        <v>842</v>
      </c>
      <c r="AT109" t="s">
        <v>842</v>
      </c>
      <c r="AV109" t="s">
        <v>842</v>
      </c>
      <c r="AX109" t="s">
        <v>842</v>
      </c>
      <c r="AZ109" t="s">
        <v>842</v>
      </c>
      <c r="BB109" t="s">
        <v>842</v>
      </c>
      <c r="BD109" t="s">
        <v>842</v>
      </c>
      <c r="BF109" t="s">
        <v>842</v>
      </c>
      <c r="BH109" t="s">
        <v>842</v>
      </c>
      <c r="BJ109" t="s">
        <v>842</v>
      </c>
      <c r="BL109" t="s">
        <v>842</v>
      </c>
      <c r="BN109" t="s">
        <v>842</v>
      </c>
    </row>
    <row r="110" spans="1:66" x14ac:dyDescent="0.3">
      <c r="A110" s="96" t="s">
        <v>338</v>
      </c>
      <c r="B110" s="96" t="s">
        <v>340</v>
      </c>
      <c r="C110" s="96" t="s">
        <v>16</v>
      </c>
      <c r="D110" s="96">
        <v>6</v>
      </c>
      <c r="E110" s="143">
        <v>45571</v>
      </c>
      <c r="F110" s="96" t="s">
        <v>843</v>
      </c>
      <c r="G110" s="110" t="s">
        <v>634</v>
      </c>
      <c r="H110" s="96" t="s">
        <v>842</v>
      </c>
      <c r="I110" s="110">
        <v>45371</v>
      </c>
      <c r="J110" s="96" t="s">
        <v>843</v>
      </c>
      <c r="K110" s="110" t="s">
        <v>634</v>
      </c>
      <c r="L110" s="96" t="s">
        <v>842</v>
      </c>
      <c r="M110" s="110" t="s">
        <v>634</v>
      </c>
      <c r="N110" s="96" t="s">
        <v>842</v>
      </c>
      <c r="O110" s="96"/>
      <c r="P110" s="96" t="s">
        <v>842</v>
      </c>
      <c r="R110" t="s">
        <v>842</v>
      </c>
      <c r="T110" t="s">
        <v>842</v>
      </c>
      <c r="U110" s="143">
        <v>45738</v>
      </c>
      <c r="V110" t="s">
        <v>843</v>
      </c>
      <c r="W110" s="187">
        <v>45553</v>
      </c>
      <c r="X110" t="s">
        <v>843</v>
      </c>
      <c r="Y110" s="143">
        <v>45737</v>
      </c>
      <c r="Z110" t="s">
        <v>843</v>
      </c>
      <c r="AA110" s="143">
        <v>45806</v>
      </c>
      <c r="AB110" t="s">
        <v>843</v>
      </c>
      <c r="AD110" t="s">
        <v>842</v>
      </c>
      <c r="AF110" t="s">
        <v>842</v>
      </c>
      <c r="AG110" s="110"/>
      <c r="AH110" t="s">
        <v>842</v>
      </c>
      <c r="AL110" t="s">
        <v>842</v>
      </c>
      <c r="AM110" s="234"/>
      <c r="AN110" t="s">
        <v>842</v>
      </c>
      <c r="AP110" t="s">
        <v>842</v>
      </c>
      <c r="AR110" t="s">
        <v>842</v>
      </c>
      <c r="AT110" t="s">
        <v>842</v>
      </c>
      <c r="AV110" t="s">
        <v>842</v>
      </c>
      <c r="AX110" t="s">
        <v>842</v>
      </c>
      <c r="AZ110" t="s">
        <v>842</v>
      </c>
      <c r="BB110" t="s">
        <v>842</v>
      </c>
      <c r="BD110" t="s">
        <v>842</v>
      </c>
      <c r="BF110" t="s">
        <v>842</v>
      </c>
      <c r="BH110" t="s">
        <v>842</v>
      </c>
      <c r="BJ110" t="s">
        <v>842</v>
      </c>
      <c r="BL110" t="s">
        <v>842</v>
      </c>
      <c r="BN110" t="s">
        <v>842</v>
      </c>
    </row>
    <row r="111" spans="1:66" x14ac:dyDescent="0.3">
      <c r="A111" s="96" t="s">
        <v>341</v>
      </c>
      <c r="B111" s="96" t="s">
        <v>343</v>
      </c>
      <c r="C111" s="96" t="s">
        <v>620</v>
      </c>
      <c r="D111" s="96">
        <v>11</v>
      </c>
      <c r="E111" s="143">
        <v>45572</v>
      </c>
      <c r="F111" s="96" t="s">
        <v>843</v>
      </c>
      <c r="G111" s="110">
        <v>45578</v>
      </c>
      <c r="H111" s="96" t="s">
        <v>843</v>
      </c>
      <c r="I111" s="99">
        <v>45850</v>
      </c>
      <c r="J111" s="96" t="s">
        <v>843</v>
      </c>
      <c r="K111" s="110" t="s">
        <v>634</v>
      </c>
      <c r="L111" s="96" t="s">
        <v>842</v>
      </c>
      <c r="M111" s="110" t="s">
        <v>634</v>
      </c>
      <c r="N111" s="96" t="s">
        <v>842</v>
      </c>
      <c r="O111" s="96"/>
      <c r="P111" s="96" t="s">
        <v>842</v>
      </c>
      <c r="R111" t="s">
        <v>842</v>
      </c>
      <c r="T111" t="s">
        <v>842</v>
      </c>
      <c r="U111" s="99">
        <v>45852</v>
      </c>
      <c r="V111" t="s">
        <v>843</v>
      </c>
      <c r="X111" t="s">
        <v>842</v>
      </c>
      <c r="Y111" s="144">
        <v>45756</v>
      </c>
      <c r="Z111" t="s">
        <v>843</v>
      </c>
      <c r="AA111" s="143">
        <v>45757</v>
      </c>
      <c r="AB111" t="s">
        <v>843</v>
      </c>
      <c r="AD111" t="s">
        <v>842</v>
      </c>
      <c r="AF111" t="s">
        <v>842</v>
      </c>
      <c r="AG111" s="144">
        <v>45863</v>
      </c>
      <c r="AH111" t="s">
        <v>843</v>
      </c>
      <c r="AK111" s="99">
        <v>45856</v>
      </c>
      <c r="AL111" t="s">
        <v>843</v>
      </c>
      <c r="AM111" s="235">
        <v>45863</v>
      </c>
      <c r="AN111" t="s">
        <v>843</v>
      </c>
      <c r="AO111" s="144">
        <v>45864</v>
      </c>
      <c r="AP111" t="s">
        <v>843</v>
      </c>
      <c r="AQ111" s="144">
        <v>45862</v>
      </c>
      <c r="AR111" t="s">
        <v>843</v>
      </c>
      <c r="AT111" t="s">
        <v>842</v>
      </c>
      <c r="AV111" t="s">
        <v>842</v>
      </c>
      <c r="AX111" t="s">
        <v>842</v>
      </c>
      <c r="AY111" s="81">
        <v>45884</v>
      </c>
      <c r="AZ111" t="s">
        <v>843</v>
      </c>
      <c r="BA111" s="81">
        <v>45884</v>
      </c>
      <c r="BB111" t="s">
        <v>843</v>
      </c>
      <c r="BD111" t="s">
        <v>842</v>
      </c>
      <c r="BF111" t="s">
        <v>842</v>
      </c>
      <c r="BH111" t="s">
        <v>842</v>
      </c>
      <c r="BJ111" t="s">
        <v>842</v>
      </c>
      <c r="BL111" t="s">
        <v>842</v>
      </c>
      <c r="BN111" t="s">
        <v>842</v>
      </c>
    </row>
    <row r="112" spans="1:66" x14ac:dyDescent="0.3">
      <c r="A112" s="96" t="s">
        <v>344</v>
      </c>
      <c r="B112" s="96" t="s">
        <v>346</v>
      </c>
      <c r="C112" s="96" t="s">
        <v>16</v>
      </c>
      <c r="D112" s="96">
        <v>2</v>
      </c>
      <c r="E112" s="143">
        <v>45638</v>
      </c>
      <c r="F112" s="96" t="s">
        <v>843</v>
      </c>
      <c r="G112" s="110" t="s">
        <v>634</v>
      </c>
      <c r="H112" s="96" t="s">
        <v>842</v>
      </c>
      <c r="I112" s="110" t="s">
        <v>634</v>
      </c>
      <c r="J112" s="96" t="s">
        <v>842</v>
      </c>
      <c r="K112" s="110" t="s">
        <v>634</v>
      </c>
      <c r="L112" s="96" t="s">
        <v>842</v>
      </c>
      <c r="M112" s="110" t="s">
        <v>634</v>
      </c>
      <c r="N112" s="96" t="s">
        <v>842</v>
      </c>
      <c r="O112" s="96"/>
      <c r="P112" s="96" t="s">
        <v>842</v>
      </c>
      <c r="R112" t="s">
        <v>842</v>
      </c>
      <c r="T112" t="s">
        <v>842</v>
      </c>
      <c r="U112" s="143"/>
      <c r="V112" t="s">
        <v>842</v>
      </c>
      <c r="X112" t="s">
        <v>842</v>
      </c>
      <c r="Y112" s="143"/>
      <c r="Z112" t="s">
        <v>842</v>
      </c>
      <c r="AA112" s="143">
        <v>45733</v>
      </c>
      <c r="AB112" t="s">
        <v>843</v>
      </c>
      <c r="AD112" t="s">
        <v>842</v>
      </c>
      <c r="AF112" t="s">
        <v>842</v>
      </c>
      <c r="AG112" s="110"/>
      <c r="AH112" t="s">
        <v>842</v>
      </c>
      <c r="AL112" t="s">
        <v>842</v>
      </c>
      <c r="AM112" s="234"/>
      <c r="AN112" t="s">
        <v>842</v>
      </c>
      <c r="AP112" t="s">
        <v>842</v>
      </c>
      <c r="AR112" t="s">
        <v>842</v>
      </c>
      <c r="AT112" t="s">
        <v>842</v>
      </c>
      <c r="AV112" t="s">
        <v>842</v>
      </c>
      <c r="AX112" t="s">
        <v>842</v>
      </c>
      <c r="AZ112" t="s">
        <v>842</v>
      </c>
      <c r="BB112" t="s">
        <v>842</v>
      </c>
      <c r="BD112" t="s">
        <v>842</v>
      </c>
      <c r="BF112" t="s">
        <v>842</v>
      </c>
      <c r="BH112" t="s">
        <v>842</v>
      </c>
      <c r="BJ112" t="s">
        <v>842</v>
      </c>
      <c r="BL112" t="s">
        <v>842</v>
      </c>
      <c r="BN112" t="s">
        <v>842</v>
      </c>
    </row>
    <row r="113" spans="1:66" x14ac:dyDescent="0.3">
      <c r="A113" s="96" t="s">
        <v>347</v>
      </c>
      <c r="B113" s="96" t="s">
        <v>349</v>
      </c>
      <c r="C113" s="96" t="s">
        <v>618</v>
      </c>
      <c r="D113" s="96">
        <v>2</v>
      </c>
      <c r="E113" s="143" t="s">
        <v>634</v>
      </c>
      <c r="F113" s="96" t="s">
        <v>842</v>
      </c>
      <c r="G113" s="110" t="s">
        <v>634</v>
      </c>
      <c r="H113" s="96" t="s">
        <v>842</v>
      </c>
      <c r="I113" s="110" t="s">
        <v>634</v>
      </c>
      <c r="J113" s="96" t="s">
        <v>842</v>
      </c>
      <c r="K113" s="110" t="s">
        <v>634</v>
      </c>
      <c r="L113" s="96" t="s">
        <v>842</v>
      </c>
      <c r="M113" s="110">
        <v>45497</v>
      </c>
      <c r="N113" s="96" t="s">
        <v>843</v>
      </c>
      <c r="O113" s="96"/>
      <c r="P113" s="96" t="s">
        <v>842</v>
      </c>
      <c r="R113" t="s">
        <v>842</v>
      </c>
      <c r="T113" t="s">
        <v>842</v>
      </c>
      <c r="U113" s="143">
        <v>45722</v>
      </c>
      <c r="V113" t="s">
        <v>843</v>
      </c>
      <c r="X113" t="s">
        <v>842</v>
      </c>
      <c r="Y113" s="143"/>
      <c r="Z113" t="s">
        <v>842</v>
      </c>
      <c r="AA113" s="143"/>
      <c r="AB113" t="s">
        <v>842</v>
      </c>
      <c r="AD113" t="s">
        <v>842</v>
      </c>
      <c r="AF113" t="s">
        <v>842</v>
      </c>
      <c r="AG113" s="110"/>
      <c r="AH113" t="s">
        <v>842</v>
      </c>
      <c r="AL113" t="s">
        <v>842</v>
      </c>
      <c r="AM113" s="234"/>
      <c r="AN113" t="s">
        <v>842</v>
      </c>
      <c r="AP113" t="s">
        <v>842</v>
      </c>
      <c r="AR113" t="s">
        <v>842</v>
      </c>
      <c r="AT113" t="s">
        <v>842</v>
      </c>
      <c r="AV113" t="s">
        <v>842</v>
      </c>
      <c r="AX113" t="s">
        <v>842</v>
      </c>
      <c r="AZ113" t="s">
        <v>842</v>
      </c>
      <c r="BB113" t="s">
        <v>842</v>
      </c>
      <c r="BD113" t="s">
        <v>842</v>
      </c>
      <c r="BF113" t="s">
        <v>842</v>
      </c>
      <c r="BH113" t="s">
        <v>842</v>
      </c>
      <c r="BJ113" t="s">
        <v>842</v>
      </c>
      <c r="BL113" t="s">
        <v>842</v>
      </c>
      <c r="BN113" t="s">
        <v>842</v>
      </c>
    </row>
    <row r="114" spans="1:66" x14ac:dyDescent="0.3">
      <c r="A114" s="96" t="s">
        <v>350</v>
      </c>
      <c r="B114" s="96" t="s">
        <v>352</v>
      </c>
      <c r="C114" s="96" t="s">
        <v>622</v>
      </c>
      <c r="D114" s="96">
        <v>1</v>
      </c>
      <c r="E114" s="143" t="s">
        <v>634</v>
      </c>
      <c r="F114" s="96" t="s">
        <v>842</v>
      </c>
      <c r="G114" s="110" t="s">
        <v>634</v>
      </c>
      <c r="H114" s="96" t="s">
        <v>842</v>
      </c>
      <c r="I114" s="110" t="s">
        <v>634</v>
      </c>
      <c r="J114" s="96" t="s">
        <v>842</v>
      </c>
      <c r="K114" s="110" t="s">
        <v>634</v>
      </c>
      <c r="L114" s="96" t="s">
        <v>842</v>
      </c>
      <c r="M114" s="110" t="s">
        <v>634</v>
      </c>
      <c r="N114" s="96" t="s">
        <v>842</v>
      </c>
      <c r="O114" s="96"/>
      <c r="P114" s="96" t="s">
        <v>842</v>
      </c>
      <c r="R114" t="s">
        <v>842</v>
      </c>
      <c r="T114" t="s">
        <v>842</v>
      </c>
      <c r="U114" s="143">
        <v>45722</v>
      </c>
      <c r="V114" t="s">
        <v>843</v>
      </c>
      <c r="X114" t="s">
        <v>842</v>
      </c>
      <c r="Y114" s="143"/>
      <c r="Z114" t="s">
        <v>842</v>
      </c>
      <c r="AA114" s="143"/>
      <c r="AB114" t="s">
        <v>842</v>
      </c>
      <c r="AD114" t="s">
        <v>842</v>
      </c>
      <c r="AF114" t="s">
        <v>842</v>
      </c>
      <c r="AG114" s="110"/>
      <c r="AH114" t="s">
        <v>842</v>
      </c>
      <c r="AL114" t="s">
        <v>842</v>
      </c>
      <c r="AM114" s="234"/>
      <c r="AN114" t="s">
        <v>842</v>
      </c>
      <c r="AP114" t="s">
        <v>842</v>
      </c>
      <c r="AR114" t="s">
        <v>842</v>
      </c>
      <c r="AT114" t="s">
        <v>842</v>
      </c>
      <c r="AV114" t="s">
        <v>842</v>
      </c>
      <c r="AX114" t="s">
        <v>842</v>
      </c>
      <c r="AZ114" t="s">
        <v>842</v>
      </c>
      <c r="BB114" t="s">
        <v>842</v>
      </c>
      <c r="BD114" t="s">
        <v>842</v>
      </c>
      <c r="BF114" t="s">
        <v>842</v>
      </c>
      <c r="BH114" t="s">
        <v>842</v>
      </c>
      <c r="BJ114" t="s">
        <v>842</v>
      </c>
      <c r="BL114" t="s">
        <v>842</v>
      </c>
      <c r="BN114" t="s">
        <v>842</v>
      </c>
    </row>
    <row r="115" spans="1:66" x14ac:dyDescent="0.3">
      <c r="A115" s="96" t="s">
        <v>353</v>
      </c>
      <c r="B115" s="96" t="s">
        <v>355</v>
      </c>
      <c r="C115" s="96" t="s">
        <v>622</v>
      </c>
      <c r="D115" s="96">
        <v>1</v>
      </c>
      <c r="E115" s="143" t="s">
        <v>634</v>
      </c>
      <c r="F115" s="96" t="s">
        <v>842</v>
      </c>
      <c r="G115" s="110" t="s">
        <v>634</v>
      </c>
      <c r="H115" s="96" t="s">
        <v>842</v>
      </c>
      <c r="I115" s="110" t="s">
        <v>634</v>
      </c>
      <c r="J115" s="96" t="s">
        <v>842</v>
      </c>
      <c r="K115" s="110" t="s">
        <v>634</v>
      </c>
      <c r="L115" s="96" t="s">
        <v>842</v>
      </c>
      <c r="M115" s="110">
        <v>45497</v>
      </c>
      <c r="N115" s="96" t="s">
        <v>843</v>
      </c>
      <c r="O115" s="96"/>
      <c r="P115" s="96" t="s">
        <v>842</v>
      </c>
      <c r="R115" t="s">
        <v>842</v>
      </c>
      <c r="T115" t="s">
        <v>842</v>
      </c>
      <c r="U115" s="143"/>
      <c r="V115" t="s">
        <v>842</v>
      </c>
      <c r="X115" t="s">
        <v>842</v>
      </c>
      <c r="Y115" s="143"/>
      <c r="Z115" t="s">
        <v>842</v>
      </c>
      <c r="AA115" s="143"/>
      <c r="AB115" t="s">
        <v>842</v>
      </c>
      <c r="AD115" t="s">
        <v>842</v>
      </c>
      <c r="AF115" t="s">
        <v>842</v>
      </c>
      <c r="AG115" s="110"/>
      <c r="AH115" t="s">
        <v>842</v>
      </c>
      <c r="AL115" t="s">
        <v>842</v>
      </c>
      <c r="AM115" s="234"/>
      <c r="AN115" t="s">
        <v>842</v>
      </c>
      <c r="AP115" t="s">
        <v>842</v>
      </c>
      <c r="AR115" t="s">
        <v>842</v>
      </c>
      <c r="AT115" t="s">
        <v>842</v>
      </c>
      <c r="AV115" t="s">
        <v>842</v>
      </c>
      <c r="AX115" t="s">
        <v>842</v>
      </c>
      <c r="AZ115" t="s">
        <v>842</v>
      </c>
      <c r="BB115" t="s">
        <v>842</v>
      </c>
      <c r="BD115" t="s">
        <v>842</v>
      </c>
      <c r="BF115" t="s">
        <v>842</v>
      </c>
      <c r="BH115" t="s">
        <v>842</v>
      </c>
      <c r="BJ115" t="s">
        <v>842</v>
      </c>
      <c r="BL115" t="s">
        <v>842</v>
      </c>
      <c r="BN115" t="s">
        <v>842</v>
      </c>
    </row>
    <row r="116" spans="1:66" x14ac:dyDescent="0.3">
      <c r="A116" s="96" t="s">
        <v>356</v>
      </c>
      <c r="B116" s="96" t="s">
        <v>358</v>
      </c>
      <c r="C116" s="96" t="s">
        <v>717</v>
      </c>
      <c r="D116" s="96">
        <v>1</v>
      </c>
      <c r="E116" s="143" t="s">
        <v>634</v>
      </c>
      <c r="F116" s="96" t="s">
        <v>842</v>
      </c>
      <c r="G116" s="110" t="s">
        <v>634</v>
      </c>
      <c r="H116" s="96" t="s">
        <v>842</v>
      </c>
      <c r="I116" s="110">
        <v>45224</v>
      </c>
      <c r="J116" s="96" t="s">
        <v>843</v>
      </c>
      <c r="K116" s="110" t="s">
        <v>634</v>
      </c>
      <c r="L116" s="96" t="s">
        <v>842</v>
      </c>
      <c r="M116" s="110" t="s">
        <v>634</v>
      </c>
      <c r="N116" s="96" t="s">
        <v>842</v>
      </c>
      <c r="O116" s="96"/>
      <c r="P116" s="96" t="s">
        <v>842</v>
      </c>
      <c r="R116" t="s">
        <v>842</v>
      </c>
      <c r="T116" t="s">
        <v>842</v>
      </c>
      <c r="U116" s="143"/>
      <c r="V116" t="s">
        <v>842</v>
      </c>
      <c r="X116" t="s">
        <v>842</v>
      </c>
      <c r="Y116" s="143"/>
      <c r="Z116" t="s">
        <v>842</v>
      </c>
      <c r="AA116" s="143"/>
      <c r="AB116" t="s">
        <v>842</v>
      </c>
      <c r="AD116" t="s">
        <v>842</v>
      </c>
      <c r="AF116" t="s">
        <v>842</v>
      </c>
      <c r="AG116" s="110"/>
      <c r="AH116" t="s">
        <v>842</v>
      </c>
      <c r="AL116" t="s">
        <v>842</v>
      </c>
      <c r="AM116" s="234"/>
      <c r="AN116" t="s">
        <v>842</v>
      </c>
      <c r="AP116" t="s">
        <v>842</v>
      </c>
      <c r="AR116" t="s">
        <v>842</v>
      </c>
      <c r="AT116" t="s">
        <v>842</v>
      </c>
      <c r="AV116" t="s">
        <v>842</v>
      </c>
      <c r="AX116" t="s">
        <v>842</v>
      </c>
      <c r="AZ116" t="s">
        <v>842</v>
      </c>
      <c r="BB116" t="s">
        <v>842</v>
      </c>
      <c r="BD116" t="s">
        <v>842</v>
      </c>
      <c r="BF116" t="s">
        <v>842</v>
      </c>
      <c r="BH116" t="s">
        <v>842</v>
      </c>
      <c r="BJ116" t="s">
        <v>842</v>
      </c>
      <c r="BL116" t="s">
        <v>842</v>
      </c>
      <c r="BN116" t="s">
        <v>842</v>
      </c>
    </row>
    <row r="117" spans="1:66" x14ac:dyDescent="0.3">
      <c r="A117" s="96" t="s">
        <v>359</v>
      </c>
      <c r="B117" s="96" t="s">
        <v>361</v>
      </c>
      <c r="C117" s="96" t="s">
        <v>627</v>
      </c>
      <c r="D117" s="96">
        <v>6</v>
      </c>
      <c r="E117" s="143">
        <v>45573</v>
      </c>
      <c r="F117" s="96" t="s">
        <v>843</v>
      </c>
      <c r="G117" s="110">
        <v>45578</v>
      </c>
      <c r="H117" s="96" t="s">
        <v>843</v>
      </c>
      <c r="I117" s="110">
        <v>45446</v>
      </c>
      <c r="J117" s="96" t="s">
        <v>843</v>
      </c>
      <c r="K117" s="110">
        <v>45523</v>
      </c>
      <c r="L117" s="96" t="s">
        <v>843</v>
      </c>
      <c r="M117" s="110">
        <v>45523</v>
      </c>
      <c r="N117" s="96" t="s">
        <v>843</v>
      </c>
      <c r="O117" s="96"/>
      <c r="P117" s="96" t="s">
        <v>842</v>
      </c>
      <c r="R117" t="s">
        <v>842</v>
      </c>
      <c r="T117" t="s">
        <v>842</v>
      </c>
      <c r="U117" s="143">
        <v>45722</v>
      </c>
      <c r="V117" t="s">
        <v>843</v>
      </c>
      <c r="X117" t="s">
        <v>842</v>
      </c>
      <c r="Y117" s="143"/>
      <c r="Z117" t="s">
        <v>842</v>
      </c>
      <c r="AA117" s="143"/>
      <c r="AB117" t="s">
        <v>842</v>
      </c>
      <c r="AD117" t="s">
        <v>842</v>
      </c>
      <c r="AF117" t="s">
        <v>842</v>
      </c>
      <c r="AG117" s="110"/>
      <c r="AH117" t="s">
        <v>842</v>
      </c>
      <c r="AL117" t="s">
        <v>842</v>
      </c>
      <c r="AM117" s="234"/>
      <c r="AN117" t="s">
        <v>842</v>
      </c>
      <c r="AP117" t="s">
        <v>842</v>
      </c>
      <c r="AR117" t="s">
        <v>842</v>
      </c>
      <c r="AT117" t="s">
        <v>842</v>
      </c>
      <c r="AV117" t="s">
        <v>842</v>
      </c>
      <c r="AX117" t="s">
        <v>842</v>
      </c>
      <c r="AZ117" t="s">
        <v>842</v>
      </c>
      <c r="BB117" t="s">
        <v>842</v>
      </c>
      <c r="BD117" t="s">
        <v>842</v>
      </c>
      <c r="BF117" t="s">
        <v>842</v>
      </c>
      <c r="BH117" t="s">
        <v>842</v>
      </c>
      <c r="BJ117" t="s">
        <v>842</v>
      </c>
      <c r="BL117" t="s">
        <v>842</v>
      </c>
      <c r="BN117" t="s">
        <v>842</v>
      </c>
    </row>
    <row r="118" spans="1:66" x14ac:dyDescent="0.3">
      <c r="A118" s="96" t="s">
        <v>362</v>
      </c>
      <c r="B118" s="96" t="s">
        <v>364</v>
      </c>
      <c r="C118" s="96" t="s">
        <v>365</v>
      </c>
      <c r="D118" s="96">
        <v>0</v>
      </c>
      <c r="E118" s="143" t="s">
        <v>634</v>
      </c>
      <c r="F118" s="96" t="s">
        <v>842</v>
      </c>
      <c r="G118" s="110" t="s">
        <v>634</v>
      </c>
      <c r="H118" s="96" t="s">
        <v>842</v>
      </c>
      <c r="I118" s="110" t="s">
        <v>634</v>
      </c>
      <c r="J118" s="96" t="s">
        <v>842</v>
      </c>
      <c r="K118" s="110" t="s">
        <v>634</v>
      </c>
      <c r="L118" s="96" t="s">
        <v>842</v>
      </c>
      <c r="M118" s="110" t="s">
        <v>634</v>
      </c>
      <c r="N118" s="96" t="s">
        <v>842</v>
      </c>
      <c r="O118" s="96"/>
      <c r="P118" s="96" t="s">
        <v>842</v>
      </c>
      <c r="R118" t="s">
        <v>842</v>
      </c>
      <c r="T118" t="s">
        <v>842</v>
      </c>
      <c r="U118" s="143"/>
      <c r="V118" t="s">
        <v>842</v>
      </c>
      <c r="X118" t="s">
        <v>842</v>
      </c>
      <c r="Y118" s="143"/>
      <c r="Z118" t="s">
        <v>842</v>
      </c>
      <c r="AA118" s="143"/>
      <c r="AB118" t="s">
        <v>842</v>
      </c>
      <c r="AD118" t="s">
        <v>842</v>
      </c>
      <c r="AF118" t="s">
        <v>842</v>
      </c>
      <c r="AG118" s="110"/>
      <c r="AH118" t="s">
        <v>842</v>
      </c>
      <c r="AL118" t="s">
        <v>842</v>
      </c>
      <c r="AM118" s="234"/>
      <c r="AN118" t="s">
        <v>842</v>
      </c>
      <c r="AP118" t="s">
        <v>842</v>
      </c>
      <c r="AR118" t="s">
        <v>842</v>
      </c>
      <c r="AT118" t="s">
        <v>842</v>
      </c>
      <c r="AV118" t="s">
        <v>842</v>
      </c>
      <c r="AX118" t="s">
        <v>842</v>
      </c>
      <c r="AZ118" t="s">
        <v>842</v>
      </c>
      <c r="BB118" t="s">
        <v>842</v>
      </c>
      <c r="BD118" t="s">
        <v>842</v>
      </c>
      <c r="BF118" t="s">
        <v>842</v>
      </c>
      <c r="BH118" t="s">
        <v>842</v>
      </c>
      <c r="BJ118" t="s">
        <v>842</v>
      </c>
      <c r="BL118" t="s">
        <v>842</v>
      </c>
      <c r="BN118" t="s">
        <v>842</v>
      </c>
    </row>
    <row r="119" spans="1:66" x14ac:dyDescent="0.3">
      <c r="A119" s="96" t="s">
        <v>366</v>
      </c>
      <c r="B119" s="96" t="s">
        <v>368</v>
      </c>
      <c r="C119" s="96" t="s">
        <v>143</v>
      </c>
      <c r="D119" s="96">
        <v>3</v>
      </c>
      <c r="E119" s="143">
        <v>45566</v>
      </c>
      <c r="F119" s="96" t="s">
        <v>843</v>
      </c>
      <c r="G119" s="110" t="s">
        <v>634</v>
      </c>
      <c r="H119" s="96" t="s">
        <v>842</v>
      </c>
      <c r="I119" s="110">
        <v>45224</v>
      </c>
      <c r="J119" s="96" t="s">
        <v>843</v>
      </c>
      <c r="K119" s="110" t="s">
        <v>634</v>
      </c>
      <c r="L119" s="96" t="s">
        <v>842</v>
      </c>
      <c r="M119" s="110" t="s">
        <v>634</v>
      </c>
      <c r="N119" s="96" t="s">
        <v>842</v>
      </c>
      <c r="O119" s="96"/>
      <c r="P119" s="96" t="s">
        <v>842</v>
      </c>
      <c r="R119" t="s">
        <v>842</v>
      </c>
      <c r="T119" t="s">
        <v>842</v>
      </c>
      <c r="U119" s="143"/>
      <c r="V119" t="s">
        <v>842</v>
      </c>
      <c r="X119" t="s">
        <v>842</v>
      </c>
      <c r="Y119" s="143">
        <v>45707</v>
      </c>
      <c r="Z119" t="s">
        <v>843</v>
      </c>
      <c r="AA119" s="143"/>
      <c r="AB119" t="s">
        <v>842</v>
      </c>
      <c r="AD119" t="s">
        <v>842</v>
      </c>
      <c r="AF119" t="s">
        <v>842</v>
      </c>
      <c r="AG119" s="110"/>
      <c r="AH119" t="s">
        <v>842</v>
      </c>
      <c r="AL119" t="s">
        <v>842</v>
      </c>
      <c r="AM119" s="234"/>
      <c r="AN119" t="s">
        <v>842</v>
      </c>
      <c r="AP119" t="s">
        <v>842</v>
      </c>
      <c r="AR119" t="s">
        <v>842</v>
      </c>
      <c r="AT119" t="s">
        <v>842</v>
      </c>
      <c r="AV119" t="s">
        <v>842</v>
      </c>
      <c r="AX119" t="s">
        <v>842</v>
      </c>
      <c r="AZ119" t="s">
        <v>842</v>
      </c>
      <c r="BB119" t="s">
        <v>842</v>
      </c>
      <c r="BD119" t="s">
        <v>842</v>
      </c>
      <c r="BF119" t="s">
        <v>842</v>
      </c>
      <c r="BH119" t="s">
        <v>842</v>
      </c>
      <c r="BJ119" t="s">
        <v>842</v>
      </c>
      <c r="BL119" t="s">
        <v>842</v>
      </c>
      <c r="BN119" t="s">
        <v>842</v>
      </c>
    </row>
    <row r="120" spans="1:66" x14ac:dyDescent="0.3">
      <c r="A120" s="96" t="s">
        <v>369</v>
      </c>
      <c r="B120" s="96" t="s">
        <v>371</v>
      </c>
      <c r="C120" s="96" t="s">
        <v>626</v>
      </c>
      <c r="D120" s="96">
        <v>0</v>
      </c>
      <c r="E120" s="143" t="s">
        <v>634</v>
      </c>
      <c r="F120" s="96" t="s">
        <v>842</v>
      </c>
      <c r="G120" s="110" t="s">
        <v>634</v>
      </c>
      <c r="H120" s="96" t="s">
        <v>842</v>
      </c>
      <c r="I120" s="110" t="s">
        <v>634</v>
      </c>
      <c r="J120" s="96" t="s">
        <v>842</v>
      </c>
      <c r="K120" s="110" t="s">
        <v>634</v>
      </c>
      <c r="L120" s="96" t="s">
        <v>842</v>
      </c>
      <c r="M120" s="110" t="s">
        <v>634</v>
      </c>
      <c r="N120" s="96" t="s">
        <v>842</v>
      </c>
      <c r="O120" s="96"/>
      <c r="P120" s="96" t="s">
        <v>842</v>
      </c>
      <c r="R120" t="s">
        <v>842</v>
      </c>
      <c r="T120" t="s">
        <v>842</v>
      </c>
      <c r="U120" s="143"/>
      <c r="V120" t="s">
        <v>842</v>
      </c>
      <c r="X120" t="s">
        <v>842</v>
      </c>
      <c r="Y120" s="143"/>
      <c r="Z120" t="s">
        <v>842</v>
      </c>
      <c r="AA120" s="143"/>
      <c r="AB120" t="s">
        <v>842</v>
      </c>
      <c r="AD120" t="s">
        <v>842</v>
      </c>
      <c r="AF120" t="s">
        <v>842</v>
      </c>
      <c r="AG120" s="110"/>
      <c r="AH120" t="s">
        <v>842</v>
      </c>
      <c r="AL120" t="s">
        <v>842</v>
      </c>
      <c r="AM120" s="234"/>
      <c r="AN120" t="s">
        <v>842</v>
      </c>
      <c r="AP120" t="s">
        <v>842</v>
      </c>
      <c r="AR120" t="s">
        <v>842</v>
      </c>
      <c r="AT120" t="s">
        <v>842</v>
      </c>
      <c r="AV120" t="s">
        <v>842</v>
      </c>
      <c r="AX120" t="s">
        <v>842</v>
      </c>
      <c r="AZ120" t="s">
        <v>842</v>
      </c>
      <c r="BB120" t="s">
        <v>842</v>
      </c>
      <c r="BD120" t="s">
        <v>842</v>
      </c>
      <c r="BF120" t="s">
        <v>842</v>
      </c>
      <c r="BH120" t="s">
        <v>842</v>
      </c>
      <c r="BJ120" t="s">
        <v>842</v>
      </c>
      <c r="BL120" t="s">
        <v>842</v>
      </c>
      <c r="BN120" t="s">
        <v>842</v>
      </c>
    </row>
    <row r="121" spans="1:66" x14ac:dyDescent="0.3">
      <c r="A121" s="96" t="s">
        <v>372</v>
      </c>
      <c r="B121" s="96" t="s">
        <v>374</v>
      </c>
      <c r="C121" s="96" t="s">
        <v>628</v>
      </c>
      <c r="D121" s="96">
        <v>1</v>
      </c>
      <c r="E121" s="143" t="s">
        <v>634</v>
      </c>
      <c r="F121" s="96" t="s">
        <v>842</v>
      </c>
      <c r="G121" s="110" t="s">
        <v>634</v>
      </c>
      <c r="H121" s="96" t="s">
        <v>842</v>
      </c>
      <c r="I121" s="110" t="s">
        <v>634</v>
      </c>
      <c r="J121" s="96" t="s">
        <v>842</v>
      </c>
      <c r="K121" s="110" t="s">
        <v>634</v>
      </c>
      <c r="L121" s="96" t="s">
        <v>842</v>
      </c>
      <c r="M121" s="110">
        <v>45505</v>
      </c>
      <c r="N121" s="96" t="s">
        <v>843</v>
      </c>
      <c r="O121" s="96"/>
      <c r="P121" s="96" t="s">
        <v>842</v>
      </c>
      <c r="R121" t="s">
        <v>842</v>
      </c>
      <c r="T121" t="s">
        <v>842</v>
      </c>
      <c r="U121" s="143"/>
      <c r="V121" t="s">
        <v>842</v>
      </c>
      <c r="X121" t="s">
        <v>842</v>
      </c>
      <c r="Y121" s="143"/>
      <c r="Z121" t="s">
        <v>842</v>
      </c>
      <c r="AA121" s="143"/>
      <c r="AB121" t="s">
        <v>842</v>
      </c>
      <c r="AD121" t="s">
        <v>842</v>
      </c>
      <c r="AF121" t="s">
        <v>842</v>
      </c>
      <c r="AG121" s="110"/>
      <c r="AH121" t="s">
        <v>842</v>
      </c>
      <c r="AL121" t="s">
        <v>842</v>
      </c>
      <c r="AM121" s="234"/>
      <c r="AN121" t="s">
        <v>842</v>
      </c>
      <c r="AP121" t="s">
        <v>842</v>
      </c>
      <c r="AR121" t="s">
        <v>842</v>
      </c>
      <c r="AT121" t="s">
        <v>842</v>
      </c>
      <c r="AV121" t="s">
        <v>842</v>
      </c>
      <c r="AX121" t="s">
        <v>842</v>
      </c>
      <c r="AZ121" t="s">
        <v>842</v>
      </c>
      <c r="BB121" t="s">
        <v>842</v>
      </c>
      <c r="BD121" t="s">
        <v>842</v>
      </c>
      <c r="BF121" t="s">
        <v>842</v>
      </c>
      <c r="BH121" t="s">
        <v>842</v>
      </c>
      <c r="BJ121" t="s">
        <v>842</v>
      </c>
      <c r="BL121" t="s">
        <v>842</v>
      </c>
      <c r="BN121" t="s">
        <v>842</v>
      </c>
    </row>
    <row r="122" spans="1:66" x14ac:dyDescent="0.3">
      <c r="A122" s="96" t="s">
        <v>375</v>
      </c>
      <c r="B122" s="96" t="s">
        <v>377</v>
      </c>
      <c r="C122" s="96" t="s">
        <v>365</v>
      </c>
      <c r="D122" s="96">
        <v>1</v>
      </c>
      <c r="E122" s="143" t="s">
        <v>634</v>
      </c>
      <c r="F122" s="96" t="s">
        <v>842</v>
      </c>
      <c r="G122" s="110" t="s">
        <v>634</v>
      </c>
      <c r="H122" s="96" t="s">
        <v>842</v>
      </c>
      <c r="I122" s="110">
        <v>45209</v>
      </c>
      <c r="J122" s="96" t="s">
        <v>843</v>
      </c>
      <c r="K122" s="110" t="s">
        <v>634</v>
      </c>
      <c r="L122" s="96" t="s">
        <v>842</v>
      </c>
      <c r="M122" s="110" t="s">
        <v>634</v>
      </c>
      <c r="N122" s="96" t="s">
        <v>842</v>
      </c>
      <c r="O122" s="96"/>
      <c r="P122" s="96" t="s">
        <v>842</v>
      </c>
      <c r="R122" t="s">
        <v>842</v>
      </c>
      <c r="T122" t="s">
        <v>842</v>
      </c>
      <c r="U122" s="143"/>
      <c r="V122" t="s">
        <v>842</v>
      </c>
      <c r="X122" t="s">
        <v>842</v>
      </c>
      <c r="Y122" s="143"/>
      <c r="Z122" t="s">
        <v>842</v>
      </c>
      <c r="AA122" s="143"/>
      <c r="AB122" t="s">
        <v>842</v>
      </c>
      <c r="AD122" t="s">
        <v>842</v>
      </c>
      <c r="AF122" t="s">
        <v>842</v>
      </c>
      <c r="AG122" s="110"/>
      <c r="AH122" t="s">
        <v>842</v>
      </c>
      <c r="AL122" t="s">
        <v>842</v>
      </c>
      <c r="AM122" s="234"/>
      <c r="AN122" t="s">
        <v>842</v>
      </c>
      <c r="AP122" t="s">
        <v>842</v>
      </c>
      <c r="AR122" t="s">
        <v>842</v>
      </c>
      <c r="AT122" t="s">
        <v>842</v>
      </c>
      <c r="AV122" t="s">
        <v>842</v>
      </c>
      <c r="AX122" t="s">
        <v>842</v>
      </c>
      <c r="AZ122" t="s">
        <v>842</v>
      </c>
      <c r="BB122" t="s">
        <v>842</v>
      </c>
      <c r="BD122" t="s">
        <v>842</v>
      </c>
      <c r="BF122" t="s">
        <v>842</v>
      </c>
      <c r="BH122" t="s">
        <v>842</v>
      </c>
      <c r="BJ122" t="s">
        <v>842</v>
      </c>
      <c r="BL122" t="s">
        <v>842</v>
      </c>
      <c r="BN122" t="s">
        <v>842</v>
      </c>
    </row>
    <row r="123" spans="1:66" x14ac:dyDescent="0.3">
      <c r="A123" s="96" t="s">
        <v>378</v>
      </c>
      <c r="B123" s="96" t="s">
        <v>380</v>
      </c>
      <c r="C123" s="96" t="s">
        <v>625</v>
      </c>
      <c r="D123" s="96">
        <v>9</v>
      </c>
      <c r="E123" s="143">
        <v>45529</v>
      </c>
      <c r="F123" s="96" t="s">
        <v>843</v>
      </c>
      <c r="G123" s="110">
        <v>45449</v>
      </c>
      <c r="H123" s="96" t="s">
        <v>843</v>
      </c>
      <c r="I123" s="110">
        <v>45372</v>
      </c>
      <c r="J123" s="96" t="s">
        <v>843</v>
      </c>
      <c r="K123" s="110">
        <v>45516</v>
      </c>
      <c r="L123" s="96" t="s">
        <v>843</v>
      </c>
      <c r="M123" s="110">
        <v>45516</v>
      </c>
      <c r="N123" s="96" t="s">
        <v>843</v>
      </c>
      <c r="O123" s="96"/>
      <c r="P123" s="96" t="s">
        <v>842</v>
      </c>
      <c r="R123" t="s">
        <v>842</v>
      </c>
      <c r="T123" t="s">
        <v>842</v>
      </c>
      <c r="U123" s="143">
        <v>45722</v>
      </c>
      <c r="V123" t="s">
        <v>843</v>
      </c>
      <c r="X123" t="s">
        <v>842</v>
      </c>
      <c r="Y123" s="143">
        <v>45707</v>
      </c>
      <c r="Z123" t="s">
        <v>843</v>
      </c>
      <c r="AA123" s="143"/>
      <c r="AB123" t="s">
        <v>842</v>
      </c>
      <c r="AD123" t="s">
        <v>842</v>
      </c>
      <c r="AF123" t="s">
        <v>842</v>
      </c>
      <c r="AG123" s="110">
        <v>45830</v>
      </c>
      <c r="AH123" t="s">
        <v>843</v>
      </c>
      <c r="AL123" t="s">
        <v>842</v>
      </c>
      <c r="AM123" s="234"/>
      <c r="AN123" t="s">
        <v>842</v>
      </c>
      <c r="AP123" t="s">
        <v>842</v>
      </c>
      <c r="AR123" t="s">
        <v>842</v>
      </c>
      <c r="AS123" s="143">
        <v>45875</v>
      </c>
      <c r="AT123" t="s">
        <v>843</v>
      </c>
      <c r="AV123" t="s">
        <v>842</v>
      </c>
      <c r="AX123" t="s">
        <v>842</v>
      </c>
      <c r="AZ123" t="s">
        <v>842</v>
      </c>
      <c r="BB123" t="s">
        <v>842</v>
      </c>
      <c r="BD123" t="s">
        <v>842</v>
      </c>
      <c r="BF123" t="s">
        <v>842</v>
      </c>
      <c r="BH123" t="s">
        <v>842</v>
      </c>
      <c r="BJ123" t="s">
        <v>842</v>
      </c>
      <c r="BL123" t="s">
        <v>842</v>
      </c>
      <c r="BN123" t="s">
        <v>842</v>
      </c>
    </row>
    <row r="124" spans="1:66" x14ac:dyDescent="0.3">
      <c r="A124" s="96" t="s">
        <v>381</v>
      </c>
      <c r="B124" s="96" t="s">
        <v>383</v>
      </c>
      <c r="C124" s="96" t="s">
        <v>234</v>
      </c>
      <c r="D124" s="96">
        <v>4</v>
      </c>
      <c r="E124" s="144">
        <v>45685</v>
      </c>
      <c r="F124" s="96" t="s">
        <v>843</v>
      </c>
      <c r="G124" s="110" t="s">
        <v>634</v>
      </c>
      <c r="H124" s="96" t="s">
        <v>842</v>
      </c>
      <c r="I124" s="110" t="s">
        <v>634</v>
      </c>
      <c r="J124" s="96" t="s">
        <v>842</v>
      </c>
      <c r="K124" s="110" t="s">
        <v>634</v>
      </c>
      <c r="L124" s="96" t="s">
        <v>842</v>
      </c>
      <c r="M124" s="110" t="s">
        <v>634</v>
      </c>
      <c r="N124" s="96" t="s">
        <v>842</v>
      </c>
      <c r="O124" s="96"/>
      <c r="P124" s="96" t="s">
        <v>842</v>
      </c>
      <c r="R124" t="s">
        <v>842</v>
      </c>
      <c r="T124" t="s">
        <v>842</v>
      </c>
      <c r="U124" s="143">
        <v>45726</v>
      </c>
      <c r="V124" t="s">
        <v>843</v>
      </c>
      <c r="X124" t="s">
        <v>842</v>
      </c>
      <c r="Y124" s="143">
        <v>45729</v>
      </c>
      <c r="Z124" t="s">
        <v>843</v>
      </c>
      <c r="AA124" s="143">
        <v>45741</v>
      </c>
      <c r="AB124" t="s">
        <v>843</v>
      </c>
      <c r="AD124" t="s">
        <v>842</v>
      </c>
      <c r="AF124" t="s">
        <v>842</v>
      </c>
      <c r="AG124" s="110"/>
      <c r="AH124" t="s">
        <v>842</v>
      </c>
      <c r="AL124" t="s">
        <v>842</v>
      </c>
      <c r="AM124" s="234"/>
      <c r="AN124" t="s">
        <v>842</v>
      </c>
      <c r="AP124" t="s">
        <v>842</v>
      </c>
      <c r="AR124" t="s">
        <v>842</v>
      </c>
      <c r="AT124" t="s">
        <v>842</v>
      </c>
      <c r="AV124" t="s">
        <v>842</v>
      </c>
      <c r="AX124" t="s">
        <v>842</v>
      </c>
      <c r="AZ124" t="s">
        <v>842</v>
      </c>
      <c r="BB124" t="s">
        <v>842</v>
      </c>
      <c r="BD124" t="s">
        <v>842</v>
      </c>
      <c r="BF124" t="s">
        <v>842</v>
      </c>
      <c r="BH124" t="s">
        <v>842</v>
      </c>
      <c r="BJ124" t="s">
        <v>842</v>
      </c>
      <c r="BL124" t="s">
        <v>842</v>
      </c>
      <c r="BN124" t="s">
        <v>842</v>
      </c>
    </row>
    <row r="125" spans="1:66" x14ac:dyDescent="0.3">
      <c r="A125" s="96" t="s">
        <v>384</v>
      </c>
      <c r="B125" s="96" t="s">
        <v>386</v>
      </c>
      <c r="C125" s="96" t="s">
        <v>630</v>
      </c>
      <c r="D125" s="96">
        <v>5</v>
      </c>
      <c r="E125" s="143">
        <v>45567</v>
      </c>
      <c r="F125" s="96" t="s">
        <v>843</v>
      </c>
      <c r="G125" s="110">
        <v>45578</v>
      </c>
      <c r="H125" s="96" t="s">
        <v>843</v>
      </c>
      <c r="I125" s="110" t="s">
        <v>634</v>
      </c>
      <c r="J125" s="96" t="s">
        <v>842</v>
      </c>
      <c r="K125" s="110">
        <v>45523</v>
      </c>
      <c r="L125" s="96" t="s">
        <v>843</v>
      </c>
      <c r="M125" s="110">
        <v>45523</v>
      </c>
      <c r="N125" s="96" t="s">
        <v>843</v>
      </c>
      <c r="O125" s="96"/>
      <c r="P125" s="96" t="s">
        <v>842</v>
      </c>
      <c r="R125" t="s">
        <v>842</v>
      </c>
      <c r="T125" t="s">
        <v>842</v>
      </c>
      <c r="U125" s="143"/>
      <c r="V125" t="s">
        <v>842</v>
      </c>
      <c r="X125" t="s">
        <v>842</v>
      </c>
      <c r="Y125" s="143">
        <v>45707</v>
      </c>
      <c r="Z125" t="s">
        <v>843</v>
      </c>
      <c r="AA125" s="143"/>
      <c r="AB125" t="s">
        <v>842</v>
      </c>
      <c r="AD125" t="s">
        <v>842</v>
      </c>
      <c r="AF125" t="s">
        <v>842</v>
      </c>
      <c r="AG125" s="110"/>
      <c r="AH125" t="s">
        <v>842</v>
      </c>
      <c r="AL125" t="s">
        <v>842</v>
      </c>
      <c r="AM125" s="234"/>
      <c r="AN125" t="s">
        <v>842</v>
      </c>
      <c r="AP125" t="s">
        <v>842</v>
      </c>
      <c r="AR125" t="s">
        <v>842</v>
      </c>
      <c r="AT125" t="s">
        <v>842</v>
      </c>
      <c r="AV125" t="s">
        <v>842</v>
      </c>
      <c r="AX125" t="s">
        <v>842</v>
      </c>
      <c r="AZ125" t="s">
        <v>842</v>
      </c>
      <c r="BB125" t="s">
        <v>842</v>
      </c>
      <c r="BD125" t="s">
        <v>842</v>
      </c>
      <c r="BF125" t="s">
        <v>842</v>
      </c>
      <c r="BH125" t="s">
        <v>842</v>
      </c>
      <c r="BJ125" t="s">
        <v>842</v>
      </c>
      <c r="BL125" t="s">
        <v>842</v>
      </c>
      <c r="BN125" t="s">
        <v>842</v>
      </c>
    </row>
    <row r="126" spans="1:66" x14ac:dyDescent="0.3">
      <c r="A126" s="96" t="s">
        <v>387</v>
      </c>
      <c r="B126" s="96" t="s">
        <v>389</v>
      </c>
      <c r="C126" s="96" t="s">
        <v>79</v>
      </c>
      <c r="D126" s="96">
        <v>0</v>
      </c>
      <c r="E126" s="143" t="s">
        <v>634</v>
      </c>
      <c r="F126" s="96" t="s">
        <v>842</v>
      </c>
      <c r="G126" s="110" t="s">
        <v>634</v>
      </c>
      <c r="H126" s="96" t="s">
        <v>842</v>
      </c>
      <c r="I126" s="110" t="s">
        <v>634</v>
      </c>
      <c r="J126" s="96" t="s">
        <v>842</v>
      </c>
      <c r="K126" s="110" t="s">
        <v>634</v>
      </c>
      <c r="L126" s="96" t="s">
        <v>842</v>
      </c>
      <c r="M126" s="110" t="s">
        <v>634</v>
      </c>
      <c r="N126" s="96" t="s">
        <v>842</v>
      </c>
      <c r="O126" s="96"/>
      <c r="P126" s="96" t="s">
        <v>842</v>
      </c>
      <c r="R126" t="s">
        <v>842</v>
      </c>
      <c r="T126" t="s">
        <v>842</v>
      </c>
      <c r="U126" s="143"/>
      <c r="V126" t="s">
        <v>842</v>
      </c>
      <c r="X126" t="s">
        <v>842</v>
      </c>
      <c r="Y126" s="143"/>
      <c r="Z126" t="s">
        <v>842</v>
      </c>
      <c r="AA126" s="143"/>
      <c r="AB126" t="s">
        <v>842</v>
      </c>
      <c r="AD126" t="s">
        <v>842</v>
      </c>
      <c r="AF126" t="s">
        <v>842</v>
      </c>
      <c r="AG126" s="110"/>
      <c r="AH126" t="s">
        <v>842</v>
      </c>
      <c r="AL126" t="s">
        <v>842</v>
      </c>
      <c r="AM126" s="234"/>
      <c r="AN126" t="s">
        <v>842</v>
      </c>
      <c r="AP126" t="s">
        <v>842</v>
      </c>
      <c r="AR126" t="s">
        <v>842</v>
      </c>
      <c r="AT126" t="s">
        <v>842</v>
      </c>
      <c r="AV126" t="s">
        <v>842</v>
      </c>
      <c r="AX126" t="s">
        <v>842</v>
      </c>
      <c r="AZ126" t="s">
        <v>842</v>
      </c>
      <c r="BB126" t="s">
        <v>842</v>
      </c>
      <c r="BD126" t="s">
        <v>842</v>
      </c>
      <c r="BF126" t="s">
        <v>842</v>
      </c>
      <c r="BH126" t="s">
        <v>842</v>
      </c>
      <c r="BJ126" t="s">
        <v>842</v>
      </c>
      <c r="BL126" t="s">
        <v>842</v>
      </c>
      <c r="BN126" t="s">
        <v>842</v>
      </c>
    </row>
    <row r="127" spans="1:66" x14ac:dyDescent="0.3">
      <c r="A127" s="96" t="s">
        <v>390</v>
      </c>
      <c r="B127" s="96" t="s">
        <v>392</v>
      </c>
      <c r="C127" s="96" t="s">
        <v>27</v>
      </c>
      <c r="D127" s="96">
        <v>4</v>
      </c>
      <c r="E127" s="143">
        <v>45669</v>
      </c>
      <c r="F127" s="96" t="s">
        <v>843</v>
      </c>
      <c r="G127" s="110" t="s">
        <v>634</v>
      </c>
      <c r="H127" s="96" t="s">
        <v>842</v>
      </c>
      <c r="I127" s="110" t="s">
        <v>634</v>
      </c>
      <c r="J127" s="96" t="s">
        <v>842</v>
      </c>
      <c r="K127" s="110" t="s">
        <v>634</v>
      </c>
      <c r="L127" s="96" t="s">
        <v>842</v>
      </c>
      <c r="M127" s="110" t="s">
        <v>634</v>
      </c>
      <c r="N127" s="96" t="s">
        <v>842</v>
      </c>
      <c r="O127" s="96"/>
      <c r="P127" s="96" t="s">
        <v>842</v>
      </c>
      <c r="R127" t="s">
        <v>842</v>
      </c>
      <c r="T127" t="s">
        <v>842</v>
      </c>
      <c r="U127" s="143">
        <v>45726</v>
      </c>
      <c r="V127" t="s">
        <v>843</v>
      </c>
      <c r="X127" t="s">
        <v>842</v>
      </c>
      <c r="Y127" s="143">
        <v>45729</v>
      </c>
      <c r="Z127" t="s">
        <v>843</v>
      </c>
      <c r="AA127" s="143">
        <v>45741</v>
      </c>
      <c r="AB127" t="s">
        <v>843</v>
      </c>
      <c r="AD127" t="s">
        <v>842</v>
      </c>
      <c r="AF127" t="s">
        <v>842</v>
      </c>
      <c r="AG127" s="110"/>
      <c r="AH127" t="s">
        <v>842</v>
      </c>
      <c r="AJ127" t="s">
        <v>842</v>
      </c>
      <c r="AL127" t="s">
        <v>842</v>
      </c>
      <c r="AM127" s="234"/>
      <c r="AN127" t="s">
        <v>842</v>
      </c>
      <c r="AP127" t="s">
        <v>842</v>
      </c>
      <c r="AR127" t="s">
        <v>842</v>
      </c>
      <c r="AT127" t="s">
        <v>842</v>
      </c>
      <c r="AV127" t="s">
        <v>842</v>
      </c>
      <c r="AX127" t="s">
        <v>842</v>
      </c>
      <c r="AZ127" t="s">
        <v>842</v>
      </c>
      <c r="BB127" t="s">
        <v>842</v>
      </c>
      <c r="BD127" t="s">
        <v>842</v>
      </c>
      <c r="BF127" t="s">
        <v>842</v>
      </c>
      <c r="BH127" t="s">
        <v>842</v>
      </c>
      <c r="BJ127" t="s">
        <v>842</v>
      </c>
      <c r="BL127" t="s">
        <v>842</v>
      </c>
      <c r="BN127" t="s">
        <v>842</v>
      </c>
    </row>
    <row r="128" spans="1:66" x14ac:dyDescent="0.3">
      <c r="A128" s="96" t="s">
        <v>393</v>
      </c>
      <c r="B128" s="96" t="s">
        <v>395</v>
      </c>
      <c r="C128" s="96" t="s">
        <v>629</v>
      </c>
      <c r="D128" s="96">
        <v>8</v>
      </c>
      <c r="E128" s="143">
        <v>45567</v>
      </c>
      <c r="F128" s="96" t="s">
        <v>843</v>
      </c>
      <c r="G128" s="110">
        <v>45449</v>
      </c>
      <c r="H128" s="96" t="s">
        <v>843</v>
      </c>
      <c r="I128" s="110">
        <v>45372</v>
      </c>
      <c r="J128" s="96" t="s">
        <v>843</v>
      </c>
      <c r="K128" s="110" t="s">
        <v>634</v>
      </c>
      <c r="L128" s="96" t="s">
        <v>842</v>
      </c>
      <c r="M128" s="110" t="s">
        <v>634</v>
      </c>
      <c r="N128" s="96" t="s">
        <v>842</v>
      </c>
      <c r="O128" s="96"/>
      <c r="P128" s="96" t="s">
        <v>842</v>
      </c>
      <c r="R128" t="s">
        <v>842</v>
      </c>
      <c r="T128" t="s">
        <v>842</v>
      </c>
      <c r="U128" s="143"/>
      <c r="V128" t="s">
        <v>842</v>
      </c>
      <c r="X128" t="s">
        <v>842</v>
      </c>
      <c r="Y128" s="143"/>
      <c r="Z128" t="s">
        <v>842</v>
      </c>
      <c r="AA128" s="143"/>
      <c r="AB128" t="s">
        <v>842</v>
      </c>
      <c r="AD128" t="s">
        <v>842</v>
      </c>
      <c r="AF128" t="s">
        <v>842</v>
      </c>
      <c r="AG128" s="110">
        <v>45820</v>
      </c>
      <c r="AH128" t="s">
        <v>843</v>
      </c>
      <c r="AL128" t="s">
        <v>842</v>
      </c>
      <c r="AM128" s="235">
        <v>45865</v>
      </c>
      <c r="AN128" t="s">
        <v>843</v>
      </c>
      <c r="AO128" s="144">
        <v>45865</v>
      </c>
      <c r="AP128" t="s">
        <v>843</v>
      </c>
      <c r="AQ128" s="144">
        <v>45865</v>
      </c>
      <c r="AR128" t="s">
        <v>843</v>
      </c>
      <c r="AS128" s="143">
        <v>45875</v>
      </c>
      <c r="AT128" t="s">
        <v>843</v>
      </c>
      <c r="AV128" t="s">
        <v>842</v>
      </c>
      <c r="AX128" t="s">
        <v>842</v>
      </c>
      <c r="AZ128" t="s">
        <v>842</v>
      </c>
      <c r="BB128" t="s">
        <v>842</v>
      </c>
      <c r="BD128" t="s">
        <v>842</v>
      </c>
      <c r="BF128" t="s">
        <v>842</v>
      </c>
      <c r="BH128" t="s">
        <v>842</v>
      </c>
      <c r="BJ128" t="s">
        <v>842</v>
      </c>
      <c r="BL128" t="s">
        <v>842</v>
      </c>
      <c r="BN128" t="s">
        <v>842</v>
      </c>
    </row>
    <row r="129" spans="1:66" x14ac:dyDescent="0.3">
      <c r="A129" s="96" t="s">
        <v>396</v>
      </c>
      <c r="B129" s="96" t="s">
        <v>398</v>
      </c>
      <c r="C129" s="96" t="s">
        <v>717</v>
      </c>
      <c r="D129" s="96">
        <v>3</v>
      </c>
      <c r="E129" s="143">
        <v>45566</v>
      </c>
      <c r="F129" s="96" t="s">
        <v>843</v>
      </c>
      <c r="G129" s="110" t="s">
        <v>634</v>
      </c>
      <c r="H129" s="96" t="s">
        <v>842</v>
      </c>
      <c r="I129" s="110">
        <v>45224</v>
      </c>
      <c r="J129" s="96" t="s">
        <v>843</v>
      </c>
      <c r="K129" s="110" t="s">
        <v>634</v>
      </c>
      <c r="L129" s="96" t="s">
        <v>842</v>
      </c>
      <c r="M129" s="110" t="s">
        <v>634</v>
      </c>
      <c r="N129" s="96" t="s">
        <v>842</v>
      </c>
      <c r="O129" s="96"/>
      <c r="P129" s="96" t="s">
        <v>842</v>
      </c>
      <c r="R129" t="s">
        <v>842</v>
      </c>
      <c r="T129" t="s">
        <v>842</v>
      </c>
      <c r="U129" s="143"/>
      <c r="V129" t="s">
        <v>842</v>
      </c>
      <c r="X129" t="s">
        <v>842</v>
      </c>
      <c r="Y129" s="143">
        <v>45707</v>
      </c>
      <c r="Z129" t="s">
        <v>843</v>
      </c>
      <c r="AA129" s="143"/>
      <c r="AB129" t="s">
        <v>842</v>
      </c>
      <c r="AD129" t="s">
        <v>842</v>
      </c>
      <c r="AF129" t="s">
        <v>842</v>
      </c>
      <c r="AG129" s="110"/>
      <c r="AH129" t="s">
        <v>842</v>
      </c>
      <c r="AL129" t="s">
        <v>842</v>
      </c>
      <c r="AM129" s="234"/>
      <c r="AN129" t="s">
        <v>842</v>
      </c>
      <c r="AP129" t="s">
        <v>842</v>
      </c>
      <c r="AR129" t="s">
        <v>842</v>
      </c>
      <c r="AT129" t="s">
        <v>842</v>
      </c>
      <c r="AV129" t="s">
        <v>842</v>
      </c>
      <c r="AX129" t="s">
        <v>842</v>
      </c>
      <c r="AZ129" t="s">
        <v>842</v>
      </c>
      <c r="BB129" t="s">
        <v>842</v>
      </c>
      <c r="BD129" t="s">
        <v>842</v>
      </c>
      <c r="BF129" t="s">
        <v>842</v>
      </c>
      <c r="BH129" t="s">
        <v>842</v>
      </c>
      <c r="BJ129" t="s">
        <v>842</v>
      </c>
      <c r="BL129" t="s">
        <v>842</v>
      </c>
      <c r="BN129" t="s">
        <v>842</v>
      </c>
    </row>
    <row r="130" spans="1:66" ht="16.8" customHeight="1" x14ac:dyDescent="0.3">
      <c r="A130" s="96" t="s">
        <v>399</v>
      </c>
      <c r="B130" s="96" t="s">
        <v>401</v>
      </c>
      <c r="C130" s="96" t="s">
        <v>622</v>
      </c>
      <c r="D130" s="96">
        <v>2</v>
      </c>
      <c r="E130" s="143" t="s">
        <v>634</v>
      </c>
      <c r="F130" s="96" t="s">
        <v>842</v>
      </c>
      <c r="G130" s="110" t="s">
        <v>634</v>
      </c>
      <c r="H130" s="96" t="s">
        <v>842</v>
      </c>
      <c r="I130" s="110" t="s">
        <v>634</v>
      </c>
      <c r="J130" s="96" t="s">
        <v>842</v>
      </c>
      <c r="K130" s="110" t="s">
        <v>634</v>
      </c>
      <c r="L130" s="96" t="s">
        <v>842</v>
      </c>
      <c r="M130" s="110">
        <v>45501</v>
      </c>
      <c r="N130" s="96" t="s">
        <v>843</v>
      </c>
      <c r="O130" s="96"/>
      <c r="P130" s="96" t="s">
        <v>842</v>
      </c>
      <c r="R130" t="s">
        <v>842</v>
      </c>
      <c r="T130" t="s">
        <v>842</v>
      </c>
      <c r="U130" s="99">
        <v>45852</v>
      </c>
      <c r="V130" t="s">
        <v>843</v>
      </c>
      <c r="X130" t="s">
        <v>842</v>
      </c>
      <c r="Y130" s="143"/>
      <c r="Z130" t="s">
        <v>842</v>
      </c>
      <c r="AA130" s="143"/>
      <c r="AB130" t="s">
        <v>842</v>
      </c>
      <c r="AD130" t="s">
        <v>842</v>
      </c>
      <c r="AF130" t="s">
        <v>842</v>
      </c>
      <c r="AG130" s="110"/>
      <c r="AH130" t="s">
        <v>842</v>
      </c>
      <c r="AL130" t="s">
        <v>842</v>
      </c>
      <c r="AM130" s="234"/>
      <c r="AN130" t="s">
        <v>842</v>
      </c>
      <c r="AP130" t="s">
        <v>842</v>
      </c>
      <c r="AR130" t="s">
        <v>842</v>
      </c>
      <c r="AT130" t="s">
        <v>842</v>
      </c>
      <c r="AV130" t="s">
        <v>842</v>
      </c>
      <c r="AX130" t="s">
        <v>842</v>
      </c>
      <c r="AZ130" t="s">
        <v>842</v>
      </c>
      <c r="BB130" t="s">
        <v>842</v>
      </c>
      <c r="BD130" t="s">
        <v>842</v>
      </c>
      <c r="BF130" t="s">
        <v>842</v>
      </c>
      <c r="BH130" t="s">
        <v>842</v>
      </c>
      <c r="BJ130" t="s">
        <v>842</v>
      </c>
      <c r="BL130" t="s">
        <v>842</v>
      </c>
      <c r="BN130" t="s">
        <v>842</v>
      </c>
    </row>
    <row r="131" spans="1:66" x14ac:dyDescent="0.3">
      <c r="A131" s="96" t="s">
        <v>402</v>
      </c>
      <c r="B131" s="96" t="s">
        <v>404</v>
      </c>
      <c r="C131" s="96" t="s">
        <v>621</v>
      </c>
      <c r="D131" s="96">
        <v>1</v>
      </c>
      <c r="E131" s="143" t="s">
        <v>634</v>
      </c>
      <c r="F131" s="96" t="s">
        <v>842</v>
      </c>
      <c r="G131" s="110" t="s">
        <v>634</v>
      </c>
      <c r="H131" s="96" t="s">
        <v>842</v>
      </c>
      <c r="I131" s="110" t="s">
        <v>634</v>
      </c>
      <c r="J131" s="96" t="s">
        <v>842</v>
      </c>
      <c r="K131" s="110" t="s">
        <v>634</v>
      </c>
      <c r="L131" s="96" t="s">
        <v>842</v>
      </c>
      <c r="M131" s="110">
        <v>45497</v>
      </c>
      <c r="N131" s="96" t="s">
        <v>843</v>
      </c>
      <c r="O131" s="96"/>
      <c r="P131" s="96" t="s">
        <v>842</v>
      </c>
      <c r="R131" t="s">
        <v>842</v>
      </c>
      <c r="T131" t="s">
        <v>842</v>
      </c>
      <c r="U131" s="143"/>
      <c r="V131" t="s">
        <v>842</v>
      </c>
      <c r="X131" t="s">
        <v>842</v>
      </c>
      <c r="Y131" s="143"/>
      <c r="Z131" t="s">
        <v>842</v>
      </c>
      <c r="AA131" s="143"/>
      <c r="AB131" t="s">
        <v>842</v>
      </c>
      <c r="AD131" t="s">
        <v>842</v>
      </c>
      <c r="AF131" t="s">
        <v>842</v>
      </c>
      <c r="AG131" s="110"/>
      <c r="AH131" t="s">
        <v>842</v>
      </c>
      <c r="AL131" t="s">
        <v>842</v>
      </c>
      <c r="AM131" s="234"/>
      <c r="AN131" t="s">
        <v>842</v>
      </c>
      <c r="AP131" t="s">
        <v>842</v>
      </c>
      <c r="AR131" t="s">
        <v>842</v>
      </c>
      <c r="AT131" t="s">
        <v>842</v>
      </c>
      <c r="AV131" t="s">
        <v>842</v>
      </c>
      <c r="AX131" t="s">
        <v>842</v>
      </c>
      <c r="AZ131" t="s">
        <v>842</v>
      </c>
      <c r="BB131" t="s">
        <v>842</v>
      </c>
      <c r="BD131" t="s">
        <v>842</v>
      </c>
      <c r="BF131" t="s">
        <v>842</v>
      </c>
      <c r="BH131" t="s">
        <v>842</v>
      </c>
      <c r="BJ131" t="s">
        <v>842</v>
      </c>
      <c r="BL131" t="s">
        <v>842</v>
      </c>
      <c r="BN131" t="s">
        <v>842</v>
      </c>
    </row>
    <row r="132" spans="1:66" x14ac:dyDescent="0.3">
      <c r="A132" s="96" t="s">
        <v>405</v>
      </c>
      <c r="B132" s="96" t="s">
        <v>407</v>
      </c>
      <c r="C132" s="96" t="s">
        <v>616</v>
      </c>
      <c r="D132" s="96">
        <v>0</v>
      </c>
      <c r="E132" s="143" t="s">
        <v>634</v>
      </c>
      <c r="F132" s="96" t="s">
        <v>842</v>
      </c>
      <c r="G132" s="110" t="s">
        <v>634</v>
      </c>
      <c r="H132" s="96" t="s">
        <v>842</v>
      </c>
      <c r="I132" s="110" t="s">
        <v>634</v>
      </c>
      <c r="J132" s="96" t="s">
        <v>842</v>
      </c>
      <c r="K132" s="110" t="s">
        <v>634</v>
      </c>
      <c r="L132" s="96" t="s">
        <v>842</v>
      </c>
      <c r="M132" s="110" t="s">
        <v>634</v>
      </c>
      <c r="N132" s="96" t="s">
        <v>842</v>
      </c>
      <c r="O132" s="96"/>
      <c r="P132" s="96" t="s">
        <v>842</v>
      </c>
      <c r="R132" t="s">
        <v>842</v>
      </c>
      <c r="T132" t="s">
        <v>842</v>
      </c>
      <c r="U132" s="143"/>
      <c r="V132" t="s">
        <v>842</v>
      </c>
      <c r="X132" t="s">
        <v>842</v>
      </c>
      <c r="Y132" s="143"/>
      <c r="Z132" t="s">
        <v>842</v>
      </c>
      <c r="AA132" s="143"/>
      <c r="AB132" t="s">
        <v>842</v>
      </c>
      <c r="AD132" t="s">
        <v>842</v>
      </c>
      <c r="AF132" t="s">
        <v>842</v>
      </c>
      <c r="AG132" s="110"/>
      <c r="AH132" t="s">
        <v>842</v>
      </c>
      <c r="AL132" t="s">
        <v>842</v>
      </c>
      <c r="AM132" s="234"/>
      <c r="AN132" t="s">
        <v>842</v>
      </c>
      <c r="AP132" t="s">
        <v>842</v>
      </c>
      <c r="AR132" t="s">
        <v>842</v>
      </c>
      <c r="AT132" t="s">
        <v>842</v>
      </c>
      <c r="AV132" t="s">
        <v>842</v>
      </c>
      <c r="AX132" t="s">
        <v>842</v>
      </c>
      <c r="AZ132" t="s">
        <v>842</v>
      </c>
      <c r="BB132" t="s">
        <v>842</v>
      </c>
      <c r="BD132" t="s">
        <v>842</v>
      </c>
      <c r="BF132" t="s">
        <v>842</v>
      </c>
      <c r="BH132" t="s">
        <v>842</v>
      </c>
      <c r="BJ132" t="s">
        <v>842</v>
      </c>
      <c r="BL132" t="s">
        <v>842</v>
      </c>
      <c r="BN132" t="s">
        <v>842</v>
      </c>
    </row>
    <row r="133" spans="1:66" x14ac:dyDescent="0.3">
      <c r="A133" s="96" t="s">
        <v>408</v>
      </c>
      <c r="B133" s="96" t="s">
        <v>410</v>
      </c>
      <c r="C133" s="96" t="s">
        <v>622</v>
      </c>
      <c r="D133" s="96">
        <v>3</v>
      </c>
      <c r="E133" s="143">
        <v>45636</v>
      </c>
      <c r="F133" s="96" t="s">
        <v>843</v>
      </c>
      <c r="G133" s="110" t="s">
        <v>634</v>
      </c>
      <c r="H133" s="96" t="s">
        <v>842</v>
      </c>
      <c r="I133" s="110" t="s">
        <v>634</v>
      </c>
      <c r="J133" s="96" t="s">
        <v>842</v>
      </c>
      <c r="K133" s="110" t="s">
        <v>634</v>
      </c>
      <c r="L133" s="96" t="s">
        <v>842</v>
      </c>
      <c r="M133" s="110">
        <v>45497</v>
      </c>
      <c r="N133" s="96" t="s">
        <v>843</v>
      </c>
      <c r="O133" s="96"/>
      <c r="P133" s="96" t="s">
        <v>842</v>
      </c>
      <c r="R133" t="s">
        <v>842</v>
      </c>
      <c r="T133" t="s">
        <v>842</v>
      </c>
      <c r="U133" s="143">
        <v>45722</v>
      </c>
      <c r="V133" t="s">
        <v>843</v>
      </c>
      <c r="X133" t="s">
        <v>842</v>
      </c>
      <c r="Y133" s="143"/>
      <c r="Z133" t="s">
        <v>842</v>
      </c>
      <c r="AA133" s="143"/>
      <c r="AB133" t="s">
        <v>842</v>
      </c>
      <c r="AD133" t="s">
        <v>842</v>
      </c>
      <c r="AF133" t="s">
        <v>842</v>
      </c>
      <c r="AG133" s="110"/>
      <c r="AH133" t="s">
        <v>842</v>
      </c>
      <c r="AL133" t="s">
        <v>842</v>
      </c>
      <c r="AM133" s="234"/>
      <c r="AN133" t="s">
        <v>842</v>
      </c>
      <c r="AP133" t="s">
        <v>842</v>
      </c>
      <c r="AR133" t="s">
        <v>842</v>
      </c>
      <c r="AT133" t="s">
        <v>842</v>
      </c>
      <c r="AV133" t="s">
        <v>842</v>
      </c>
      <c r="AX133" t="s">
        <v>842</v>
      </c>
      <c r="AZ133" t="s">
        <v>842</v>
      </c>
      <c r="BB133" t="s">
        <v>842</v>
      </c>
      <c r="BD133" t="s">
        <v>842</v>
      </c>
      <c r="BF133" t="s">
        <v>842</v>
      </c>
      <c r="BH133" t="s">
        <v>842</v>
      </c>
      <c r="BJ133" t="s">
        <v>842</v>
      </c>
      <c r="BL133" t="s">
        <v>842</v>
      </c>
      <c r="BN133" t="s">
        <v>842</v>
      </c>
    </row>
    <row r="134" spans="1:66" x14ac:dyDescent="0.3">
      <c r="A134" s="96" t="s">
        <v>411</v>
      </c>
      <c r="B134" s="96" t="s">
        <v>413</v>
      </c>
      <c r="C134" s="96" t="s">
        <v>623</v>
      </c>
      <c r="D134" s="96">
        <v>13</v>
      </c>
      <c r="E134" s="143">
        <v>45634</v>
      </c>
      <c r="F134" s="96" t="s">
        <v>843</v>
      </c>
      <c r="G134" s="143">
        <v>45770</v>
      </c>
      <c r="H134" s="96" t="s">
        <v>843</v>
      </c>
      <c r="I134" s="81">
        <v>45826</v>
      </c>
      <c r="J134" s="96" t="s">
        <v>843</v>
      </c>
      <c r="K134" s="110" t="s">
        <v>634</v>
      </c>
      <c r="L134" s="96" t="s">
        <v>842</v>
      </c>
      <c r="M134" s="110">
        <v>45503</v>
      </c>
      <c r="N134" s="96" t="s">
        <v>843</v>
      </c>
      <c r="O134" s="96"/>
      <c r="P134" s="96" t="s">
        <v>842</v>
      </c>
      <c r="R134" t="s">
        <v>842</v>
      </c>
      <c r="T134" t="s">
        <v>842</v>
      </c>
      <c r="U134" s="143">
        <v>45727</v>
      </c>
      <c r="V134" t="s">
        <v>843</v>
      </c>
      <c r="W134" s="143">
        <v>45767</v>
      </c>
      <c r="X134" t="s">
        <v>843</v>
      </c>
      <c r="Y134" s="143">
        <v>45727</v>
      </c>
      <c r="Z134" t="s">
        <v>843</v>
      </c>
      <c r="AA134" s="148">
        <v>45769</v>
      </c>
      <c r="AB134" t="s">
        <v>843</v>
      </c>
      <c r="AC134" s="143">
        <v>45768</v>
      </c>
      <c r="AD134" t="s">
        <v>843</v>
      </c>
      <c r="AF134" t="s">
        <v>842</v>
      </c>
      <c r="AG134" s="143">
        <v>45867</v>
      </c>
      <c r="AH134" t="s">
        <v>843</v>
      </c>
      <c r="AL134" t="s">
        <v>842</v>
      </c>
      <c r="AM134" s="233">
        <v>45868</v>
      </c>
      <c r="AN134" t="s">
        <v>843</v>
      </c>
      <c r="AO134" s="143">
        <v>45870</v>
      </c>
      <c r="AP134" t="s">
        <v>843</v>
      </c>
      <c r="AQ134" s="143">
        <v>45866</v>
      </c>
      <c r="AR134" t="s">
        <v>843</v>
      </c>
      <c r="AT134" t="s">
        <v>842</v>
      </c>
      <c r="AV134" t="s">
        <v>842</v>
      </c>
      <c r="AX134" t="s">
        <v>842</v>
      </c>
      <c r="AY134" s="81">
        <v>45887</v>
      </c>
      <c r="AZ134" t="s">
        <v>843</v>
      </c>
      <c r="BA134" s="81">
        <v>45888</v>
      </c>
      <c r="BB134" t="s">
        <v>843</v>
      </c>
      <c r="BD134" t="s">
        <v>842</v>
      </c>
      <c r="BF134" t="s">
        <v>842</v>
      </c>
      <c r="BH134" t="s">
        <v>842</v>
      </c>
      <c r="BJ134" t="s">
        <v>842</v>
      </c>
      <c r="BL134" t="s">
        <v>842</v>
      </c>
      <c r="BN134" t="s">
        <v>842</v>
      </c>
    </row>
    <row r="135" spans="1:66" x14ac:dyDescent="0.3">
      <c r="A135" s="96" t="s">
        <v>414</v>
      </c>
      <c r="B135" s="96" t="s">
        <v>416</v>
      </c>
      <c r="C135" s="96" t="s">
        <v>717</v>
      </c>
      <c r="D135" s="96">
        <v>9</v>
      </c>
      <c r="E135" s="143">
        <v>45718</v>
      </c>
      <c r="F135" s="96" t="s">
        <v>843</v>
      </c>
      <c r="G135" s="110">
        <v>45450</v>
      </c>
      <c r="H135" s="96" t="s">
        <v>843</v>
      </c>
      <c r="I135" s="110">
        <v>45224</v>
      </c>
      <c r="J135" s="96" t="s">
        <v>843</v>
      </c>
      <c r="K135" s="110" t="s">
        <v>634</v>
      </c>
      <c r="L135" s="96" t="s">
        <v>842</v>
      </c>
      <c r="M135" s="110">
        <v>45503</v>
      </c>
      <c r="N135" s="96" t="s">
        <v>843</v>
      </c>
      <c r="O135" s="96"/>
      <c r="P135" s="96" t="s">
        <v>842</v>
      </c>
      <c r="R135" t="s">
        <v>842</v>
      </c>
      <c r="T135" t="s">
        <v>842</v>
      </c>
      <c r="U135" s="143">
        <v>45727</v>
      </c>
      <c r="V135" t="s">
        <v>843</v>
      </c>
      <c r="W135" s="143">
        <v>45767</v>
      </c>
      <c r="X135" t="s">
        <v>843</v>
      </c>
      <c r="Y135" s="143">
        <v>45727</v>
      </c>
      <c r="Z135" t="s">
        <v>843</v>
      </c>
      <c r="AA135" s="148">
        <v>45769</v>
      </c>
      <c r="AB135" t="s">
        <v>843</v>
      </c>
      <c r="AC135" s="143">
        <v>45768</v>
      </c>
      <c r="AD135" t="s">
        <v>843</v>
      </c>
      <c r="AF135" t="s">
        <v>842</v>
      </c>
      <c r="AG135" s="110"/>
      <c r="AH135" t="s">
        <v>842</v>
      </c>
      <c r="AL135" t="s">
        <v>842</v>
      </c>
      <c r="AM135" s="234"/>
      <c r="AN135" t="s">
        <v>842</v>
      </c>
      <c r="AP135" t="s">
        <v>842</v>
      </c>
      <c r="AR135" t="s">
        <v>842</v>
      </c>
      <c r="AT135" t="s">
        <v>842</v>
      </c>
      <c r="AV135" t="s">
        <v>842</v>
      </c>
      <c r="AX135" t="s">
        <v>842</v>
      </c>
      <c r="AZ135" t="s">
        <v>842</v>
      </c>
      <c r="BB135" t="s">
        <v>842</v>
      </c>
      <c r="BD135" t="s">
        <v>842</v>
      </c>
      <c r="BF135" t="s">
        <v>842</v>
      </c>
      <c r="BH135" t="s">
        <v>842</v>
      </c>
      <c r="BJ135" t="s">
        <v>842</v>
      </c>
      <c r="BL135" t="s">
        <v>842</v>
      </c>
      <c r="BN135" t="s">
        <v>842</v>
      </c>
    </row>
    <row r="136" spans="1:66" x14ac:dyDescent="0.3">
      <c r="A136" s="96" t="s">
        <v>417</v>
      </c>
      <c r="B136" s="96" t="s">
        <v>419</v>
      </c>
      <c r="C136" s="96" t="s">
        <v>234</v>
      </c>
      <c r="D136" s="96">
        <v>4</v>
      </c>
      <c r="E136" s="144">
        <v>45685</v>
      </c>
      <c r="F136" s="96" t="s">
        <v>843</v>
      </c>
      <c r="G136" s="110" t="s">
        <v>634</v>
      </c>
      <c r="H136" s="96" t="s">
        <v>842</v>
      </c>
      <c r="I136" s="110" t="s">
        <v>634</v>
      </c>
      <c r="J136" s="96" t="s">
        <v>842</v>
      </c>
      <c r="K136" s="110" t="s">
        <v>634</v>
      </c>
      <c r="L136" s="96" t="s">
        <v>842</v>
      </c>
      <c r="M136" s="110" t="s">
        <v>634</v>
      </c>
      <c r="N136" s="96" t="s">
        <v>842</v>
      </c>
      <c r="O136" s="96"/>
      <c r="P136" s="96" t="s">
        <v>842</v>
      </c>
      <c r="R136" t="s">
        <v>842</v>
      </c>
      <c r="T136" t="s">
        <v>842</v>
      </c>
      <c r="U136" s="143">
        <v>45726</v>
      </c>
      <c r="V136" t="s">
        <v>843</v>
      </c>
      <c r="X136" t="s">
        <v>842</v>
      </c>
      <c r="Y136" s="143">
        <v>45729</v>
      </c>
      <c r="Z136" t="s">
        <v>843</v>
      </c>
      <c r="AA136" s="143">
        <v>45741</v>
      </c>
      <c r="AB136" t="s">
        <v>843</v>
      </c>
      <c r="AD136" t="s">
        <v>842</v>
      </c>
      <c r="AF136" t="s">
        <v>842</v>
      </c>
      <c r="AH136" t="s">
        <v>842</v>
      </c>
      <c r="AL136" t="s">
        <v>842</v>
      </c>
      <c r="AM136" s="234"/>
      <c r="AN136" t="s">
        <v>842</v>
      </c>
      <c r="AP136" t="s">
        <v>842</v>
      </c>
      <c r="AR136" t="s">
        <v>842</v>
      </c>
      <c r="AT136" t="s">
        <v>842</v>
      </c>
      <c r="AV136" t="s">
        <v>842</v>
      </c>
      <c r="AX136" t="s">
        <v>842</v>
      </c>
      <c r="AZ136" t="s">
        <v>842</v>
      </c>
      <c r="BB136" t="s">
        <v>842</v>
      </c>
      <c r="BD136" t="s">
        <v>842</v>
      </c>
      <c r="BF136" t="s">
        <v>842</v>
      </c>
      <c r="BH136" t="s">
        <v>842</v>
      </c>
      <c r="BJ136" t="s">
        <v>842</v>
      </c>
      <c r="BL136" t="s">
        <v>842</v>
      </c>
      <c r="BN136" t="s">
        <v>842</v>
      </c>
    </row>
    <row r="137" spans="1:66" x14ac:dyDescent="0.3">
      <c r="A137" s="96" t="s">
        <v>420</v>
      </c>
      <c r="B137" s="96" t="s">
        <v>422</v>
      </c>
      <c r="C137" s="96" t="s">
        <v>35</v>
      </c>
      <c r="D137" s="96">
        <v>10</v>
      </c>
      <c r="E137" s="143">
        <v>45571</v>
      </c>
      <c r="F137" s="96" t="s">
        <v>843</v>
      </c>
      <c r="G137" s="110" t="s">
        <v>634</v>
      </c>
      <c r="H137" s="96" t="s">
        <v>842</v>
      </c>
      <c r="I137" s="110">
        <v>45209</v>
      </c>
      <c r="J137" s="96" t="s">
        <v>843</v>
      </c>
      <c r="K137" s="110" t="s">
        <v>634</v>
      </c>
      <c r="L137" s="96" t="s">
        <v>842</v>
      </c>
      <c r="M137" s="110" t="s">
        <v>634</v>
      </c>
      <c r="N137" s="96" t="s">
        <v>842</v>
      </c>
      <c r="O137" s="96"/>
      <c r="P137" s="96" t="s">
        <v>842</v>
      </c>
      <c r="R137" t="s">
        <v>842</v>
      </c>
      <c r="T137" t="s">
        <v>842</v>
      </c>
      <c r="U137" s="143">
        <v>45738</v>
      </c>
      <c r="V137" t="s">
        <v>843</v>
      </c>
      <c r="W137" s="187">
        <v>45553</v>
      </c>
      <c r="X137" t="s">
        <v>843</v>
      </c>
      <c r="Y137" s="143">
        <v>45737</v>
      </c>
      <c r="Z137" t="s">
        <v>843</v>
      </c>
      <c r="AA137" s="217">
        <v>45752</v>
      </c>
      <c r="AB137" t="s">
        <v>843</v>
      </c>
      <c r="AC137" s="185">
        <v>45752</v>
      </c>
      <c r="AD137" t="s">
        <v>843</v>
      </c>
      <c r="AF137" t="s">
        <v>842</v>
      </c>
      <c r="AG137" s="144">
        <v>45864</v>
      </c>
      <c r="AH137" t="s">
        <v>843</v>
      </c>
      <c r="AL137" t="s">
        <v>842</v>
      </c>
      <c r="AM137" s="235">
        <v>45864</v>
      </c>
      <c r="AN137" t="s">
        <v>843</v>
      </c>
      <c r="AO137" s="144">
        <v>45864</v>
      </c>
      <c r="AP137" t="s">
        <v>843</v>
      </c>
      <c r="AR137" t="s">
        <v>842</v>
      </c>
      <c r="AT137" t="s">
        <v>842</v>
      </c>
      <c r="AV137" t="s">
        <v>842</v>
      </c>
      <c r="AX137" t="s">
        <v>842</v>
      </c>
      <c r="AY137" s="191">
        <v>45885</v>
      </c>
      <c r="AZ137" t="s">
        <v>843</v>
      </c>
      <c r="BA137" s="191">
        <v>45885</v>
      </c>
      <c r="BB137" t="s">
        <v>843</v>
      </c>
      <c r="BD137" t="s">
        <v>842</v>
      </c>
      <c r="BF137" t="s">
        <v>842</v>
      </c>
      <c r="BH137" t="s">
        <v>842</v>
      </c>
      <c r="BJ137" t="s">
        <v>842</v>
      </c>
      <c r="BL137" t="s">
        <v>842</v>
      </c>
      <c r="BN137" t="s">
        <v>842</v>
      </c>
    </row>
    <row r="138" spans="1:66" x14ac:dyDescent="0.3">
      <c r="A138" s="96" t="s">
        <v>423</v>
      </c>
      <c r="B138" s="96" t="s">
        <v>425</v>
      </c>
      <c r="C138" s="96" t="s">
        <v>16</v>
      </c>
      <c r="D138" s="96">
        <v>1</v>
      </c>
      <c r="E138" s="143" t="s">
        <v>634</v>
      </c>
      <c r="F138" s="96" t="s">
        <v>842</v>
      </c>
      <c r="G138" s="110" t="s">
        <v>634</v>
      </c>
      <c r="H138" s="96" t="s">
        <v>842</v>
      </c>
      <c r="I138" s="110" t="s">
        <v>634</v>
      </c>
      <c r="J138" s="96" t="s">
        <v>842</v>
      </c>
      <c r="K138" s="110" t="s">
        <v>634</v>
      </c>
      <c r="L138" s="96" t="s">
        <v>842</v>
      </c>
      <c r="M138" s="110" t="s">
        <v>634</v>
      </c>
      <c r="N138" s="96" t="s">
        <v>842</v>
      </c>
      <c r="O138" s="96"/>
      <c r="P138" s="96" t="s">
        <v>842</v>
      </c>
      <c r="R138" t="s">
        <v>842</v>
      </c>
      <c r="T138" t="s">
        <v>842</v>
      </c>
      <c r="U138" s="143"/>
      <c r="V138" t="s">
        <v>842</v>
      </c>
      <c r="X138" t="s">
        <v>842</v>
      </c>
      <c r="Y138" s="143"/>
      <c r="Z138" t="s">
        <v>842</v>
      </c>
      <c r="AA138" s="143">
        <v>45734</v>
      </c>
      <c r="AB138" t="s">
        <v>843</v>
      </c>
      <c r="AD138" t="s">
        <v>842</v>
      </c>
      <c r="AF138" t="s">
        <v>842</v>
      </c>
      <c r="AH138" t="s">
        <v>842</v>
      </c>
      <c r="AL138" t="s">
        <v>842</v>
      </c>
      <c r="AM138" s="234"/>
      <c r="AN138" t="s">
        <v>842</v>
      </c>
      <c r="AP138" t="s">
        <v>842</v>
      </c>
      <c r="AR138" t="s">
        <v>842</v>
      </c>
      <c r="AT138" t="s">
        <v>842</v>
      </c>
      <c r="AV138" t="s">
        <v>842</v>
      </c>
      <c r="AX138" t="s">
        <v>842</v>
      </c>
      <c r="AZ138" t="s">
        <v>842</v>
      </c>
      <c r="BB138" t="s">
        <v>842</v>
      </c>
      <c r="BD138" t="s">
        <v>842</v>
      </c>
      <c r="BF138" t="s">
        <v>842</v>
      </c>
      <c r="BH138" t="s">
        <v>842</v>
      </c>
      <c r="BJ138" t="s">
        <v>842</v>
      </c>
      <c r="BL138" t="s">
        <v>842</v>
      </c>
      <c r="BN138" t="s">
        <v>842</v>
      </c>
    </row>
    <row r="139" spans="1:66" x14ac:dyDescent="0.3">
      <c r="A139" s="96" t="s">
        <v>426</v>
      </c>
      <c r="B139" s="96" t="s">
        <v>428</v>
      </c>
      <c r="C139" s="96" t="s">
        <v>629</v>
      </c>
      <c r="D139" s="96">
        <v>12</v>
      </c>
      <c r="E139" s="143">
        <v>45567</v>
      </c>
      <c r="F139" s="96" t="s">
        <v>843</v>
      </c>
      <c r="G139" s="110">
        <v>45578</v>
      </c>
      <c r="H139" s="96" t="s">
        <v>843</v>
      </c>
      <c r="I139" s="110">
        <v>45446</v>
      </c>
      <c r="J139" s="96" t="s">
        <v>843</v>
      </c>
      <c r="K139" s="110">
        <v>45518</v>
      </c>
      <c r="L139" s="96" t="s">
        <v>843</v>
      </c>
      <c r="M139" s="110">
        <v>45518</v>
      </c>
      <c r="N139" s="96" t="s">
        <v>843</v>
      </c>
      <c r="O139" s="96"/>
      <c r="P139" s="96" t="s">
        <v>842</v>
      </c>
      <c r="R139" t="s">
        <v>842</v>
      </c>
      <c r="T139" t="s">
        <v>842</v>
      </c>
      <c r="U139" s="143">
        <v>45728</v>
      </c>
      <c r="V139" t="s">
        <v>843</v>
      </c>
      <c r="X139" t="s">
        <v>842</v>
      </c>
      <c r="Y139" s="143">
        <v>45707</v>
      </c>
      <c r="Z139" t="s">
        <v>843</v>
      </c>
      <c r="AA139" s="143">
        <v>45733</v>
      </c>
      <c r="AB139" t="s">
        <v>843</v>
      </c>
      <c r="AD139" t="s">
        <v>842</v>
      </c>
      <c r="AF139" t="s">
        <v>842</v>
      </c>
      <c r="AG139" s="110">
        <v>45820</v>
      </c>
      <c r="AH139" t="s">
        <v>843</v>
      </c>
      <c r="AL139" t="s">
        <v>842</v>
      </c>
      <c r="AM139" s="235">
        <v>45865</v>
      </c>
      <c r="AN139" t="s">
        <v>843</v>
      </c>
      <c r="AO139" s="144">
        <v>45865</v>
      </c>
      <c r="AP139" t="s">
        <v>843</v>
      </c>
      <c r="AQ139" s="144">
        <v>45865</v>
      </c>
      <c r="AR139" t="s">
        <v>843</v>
      </c>
      <c r="AT139" t="s">
        <v>842</v>
      </c>
      <c r="AV139" t="s">
        <v>842</v>
      </c>
      <c r="AX139" t="s">
        <v>842</v>
      </c>
      <c r="AZ139" t="s">
        <v>842</v>
      </c>
      <c r="BB139" t="s">
        <v>842</v>
      </c>
      <c r="BD139" t="s">
        <v>842</v>
      </c>
      <c r="BF139" t="s">
        <v>842</v>
      </c>
      <c r="BH139" t="s">
        <v>842</v>
      </c>
      <c r="BJ139" t="s">
        <v>842</v>
      </c>
      <c r="BL139" t="s">
        <v>842</v>
      </c>
      <c r="BN139" t="s">
        <v>842</v>
      </c>
    </row>
    <row r="140" spans="1:66" x14ac:dyDescent="0.3">
      <c r="A140" s="96" t="s">
        <v>429</v>
      </c>
      <c r="B140" s="96" t="s">
        <v>431</v>
      </c>
      <c r="C140" s="96" t="s">
        <v>633</v>
      </c>
      <c r="D140" s="96">
        <v>6</v>
      </c>
      <c r="E140" s="143">
        <v>45567</v>
      </c>
      <c r="F140" s="96" t="s">
        <v>843</v>
      </c>
      <c r="G140" s="110">
        <v>45578</v>
      </c>
      <c r="H140" s="96" t="s">
        <v>843</v>
      </c>
      <c r="I140" s="110">
        <v>45371</v>
      </c>
      <c r="J140" s="96" t="s">
        <v>843</v>
      </c>
      <c r="K140" s="110" t="s">
        <v>634</v>
      </c>
      <c r="L140" s="96" t="s">
        <v>842</v>
      </c>
      <c r="M140" s="110" t="s">
        <v>634</v>
      </c>
      <c r="N140" s="96" t="s">
        <v>842</v>
      </c>
      <c r="O140" s="96"/>
      <c r="P140" s="96" t="s">
        <v>842</v>
      </c>
      <c r="R140" t="s">
        <v>842</v>
      </c>
      <c r="T140" t="s">
        <v>842</v>
      </c>
      <c r="U140" s="143">
        <v>45722</v>
      </c>
      <c r="V140" t="s">
        <v>843</v>
      </c>
      <c r="X140" t="s">
        <v>842</v>
      </c>
      <c r="Y140" s="143">
        <v>45707</v>
      </c>
      <c r="Z140" t="s">
        <v>843</v>
      </c>
      <c r="AA140" s="143">
        <v>45733</v>
      </c>
      <c r="AB140" t="s">
        <v>843</v>
      </c>
      <c r="AD140" t="s">
        <v>842</v>
      </c>
      <c r="AF140" t="s">
        <v>842</v>
      </c>
      <c r="AH140" t="s">
        <v>842</v>
      </c>
      <c r="AL140" t="s">
        <v>842</v>
      </c>
      <c r="AM140" s="234"/>
      <c r="AN140" t="s">
        <v>842</v>
      </c>
      <c r="AP140" t="s">
        <v>842</v>
      </c>
      <c r="AR140" t="s">
        <v>842</v>
      </c>
      <c r="AT140" t="s">
        <v>842</v>
      </c>
      <c r="AV140" t="s">
        <v>842</v>
      </c>
      <c r="AX140" t="s">
        <v>842</v>
      </c>
      <c r="AZ140" t="s">
        <v>842</v>
      </c>
      <c r="BB140" t="s">
        <v>842</v>
      </c>
      <c r="BD140" t="s">
        <v>842</v>
      </c>
      <c r="BF140" t="s">
        <v>842</v>
      </c>
      <c r="BH140" t="s">
        <v>842</v>
      </c>
      <c r="BJ140" t="s">
        <v>842</v>
      </c>
      <c r="BL140" t="s">
        <v>842</v>
      </c>
      <c r="BN140" t="s">
        <v>842</v>
      </c>
    </row>
    <row r="141" spans="1:66" x14ac:dyDescent="0.3">
      <c r="A141" s="96" t="s">
        <v>432</v>
      </c>
      <c r="B141" s="96" t="s">
        <v>434</v>
      </c>
      <c r="C141" s="96" t="s">
        <v>633</v>
      </c>
      <c r="D141" s="96">
        <v>8</v>
      </c>
      <c r="E141" s="143">
        <v>45530</v>
      </c>
      <c r="F141" s="96" t="s">
        <v>843</v>
      </c>
      <c r="G141" s="110">
        <v>45550</v>
      </c>
      <c r="H141" s="96" t="s">
        <v>843</v>
      </c>
      <c r="I141" s="110">
        <v>45446</v>
      </c>
      <c r="J141" s="96" t="s">
        <v>843</v>
      </c>
      <c r="K141" s="110">
        <v>45523</v>
      </c>
      <c r="L141" s="96" t="s">
        <v>843</v>
      </c>
      <c r="M141" s="110">
        <v>45523</v>
      </c>
      <c r="N141" s="96" t="s">
        <v>843</v>
      </c>
      <c r="O141" s="96"/>
      <c r="P141" s="96" t="s">
        <v>842</v>
      </c>
      <c r="R141" t="s">
        <v>842</v>
      </c>
      <c r="T141" t="s">
        <v>842</v>
      </c>
      <c r="U141" s="143"/>
      <c r="V141" t="s">
        <v>842</v>
      </c>
      <c r="X141" t="s">
        <v>842</v>
      </c>
      <c r="Y141" s="143"/>
      <c r="Z141" t="s">
        <v>842</v>
      </c>
      <c r="AA141" s="143"/>
      <c r="AB141" t="s">
        <v>842</v>
      </c>
      <c r="AD141" t="s">
        <v>842</v>
      </c>
      <c r="AF141" t="s">
        <v>842</v>
      </c>
      <c r="AG141" s="110">
        <v>45836</v>
      </c>
      <c r="AH141" t="s">
        <v>843</v>
      </c>
      <c r="AL141" t="s">
        <v>842</v>
      </c>
      <c r="AM141" s="235">
        <v>45861</v>
      </c>
      <c r="AN141" t="s">
        <v>843</v>
      </c>
      <c r="AO141" s="144">
        <v>45861</v>
      </c>
      <c r="AP141" t="s">
        <v>843</v>
      </c>
      <c r="AR141" t="s">
        <v>842</v>
      </c>
      <c r="AT141" t="s">
        <v>842</v>
      </c>
      <c r="AV141" t="s">
        <v>842</v>
      </c>
      <c r="AX141" t="s">
        <v>842</v>
      </c>
      <c r="AZ141" t="s">
        <v>842</v>
      </c>
      <c r="BB141" t="s">
        <v>842</v>
      </c>
      <c r="BD141" t="s">
        <v>842</v>
      </c>
      <c r="BF141" t="s">
        <v>842</v>
      </c>
      <c r="BH141" t="s">
        <v>842</v>
      </c>
      <c r="BJ141" t="s">
        <v>842</v>
      </c>
      <c r="BL141" t="s">
        <v>842</v>
      </c>
      <c r="BN141" t="s">
        <v>842</v>
      </c>
    </row>
    <row r="142" spans="1:66" x14ac:dyDescent="0.3">
      <c r="A142" s="96" t="s">
        <v>435</v>
      </c>
      <c r="B142" s="96" t="s">
        <v>437</v>
      </c>
      <c r="C142" s="96" t="s">
        <v>16</v>
      </c>
      <c r="D142" s="96">
        <v>2</v>
      </c>
      <c r="E142" s="143">
        <v>45638</v>
      </c>
      <c r="F142" s="96" t="s">
        <v>843</v>
      </c>
      <c r="G142" s="110" t="s">
        <v>634</v>
      </c>
      <c r="H142" s="96" t="s">
        <v>842</v>
      </c>
      <c r="I142" s="110" t="s">
        <v>634</v>
      </c>
      <c r="J142" s="96" t="s">
        <v>842</v>
      </c>
      <c r="K142" s="110" t="s">
        <v>634</v>
      </c>
      <c r="L142" s="96" t="s">
        <v>842</v>
      </c>
      <c r="M142" s="110" t="s">
        <v>634</v>
      </c>
      <c r="N142" s="96" t="s">
        <v>842</v>
      </c>
      <c r="O142" s="96"/>
      <c r="P142" s="96" t="s">
        <v>842</v>
      </c>
      <c r="R142" t="s">
        <v>842</v>
      </c>
      <c r="T142" t="s">
        <v>842</v>
      </c>
      <c r="U142" s="143"/>
      <c r="V142" t="s">
        <v>842</v>
      </c>
      <c r="X142" t="s">
        <v>842</v>
      </c>
      <c r="Y142" s="143"/>
      <c r="Z142" t="s">
        <v>842</v>
      </c>
      <c r="AA142" s="143">
        <v>45789</v>
      </c>
      <c r="AB142" t="s">
        <v>843</v>
      </c>
      <c r="AD142" t="s">
        <v>842</v>
      </c>
      <c r="AF142" t="s">
        <v>842</v>
      </c>
      <c r="AH142" t="s">
        <v>842</v>
      </c>
      <c r="AL142" t="s">
        <v>842</v>
      </c>
      <c r="AM142" s="234"/>
      <c r="AN142" t="s">
        <v>842</v>
      </c>
      <c r="AP142" t="s">
        <v>842</v>
      </c>
      <c r="AR142" t="s">
        <v>842</v>
      </c>
      <c r="AT142" t="s">
        <v>842</v>
      </c>
      <c r="AV142" t="s">
        <v>842</v>
      </c>
      <c r="AX142" t="s">
        <v>842</v>
      </c>
      <c r="AZ142" t="s">
        <v>842</v>
      </c>
      <c r="BB142" t="s">
        <v>842</v>
      </c>
      <c r="BC142" s="81">
        <v>45883</v>
      </c>
      <c r="BD142" t="s">
        <v>843</v>
      </c>
      <c r="BF142" t="s">
        <v>842</v>
      </c>
      <c r="BH142" t="s">
        <v>842</v>
      </c>
      <c r="BJ142" t="s">
        <v>842</v>
      </c>
      <c r="BL142" t="s">
        <v>842</v>
      </c>
      <c r="BN142" t="s">
        <v>842</v>
      </c>
    </row>
    <row r="143" spans="1:66" x14ac:dyDescent="0.3">
      <c r="A143" s="96" t="s">
        <v>438</v>
      </c>
      <c r="B143" s="96" t="s">
        <v>440</v>
      </c>
      <c r="C143" s="96" t="s">
        <v>143</v>
      </c>
      <c r="D143" s="96">
        <v>3</v>
      </c>
      <c r="E143" s="143">
        <v>45566</v>
      </c>
      <c r="F143" s="96" t="s">
        <v>843</v>
      </c>
      <c r="G143" s="110" t="s">
        <v>634</v>
      </c>
      <c r="H143" s="96" t="s">
        <v>842</v>
      </c>
      <c r="I143" s="110">
        <v>45372</v>
      </c>
      <c r="J143" s="96" t="s">
        <v>843</v>
      </c>
      <c r="K143" s="110" t="s">
        <v>634</v>
      </c>
      <c r="L143" s="96" t="s">
        <v>842</v>
      </c>
      <c r="M143" s="110" t="s">
        <v>634</v>
      </c>
      <c r="N143" s="96" t="s">
        <v>842</v>
      </c>
      <c r="O143" s="96"/>
      <c r="P143" s="96" t="s">
        <v>842</v>
      </c>
      <c r="R143" t="s">
        <v>842</v>
      </c>
      <c r="T143" t="s">
        <v>842</v>
      </c>
      <c r="U143" s="143"/>
      <c r="V143" t="s">
        <v>842</v>
      </c>
      <c r="X143" t="s">
        <v>842</v>
      </c>
      <c r="Y143" s="143">
        <v>45707</v>
      </c>
      <c r="Z143" t="s">
        <v>843</v>
      </c>
      <c r="AA143" s="143"/>
      <c r="AB143" t="s">
        <v>842</v>
      </c>
      <c r="AD143" t="s">
        <v>842</v>
      </c>
      <c r="AF143" t="s">
        <v>842</v>
      </c>
      <c r="AH143" t="s">
        <v>842</v>
      </c>
      <c r="AL143" t="s">
        <v>842</v>
      </c>
      <c r="AM143" s="234"/>
      <c r="AN143" t="s">
        <v>842</v>
      </c>
      <c r="AP143" t="s">
        <v>842</v>
      </c>
      <c r="AR143" t="s">
        <v>842</v>
      </c>
      <c r="AT143" t="s">
        <v>842</v>
      </c>
      <c r="AV143" t="s">
        <v>842</v>
      </c>
      <c r="AX143" t="s">
        <v>842</v>
      </c>
      <c r="AZ143" t="s">
        <v>842</v>
      </c>
      <c r="BB143" t="s">
        <v>842</v>
      </c>
      <c r="BD143" t="s">
        <v>842</v>
      </c>
      <c r="BF143" t="s">
        <v>842</v>
      </c>
      <c r="BH143" t="s">
        <v>842</v>
      </c>
      <c r="BJ143" t="s">
        <v>842</v>
      </c>
      <c r="BL143" t="s">
        <v>842</v>
      </c>
      <c r="BN143" t="s">
        <v>842</v>
      </c>
    </row>
    <row r="144" spans="1:66" x14ac:dyDescent="0.3">
      <c r="A144" s="96" t="s">
        <v>441</v>
      </c>
      <c r="B144" s="96" t="s">
        <v>443</v>
      </c>
      <c r="C144" s="96" t="s">
        <v>78</v>
      </c>
      <c r="D144" s="96">
        <v>1</v>
      </c>
      <c r="E144" s="143">
        <v>45665</v>
      </c>
      <c r="F144" s="96" t="s">
        <v>843</v>
      </c>
      <c r="G144" s="110" t="s">
        <v>634</v>
      </c>
      <c r="H144" s="96" t="s">
        <v>842</v>
      </c>
      <c r="I144" s="110" t="s">
        <v>634</v>
      </c>
      <c r="J144" s="96" t="s">
        <v>842</v>
      </c>
      <c r="K144" s="110" t="s">
        <v>634</v>
      </c>
      <c r="L144" s="96" t="s">
        <v>842</v>
      </c>
      <c r="M144" s="110" t="s">
        <v>634</v>
      </c>
      <c r="N144" s="96" t="s">
        <v>842</v>
      </c>
      <c r="O144" s="96"/>
      <c r="P144" s="96" t="s">
        <v>842</v>
      </c>
      <c r="R144" t="s">
        <v>842</v>
      </c>
      <c r="T144" t="s">
        <v>842</v>
      </c>
      <c r="U144" s="143"/>
      <c r="V144" t="s">
        <v>842</v>
      </c>
      <c r="X144" t="s">
        <v>842</v>
      </c>
      <c r="Y144" s="143"/>
      <c r="Z144" t="s">
        <v>842</v>
      </c>
      <c r="AA144" s="143"/>
      <c r="AB144" t="s">
        <v>842</v>
      </c>
      <c r="AD144" t="s">
        <v>842</v>
      </c>
      <c r="AF144" t="s">
        <v>842</v>
      </c>
      <c r="AH144" t="s">
        <v>842</v>
      </c>
      <c r="AL144" t="s">
        <v>842</v>
      </c>
      <c r="AM144" s="234"/>
      <c r="AN144" t="s">
        <v>842</v>
      </c>
      <c r="AP144" t="s">
        <v>842</v>
      </c>
      <c r="AR144" t="s">
        <v>842</v>
      </c>
      <c r="AT144" t="s">
        <v>842</v>
      </c>
      <c r="AV144" t="s">
        <v>842</v>
      </c>
      <c r="AX144" t="s">
        <v>842</v>
      </c>
      <c r="AZ144" t="s">
        <v>842</v>
      </c>
      <c r="BB144" t="s">
        <v>842</v>
      </c>
      <c r="BD144" t="s">
        <v>842</v>
      </c>
      <c r="BF144" t="s">
        <v>842</v>
      </c>
      <c r="BH144" t="s">
        <v>842</v>
      </c>
      <c r="BJ144" t="s">
        <v>842</v>
      </c>
      <c r="BL144" t="s">
        <v>842</v>
      </c>
      <c r="BN144" t="s">
        <v>842</v>
      </c>
    </row>
    <row r="145" spans="1:66" x14ac:dyDescent="0.3">
      <c r="A145" s="96" t="s">
        <v>444</v>
      </c>
      <c r="B145" s="96" t="s">
        <v>446</v>
      </c>
      <c r="C145" s="96" t="s">
        <v>625</v>
      </c>
      <c r="D145" s="96">
        <v>10</v>
      </c>
      <c r="E145" s="143">
        <v>45634</v>
      </c>
      <c r="F145" s="96" t="s">
        <v>843</v>
      </c>
      <c r="G145" s="110">
        <v>45449</v>
      </c>
      <c r="H145" s="96" t="s">
        <v>843</v>
      </c>
      <c r="I145" s="110">
        <v>45209</v>
      </c>
      <c r="J145" s="96" t="s">
        <v>843</v>
      </c>
      <c r="K145" s="110">
        <v>45511</v>
      </c>
      <c r="L145" s="96" t="s">
        <v>843</v>
      </c>
      <c r="M145" s="110">
        <v>45511</v>
      </c>
      <c r="N145" s="96" t="s">
        <v>843</v>
      </c>
      <c r="O145" s="96"/>
      <c r="P145" s="96" t="s">
        <v>842</v>
      </c>
      <c r="R145" t="s">
        <v>842</v>
      </c>
      <c r="T145" t="s">
        <v>842</v>
      </c>
      <c r="U145" s="143"/>
      <c r="V145" t="s">
        <v>842</v>
      </c>
      <c r="X145" t="s">
        <v>842</v>
      </c>
      <c r="Y145" s="143">
        <v>45707</v>
      </c>
      <c r="Z145" t="s">
        <v>843</v>
      </c>
      <c r="AA145" s="143"/>
      <c r="AB145" t="s">
        <v>842</v>
      </c>
      <c r="AD145" t="s">
        <v>842</v>
      </c>
      <c r="AF145" t="s">
        <v>842</v>
      </c>
      <c r="AG145" s="110">
        <v>45830</v>
      </c>
      <c r="AH145" t="s">
        <v>843</v>
      </c>
      <c r="AL145" t="s">
        <v>842</v>
      </c>
      <c r="AM145" s="235">
        <v>45866</v>
      </c>
      <c r="AN145" t="s">
        <v>843</v>
      </c>
      <c r="AO145" s="144">
        <v>45866</v>
      </c>
      <c r="AP145" t="s">
        <v>843</v>
      </c>
      <c r="AR145" t="s">
        <v>842</v>
      </c>
      <c r="AS145" s="143">
        <v>45860</v>
      </c>
      <c r="AT145" t="s">
        <v>843</v>
      </c>
      <c r="AV145" t="s">
        <v>842</v>
      </c>
      <c r="AX145" t="s">
        <v>842</v>
      </c>
      <c r="AZ145" t="s">
        <v>842</v>
      </c>
      <c r="BB145" t="s">
        <v>842</v>
      </c>
      <c r="BD145" t="s">
        <v>842</v>
      </c>
      <c r="BF145" t="s">
        <v>842</v>
      </c>
      <c r="BH145" t="s">
        <v>842</v>
      </c>
      <c r="BJ145" t="s">
        <v>842</v>
      </c>
      <c r="BL145" t="s">
        <v>842</v>
      </c>
      <c r="BN145" t="s">
        <v>842</v>
      </c>
    </row>
    <row r="146" spans="1:66" x14ac:dyDescent="0.3">
      <c r="A146" s="96" t="s">
        <v>447</v>
      </c>
      <c r="B146" s="96" t="s">
        <v>449</v>
      </c>
      <c r="C146" s="96" t="s">
        <v>620</v>
      </c>
      <c r="D146" s="96">
        <v>10</v>
      </c>
      <c r="E146" s="143">
        <v>45572</v>
      </c>
      <c r="F146" s="96" t="s">
        <v>843</v>
      </c>
      <c r="G146" s="110">
        <v>45578</v>
      </c>
      <c r="H146" s="96" t="s">
        <v>843</v>
      </c>
      <c r="I146" s="110">
        <v>45209</v>
      </c>
      <c r="J146" s="96" t="s">
        <v>843</v>
      </c>
      <c r="K146" s="110" t="s">
        <v>634</v>
      </c>
      <c r="L146" s="96" t="s">
        <v>842</v>
      </c>
      <c r="M146" s="110" t="s">
        <v>634</v>
      </c>
      <c r="N146" s="96" t="s">
        <v>842</v>
      </c>
      <c r="O146" s="96"/>
      <c r="P146" s="96" t="s">
        <v>842</v>
      </c>
      <c r="R146" t="s">
        <v>842</v>
      </c>
      <c r="T146" t="s">
        <v>842</v>
      </c>
      <c r="U146" s="143"/>
      <c r="V146" t="s">
        <v>842</v>
      </c>
      <c r="X146" t="s">
        <v>842</v>
      </c>
      <c r="Y146" s="144">
        <v>45756</v>
      </c>
      <c r="Z146" t="s">
        <v>843</v>
      </c>
      <c r="AA146" s="143">
        <v>45757</v>
      </c>
      <c r="AB146" t="s">
        <v>843</v>
      </c>
      <c r="AD146" t="s">
        <v>842</v>
      </c>
      <c r="AF146" t="s">
        <v>842</v>
      </c>
      <c r="AG146" s="144">
        <v>45863</v>
      </c>
      <c r="AH146" t="s">
        <v>843</v>
      </c>
      <c r="AK146" s="99">
        <v>45856</v>
      </c>
      <c r="AL146" t="s">
        <v>843</v>
      </c>
      <c r="AM146" s="235">
        <v>45863</v>
      </c>
      <c r="AN146" t="s">
        <v>843</v>
      </c>
      <c r="AO146" s="144">
        <v>45864</v>
      </c>
      <c r="AP146" t="s">
        <v>843</v>
      </c>
      <c r="AQ146" s="144">
        <v>45862</v>
      </c>
      <c r="AR146" t="s">
        <v>843</v>
      </c>
      <c r="AT146" t="s">
        <v>842</v>
      </c>
      <c r="AV146" t="s">
        <v>842</v>
      </c>
      <c r="AX146" t="s">
        <v>842</v>
      </c>
      <c r="AY146" s="81">
        <v>45884</v>
      </c>
      <c r="AZ146" t="s">
        <v>843</v>
      </c>
      <c r="BA146" s="81">
        <v>45884</v>
      </c>
      <c r="BB146" t="s">
        <v>843</v>
      </c>
      <c r="BD146" t="s">
        <v>842</v>
      </c>
      <c r="BF146" t="s">
        <v>842</v>
      </c>
      <c r="BH146" t="s">
        <v>842</v>
      </c>
      <c r="BJ146" t="s">
        <v>842</v>
      </c>
      <c r="BL146" t="s">
        <v>842</v>
      </c>
      <c r="BN146" t="s">
        <v>842</v>
      </c>
    </row>
    <row r="147" spans="1:66" x14ac:dyDescent="0.3">
      <c r="A147" s="96" t="s">
        <v>450</v>
      </c>
      <c r="B147" s="96" t="s">
        <v>452</v>
      </c>
      <c r="C147" s="96" t="s">
        <v>78</v>
      </c>
      <c r="D147" s="96">
        <v>1</v>
      </c>
      <c r="E147" s="143" t="s">
        <v>634</v>
      </c>
      <c r="F147" s="96" t="s">
        <v>842</v>
      </c>
      <c r="G147" s="110" t="s">
        <v>634</v>
      </c>
      <c r="H147" s="96" t="s">
        <v>842</v>
      </c>
      <c r="I147" s="110">
        <v>45372</v>
      </c>
      <c r="J147" s="96" t="s">
        <v>843</v>
      </c>
      <c r="K147" s="110" t="s">
        <v>634</v>
      </c>
      <c r="L147" s="96" t="s">
        <v>842</v>
      </c>
      <c r="M147" s="110" t="s">
        <v>634</v>
      </c>
      <c r="N147" s="96" t="s">
        <v>842</v>
      </c>
      <c r="O147" s="96"/>
      <c r="P147" s="96" t="s">
        <v>842</v>
      </c>
      <c r="R147" t="s">
        <v>842</v>
      </c>
      <c r="T147" t="s">
        <v>842</v>
      </c>
      <c r="U147" s="143"/>
      <c r="V147" t="s">
        <v>842</v>
      </c>
      <c r="X147" t="s">
        <v>842</v>
      </c>
      <c r="Y147" s="143"/>
      <c r="Z147" t="s">
        <v>842</v>
      </c>
      <c r="AA147" s="143"/>
      <c r="AB147" t="s">
        <v>842</v>
      </c>
      <c r="AD147" t="s">
        <v>842</v>
      </c>
      <c r="AF147" t="s">
        <v>842</v>
      </c>
      <c r="AH147" t="s">
        <v>842</v>
      </c>
      <c r="AL147" t="s">
        <v>842</v>
      </c>
      <c r="AM147" s="234"/>
      <c r="AN147" t="s">
        <v>842</v>
      </c>
      <c r="AP147" t="s">
        <v>842</v>
      </c>
      <c r="AR147" t="s">
        <v>842</v>
      </c>
      <c r="AT147" t="s">
        <v>842</v>
      </c>
      <c r="AV147" t="s">
        <v>842</v>
      </c>
      <c r="AX147" t="s">
        <v>842</v>
      </c>
      <c r="AZ147" t="s">
        <v>842</v>
      </c>
      <c r="BB147" t="s">
        <v>842</v>
      </c>
      <c r="BD147" t="s">
        <v>842</v>
      </c>
      <c r="BF147" t="s">
        <v>842</v>
      </c>
      <c r="BH147" t="s">
        <v>842</v>
      </c>
      <c r="BJ147" t="s">
        <v>842</v>
      </c>
      <c r="BL147" t="s">
        <v>842</v>
      </c>
      <c r="BN147" t="s">
        <v>842</v>
      </c>
    </row>
    <row r="148" spans="1:66" x14ac:dyDescent="0.3">
      <c r="A148" s="96" t="s">
        <v>453</v>
      </c>
      <c r="B148" s="96" t="s">
        <v>455</v>
      </c>
      <c r="C148" s="96" t="s">
        <v>78</v>
      </c>
      <c r="D148" s="96">
        <v>2</v>
      </c>
      <c r="E148" s="143">
        <v>45567</v>
      </c>
      <c r="F148" s="96" t="s">
        <v>843</v>
      </c>
      <c r="G148" s="110">
        <v>45578</v>
      </c>
      <c r="H148" s="96" t="s">
        <v>843</v>
      </c>
      <c r="I148" s="110" t="s">
        <v>634</v>
      </c>
      <c r="J148" s="96" t="s">
        <v>842</v>
      </c>
      <c r="K148" s="110" t="s">
        <v>634</v>
      </c>
      <c r="L148" s="96" t="s">
        <v>842</v>
      </c>
      <c r="M148" s="110" t="s">
        <v>634</v>
      </c>
      <c r="N148" s="96" t="s">
        <v>842</v>
      </c>
      <c r="O148" s="96"/>
      <c r="P148" s="96" t="s">
        <v>842</v>
      </c>
      <c r="R148" t="s">
        <v>842</v>
      </c>
      <c r="T148" t="s">
        <v>842</v>
      </c>
      <c r="U148" s="143"/>
      <c r="V148" t="s">
        <v>842</v>
      </c>
      <c r="X148" t="s">
        <v>842</v>
      </c>
      <c r="Y148" s="143"/>
      <c r="Z148" t="s">
        <v>842</v>
      </c>
      <c r="AA148" s="143"/>
      <c r="AB148" t="s">
        <v>842</v>
      </c>
      <c r="AD148" t="s">
        <v>842</v>
      </c>
      <c r="AF148" t="s">
        <v>842</v>
      </c>
      <c r="AH148" t="s">
        <v>842</v>
      </c>
      <c r="AL148" t="s">
        <v>842</v>
      </c>
      <c r="AM148" s="234"/>
      <c r="AN148" t="s">
        <v>842</v>
      </c>
      <c r="AP148" t="s">
        <v>842</v>
      </c>
      <c r="AR148" t="s">
        <v>842</v>
      </c>
      <c r="AT148" t="s">
        <v>842</v>
      </c>
      <c r="AV148" t="s">
        <v>842</v>
      </c>
      <c r="AX148" t="s">
        <v>842</v>
      </c>
      <c r="AZ148" t="s">
        <v>842</v>
      </c>
      <c r="BB148" t="s">
        <v>842</v>
      </c>
      <c r="BD148" t="s">
        <v>842</v>
      </c>
      <c r="BF148" t="s">
        <v>842</v>
      </c>
      <c r="BH148" t="s">
        <v>842</v>
      </c>
      <c r="BJ148" t="s">
        <v>842</v>
      </c>
      <c r="BL148" t="s">
        <v>842</v>
      </c>
      <c r="BN148" t="s">
        <v>842</v>
      </c>
    </row>
    <row r="149" spans="1:66" x14ac:dyDescent="0.3">
      <c r="A149" s="96" t="s">
        <v>456</v>
      </c>
      <c r="B149" s="96" t="s">
        <v>458</v>
      </c>
      <c r="C149" s="96" t="s">
        <v>78</v>
      </c>
      <c r="D149" s="96">
        <v>2</v>
      </c>
      <c r="E149" s="143">
        <v>45665</v>
      </c>
      <c r="F149" s="96" t="s">
        <v>843</v>
      </c>
      <c r="G149" s="110" t="s">
        <v>634</v>
      </c>
      <c r="H149" s="96" t="s">
        <v>842</v>
      </c>
      <c r="I149" s="110">
        <v>45209</v>
      </c>
      <c r="J149" s="96" t="s">
        <v>843</v>
      </c>
      <c r="K149" s="110" t="s">
        <v>634</v>
      </c>
      <c r="L149" s="96" t="s">
        <v>842</v>
      </c>
      <c r="M149" s="110" t="s">
        <v>634</v>
      </c>
      <c r="N149" s="96" t="s">
        <v>842</v>
      </c>
      <c r="O149" s="96"/>
      <c r="P149" s="96" t="s">
        <v>842</v>
      </c>
      <c r="R149" t="s">
        <v>842</v>
      </c>
      <c r="T149" t="s">
        <v>842</v>
      </c>
      <c r="U149" s="143"/>
      <c r="V149" t="s">
        <v>842</v>
      </c>
      <c r="X149" t="s">
        <v>842</v>
      </c>
      <c r="Y149" s="143"/>
      <c r="Z149" t="s">
        <v>842</v>
      </c>
      <c r="AA149" s="143"/>
      <c r="AB149" t="s">
        <v>842</v>
      </c>
      <c r="AD149" t="s">
        <v>842</v>
      </c>
      <c r="AF149" t="s">
        <v>842</v>
      </c>
      <c r="AH149" t="s">
        <v>842</v>
      </c>
      <c r="AL149" t="s">
        <v>842</v>
      </c>
      <c r="AM149" s="234"/>
      <c r="AN149" t="s">
        <v>842</v>
      </c>
      <c r="AP149" t="s">
        <v>842</v>
      </c>
      <c r="AR149" t="s">
        <v>842</v>
      </c>
      <c r="AT149" t="s">
        <v>842</v>
      </c>
      <c r="AV149" t="s">
        <v>842</v>
      </c>
      <c r="AX149" t="s">
        <v>842</v>
      </c>
      <c r="AZ149" t="s">
        <v>842</v>
      </c>
      <c r="BB149" t="s">
        <v>842</v>
      </c>
      <c r="BD149" t="s">
        <v>842</v>
      </c>
      <c r="BF149" t="s">
        <v>842</v>
      </c>
      <c r="BH149" t="s">
        <v>842</v>
      </c>
      <c r="BJ149" t="s">
        <v>842</v>
      </c>
      <c r="BL149" t="s">
        <v>842</v>
      </c>
      <c r="BN149" t="s">
        <v>842</v>
      </c>
    </row>
    <row r="150" spans="1:66" x14ac:dyDescent="0.3">
      <c r="A150" s="96" t="s">
        <v>459</v>
      </c>
      <c r="B150" s="96" t="s">
        <v>461</v>
      </c>
      <c r="C150" s="96" t="s">
        <v>624</v>
      </c>
      <c r="D150" s="96">
        <v>5</v>
      </c>
      <c r="E150" s="143" t="s">
        <v>634</v>
      </c>
      <c r="F150" s="96" t="s">
        <v>842</v>
      </c>
      <c r="G150" s="110" t="s">
        <v>634</v>
      </c>
      <c r="H150" s="96" t="s">
        <v>842</v>
      </c>
      <c r="I150" s="110">
        <v>45372</v>
      </c>
      <c r="J150" s="96" t="s">
        <v>843</v>
      </c>
      <c r="K150" s="110" t="s">
        <v>634</v>
      </c>
      <c r="L150" s="96" t="s">
        <v>842</v>
      </c>
      <c r="M150" s="110" t="s">
        <v>634</v>
      </c>
      <c r="N150" s="96" t="s">
        <v>842</v>
      </c>
      <c r="O150" s="96"/>
      <c r="P150" s="96" t="s">
        <v>842</v>
      </c>
      <c r="R150" t="s">
        <v>842</v>
      </c>
      <c r="T150" t="s">
        <v>842</v>
      </c>
      <c r="U150" s="143"/>
      <c r="V150" t="s">
        <v>842</v>
      </c>
      <c r="X150" t="s">
        <v>842</v>
      </c>
      <c r="Y150" s="143"/>
      <c r="Z150" t="s">
        <v>842</v>
      </c>
      <c r="AA150" s="143"/>
      <c r="AB150" t="s">
        <v>842</v>
      </c>
      <c r="AD150" t="s">
        <v>842</v>
      </c>
      <c r="AF150" t="s">
        <v>842</v>
      </c>
      <c r="AH150" t="s">
        <v>842</v>
      </c>
      <c r="AL150" t="s">
        <v>842</v>
      </c>
      <c r="AM150" s="235">
        <v>45865</v>
      </c>
      <c r="AN150" t="s">
        <v>843</v>
      </c>
      <c r="AO150" s="144">
        <v>45865</v>
      </c>
      <c r="AP150" t="s">
        <v>843</v>
      </c>
      <c r="AQ150" s="144">
        <v>45865</v>
      </c>
      <c r="AR150" t="s">
        <v>843</v>
      </c>
      <c r="AS150" s="143">
        <v>45860</v>
      </c>
      <c r="AT150" t="s">
        <v>843</v>
      </c>
      <c r="AV150" t="s">
        <v>842</v>
      </c>
      <c r="AX150" t="s">
        <v>842</v>
      </c>
      <c r="AZ150" t="s">
        <v>842</v>
      </c>
      <c r="BB150" t="s">
        <v>842</v>
      </c>
      <c r="BD150" t="s">
        <v>842</v>
      </c>
      <c r="BF150" t="s">
        <v>842</v>
      </c>
      <c r="BH150" t="s">
        <v>842</v>
      </c>
      <c r="BJ150" t="s">
        <v>842</v>
      </c>
      <c r="BL150" t="s">
        <v>842</v>
      </c>
      <c r="BN150" t="s">
        <v>842</v>
      </c>
    </row>
    <row r="151" spans="1:66" x14ac:dyDescent="0.3">
      <c r="A151" s="96" t="s">
        <v>462</v>
      </c>
      <c r="B151" s="96" t="s">
        <v>464</v>
      </c>
      <c r="C151" s="96" t="s">
        <v>143</v>
      </c>
      <c r="D151" s="96">
        <v>7</v>
      </c>
      <c r="E151" s="143">
        <v>45567</v>
      </c>
      <c r="F151" s="96" t="s">
        <v>843</v>
      </c>
      <c r="G151" s="110">
        <v>45721</v>
      </c>
      <c r="H151" s="96" t="s">
        <v>843</v>
      </c>
      <c r="I151" s="110">
        <v>45775</v>
      </c>
      <c r="J151" s="96" t="s">
        <v>843</v>
      </c>
      <c r="K151" s="110">
        <v>45511</v>
      </c>
      <c r="L151" s="96" t="s">
        <v>843</v>
      </c>
      <c r="M151" s="110">
        <v>45511</v>
      </c>
      <c r="N151" s="96" t="s">
        <v>843</v>
      </c>
      <c r="O151" s="99">
        <v>45721</v>
      </c>
      <c r="P151" s="96" t="s">
        <v>843</v>
      </c>
      <c r="R151" t="s">
        <v>842</v>
      </c>
      <c r="T151" t="s">
        <v>842</v>
      </c>
      <c r="U151" s="143"/>
      <c r="V151" t="s">
        <v>842</v>
      </c>
      <c r="X151" t="s">
        <v>842</v>
      </c>
      <c r="Y151" s="143">
        <v>45707</v>
      </c>
      <c r="Z151" t="s">
        <v>843</v>
      </c>
      <c r="AA151" s="143"/>
      <c r="AB151" t="s">
        <v>842</v>
      </c>
      <c r="AD151" t="s">
        <v>842</v>
      </c>
      <c r="AF151" t="s">
        <v>842</v>
      </c>
      <c r="AH151" t="s">
        <v>842</v>
      </c>
      <c r="AL151" t="s">
        <v>842</v>
      </c>
      <c r="AM151" s="234"/>
      <c r="AN151" t="s">
        <v>842</v>
      </c>
      <c r="AP151" t="s">
        <v>842</v>
      </c>
      <c r="AR151" t="s">
        <v>842</v>
      </c>
      <c r="AS151" s="143"/>
      <c r="AT151" t="s">
        <v>842</v>
      </c>
      <c r="AV151" t="s">
        <v>842</v>
      </c>
      <c r="AX151" t="s">
        <v>842</v>
      </c>
      <c r="AZ151" t="s">
        <v>842</v>
      </c>
      <c r="BB151" t="s">
        <v>842</v>
      </c>
      <c r="BD151" t="s">
        <v>842</v>
      </c>
      <c r="BF151" t="s">
        <v>842</v>
      </c>
      <c r="BH151" t="s">
        <v>842</v>
      </c>
      <c r="BJ151" t="s">
        <v>842</v>
      </c>
      <c r="BL151" t="s">
        <v>842</v>
      </c>
      <c r="BN151" t="s">
        <v>842</v>
      </c>
    </row>
    <row r="152" spans="1:66" x14ac:dyDescent="0.3">
      <c r="A152" s="96" t="s">
        <v>465</v>
      </c>
      <c r="B152" s="96" t="s">
        <v>467</v>
      </c>
      <c r="C152" s="96" t="s">
        <v>143</v>
      </c>
      <c r="D152" s="96">
        <v>3</v>
      </c>
      <c r="E152" s="143">
        <v>45530</v>
      </c>
      <c r="F152" s="96" t="s">
        <v>843</v>
      </c>
      <c r="G152" s="110">
        <v>45449</v>
      </c>
      <c r="H152" s="96" t="s">
        <v>843</v>
      </c>
      <c r="I152" s="110" t="s">
        <v>634</v>
      </c>
      <c r="J152" s="96" t="s">
        <v>842</v>
      </c>
      <c r="K152" s="110" t="s">
        <v>634</v>
      </c>
      <c r="L152" s="96" t="s">
        <v>842</v>
      </c>
      <c r="M152" s="110" t="s">
        <v>634</v>
      </c>
      <c r="N152" s="96" t="s">
        <v>842</v>
      </c>
      <c r="O152" s="96"/>
      <c r="P152" s="96" t="s">
        <v>842</v>
      </c>
      <c r="R152" t="s">
        <v>842</v>
      </c>
      <c r="T152" t="s">
        <v>842</v>
      </c>
      <c r="U152" s="143"/>
      <c r="V152" t="s">
        <v>842</v>
      </c>
      <c r="X152" t="s">
        <v>842</v>
      </c>
      <c r="Y152" s="143">
        <v>45707</v>
      </c>
      <c r="Z152" t="s">
        <v>843</v>
      </c>
      <c r="AA152" s="143"/>
      <c r="AB152" t="s">
        <v>842</v>
      </c>
      <c r="AD152" t="s">
        <v>842</v>
      </c>
      <c r="AF152" t="s">
        <v>842</v>
      </c>
      <c r="AH152" t="s">
        <v>842</v>
      </c>
      <c r="AL152" t="s">
        <v>842</v>
      </c>
      <c r="AM152" s="234"/>
      <c r="AN152" t="s">
        <v>842</v>
      </c>
      <c r="AP152" t="s">
        <v>842</v>
      </c>
      <c r="AR152" t="s">
        <v>842</v>
      </c>
      <c r="AS152" s="143"/>
      <c r="AT152" t="s">
        <v>842</v>
      </c>
      <c r="AV152" t="s">
        <v>842</v>
      </c>
      <c r="AX152" t="s">
        <v>842</v>
      </c>
      <c r="AZ152" t="s">
        <v>842</v>
      </c>
      <c r="BB152" t="s">
        <v>842</v>
      </c>
      <c r="BD152" t="s">
        <v>842</v>
      </c>
      <c r="BF152" t="s">
        <v>842</v>
      </c>
      <c r="BH152" t="s">
        <v>842</v>
      </c>
      <c r="BJ152" t="s">
        <v>842</v>
      </c>
      <c r="BL152" t="s">
        <v>842</v>
      </c>
      <c r="BN152" t="s">
        <v>842</v>
      </c>
    </row>
    <row r="153" spans="1:66" x14ac:dyDescent="0.3">
      <c r="A153" s="96" t="s">
        <v>468</v>
      </c>
      <c r="B153" s="96" t="s">
        <v>470</v>
      </c>
      <c r="C153" s="96" t="s">
        <v>629</v>
      </c>
      <c r="D153" s="96">
        <v>7</v>
      </c>
      <c r="E153" s="143">
        <v>45529</v>
      </c>
      <c r="F153" s="96" t="s">
        <v>843</v>
      </c>
      <c r="G153" s="110">
        <v>45469</v>
      </c>
      <c r="H153" s="96" t="s">
        <v>843</v>
      </c>
      <c r="I153" s="110">
        <v>45446</v>
      </c>
      <c r="J153" s="96" t="s">
        <v>843</v>
      </c>
      <c r="K153" s="110">
        <v>45518</v>
      </c>
      <c r="L153" s="96" t="s">
        <v>843</v>
      </c>
      <c r="M153" s="110">
        <v>45518</v>
      </c>
      <c r="N153" s="96" t="s">
        <v>843</v>
      </c>
      <c r="O153" s="96"/>
      <c r="P153" s="96" t="s">
        <v>842</v>
      </c>
      <c r="R153" t="s">
        <v>842</v>
      </c>
      <c r="T153" t="s">
        <v>842</v>
      </c>
      <c r="U153" s="143"/>
      <c r="V153" t="s">
        <v>842</v>
      </c>
      <c r="X153" t="s">
        <v>842</v>
      </c>
      <c r="Y153" s="143">
        <v>45707</v>
      </c>
      <c r="Z153" t="s">
        <v>843</v>
      </c>
      <c r="AA153" s="143"/>
      <c r="AB153" t="s">
        <v>842</v>
      </c>
      <c r="AD153" t="s">
        <v>842</v>
      </c>
      <c r="AF153" t="s">
        <v>842</v>
      </c>
      <c r="AG153" s="110">
        <v>45820</v>
      </c>
      <c r="AH153" t="s">
        <v>843</v>
      </c>
      <c r="AL153" t="s">
        <v>842</v>
      </c>
      <c r="AM153" s="234"/>
      <c r="AN153" t="s">
        <v>842</v>
      </c>
      <c r="AP153" t="s">
        <v>842</v>
      </c>
      <c r="AR153" t="s">
        <v>842</v>
      </c>
      <c r="AS153" s="143"/>
      <c r="AT153" t="s">
        <v>842</v>
      </c>
      <c r="AV153" t="s">
        <v>842</v>
      </c>
      <c r="AX153" t="s">
        <v>842</v>
      </c>
      <c r="AZ153" t="s">
        <v>842</v>
      </c>
      <c r="BB153" t="s">
        <v>842</v>
      </c>
      <c r="BD153" t="s">
        <v>842</v>
      </c>
      <c r="BF153" t="s">
        <v>842</v>
      </c>
      <c r="BH153" t="s">
        <v>842</v>
      </c>
      <c r="BJ153" t="s">
        <v>842</v>
      </c>
      <c r="BL153" t="s">
        <v>842</v>
      </c>
      <c r="BN153" t="s">
        <v>842</v>
      </c>
    </row>
    <row r="154" spans="1:66" x14ac:dyDescent="0.3">
      <c r="A154" s="96" t="s">
        <v>471</v>
      </c>
      <c r="B154" s="96" t="s">
        <v>473</v>
      </c>
      <c r="C154" s="96" t="s">
        <v>623</v>
      </c>
      <c r="D154" s="96">
        <v>12</v>
      </c>
      <c r="E154" s="143">
        <v>45529</v>
      </c>
      <c r="F154" s="96" t="s">
        <v>843</v>
      </c>
      <c r="G154" s="110">
        <v>45578</v>
      </c>
      <c r="H154" s="96" t="s">
        <v>843</v>
      </c>
      <c r="I154" s="110">
        <v>45820</v>
      </c>
      <c r="J154" s="96" t="s">
        <v>843</v>
      </c>
      <c r="K154" s="110">
        <v>45516</v>
      </c>
      <c r="L154" s="96" t="s">
        <v>843</v>
      </c>
      <c r="M154" s="110">
        <v>45516</v>
      </c>
      <c r="N154" s="96" t="s">
        <v>843</v>
      </c>
      <c r="O154" s="143">
        <v>45732</v>
      </c>
      <c r="P154" s="96" t="s">
        <v>843</v>
      </c>
      <c r="R154" t="s">
        <v>842</v>
      </c>
      <c r="T154" t="s">
        <v>842</v>
      </c>
      <c r="U154" s="143">
        <v>45732</v>
      </c>
      <c r="V154" t="s">
        <v>843</v>
      </c>
      <c r="X154" t="s">
        <v>842</v>
      </c>
      <c r="Y154" s="143">
        <v>45707</v>
      </c>
      <c r="Z154" t="s">
        <v>843</v>
      </c>
      <c r="AA154" s="143"/>
      <c r="AB154" t="s">
        <v>842</v>
      </c>
      <c r="AD154" t="s">
        <v>842</v>
      </c>
      <c r="AF154" t="s">
        <v>842</v>
      </c>
      <c r="AG154" s="143">
        <v>45867</v>
      </c>
      <c r="AH154" t="s">
        <v>843</v>
      </c>
      <c r="AL154" t="s">
        <v>842</v>
      </c>
      <c r="AM154" s="233">
        <v>45868</v>
      </c>
      <c r="AN154" t="s">
        <v>843</v>
      </c>
      <c r="AO154" s="143">
        <v>45870</v>
      </c>
      <c r="AP154" t="s">
        <v>843</v>
      </c>
      <c r="AQ154" s="143">
        <v>45866</v>
      </c>
      <c r="AR154" t="s">
        <v>843</v>
      </c>
      <c r="AS154" s="143"/>
      <c r="AT154" t="s">
        <v>842</v>
      </c>
      <c r="AV154" t="s">
        <v>842</v>
      </c>
      <c r="AX154" t="s">
        <v>842</v>
      </c>
      <c r="AY154" s="81">
        <v>45887</v>
      </c>
      <c r="AZ154" t="s">
        <v>843</v>
      </c>
      <c r="BA154" s="81">
        <v>45888</v>
      </c>
      <c r="BB154" t="s">
        <v>843</v>
      </c>
      <c r="BD154" t="s">
        <v>842</v>
      </c>
      <c r="BF154" t="s">
        <v>842</v>
      </c>
      <c r="BH154" t="s">
        <v>842</v>
      </c>
      <c r="BJ154" t="s">
        <v>842</v>
      </c>
      <c r="BL154" t="s">
        <v>842</v>
      </c>
      <c r="BN154" t="s">
        <v>842</v>
      </c>
    </row>
    <row r="155" spans="1:66" x14ac:dyDescent="0.3">
      <c r="A155" s="96" t="s">
        <v>474</v>
      </c>
      <c r="B155" s="96" t="s">
        <v>476</v>
      </c>
      <c r="C155" s="96" t="s">
        <v>622</v>
      </c>
      <c r="D155" s="96">
        <v>0</v>
      </c>
      <c r="E155" s="143" t="s">
        <v>634</v>
      </c>
      <c r="F155" s="96" t="s">
        <v>842</v>
      </c>
      <c r="G155" s="110" t="s">
        <v>634</v>
      </c>
      <c r="H155" s="96" t="s">
        <v>842</v>
      </c>
      <c r="I155" s="110" t="s">
        <v>634</v>
      </c>
      <c r="J155" s="96" t="s">
        <v>842</v>
      </c>
      <c r="K155" s="110" t="s">
        <v>634</v>
      </c>
      <c r="L155" s="96" t="s">
        <v>842</v>
      </c>
      <c r="M155" s="110" t="s">
        <v>634</v>
      </c>
      <c r="N155" s="96" t="s">
        <v>842</v>
      </c>
      <c r="O155" s="96"/>
      <c r="P155" s="96" t="s">
        <v>842</v>
      </c>
      <c r="R155" t="s">
        <v>842</v>
      </c>
      <c r="T155" t="s">
        <v>842</v>
      </c>
      <c r="U155" s="143"/>
      <c r="V155" t="s">
        <v>842</v>
      </c>
      <c r="X155" t="s">
        <v>842</v>
      </c>
      <c r="Y155" s="143"/>
      <c r="Z155" t="s">
        <v>842</v>
      </c>
      <c r="AA155" s="143"/>
      <c r="AB155" t="s">
        <v>842</v>
      </c>
      <c r="AD155" t="s">
        <v>842</v>
      </c>
      <c r="AF155" t="s">
        <v>842</v>
      </c>
      <c r="AH155" t="s">
        <v>842</v>
      </c>
      <c r="AL155" t="s">
        <v>842</v>
      </c>
      <c r="AN155" t="s">
        <v>842</v>
      </c>
      <c r="AP155" t="s">
        <v>842</v>
      </c>
      <c r="AR155" t="s">
        <v>842</v>
      </c>
      <c r="AS155" s="143"/>
      <c r="AT155" t="s">
        <v>842</v>
      </c>
      <c r="AV155" t="s">
        <v>842</v>
      </c>
      <c r="AX155" t="s">
        <v>842</v>
      </c>
      <c r="AZ155" t="s">
        <v>842</v>
      </c>
      <c r="BB155" t="s">
        <v>842</v>
      </c>
      <c r="BD155" t="s">
        <v>842</v>
      </c>
      <c r="BF155" t="s">
        <v>842</v>
      </c>
      <c r="BH155" t="s">
        <v>842</v>
      </c>
      <c r="BJ155" t="s">
        <v>842</v>
      </c>
      <c r="BL155" t="s">
        <v>842</v>
      </c>
      <c r="BN155" t="s">
        <v>842</v>
      </c>
    </row>
    <row r="156" spans="1:66" x14ac:dyDescent="0.3">
      <c r="A156" s="96" t="s">
        <v>477</v>
      </c>
      <c r="B156" s="96" t="s">
        <v>479</v>
      </c>
      <c r="C156" s="96" t="s">
        <v>622</v>
      </c>
      <c r="D156" s="96">
        <v>0</v>
      </c>
      <c r="E156" s="143" t="s">
        <v>634</v>
      </c>
      <c r="F156" s="96" t="s">
        <v>842</v>
      </c>
      <c r="G156" s="110" t="s">
        <v>634</v>
      </c>
      <c r="H156" s="96" t="s">
        <v>842</v>
      </c>
      <c r="I156" s="110" t="s">
        <v>634</v>
      </c>
      <c r="J156" s="96" t="s">
        <v>842</v>
      </c>
      <c r="K156" s="110" t="s">
        <v>634</v>
      </c>
      <c r="L156" s="96" t="s">
        <v>842</v>
      </c>
      <c r="M156" s="110" t="s">
        <v>634</v>
      </c>
      <c r="N156" s="96" t="s">
        <v>842</v>
      </c>
      <c r="O156" s="96"/>
      <c r="P156" s="96" t="s">
        <v>842</v>
      </c>
      <c r="R156" t="s">
        <v>842</v>
      </c>
      <c r="T156" t="s">
        <v>842</v>
      </c>
      <c r="U156" s="143"/>
      <c r="V156" t="s">
        <v>842</v>
      </c>
      <c r="X156" t="s">
        <v>842</v>
      </c>
      <c r="Y156" s="143"/>
      <c r="Z156" t="s">
        <v>842</v>
      </c>
      <c r="AA156" s="143"/>
      <c r="AB156" t="s">
        <v>842</v>
      </c>
      <c r="AD156" t="s">
        <v>842</v>
      </c>
      <c r="AF156" t="s">
        <v>842</v>
      </c>
      <c r="AH156" t="s">
        <v>842</v>
      </c>
      <c r="AL156" t="s">
        <v>842</v>
      </c>
      <c r="AN156" t="s">
        <v>842</v>
      </c>
      <c r="AP156" t="s">
        <v>842</v>
      </c>
      <c r="AR156" t="s">
        <v>842</v>
      </c>
      <c r="AS156" s="143"/>
      <c r="AT156" t="s">
        <v>842</v>
      </c>
      <c r="AV156" t="s">
        <v>842</v>
      </c>
      <c r="AX156" t="s">
        <v>842</v>
      </c>
      <c r="AZ156" t="s">
        <v>842</v>
      </c>
      <c r="BB156" t="s">
        <v>842</v>
      </c>
      <c r="BD156" t="s">
        <v>842</v>
      </c>
      <c r="BF156" t="s">
        <v>842</v>
      </c>
      <c r="BH156" t="s">
        <v>842</v>
      </c>
      <c r="BJ156" t="s">
        <v>842</v>
      </c>
      <c r="BL156" t="s">
        <v>842</v>
      </c>
      <c r="BN156" t="s">
        <v>842</v>
      </c>
    </row>
    <row r="157" spans="1:66" x14ac:dyDescent="0.3">
      <c r="A157" s="96" t="s">
        <v>480</v>
      </c>
      <c r="B157" s="96" t="s">
        <v>482</v>
      </c>
      <c r="C157" s="96" t="s">
        <v>625</v>
      </c>
      <c r="D157" s="96">
        <v>12</v>
      </c>
      <c r="E157" s="143">
        <v>45567</v>
      </c>
      <c r="F157" s="96" t="s">
        <v>843</v>
      </c>
      <c r="G157" s="110">
        <v>45721</v>
      </c>
      <c r="H157" s="96" t="s">
        <v>843</v>
      </c>
      <c r="I157" s="110">
        <v>45426</v>
      </c>
      <c r="J157" s="96" t="s">
        <v>843</v>
      </c>
      <c r="K157" s="110">
        <v>45523</v>
      </c>
      <c r="L157" s="96" t="s">
        <v>843</v>
      </c>
      <c r="M157" s="110">
        <v>45523</v>
      </c>
      <c r="N157" s="96" t="s">
        <v>843</v>
      </c>
      <c r="O157" s="99">
        <v>45721</v>
      </c>
      <c r="P157" s="96" t="s">
        <v>843</v>
      </c>
      <c r="R157" t="s">
        <v>842</v>
      </c>
      <c r="T157" t="s">
        <v>842</v>
      </c>
      <c r="U157" s="143"/>
      <c r="V157" t="s">
        <v>842</v>
      </c>
      <c r="X157" t="s">
        <v>842</v>
      </c>
      <c r="Y157" s="143">
        <v>45707</v>
      </c>
      <c r="Z157" t="s">
        <v>843</v>
      </c>
      <c r="AA157" s="143"/>
      <c r="AB157" t="s">
        <v>842</v>
      </c>
      <c r="AD157" t="s">
        <v>842</v>
      </c>
      <c r="AF157" t="s">
        <v>842</v>
      </c>
      <c r="AG157" s="110">
        <v>45830</v>
      </c>
      <c r="AH157" t="s">
        <v>843</v>
      </c>
      <c r="AL157" t="s">
        <v>842</v>
      </c>
      <c r="AM157" s="144">
        <v>45865</v>
      </c>
      <c r="AN157" t="s">
        <v>843</v>
      </c>
      <c r="AO157" s="144">
        <v>45865</v>
      </c>
      <c r="AP157" t="s">
        <v>843</v>
      </c>
      <c r="AQ157" s="144">
        <v>45865</v>
      </c>
      <c r="AR157" t="s">
        <v>843</v>
      </c>
      <c r="AS157" s="143">
        <v>45875</v>
      </c>
      <c r="AT157" t="s">
        <v>843</v>
      </c>
      <c r="AV157" t="s">
        <v>842</v>
      </c>
      <c r="AX157" t="s">
        <v>842</v>
      </c>
      <c r="AZ157" t="s">
        <v>842</v>
      </c>
      <c r="BB157" t="s">
        <v>842</v>
      </c>
      <c r="BD157" t="s">
        <v>842</v>
      </c>
      <c r="BF157" t="s">
        <v>842</v>
      </c>
      <c r="BH157" t="s">
        <v>842</v>
      </c>
      <c r="BJ157" t="s">
        <v>842</v>
      </c>
      <c r="BL157" t="s">
        <v>842</v>
      </c>
      <c r="BN157" t="s">
        <v>842</v>
      </c>
    </row>
    <row r="158" spans="1:66" x14ac:dyDescent="0.3">
      <c r="A158" s="96" t="s">
        <v>483</v>
      </c>
      <c r="B158" s="96" t="s">
        <v>485</v>
      </c>
      <c r="C158" s="96" t="s">
        <v>629</v>
      </c>
      <c r="D158" s="96">
        <v>10</v>
      </c>
      <c r="E158" s="143">
        <v>45529</v>
      </c>
      <c r="F158" s="96" t="s">
        <v>843</v>
      </c>
      <c r="G158" s="110">
        <v>45449</v>
      </c>
      <c r="H158" s="96" t="s">
        <v>843</v>
      </c>
      <c r="I158" s="110">
        <v>45426</v>
      </c>
      <c r="J158" s="96" t="s">
        <v>843</v>
      </c>
      <c r="K158" s="110">
        <v>45518</v>
      </c>
      <c r="L158" s="96" t="s">
        <v>843</v>
      </c>
      <c r="M158" s="110">
        <v>45518</v>
      </c>
      <c r="N158" s="96" t="s">
        <v>843</v>
      </c>
      <c r="O158" s="96"/>
      <c r="P158" s="96" t="s">
        <v>842</v>
      </c>
      <c r="R158" t="s">
        <v>842</v>
      </c>
      <c r="T158" t="s">
        <v>842</v>
      </c>
      <c r="U158" s="143"/>
      <c r="V158" t="s">
        <v>842</v>
      </c>
      <c r="X158" t="s">
        <v>842</v>
      </c>
      <c r="Y158" s="143">
        <v>45707</v>
      </c>
      <c r="Z158" t="s">
        <v>843</v>
      </c>
      <c r="AA158" s="143"/>
      <c r="AB158" t="s">
        <v>842</v>
      </c>
      <c r="AD158" t="s">
        <v>842</v>
      </c>
      <c r="AF158" t="s">
        <v>842</v>
      </c>
      <c r="AG158" s="110">
        <v>45820</v>
      </c>
      <c r="AH158" t="s">
        <v>843</v>
      </c>
      <c r="AL158" t="s">
        <v>842</v>
      </c>
      <c r="AM158" s="144">
        <v>45865</v>
      </c>
      <c r="AN158" t="s">
        <v>843</v>
      </c>
      <c r="AO158" s="144">
        <v>45865</v>
      </c>
      <c r="AP158" t="s">
        <v>843</v>
      </c>
      <c r="AQ158" s="144">
        <v>45865</v>
      </c>
      <c r="AR158" t="s">
        <v>843</v>
      </c>
      <c r="AS158" s="143"/>
      <c r="AT158" t="s">
        <v>842</v>
      </c>
      <c r="AV158" t="s">
        <v>842</v>
      </c>
      <c r="AX158" t="s">
        <v>842</v>
      </c>
      <c r="AZ158" t="s">
        <v>842</v>
      </c>
      <c r="BB158" t="s">
        <v>842</v>
      </c>
      <c r="BD158" t="s">
        <v>842</v>
      </c>
      <c r="BF158" t="s">
        <v>842</v>
      </c>
      <c r="BH158" t="s">
        <v>842</v>
      </c>
      <c r="BJ158" t="s">
        <v>842</v>
      </c>
      <c r="BL158" t="s">
        <v>842</v>
      </c>
      <c r="BN158" t="s">
        <v>842</v>
      </c>
    </row>
    <row r="159" spans="1:66" x14ac:dyDescent="0.3">
      <c r="A159" s="96" t="s">
        <v>486</v>
      </c>
      <c r="B159" s="96" t="s">
        <v>488</v>
      </c>
      <c r="C159" s="96" t="s">
        <v>365</v>
      </c>
      <c r="D159" s="96">
        <v>1</v>
      </c>
      <c r="E159" s="143" t="s">
        <v>634</v>
      </c>
      <c r="F159" s="96" t="s">
        <v>842</v>
      </c>
      <c r="G159" s="110" t="s">
        <v>634</v>
      </c>
      <c r="H159" s="96" t="s">
        <v>842</v>
      </c>
      <c r="I159" s="110">
        <v>45426</v>
      </c>
      <c r="J159" s="96" t="s">
        <v>843</v>
      </c>
      <c r="K159" s="110" t="s">
        <v>634</v>
      </c>
      <c r="L159" s="96" t="s">
        <v>842</v>
      </c>
      <c r="M159" s="110" t="s">
        <v>634</v>
      </c>
      <c r="N159" s="96" t="s">
        <v>842</v>
      </c>
      <c r="O159" s="96"/>
      <c r="P159" s="96" t="s">
        <v>842</v>
      </c>
      <c r="R159" t="s">
        <v>842</v>
      </c>
      <c r="T159" t="s">
        <v>842</v>
      </c>
      <c r="U159" s="143"/>
      <c r="V159" t="s">
        <v>842</v>
      </c>
      <c r="X159" t="s">
        <v>842</v>
      </c>
      <c r="Y159" s="143"/>
      <c r="Z159" t="s">
        <v>842</v>
      </c>
      <c r="AA159" s="143"/>
      <c r="AB159" t="s">
        <v>842</v>
      </c>
      <c r="AD159" t="s">
        <v>842</v>
      </c>
      <c r="AF159" t="s">
        <v>842</v>
      </c>
      <c r="AH159" t="s">
        <v>842</v>
      </c>
      <c r="AL159" t="s">
        <v>842</v>
      </c>
      <c r="AN159" t="s">
        <v>842</v>
      </c>
      <c r="AP159" t="s">
        <v>842</v>
      </c>
      <c r="AR159" t="s">
        <v>842</v>
      </c>
      <c r="AS159" s="143"/>
      <c r="AT159" t="s">
        <v>842</v>
      </c>
      <c r="AV159" t="s">
        <v>842</v>
      </c>
      <c r="AX159" t="s">
        <v>842</v>
      </c>
      <c r="AZ159" t="s">
        <v>842</v>
      </c>
      <c r="BB159" t="s">
        <v>842</v>
      </c>
      <c r="BD159" t="s">
        <v>842</v>
      </c>
      <c r="BF159" t="s">
        <v>842</v>
      </c>
      <c r="BH159" t="s">
        <v>842</v>
      </c>
      <c r="BJ159" t="s">
        <v>842</v>
      </c>
      <c r="BL159" t="s">
        <v>842</v>
      </c>
      <c r="BN159" t="s">
        <v>842</v>
      </c>
    </row>
    <row r="160" spans="1:66" x14ac:dyDescent="0.3">
      <c r="A160" s="96" t="s">
        <v>489</v>
      </c>
      <c r="B160" s="96" t="s">
        <v>494</v>
      </c>
      <c r="C160" s="96" t="s">
        <v>620</v>
      </c>
      <c r="D160" s="96">
        <v>11</v>
      </c>
      <c r="E160" s="143">
        <v>45572</v>
      </c>
      <c r="F160" s="96" t="s">
        <v>843</v>
      </c>
      <c r="G160" s="110">
        <v>45578</v>
      </c>
      <c r="H160" s="96" t="s">
        <v>843</v>
      </c>
      <c r="I160" s="110">
        <v>45426</v>
      </c>
      <c r="J160" s="96" t="s">
        <v>843</v>
      </c>
      <c r="K160" s="110" t="s">
        <v>634</v>
      </c>
      <c r="L160" s="96" t="s">
        <v>842</v>
      </c>
      <c r="M160" s="110" t="s">
        <v>634</v>
      </c>
      <c r="N160" s="96" t="s">
        <v>842</v>
      </c>
      <c r="O160" s="96"/>
      <c r="P160" s="96" t="s">
        <v>842</v>
      </c>
      <c r="R160" t="s">
        <v>842</v>
      </c>
      <c r="T160" t="s">
        <v>842</v>
      </c>
      <c r="U160" s="99">
        <v>45852</v>
      </c>
      <c r="V160" t="s">
        <v>843</v>
      </c>
      <c r="X160" t="s">
        <v>842</v>
      </c>
      <c r="Y160" s="144">
        <v>45756</v>
      </c>
      <c r="Z160" t="s">
        <v>843</v>
      </c>
      <c r="AA160" s="143">
        <v>45757</v>
      </c>
      <c r="AB160" t="s">
        <v>843</v>
      </c>
      <c r="AD160" t="s">
        <v>842</v>
      </c>
      <c r="AF160" t="s">
        <v>842</v>
      </c>
      <c r="AG160" s="144">
        <v>45863</v>
      </c>
      <c r="AH160" t="s">
        <v>843</v>
      </c>
      <c r="AK160" s="99">
        <v>45856</v>
      </c>
      <c r="AL160" t="s">
        <v>843</v>
      </c>
      <c r="AM160" s="144">
        <v>45863</v>
      </c>
      <c r="AN160" t="s">
        <v>843</v>
      </c>
      <c r="AO160" s="144">
        <v>45864</v>
      </c>
      <c r="AP160" t="s">
        <v>843</v>
      </c>
      <c r="AQ160" s="144">
        <v>45862</v>
      </c>
      <c r="AR160" t="s">
        <v>843</v>
      </c>
      <c r="AS160" s="143"/>
      <c r="AT160" t="s">
        <v>842</v>
      </c>
      <c r="AV160" t="s">
        <v>842</v>
      </c>
      <c r="AX160" t="s">
        <v>842</v>
      </c>
      <c r="AY160" s="81">
        <v>45884</v>
      </c>
      <c r="AZ160" t="s">
        <v>843</v>
      </c>
      <c r="BA160" s="81">
        <v>45884</v>
      </c>
      <c r="BB160" t="s">
        <v>843</v>
      </c>
      <c r="BD160" t="s">
        <v>842</v>
      </c>
      <c r="BF160" t="s">
        <v>842</v>
      </c>
      <c r="BH160" t="s">
        <v>842</v>
      </c>
      <c r="BJ160" t="s">
        <v>842</v>
      </c>
      <c r="BL160" t="s">
        <v>842</v>
      </c>
      <c r="BN160" t="s">
        <v>842</v>
      </c>
    </row>
    <row r="161" spans="1:66" x14ac:dyDescent="0.3">
      <c r="A161" s="96" t="s">
        <v>492</v>
      </c>
      <c r="B161" s="96" t="s">
        <v>491</v>
      </c>
      <c r="C161" s="96" t="s">
        <v>625</v>
      </c>
      <c r="D161" s="96">
        <v>9</v>
      </c>
      <c r="E161" s="143">
        <v>45529</v>
      </c>
      <c r="F161" s="96" t="s">
        <v>843</v>
      </c>
      <c r="G161" s="110">
        <v>45449</v>
      </c>
      <c r="H161" s="96" t="s">
        <v>843</v>
      </c>
      <c r="I161" s="110">
        <v>45426</v>
      </c>
      <c r="J161" s="96" t="s">
        <v>843</v>
      </c>
      <c r="K161" s="110">
        <v>45516</v>
      </c>
      <c r="L161" s="96" t="s">
        <v>843</v>
      </c>
      <c r="M161" s="110">
        <v>45516</v>
      </c>
      <c r="N161" s="96" t="s">
        <v>843</v>
      </c>
      <c r="O161" s="96"/>
      <c r="P161" s="96" t="s">
        <v>842</v>
      </c>
      <c r="R161" t="s">
        <v>842</v>
      </c>
      <c r="T161" t="s">
        <v>842</v>
      </c>
      <c r="U161" s="143">
        <v>45732</v>
      </c>
      <c r="V161" t="s">
        <v>843</v>
      </c>
      <c r="X161" t="s">
        <v>842</v>
      </c>
      <c r="Y161" s="143">
        <v>45707</v>
      </c>
      <c r="Z161" t="s">
        <v>843</v>
      </c>
      <c r="AA161" s="143"/>
      <c r="AB161" t="s">
        <v>842</v>
      </c>
      <c r="AD161" t="s">
        <v>842</v>
      </c>
      <c r="AF161" t="s">
        <v>842</v>
      </c>
      <c r="AH161" t="s">
        <v>842</v>
      </c>
      <c r="AL161" t="s">
        <v>842</v>
      </c>
      <c r="AM161" s="144">
        <v>45866</v>
      </c>
      <c r="AN161" t="s">
        <v>843</v>
      </c>
      <c r="AO161" s="144">
        <v>45866</v>
      </c>
      <c r="AP161" t="s">
        <v>843</v>
      </c>
      <c r="AR161" t="s">
        <v>842</v>
      </c>
      <c r="AS161" s="143"/>
      <c r="AT161" t="s">
        <v>842</v>
      </c>
      <c r="AV161" t="s">
        <v>842</v>
      </c>
      <c r="AX161" t="s">
        <v>842</v>
      </c>
      <c r="AZ161" t="s">
        <v>842</v>
      </c>
      <c r="BB161" t="s">
        <v>842</v>
      </c>
      <c r="BD161" t="s">
        <v>842</v>
      </c>
      <c r="BF161" t="s">
        <v>842</v>
      </c>
      <c r="BH161" t="s">
        <v>842</v>
      </c>
      <c r="BJ161" t="s">
        <v>842</v>
      </c>
      <c r="BL161" t="s">
        <v>842</v>
      </c>
      <c r="BN161" t="s">
        <v>842</v>
      </c>
    </row>
    <row r="162" spans="1:66" x14ac:dyDescent="0.3">
      <c r="A162" s="96" t="s">
        <v>495</v>
      </c>
      <c r="B162" s="96" t="s">
        <v>497</v>
      </c>
      <c r="C162" s="96" t="s">
        <v>622</v>
      </c>
      <c r="D162" s="96">
        <v>3</v>
      </c>
      <c r="E162" s="143">
        <v>45636</v>
      </c>
      <c r="F162" s="96" t="s">
        <v>843</v>
      </c>
      <c r="G162" s="110" t="s">
        <v>634</v>
      </c>
      <c r="H162" s="96" t="s">
        <v>842</v>
      </c>
      <c r="I162" s="110" t="s">
        <v>634</v>
      </c>
      <c r="J162" s="96" t="s">
        <v>842</v>
      </c>
      <c r="K162" s="110" t="s">
        <v>634</v>
      </c>
      <c r="L162" s="96" t="s">
        <v>842</v>
      </c>
      <c r="M162" s="110">
        <v>45501</v>
      </c>
      <c r="N162" s="96" t="s">
        <v>843</v>
      </c>
      <c r="O162" s="143">
        <v>45778</v>
      </c>
      <c r="P162" s="96" t="s">
        <v>843</v>
      </c>
      <c r="R162" t="s">
        <v>842</v>
      </c>
      <c r="T162" t="s">
        <v>842</v>
      </c>
      <c r="U162" s="143"/>
      <c r="V162" t="s">
        <v>842</v>
      </c>
      <c r="X162" t="s">
        <v>842</v>
      </c>
      <c r="Y162" s="143"/>
      <c r="Z162" t="s">
        <v>842</v>
      </c>
      <c r="AA162" s="143"/>
      <c r="AB162" t="s">
        <v>842</v>
      </c>
      <c r="AD162" t="s">
        <v>842</v>
      </c>
      <c r="AF162" t="s">
        <v>842</v>
      </c>
      <c r="AH162" t="s">
        <v>842</v>
      </c>
      <c r="AL162" t="s">
        <v>842</v>
      </c>
      <c r="AN162" t="s">
        <v>842</v>
      </c>
      <c r="AP162" t="s">
        <v>842</v>
      </c>
      <c r="AR162" t="s">
        <v>842</v>
      </c>
      <c r="AS162" s="143"/>
      <c r="AT162" t="s">
        <v>842</v>
      </c>
      <c r="AV162" t="s">
        <v>842</v>
      </c>
      <c r="AX162" t="s">
        <v>842</v>
      </c>
      <c r="AZ162" t="s">
        <v>842</v>
      </c>
      <c r="BB162" t="s">
        <v>842</v>
      </c>
      <c r="BD162" t="s">
        <v>842</v>
      </c>
      <c r="BF162" t="s">
        <v>842</v>
      </c>
      <c r="BH162" t="s">
        <v>842</v>
      </c>
      <c r="BJ162" t="s">
        <v>842</v>
      </c>
      <c r="BL162" t="s">
        <v>842</v>
      </c>
      <c r="BN162" t="s">
        <v>842</v>
      </c>
    </row>
    <row r="163" spans="1:66" x14ac:dyDescent="0.3">
      <c r="A163" s="96" t="s">
        <v>498</v>
      </c>
      <c r="B163" s="96" t="s">
        <v>500</v>
      </c>
      <c r="C163" s="96" t="s">
        <v>629</v>
      </c>
      <c r="D163" s="96">
        <v>10</v>
      </c>
      <c r="E163" s="143">
        <v>45529</v>
      </c>
      <c r="F163" s="96" t="s">
        <v>843</v>
      </c>
      <c r="G163" s="110">
        <v>45469</v>
      </c>
      <c r="H163" s="96" t="s">
        <v>843</v>
      </c>
      <c r="I163" s="110">
        <v>45446</v>
      </c>
      <c r="J163" s="96" t="s">
        <v>843</v>
      </c>
      <c r="K163" s="110">
        <v>45518</v>
      </c>
      <c r="L163" s="96" t="s">
        <v>843</v>
      </c>
      <c r="M163" s="110">
        <v>45518</v>
      </c>
      <c r="N163" s="96" t="s">
        <v>843</v>
      </c>
      <c r="O163" s="96"/>
      <c r="P163" s="96" t="s">
        <v>842</v>
      </c>
      <c r="R163" t="s">
        <v>842</v>
      </c>
      <c r="T163" t="s">
        <v>842</v>
      </c>
      <c r="U163" s="143"/>
      <c r="V163" t="s">
        <v>842</v>
      </c>
      <c r="X163" t="s">
        <v>842</v>
      </c>
      <c r="Y163" s="143"/>
      <c r="Z163" t="s">
        <v>842</v>
      </c>
      <c r="AA163" s="143"/>
      <c r="AB163" t="s">
        <v>842</v>
      </c>
      <c r="AD163" t="s">
        <v>842</v>
      </c>
      <c r="AF163" t="s">
        <v>842</v>
      </c>
      <c r="AG163" s="110">
        <v>45820</v>
      </c>
      <c r="AH163" t="s">
        <v>843</v>
      </c>
      <c r="AL163" t="s">
        <v>842</v>
      </c>
      <c r="AM163" s="144">
        <v>45865</v>
      </c>
      <c r="AN163" t="s">
        <v>843</v>
      </c>
      <c r="AO163" s="144">
        <v>45865</v>
      </c>
      <c r="AP163" t="s">
        <v>843</v>
      </c>
      <c r="AQ163" s="144">
        <v>45865</v>
      </c>
      <c r="AR163" t="s">
        <v>843</v>
      </c>
      <c r="AS163" s="143">
        <v>45875</v>
      </c>
      <c r="AT163" t="s">
        <v>843</v>
      </c>
      <c r="AV163" t="s">
        <v>842</v>
      </c>
      <c r="AX163" t="s">
        <v>842</v>
      </c>
      <c r="AZ163" t="s">
        <v>842</v>
      </c>
      <c r="BB163" t="s">
        <v>842</v>
      </c>
      <c r="BD163" t="s">
        <v>842</v>
      </c>
      <c r="BF163" t="s">
        <v>842</v>
      </c>
      <c r="BH163" t="s">
        <v>842</v>
      </c>
      <c r="BJ163" t="s">
        <v>842</v>
      </c>
      <c r="BL163" t="s">
        <v>842</v>
      </c>
      <c r="BN163" t="s">
        <v>842</v>
      </c>
    </row>
    <row r="164" spans="1:66" x14ac:dyDescent="0.3">
      <c r="A164" s="96" t="s">
        <v>501</v>
      </c>
      <c r="B164" s="96" t="s">
        <v>503</v>
      </c>
      <c r="C164" s="96" t="s">
        <v>27</v>
      </c>
      <c r="D164" s="96">
        <v>6</v>
      </c>
      <c r="E164" s="143">
        <v>45637</v>
      </c>
      <c r="F164" s="96" t="s">
        <v>843</v>
      </c>
      <c r="G164" s="110" t="s">
        <v>634</v>
      </c>
      <c r="H164" s="96" t="s">
        <v>842</v>
      </c>
      <c r="I164" s="110">
        <v>45426</v>
      </c>
      <c r="J164" s="96" t="s">
        <v>843</v>
      </c>
      <c r="K164" s="110" t="s">
        <v>634</v>
      </c>
      <c r="L164" s="96" t="s">
        <v>842</v>
      </c>
      <c r="M164" s="110" t="s">
        <v>634</v>
      </c>
      <c r="N164" s="96" t="s">
        <v>842</v>
      </c>
      <c r="O164" s="96"/>
      <c r="P164" s="96" t="s">
        <v>842</v>
      </c>
      <c r="R164" t="s">
        <v>842</v>
      </c>
      <c r="T164" t="s">
        <v>842</v>
      </c>
      <c r="U164" s="143">
        <v>45726</v>
      </c>
      <c r="V164" t="s">
        <v>843</v>
      </c>
      <c r="X164" t="s">
        <v>842</v>
      </c>
      <c r="Y164" s="143">
        <v>45729</v>
      </c>
      <c r="Z164" t="s">
        <v>843</v>
      </c>
      <c r="AA164" s="143">
        <v>45741</v>
      </c>
      <c r="AB164" t="s">
        <v>843</v>
      </c>
      <c r="AD164" t="s">
        <v>842</v>
      </c>
      <c r="AF164" t="s">
        <v>842</v>
      </c>
      <c r="AH164" t="s">
        <v>842</v>
      </c>
      <c r="AI164" s="80">
        <v>45784</v>
      </c>
      <c r="AJ164" t="s">
        <v>843</v>
      </c>
      <c r="AL164" t="s">
        <v>842</v>
      </c>
      <c r="AN164" t="s">
        <v>842</v>
      </c>
      <c r="AP164" t="s">
        <v>842</v>
      </c>
      <c r="AR164" t="s">
        <v>842</v>
      </c>
      <c r="AS164" s="143"/>
      <c r="AT164" t="s">
        <v>842</v>
      </c>
      <c r="AV164" t="s">
        <v>842</v>
      </c>
      <c r="AX164" t="s">
        <v>842</v>
      </c>
      <c r="AZ164" t="s">
        <v>842</v>
      </c>
      <c r="BB164" t="s">
        <v>842</v>
      </c>
      <c r="BD164" t="s">
        <v>842</v>
      </c>
      <c r="BF164" t="s">
        <v>842</v>
      </c>
      <c r="BH164" t="s">
        <v>842</v>
      </c>
      <c r="BJ164" t="s">
        <v>842</v>
      </c>
      <c r="BL164" t="s">
        <v>842</v>
      </c>
      <c r="BN164" t="s">
        <v>842</v>
      </c>
    </row>
    <row r="165" spans="1:66" x14ac:dyDescent="0.3">
      <c r="A165" s="96" t="s">
        <v>504</v>
      </c>
      <c r="B165" s="96" t="s">
        <v>506</v>
      </c>
      <c r="C165" s="96" t="s">
        <v>234</v>
      </c>
      <c r="D165" s="96">
        <v>8</v>
      </c>
      <c r="E165" s="143">
        <v>45567</v>
      </c>
      <c r="F165" s="96" t="s">
        <v>843</v>
      </c>
      <c r="G165" s="110">
        <v>45449</v>
      </c>
      <c r="H165" s="96" t="s">
        <v>843</v>
      </c>
      <c r="I165" s="110">
        <v>45426</v>
      </c>
      <c r="J165" s="96" t="s">
        <v>843</v>
      </c>
      <c r="K165" s="110">
        <v>45511</v>
      </c>
      <c r="L165" s="96" t="s">
        <v>843</v>
      </c>
      <c r="M165" s="110">
        <v>45511</v>
      </c>
      <c r="N165" s="96" t="s">
        <v>843</v>
      </c>
      <c r="O165" s="96"/>
      <c r="P165" s="96" t="s">
        <v>842</v>
      </c>
      <c r="R165" t="s">
        <v>842</v>
      </c>
      <c r="T165" t="s">
        <v>842</v>
      </c>
      <c r="U165" s="143">
        <v>45726</v>
      </c>
      <c r="V165" t="s">
        <v>843</v>
      </c>
      <c r="X165" t="s">
        <v>842</v>
      </c>
      <c r="Y165" s="143">
        <v>45729</v>
      </c>
      <c r="Z165" t="s">
        <v>843</v>
      </c>
      <c r="AA165" s="143">
        <v>45741</v>
      </c>
      <c r="AB165" t="s">
        <v>843</v>
      </c>
      <c r="AD165" t="s">
        <v>842</v>
      </c>
      <c r="AF165" t="s">
        <v>842</v>
      </c>
      <c r="AH165" t="s">
        <v>842</v>
      </c>
      <c r="AL165" t="s">
        <v>842</v>
      </c>
      <c r="AN165" t="s">
        <v>842</v>
      </c>
      <c r="AP165" t="s">
        <v>842</v>
      </c>
      <c r="AR165" t="s">
        <v>842</v>
      </c>
      <c r="AS165" s="143"/>
      <c r="AT165" t="s">
        <v>842</v>
      </c>
      <c r="AV165" t="s">
        <v>842</v>
      </c>
      <c r="AX165" t="s">
        <v>842</v>
      </c>
      <c r="AZ165" t="s">
        <v>842</v>
      </c>
      <c r="BB165" t="s">
        <v>842</v>
      </c>
      <c r="BD165" t="s">
        <v>842</v>
      </c>
      <c r="BF165" t="s">
        <v>842</v>
      </c>
      <c r="BH165" t="s">
        <v>842</v>
      </c>
      <c r="BJ165" t="s">
        <v>842</v>
      </c>
      <c r="BL165" t="s">
        <v>842</v>
      </c>
      <c r="BN165" t="s">
        <v>842</v>
      </c>
    </row>
    <row r="166" spans="1:66" x14ac:dyDescent="0.3">
      <c r="A166" s="96" t="s">
        <v>507</v>
      </c>
      <c r="B166" s="96" t="s">
        <v>509</v>
      </c>
      <c r="C166" s="96" t="s">
        <v>633</v>
      </c>
      <c r="D166" s="96">
        <v>11</v>
      </c>
      <c r="E166" s="143">
        <v>45567</v>
      </c>
      <c r="F166" s="96" t="s">
        <v>843</v>
      </c>
      <c r="G166" s="110">
        <v>45469</v>
      </c>
      <c r="H166" s="96" t="s">
        <v>843</v>
      </c>
      <c r="I166" s="110">
        <v>45446</v>
      </c>
      <c r="J166" s="96" t="s">
        <v>843</v>
      </c>
      <c r="K166" s="110">
        <v>45504</v>
      </c>
      <c r="L166" s="96" t="s">
        <v>843</v>
      </c>
      <c r="M166" s="110">
        <v>45504</v>
      </c>
      <c r="N166" s="96" t="s">
        <v>843</v>
      </c>
      <c r="O166" s="143">
        <v>45732</v>
      </c>
      <c r="P166" s="96" t="s">
        <v>843</v>
      </c>
      <c r="R166" t="s">
        <v>842</v>
      </c>
      <c r="T166" t="s">
        <v>842</v>
      </c>
      <c r="U166" s="143">
        <v>45732</v>
      </c>
      <c r="V166" t="s">
        <v>843</v>
      </c>
      <c r="X166" t="s">
        <v>842</v>
      </c>
      <c r="Y166" s="143">
        <v>45707</v>
      </c>
      <c r="Z166" t="s">
        <v>843</v>
      </c>
      <c r="AB166" t="s">
        <v>842</v>
      </c>
      <c r="AD166" t="s">
        <v>842</v>
      </c>
      <c r="AF166" t="s">
        <v>842</v>
      </c>
      <c r="AG166" s="110">
        <v>45836</v>
      </c>
      <c r="AH166" t="s">
        <v>843</v>
      </c>
      <c r="AL166" t="s">
        <v>842</v>
      </c>
      <c r="AM166" s="144">
        <v>45861</v>
      </c>
      <c r="AN166" t="s">
        <v>843</v>
      </c>
      <c r="AO166" s="144">
        <v>45861</v>
      </c>
      <c r="AP166" t="s">
        <v>843</v>
      </c>
      <c r="AR166" t="s">
        <v>842</v>
      </c>
      <c r="AS166" s="143"/>
      <c r="AT166" t="s">
        <v>842</v>
      </c>
      <c r="AV166" t="s">
        <v>842</v>
      </c>
      <c r="AX166" t="s">
        <v>842</v>
      </c>
      <c r="AZ166" t="s">
        <v>842</v>
      </c>
      <c r="BB166" t="s">
        <v>842</v>
      </c>
      <c r="BD166" t="s">
        <v>842</v>
      </c>
      <c r="BF166" t="s">
        <v>842</v>
      </c>
      <c r="BH166" t="s">
        <v>842</v>
      </c>
      <c r="BJ166" t="s">
        <v>842</v>
      </c>
      <c r="BL166" t="s">
        <v>842</v>
      </c>
      <c r="BN166" t="s">
        <v>842</v>
      </c>
    </row>
    <row r="167" spans="1:66" x14ac:dyDescent="0.3">
      <c r="A167" s="96" t="s">
        <v>510</v>
      </c>
      <c r="B167" s="96" t="s">
        <v>512</v>
      </c>
      <c r="C167" s="96" t="s">
        <v>717</v>
      </c>
      <c r="D167" s="96">
        <v>6</v>
      </c>
      <c r="E167" s="143">
        <v>45567</v>
      </c>
      <c r="F167" s="96" t="s">
        <v>843</v>
      </c>
      <c r="G167" s="110">
        <v>45449</v>
      </c>
      <c r="H167" s="96" t="s">
        <v>843</v>
      </c>
      <c r="I167" s="110">
        <v>45426</v>
      </c>
      <c r="J167" s="96" t="s">
        <v>843</v>
      </c>
      <c r="K167" s="110">
        <v>45511</v>
      </c>
      <c r="L167" s="96" t="s">
        <v>843</v>
      </c>
      <c r="M167" s="110">
        <v>45511</v>
      </c>
      <c r="N167" s="96" t="s">
        <v>843</v>
      </c>
      <c r="O167" s="96"/>
      <c r="P167" s="96" t="s">
        <v>842</v>
      </c>
      <c r="R167" t="s">
        <v>842</v>
      </c>
      <c r="T167" t="s">
        <v>842</v>
      </c>
      <c r="U167" s="143"/>
      <c r="V167" t="s">
        <v>842</v>
      </c>
      <c r="X167" t="s">
        <v>842</v>
      </c>
      <c r="Y167" s="143"/>
      <c r="Z167" t="s">
        <v>842</v>
      </c>
      <c r="AB167" t="s">
        <v>842</v>
      </c>
      <c r="AD167" t="s">
        <v>842</v>
      </c>
      <c r="AF167" t="s">
        <v>842</v>
      </c>
      <c r="AG167" s="110">
        <v>45830</v>
      </c>
      <c r="AH167" t="s">
        <v>843</v>
      </c>
      <c r="AL167" t="s">
        <v>842</v>
      </c>
      <c r="AN167" t="s">
        <v>842</v>
      </c>
      <c r="AP167" t="s">
        <v>842</v>
      </c>
      <c r="AR167" t="s">
        <v>842</v>
      </c>
      <c r="AS167" s="143"/>
      <c r="AT167" t="s">
        <v>842</v>
      </c>
      <c r="AV167" t="s">
        <v>842</v>
      </c>
      <c r="AX167" t="s">
        <v>842</v>
      </c>
      <c r="AZ167" t="s">
        <v>842</v>
      </c>
      <c r="BB167" t="s">
        <v>842</v>
      </c>
      <c r="BD167" t="s">
        <v>842</v>
      </c>
      <c r="BF167" t="s">
        <v>842</v>
      </c>
      <c r="BH167" t="s">
        <v>842</v>
      </c>
      <c r="BJ167" t="s">
        <v>842</v>
      </c>
      <c r="BL167" t="s">
        <v>842</v>
      </c>
      <c r="BN167" t="s">
        <v>842</v>
      </c>
    </row>
    <row r="168" spans="1:66" x14ac:dyDescent="0.3">
      <c r="A168" s="96" t="s">
        <v>513</v>
      </c>
      <c r="B168" s="96" t="s">
        <v>515</v>
      </c>
      <c r="C168" s="96" t="s">
        <v>16</v>
      </c>
      <c r="D168" s="96">
        <v>6</v>
      </c>
      <c r="E168" s="143">
        <v>45529</v>
      </c>
      <c r="F168" s="96" t="s">
        <v>843</v>
      </c>
      <c r="G168" s="110">
        <v>45449</v>
      </c>
      <c r="H168" s="96" t="s">
        <v>843</v>
      </c>
      <c r="I168" s="110">
        <v>45426</v>
      </c>
      <c r="J168" s="96" t="s">
        <v>843</v>
      </c>
      <c r="K168" s="110">
        <v>45516</v>
      </c>
      <c r="L168" s="96" t="s">
        <v>843</v>
      </c>
      <c r="M168" s="110">
        <v>45516</v>
      </c>
      <c r="N168" s="96" t="s">
        <v>843</v>
      </c>
      <c r="O168" s="96"/>
      <c r="P168" s="96" t="s">
        <v>842</v>
      </c>
      <c r="R168" t="s">
        <v>842</v>
      </c>
      <c r="T168" t="s">
        <v>842</v>
      </c>
      <c r="U168" s="143"/>
      <c r="V168" t="s">
        <v>842</v>
      </c>
      <c r="X168" t="s">
        <v>842</v>
      </c>
      <c r="Y168" s="143"/>
      <c r="Z168" t="s">
        <v>842</v>
      </c>
      <c r="AA168" s="143">
        <v>45733</v>
      </c>
      <c r="AB168" t="s">
        <v>843</v>
      </c>
      <c r="AD168" t="s">
        <v>842</v>
      </c>
      <c r="AF168" t="s">
        <v>842</v>
      </c>
      <c r="AH168" t="s">
        <v>842</v>
      </c>
      <c r="AL168" t="s">
        <v>842</v>
      </c>
      <c r="AN168" t="s">
        <v>842</v>
      </c>
      <c r="AP168" t="s">
        <v>842</v>
      </c>
      <c r="AR168" t="s">
        <v>842</v>
      </c>
      <c r="AS168" s="143"/>
      <c r="AT168" t="s">
        <v>842</v>
      </c>
      <c r="AV168" t="s">
        <v>842</v>
      </c>
      <c r="AX168" t="s">
        <v>842</v>
      </c>
      <c r="AZ168" t="s">
        <v>842</v>
      </c>
      <c r="BB168" t="s">
        <v>842</v>
      </c>
      <c r="BD168" t="s">
        <v>842</v>
      </c>
      <c r="BF168" t="s">
        <v>842</v>
      </c>
      <c r="BH168" t="s">
        <v>842</v>
      </c>
      <c r="BJ168" t="s">
        <v>842</v>
      </c>
      <c r="BL168" t="s">
        <v>842</v>
      </c>
      <c r="BN168" t="s">
        <v>842</v>
      </c>
    </row>
    <row r="169" spans="1:66" x14ac:dyDescent="0.3">
      <c r="A169" s="96" t="s">
        <v>516</v>
      </c>
      <c r="B169" s="96" t="s">
        <v>518</v>
      </c>
      <c r="C169" s="96" t="s">
        <v>633</v>
      </c>
      <c r="D169" s="96">
        <v>5</v>
      </c>
      <c r="E169" s="143" t="s">
        <v>634</v>
      </c>
      <c r="F169" s="96" t="s">
        <v>842</v>
      </c>
      <c r="G169" s="110">
        <v>45449</v>
      </c>
      <c r="H169" s="96" t="s">
        <v>843</v>
      </c>
      <c r="I169" s="110">
        <v>45426</v>
      </c>
      <c r="J169" s="96" t="s">
        <v>843</v>
      </c>
      <c r="K169" s="110" t="s">
        <v>634</v>
      </c>
      <c r="L169" s="96" t="s">
        <v>842</v>
      </c>
      <c r="M169" s="110" t="s">
        <v>634</v>
      </c>
      <c r="N169" s="96" t="s">
        <v>842</v>
      </c>
      <c r="O169" s="96"/>
      <c r="P169" s="96" t="s">
        <v>842</v>
      </c>
      <c r="R169" t="s">
        <v>842</v>
      </c>
      <c r="T169" t="s">
        <v>842</v>
      </c>
      <c r="U169" s="143"/>
      <c r="V169" t="s">
        <v>842</v>
      </c>
      <c r="X169" t="s">
        <v>842</v>
      </c>
      <c r="Y169" s="143"/>
      <c r="Z169" t="s">
        <v>842</v>
      </c>
      <c r="AB169" t="s">
        <v>842</v>
      </c>
      <c r="AD169" t="s">
        <v>842</v>
      </c>
      <c r="AF169" t="s">
        <v>842</v>
      </c>
      <c r="AG169" s="110">
        <v>45836</v>
      </c>
      <c r="AH169" t="s">
        <v>843</v>
      </c>
      <c r="AL169" t="s">
        <v>842</v>
      </c>
      <c r="AM169" s="144">
        <v>45861</v>
      </c>
      <c r="AN169" t="s">
        <v>843</v>
      </c>
      <c r="AO169" s="144">
        <v>45861</v>
      </c>
      <c r="AP169" t="s">
        <v>843</v>
      </c>
      <c r="AR169" t="s">
        <v>842</v>
      </c>
      <c r="AS169" s="143"/>
      <c r="AT169" t="s">
        <v>842</v>
      </c>
      <c r="AV169" t="s">
        <v>842</v>
      </c>
      <c r="AX169" t="s">
        <v>842</v>
      </c>
      <c r="AZ169" t="s">
        <v>842</v>
      </c>
      <c r="BB169" t="s">
        <v>842</v>
      </c>
      <c r="BD169" t="s">
        <v>842</v>
      </c>
      <c r="BF169" t="s">
        <v>842</v>
      </c>
      <c r="BH169" t="s">
        <v>842</v>
      </c>
      <c r="BJ169" t="s">
        <v>842</v>
      </c>
      <c r="BL169" t="s">
        <v>842</v>
      </c>
      <c r="BN169" t="s">
        <v>842</v>
      </c>
    </row>
    <row r="170" spans="1:66" x14ac:dyDescent="0.3">
      <c r="A170" s="96" t="s">
        <v>519</v>
      </c>
      <c r="B170" s="96" t="s">
        <v>521</v>
      </c>
      <c r="C170" s="96" t="s">
        <v>633</v>
      </c>
      <c r="D170" s="96">
        <v>6</v>
      </c>
      <c r="E170" s="143">
        <v>45530</v>
      </c>
      <c r="F170" s="96" t="s">
        <v>843</v>
      </c>
      <c r="G170" s="110">
        <v>45449</v>
      </c>
      <c r="H170" s="96" t="s">
        <v>843</v>
      </c>
      <c r="I170" s="110">
        <v>45426</v>
      </c>
      <c r="J170" s="96" t="s">
        <v>843</v>
      </c>
      <c r="K170" s="110">
        <v>45504</v>
      </c>
      <c r="L170" s="96" t="s">
        <v>843</v>
      </c>
      <c r="M170" s="110">
        <v>45504</v>
      </c>
      <c r="N170" s="96" t="s">
        <v>843</v>
      </c>
      <c r="O170" s="96"/>
      <c r="P170" s="96" t="s">
        <v>842</v>
      </c>
      <c r="R170" t="s">
        <v>842</v>
      </c>
      <c r="T170" t="s">
        <v>842</v>
      </c>
      <c r="U170" s="143"/>
      <c r="V170" t="s">
        <v>842</v>
      </c>
      <c r="X170" t="s">
        <v>842</v>
      </c>
      <c r="Y170" s="143">
        <v>45707</v>
      </c>
      <c r="Z170" t="s">
        <v>843</v>
      </c>
      <c r="AB170" t="s">
        <v>842</v>
      </c>
      <c r="AD170" t="s">
        <v>842</v>
      </c>
      <c r="AF170" t="s">
        <v>842</v>
      </c>
      <c r="AH170" t="s">
        <v>842</v>
      </c>
      <c r="AL170" t="s">
        <v>842</v>
      </c>
      <c r="AN170" t="s">
        <v>842</v>
      </c>
      <c r="AP170" t="s">
        <v>842</v>
      </c>
      <c r="AR170" t="s">
        <v>842</v>
      </c>
      <c r="AS170" s="143"/>
      <c r="AT170" t="s">
        <v>842</v>
      </c>
      <c r="AV170" t="s">
        <v>842</v>
      </c>
      <c r="AX170" t="s">
        <v>842</v>
      </c>
      <c r="AZ170" t="s">
        <v>842</v>
      </c>
      <c r="BB170" t="s">
        <v>842</v>
      </c>
      <c r="BD170" t="s">
        <v>842</v>
      </c>
      <c r="BF170" t="s">
        <v>842</v>
      </c>
      <c r="BH170" t="s">
        <v>842</v>
      </c>
      <c r="BJ170" t="s">
        <v>842</v>
      </c>
      <c r="BL170" t="s">
        <v>842</v>
      </c>
      <c r="BN170" t="s">
        <v>842</v>
      </c>
    </row>
    <row r="171" spans="1:66" x14ac:dyDescent="0.3">
      <c r="A171" s="96" t="s">
        <v>522</v>
      </c>
      <c r="B171" s="96" t="s">
        <v>524</v>
      </c>
      <c r="C171" s="96" t="s">
        <v>234</v>
      </c>
      <c r="D171" s="96">
        <v>4</v>
      </c>
      <c r="E171" s="143">
        <v>45637</v>
      </c>
      <c r="F171" s="96" t="s">
        <v>843</v>
      </c>
      <c r="G171" s="110" t="s">
        <v>634</v>
      </c>
      <c r="H171" s="96" t="s">
        <v>842</v>
      </c>
      <c r="I171" s="110" t="s">
        <v>634</v>
      </c>
      <c r="J171" s="96" t="s">
        <v>842</v>
      </c>
      <c r="K171" s="110" t="s">
        <v>634</v>
      </c>
      <c r="L171" s="96" t="s">
        <v>842</v>
      </c>
      <c r="M171" s="110" t="s">
        <v>634</v>
      </c>
      <c r="N171" s="96" t="s">
        <v>842</v>
      </c>
      <c r="O171" s="96"/>
      <c r="P171" s="96" t="s">
        <v>842</v>
      </c>
      <c r="R171" t="s">
        <v>842</v>
      </c>
      <c r="T171" t="s">
        <v>842</v>
      </c>
      <c r="U171" s="143">
        <v>45726</v>
      </c>
      <c r="V171" t="s">
        <v>843</v>
      </c>
      <c r="X171" t="s">
        <v>842</v>
      </c>
      <c r="Y171" s="143">
        <v>45729</v>
      </c>
      <c r="Z171" t="s">
        <v>843</v>
      </c>
      <c r="AA171" s="143">
        <v>45741</v>
      </c>
      <c r="AB171" t="s">
        <v>843</v>
      </c>
      <c r="AD171" t="s">
        <v>842</v>
      </c>
      <c r="AF171" t="s">
        <v>842</v>
      </c>
      <c r="AH171" t="s">
        <v>842</v>
      </c>
      <c r="AL171" t="s">
        <v>842</v>
      </c>
      <c r="AN171" t="s">
        <v>842</v>
      </c>
      <c r="AP171" t="s">
        <v>842</v>
      </c>
      <c r="AR171" t="s">
        <v>842</v>
      </c>
      <c r="AS171" s="143"/>
      <c r="AT171" t="s">
        <v>842</v>
      </c>
      <c r="AV171" t="s">
        <v>842</v>
      </c>
      <c r="AX171" t="s">
        <v>842</v>
      </c>
      <c r="AZ171" t="s">
        <v>842</v>
      </c>
      <c r="BB171" t="s">
        <v>842</v>
      </c>
      <c r="BD171" t="s">
        <v>842</v>
      </c>
      <c r="BF171" t="s">
        <v>842</v>
      </c>
      <c r="BH171" t="s">
        <v>842</v>
      </c>
      <c r="BJ171" t="s">
        <v>842</v>
      </c>
      <c r="BL171" t="s">
        <v>842</v>
      </c>
      <c r="BN171" t="s">
        <v>842</v>
      </c>
    </row>
    <row r="172" spans="1:66" x14ac:dyDescent="0.3">
      <c r="A172" s="96" t="s">
        <v>525</v>
      </c>
      <c r="B172" s="96" t="s">
        <v>527</v>
      </c>
      <c r="C172" s="96" t="s">
        <v>16</v>
      </c>
      <c r="D172" s="96">
        <v>3</v>
      </c>
      <c r="E172" s="143">
        <v>45638</v>
      </c>
      <c r="F172" s="96" t="s">
        <v>843</v>
      </c>
      <c r="G172" s="110">
        <v>45680</v>
      </c>
      <c r="H172" s="96" t="s">
        <v>843</v>
      </c>
      <c r="I172" s="110" t="s">
        <v>634</v>
      </c>
      <c r="J172" s="96" t="s">
        <v>842</v>
      </c>
      <c r="K172" s="110" t="s">
        <v>634</v>
      </c>
      <c r="L172" s="96" t="s">
        <v>842</v>
      </c>
      <c r="M172" s="110" t="s">
        <v>634</v>
      </c>
      <c r="N172" s="96" t="s">
        <v>842</v>
      </c>
      <c r="O172" s="96"/>
      <c r="P172" s="96" t="s">
        <v>842</v>
      </c>
      <c r="R172" t="s">
        <v>842</v>
      </c>
      <c r="T172" t="s">
        <v>842</v>
      </c>
      <c r="U172" s="143"/>
      <c r="V172" t="s">
        <v>842</v>
      </c>
      <c r="X172" t="s">
        <v>842</v>
      </c>
      <c r="Y172" s="143"/>
      <c r="Z172" t="s">
        <v>842</v>
      </c>
      <c r="AA172" s="143">
        <v>45733</v>
      </c>
      <c r="AB172" t="s">
        <v>843</v>
      </c>
      <c r="AD172" t="s">
        <v>842</v>
      </c>
      <c r="AF172" t="s">
        <v>842</v>
      </c>
      <c r="AH172" t="s">
        <v>842</v>
      </c>
      <c r="AL172" t="s">
        <v>842</v>
      </c>
      <c r="AN172" t="s">
        <v>842</v>
      </c>
      <c r="AP172" t="s">
        <v>842</v>
      </c>
      <c r="AR172" t="s">
        <v>842</v>
      </c>
      <c r="AS172" s="143"/>
      <c r="AT172" t="s">
        <v>842</v>
      </c>
      <c r="AV172" t="s">
        <v>842</v>
      </c>
      <c r="AX172" t="s">
        <v>842</v>
      </c>
      <c r="AZ172" t="s">
        <v>842</v>
      </c>
      <c r="BB172" t="s">
        <v>842</v>
      </c>
      <c r="BD172" t="s">
        <v>842</v>
      </c>
      <c r="BF172" t="s">
        <v>842</v>
      </c>
      <c r="BH172" t="s">
        <v>842</v>
      </c>
      <c r="BJ172" t="s">
        <v>842</v>
      </c>
      <c r="BL172" t="s">
        <v>842</v>
      </c>
      <c r="BN172" t="s">
        <v>842</v>
      </c>
    </row>
    <row r="173" spans="1:66" x14ac:dyDescent="0.3">
      <c r="A173" s="96" t="s">
        <v>597</v>
      </c>
      <c r="B173" s="96" t="s">
        <v>599</v>
      </c>
      <c r="C173" s="96" t="s">
        <v>622</v>
      </c>
      <c r="D173" s="96">
        <v>0</v>
      </c>
      <c r="E173" s="143" t="s">
        <v>634</v>
      </c>
      <c r="F173" s="96" t="s">
        <v>842</v>
      </c>
      <c r="G173" s="110" t="s">
        <v>634</v>
      </c>
      <c r="H173" s="96" t="s">
        <v>842</v>
      </c>
      <c r="I173" s="110" t="s">
        <v>634</v>
      </c>
      <c r="J173" s="96" t="s">
        <v>842</v>
      </c>
      <c r="K173" s="110" t="s">
        <v>634</v>
      </c>
      <c r="L173" s="96" t="s">
        <v>842</v>
      </c>
      <c r="M173" s="110" t="s">
        <v>634</v>
      </c>
      <c r="N173" s="96" t="s">
        <v>842</v>
      </c>
      <c r="O173" s="96"/>
      <c r="P173" s="96" t="s">
        <v>842</v>
      </c>
      <c r="R173" t="s">
        <v>842</v>
      </c>
      <c r="T173" t="s">
        <v>842</v>
      </c>
      <c r="V173" t="s">
        <v>842</v>
      </c>
      <c r="X173" t="s">
        <v>842</v>
      </c>
      <c r="Y173" s="143"/>
      <c r="Z173" t="s">
        <v>842</v>
      </c>
      <c r="AB173" t="s">
        <v>842</v>
      </c>
      <c r="AD173" t="s">
        <v>842</v>
      </c>
      <c r="AF173" t="s">
        <v>842</v>
      </c>
      <c r="AH173" t="s">
        <v>842</v>
      </c>
      <c r="AL173" t="s">
        <v>842</v>
      </c>
      <c r="AN173" t="s">
        <v>842</v>
      </c>
      <c r="AP173" t="s">
        <v>842</v>
      </c>
      <c r="AR173" t="s">
        <v>842</v>
      </c>
      <c r="AS173" s="143"/>
      <c r="AT173" t="s">
        <v>842</v>
      </c>
      <c r="AV173" t="s">
        <v>842</v>
      </c>
      <c r="AX173" t="s">
        <v>842</v>
      </c>
      <c r="AZ173" t="s">
        <v>842</v>
      </c>
      <c r="BB173" t="s">
        <v>842</v>
      </c>
      <c r="BD173" t="s">
        <v>842</v>
      </c>
      <c r="BF173" t="s">
        <v>842</v>
      </c>
      <c r="BH173" t="s">
        <v>842</v>
      </c>
      <c r="BJ173" t="s">
        <v>842</v>
      </c>
      <c r="BL173" t="s">
        <v>842</v>
      </c>
      <c r="BN173" t="s">
        <v>842</v>
      </c>
    </row>
    <row r="174" spans="1:66" x14ac:dyDescent="0.3">
      <c r="A174" s="96" t="s">
        <v>600</v>
      </c>
      <c r="B174" s="96" t="s">
        <v>602</v>
      </c>
      <c r="C174" s="96" t="s">
        <v>16</v>
      </c>
      <c r="D174" s="96">
        <v>4</v>
      </c>
      <c r="E174" s="143">
        <v>45634</v>
      </c>
      <c r="F174" s="96" t="s">
        <v>843</v>
      </c>
      <c r="G174" s="110" t="s">
        <v>634</v>
      </c>
      <c r="H174" s="96" t="s">
        <v>842</v>
      </c>
      <c r="I174" s="110" t="s">
        <v>634</v>
      </c>
      <c r="J174" s="96" t="s">
        <v>842</v>
      </c>
      <c r="K174" s="110" t="s">
        <v>634</v>
      </c>
      <c r="L174" s="96" t="s">
        <v>842</v>
      </c>
      <c r="M174" s="110" t="s">
        <v>634</v>
      </c>
      <c r="N174" s="96" t="s">
        <v>842</v>
      </c>
      <c r="O174" s="96"/>
      <c r="P174" s="96" t="s">
        <v>842</v>
      </c>
      <c r="Q174" s="101">
        <v>45691</v>
      </c>
      <c r="R174" t="s">
        <v>843</v>
      </c>
      <c r="S174" s="101">
        <v>45691</v>
      </c>
      <c r="T174" s="101" t="s">
        <v>843</v>
      </c>
      <c r="V174" t="s">
        <v>842</v>
      </c>
      <c r="X174" t="s">
        <v>842</v>
      </c>
      <c r="Y174" s="143"/>
      <c r="Z174" t="s">
        <v>842</v>
      </c>
      <c r="AA174" s="143">
        <v>45733</v>
      </c>
      <c r="AB174" t="s">
        <v>843</v>
      </c>
      <c r="AD174" t="s">
        <v>842</v>
      </c>
      <c r="AF174" t="s">
        <v>842</v>
      </c>
      <c r="AH174" t="s">
        <v>842</v>
      </c>
      <c r="AL174" t="s">
        <v>842</v>
      </c>
      <c r="AN174" t="s">
        <v>842</v>
      </c>
      <c r="AP174" t="s">
        <v>842</v>
      </c>
      <c r="AR174" t="s">
        <v>842</v>
      </c>
      <c r="AS174" s="143"/>
      <c r="AT174" t="s">
        <v>842</v>
      </c>
      <c r="AV174" t="s">
        <v>842</v>
      </c>
      <c r="AX174" t="s">
        <v>842</v>
      </c>
      <c r="AZ174" t="s">
        <v>842</v>
      </c>
      <c r="BB174" t="s">
        <v>842</v>
      </c>
      <c r="BD174" t="s">
        <v>842</v>
      </c>
      <c r="BF174" t="s">
        <v>842</v>
      </c>
      <c r="BH174" t="s">
        <v>842</v>
      </c>
      <c r="BJ174" t="s">
        <v>842</v>
      </c>
      <c r="BL174" t="s">
        <v>842</v>
      </c>
      <c r="BN174" t="s">
        <v>842</v>
      </c>
    </row>
    <row r="175" spans="1:66" x14ac:dyDescent="0.3">
      <c r="A175" s="96" t="s">
        <v>719</v>
      </c>
      <c r="B175" s="96" t="s">
        <v>603</v>
      </c>
      <c r="C175" s="96" t="s">
        <v>727</v>
      </c>
      <c r="D175" s="96">
        <v>0</v>
      </c>
      <c r="E175" s="143"/>
      <c r="F175" s="96" t="s">
        <v>842</v>
      </c>
      <c r="G175" s="110"/>
      <c r="H175" s="96" t="s">
        <v>842</v>
      </c>
      <c r="I175" s="110"/>
      <c r="J175" s="96" t="s">
        <v>842</v>
      </c>
      <c r="K175" s="110"/>
      <c r="L175" s="96" t="s">
        <v>842</v>
      </c>
      <c r="M175" s="110"/>
      <c r="N175" s="96" t="s">
        <v>842</v>
      </c>
      <c r="O175" s="96"/>
      <c r="P175" s="96" t="s">
        <v>842</v>
      </c>
      <c r="R175" t="s">
        <v>842</v>
      </c>
      <c r="T175" t="s">
        <v>842</v>
      </c>
      <c r="V175" t="s">
        <v>842</v>
      </c>
      <c r="X175" t="s">
        <v>842</v>
      </c>
      <c r="Y175" s="143"/>
      <c r="Z175" t="s">
        <v>842</v>
      </c>
      <c r="AB175" t="s">
        <v>842</v>
      </c>
      <c r="AD175" t="s">
        <v>842</v>
      </c>
      <c r="AF175" t="s">
        <v>842</v>
      </c>
      <c r="AH175" t="s">
        <v>842</v>
      </c>
      <c r="AL175" t="s">
        <v>842</v>
      </c>
      <c r="AN175" t="s">
        <v>842</v>
      </c>
      <c r="AP175" t="s">
        <v>842</v>
      </c>
      <c r="AR175" t="s">
        <v>842</v>
      </c>
      <c r="AS175" s="143"/>
      <c r="AT175" t="s">
        <v>842</v>
      </c>
      <c r="AV175" t="s">
        <v>842</v>
      </c>
      <c r="AX175" t="s">
        <v>842</v>
      </c>
      <c r="AZ175" t="s">
        <v>842</v>
      </c>
      <c r="BB175" t="s">
        <v>842</v>
      </c>
      <c r="BD175" t="s">
        <v>842</v>
      </c>
      <c r="BF175" t="s">
        <v>842</v>
      </c>
      <c r="BH175" t="s">
        <v>842</v>
      </c>
      <c r="BJ175" t="s">
        <v>842</v>
      </c>
      <c r="BL175" t="s">
        <v>842</v>
      </c>
      <c r="BN175" t="s">
        <v>842</v>
      </c>
    </row>
    <row r="176" spans="1:66" x14ac:dyDescent="0.3">
      <c r="A176" s="96" t="s">
        <v>720</v>
      </c>
      <c r="B176" s="96" t="s">
        <v>606</v>
      </c>
      <c r="C176" s="96" t="s">
        <v>78</v>
      </c>
      <c r="D176" s="96">
        <v>0</v>
      </c>
      <c r="E176" s="143"/>
      <c r="F176" s="96" t="s">
        <v>842</v>
      </c>
      <c r="G176" s="110"/>
      <c r="H176" s="96" t="s">
        <v>842</v>
      </c>
      <c r="I176" s="110"/>
      <c r="J176" s="96" t="s">
        <v>842</v>
      </c>
      <c r="K176" s="110"/>
      <c r="L176" s="96" t="s">
        <v>842</v>
      </c>
      <c r="M176" s="110"/>
      <c r="N176" s="96" t="s">
        <v>842</v>
      </c>
      <c r="O176" s="96"/>
      <c r="P176" s="96" t="s">
        <v>842</v>
      </c>
      <c r="R176" t="s">
        <v>842</v>
      </c>
      <c r="T176" t="s">
        <v>842</v>
      </c>
      <c r="V176" t="s">
        <v>842</v>
      </c>
      <c r="X176" t="s">
        <v>842</v>
      </c>
      <c r="Y176" s="143"/>
      <c r="Z176" t="s">
        <v>842</v>
      </c>
      <c r="AB176" t="s">
        <v>842</v>
      </c>
      <c r="AD176" t="s">
        <v>842</v>
      </c>
      <c r="AF176" t="s">
        <v>842</v>
      </c>
      <c r="AH176" t="s">
        <v>842</v>
      </c>
      <c r="AL176" t="s">
        <v>842</v>
      </c>
      <c r="AN176" t="s">
        <v>842</v>
      </c>
      <c r="AP176" t="s">
        <v>842</v>
      </c>
      <c r="AR176" t="s">
        <v>842</v>
      </c>
      <c r="AS176" s="143"/>
      <c r="AT176" t="s">
        <v>842</v>
      </c>
      <c r="AV176" t="s">
        <v>842</v>
      </c>
      <c r="AX176" t="s">
        <v>842</v>
      </c>
      <c r="AZ176" t="s">
        <v>842</v>
      </c>
      <c r="BB176" t="s">
        <v>842</v>
      </c>
      <c r="BD176" t="s">
        <v>842</v>
      </c>
      <c r="BF176" t="s">
        <v>842</v>
      </c>
      <c r="BH176" t="s">
        <v>842</v>
      </c>
      <c r="BJ176" t="s">
        <v>842</v>
      </c>
      <c r="BL176" t="s">
        <v>842</v>
      </c>
      <c r="BN176" t="s">
        <v>842</v>
      </c>
    </row>
    <row r="177" spans="1:66" x14ac:dyDescent="0.3">
      <c r="A177" s="96" t="s">
        <v>721</v>
      </c>
      <c r="B177" s="96" t="s">
        <v>604</v>
      </c>
      <c r="C177" s="96" t="s">
        <v>78</v>
      </c>
      <c r="D177" s="96">
        <v>1</v>
      </c>
      <c r="E177" s="143">
        <v>45665</v>
      </c>
      <c r="F177" s="96" t="s">
        <v>843</v>
      </c>
      <c r="G177" s="110"/>
      <c r="H177" s="96" t="s">
        <v>842</v>
      </c>
      <c r="I177" s="110"/>
      <c r="J177" s="96" t="s">
        <v>842</v>
      </c>
      <c r="K177" s="110"/>
      <c r="L177" s="96" t="s">
        <v>842</v>
      </c>
      <c r="M177" s="110"/>
      <c r="N177" s="96" t="s">
        <v>842</v>
      </c>
      <c r="O177" s="96"/>
      <c r="P177" s="96" t="s">
        <v>842</v>
      </c>
      <c r="R177" t="s">
        <v>842</v>
      </c>
      <c r="T177" t="s">
        <v>842</v>
      </c>
      <c r="V177" t="s">
        <v>842</v>
      </c>
      <c r="X177" t="s">
        <v>842</v>
      </c>
      <c r="Y177" s="143"/>
      <c r="Z177" t="s">
        <v>842</v>
      </c>
      <c r="AB177" t="s">
        <v>842</v>
      </c>
      <c r="AD177" t="s">
        <v>842</v>
      </c>
      <c r="AF177" t="s">
        <v>842</v>
      </c>
      <c r="AH177" t="s">
        <v>842</v>
      </c>
      <c r="AL177" t="s">
        <v>842</v>
      </c>
      <c r="AN177" t="s">
        <v>842</v>
      </c>
      <c r="AP177" t="s">
        <v>842</v>
      </c>
      <c r="AR177" t="s">
        <v>842</v>
      </c>
      <c r="AS177" s="143"/>
      <c r="AT177" t="s">
        <v>842</v>
      </c>
      <c r="AV177" t="s">
        <v>842</v>
      </c>
      <c r="AX177" t="s">
        <v>842</v>
      </c>
      <c r="AZ177" t="s">
        <v>842</v>
      </c>
      <c r="BB177" t="s">
        <v>842</v>
      </c>
      <c r="BD177" t="s">
        <v>842</v>
      </c>
      <c r="BF177" t="s">
        <v>842</v>
      </c>
      <c r="BH177" t="s">
        <v>842</v>
      </c>
      <c r="BJ177" t="s">
        <v>842</v>
      </c>
      <c r="BL177" t="s">
        <v>842</v>
      </c>
      <c r="BN177" t="s">
        <v>842</v>
      </c>
    </row>
    <row r="178" spans="1:66" x14ac:dyDescent="0.3">
      <c r="A178" s="96" t="s">
        <v>722</v>
      </c>
      <c r="B178" s="96" t="s">
        <v>723</v>
      </c>
      <c r="C178" s="96" t="s">
        <v>624</v>
      </c>
      <c r="D178" s="96">
        <v>7</v>
      </c>
      <c r="E178" s="143">
        <v>45875</v>
      </c>
      <c r="F178" s="96" t="s">
        <v>843</v>
      </c>
      <c r="G178" s="110"/>
      <c r="H178" s="96" t="s">
        <v>842</v>
      </c>
      <c r="I178" s="110"/>
      <c r="J178" s="96" t="s">
        <v>842</v>
      </c>
      <c r="K178" s="110"/>
      <c r="L178" s="96" t="s">
        <v>842</v>
      </c>
      <c r="M178" s="110"/>
      <c r="N178" s="96" t="s">
        <v>842</v>
      </c>
      <c r="O178" s="96"/>
      <c r="P178" s="96" t="s">
        <v>842</v>
      </c>
      <c r="R178" t="s">
        <v>842</v>
      </c>
      <c r="T178" t="s">
        <v>842</v>
      </c>
      <c r="V178" t="s">
        <v>842</v>
      </c>
      <c r="X178" t="s">
        <v>842</v>
      </c>
      <c r="Y178" s="143">
        <v>45707</v>
      </c>
      <c r="Z178" t="s">
        <v>843</v>
      </c>
      <c r="AB178" t="s">
        <v>842</v>
      </c>
      <c r="AD178" t="s">
        <v>842</v>
      </c>
      <c r="AF178" t="s">
        <v>842</v>
      </c>
      <c r="AG178" s="110">
        <v>45820</v>
      </c>
      <c r="AH178" t="s">
        <v>843</v>
      </c>
      <c r="AL178" t="s">
        <v>842</v>
      </c>
      <c r="AM178" s="144">
        <v>45865</v>
      </c>
      <c r="AN178" t="s">
        <v>843</v>
      </c>
      <c r="AO178" s="144">
        <v>45865</v>
      </c>
      <c r="AP178" t="s">
        <v>843</v>
      </c>
      <c r="AQ178" s="144">
        <v>45865</v>
      </c>
      <c r="AR178" t="s">
        <v>843</v>
      </c>
      <c r="AS178" s="143">
        <v>45875</v>
      </c>
      <c r="AT178" t="s">
        <v>843</v>
      </c>
      <c r="AV178" t="s">
        <v>842</v>
      </c>
      <c r="AX178" t="s">
        <v>842</v>
      </c>
      <c r="AZ178" t="s">
        <v>842</v>
      </c>
      <c r="BB178" t="s">
        <v>842</v>
      </c>
      <c r="BD178" t="s">
        <v>842</v>
      </c>
      <c r="BF178" t="s">
        <v>842</v>
      </c>
      <c r="BH178" t="s">
        <v>842</v>
      </c>
      <c r="BJ178" t="s">
        <v>842</v>
      </c>
      <c r="BL178" t="s">
        <v>842</v>
      </c>
      <c r="BN178" t="s">
        <v>842</v>
      </c>
    </row>
    <row r="179" spans="1:66" x14ac:dyDescent="0.3">
      <c r="A179" s="96" t="s">
        <v>728</v>
      </c>
      <c r="B179" s="96" t="s">
        <v>724</v>
      </c>
      <c r="C179" s="96" t="s">
        <v>627</v>
      </c>
      <c r="D179" s="96">
        <v>7</v>
      </c>
      <c r="E179" s="143">
        <v>45665</v>
      </c>
      <c r="F179" s="96" t="s">
        <v>843</v>
      </c>
      <c r="G179" s="110">
        <v>45721</v>
      </c>
      <c r="H179" s="96" t="s">
        <v>843</v>
      </c>
      <c r="I179" s="110"/>
      <c r="J179" s="96" t="s">
        <v>842</v>
      </c>
      <c r="K179" s="110"/>
      <c r="L179" s="96" t="s">
        <v>842</v>
      </c>
      <c r="M179" s="110"/>
      <c r="N179" s="96" t="s">
        <v>842</v>
      </c>
      <c r="O179" s="186">
        <v>45721</v>
      </c>
      <c r="P179" s="96" t="s">
        <v>843</v>
      </c>
      <c r="R179" t="s">
        <v>842</v>
      </c>
      <c r="T179" t="s">
        <v>842</v>
      </c>
      <c r="V179" t="s">
        <v>842</v>
      </c>
      <c r="X179" t="s">
        <v>842</v>
      </c>
      <c r="Y179" s="144">
        <v>45707</v>
      </c>
      <c r="Z179" t="s">
        <v>843</v>
      </c>
      <c r="AB179" t="s">
        <v>842</v>
      </c>
      <c r="AD179" t="s">
        <v>842</v>
      </c>
      <c r="AF179" t="s">
        <v>842</v>
      </c>
      <c r="AG179" s="110">
        <v>45830</v>
      </c>
      <c r="AH179" t="s">
        <v>843</v>
      </c>
      <c r="AL179" t="s">
        <v>842</v>
      </c>
      <c r="AN179" t="s">
        <v>842</v>
      </c>
      <c r="AO179" s="144">
        <v>45865</v>
      </c>
      <c r="AP179" t="s">
        <v>843</v>
      </c>
      <c r="AQ179" s="144">
        <v>45865</v>
      </c>
      <c r="AR179" t="s">
        <v>843</v>
      </c>
      <c r="AS179" s="143"/>
      <c r="AT179" t="s">
        <v>842</v>
      </c>
      <c r="AV179" t="s">
        <v>842</v>
      </c>
      <c r="AX179" t="s">
        <v>842</v>
      </c>
      <c r="AZ179" t="s">
        <v>842</v>
      </c>
      <c r="BB179" t="s">
        <v>842</v>
      </c>
      <c r="BD179" t="s">
        <v>842</v>
      </c>
      <c r="BF179" t="s">
        <v>842</v>
      </c>
      <c r="BH179" t="s">
        <v>842</v>
      </c>
      <c r="BJ179" t="s">
        <v>842</v>
      </c>
      <c r="BL179" t="s">
        <v>842</v>
      </c>
      <c r="BN179" t="s">
        <v>842</v>
      </c>
    </row>
    <row r="180" spans="1:66" x14ac:dyDescent="0.3">
      <c r="A180" s="96" t="s">
        <v>745</v>
      </c>
      <c r="B180" s="96" t="s">
        <v>746</v>
      </c>
      <c r="C180" s="96" t="s">
        <v>624</v>
      </c>
      <c r="D180" s="96">
        <v>3</v>
      </c>
      <c r="E180" s="143">
        <v>45875</v>
      </c>
      <c r="F180" s="96" t="s">
        <v>843</v>
      </c>
      <c r="G180" s="110"/>
      <c r="H180" s="96" t="s">
        <v>842</v>
      </c>
      <c r="I180" s="110"/>
      <c r="J180" s="96" t="s">
        <v>842</v>
      </c>
      <c r="K180" s="110"/>
      <c r="L180" s="96" t="s">
        <v>842</v>
      </c>
      <c r="M180" s="110"/>
      <c r="N180" s="96" t="s">
        <v>842</v>
      </c>
      <c r="O180" s="96"/>
      <c r="P180" s="96" t="s">
        <v>842</v>
      </c>
      <c r="R180" t="s">
        <v>842</v>
      </c>
      <c r="T180" t="s">
        <v>842</v>
      </c>
      <c r="V180" t="s">
        <v>842</v>
      </c>
      <c r="X180" t="s">
        <v>842</v>
      </c>
      <c r="Z180" t="s">
        <v>842</v>
      </c>
      <c r="AB180" t="s">
        <v>842</v>
      </c>
      <c r="AD180" t="s">
        <v>842</v>
      </c>
      <c r="AF180" t="s">
        <v>842</v>
      </c>
      <c r="AG180" s="110">
        <v>45820</v>
      </c>
      <c r="AH180" t="s">
        <v>843</v>
      </c>
      <c r="AL180" t="s">
        <v>842</v>
      </c>
      <c r="AN180" t="s">
        <v>842</v>
      </c>
      <c r="AP180" t="s">
        <v>842</v>
      </c>
      <c r="AR180" t="s">
        <v>842</v>
      </c>
      <c r="AS180" s="143">
        <v>45875</v>
      </c>
      <c r="AT180" t="s">
        <v>843</v>
      </c>
      <c r="AV180" t="s">
        <v>842</v>
      </c>
      <c r="AX180" t="s">
        <v>842</v>
      </c>
      <c r="AZ180" t="s">
        <v>842</v>
      </c>
      <c r="BB180" t="s">
        <v>842</v>
      </c>
      <c r="BD180" t="s">
        <v>842</v>
      </c>
      <c r="BF180" t="s">
        <v>842</v>
      </c>
      <c r="BH180" t="s">
        <v>842</v>
      </c>
      <c r="BJ180" t="s">
        <v>842</v>
      </c>
      <c r="BL180" t="s">
        <v>842</v>
      </c>
      <c r="BN180" t="s">
        <v>842</v>
      </c>
    </row>
    <row r="181" spans="1:66" x14ac:dyDescent="0.3">
      <c r="A181" s="96" t="s">
        <v>732</v>
      </c>
      <c r="B181" s="96" t="s">
        <v>726</v>
      </c>
      <c r="C181" s="96" t="s">
        <v>629</v>
      </c>
      <c r="D181" s="96">
        <v>6</v>
      </c>
      <c r="E181" s="152">
        <v>45700</v>
      </c>
      <c r="F181" s="96" t="s">
        <v>843</v>
      </c>
      <c r="G181" s="110"/>
      <c r="H181" s="96" t="s">
        <v>842</v>
      </c>
      <c r="I181" s="110"/>
      <c r="J181" s="96" t="s">
        <v>842</v>
      </c>
      <c r="K181" s="110"/>
      <c r="L181" s="96" t="s">
        <v>842</v>
      </c>
      <c r="M181" s="110"/>
      <c r="N181" s="96" t="s">
        <v>842</v>
      </c>
      <c r="O181" s="96"/>
      <c r="P181" s="96" t="s">
        <v>842</v>
      </c>
      <c r="R181" t="s">
        <v>842</v>
      </c>
      <c r="T181" t="s">
        <v>842</v>
      </c>
      <c r="V181" t="s">
        <v>842</v>
      </c>
      <c r="X181" t="s">
        <v>842</v>
      </c>
      <c r="Z181" t="s">
        <v>842</v>
      </c>
      <c r="AB181" t="s">
        <v>842</v>
      </c>
      <c r="AD181" t="s">
        <v>842</v>
      </c>
      <c r="AF181" t="s">
        <v>842</v>
      </c>
      <c r="AG181" s="110">
        <v>45820</v>
      </c>
      <c r="AH181" t="s">
        <v>843</v>
      </c>
      <c r="AL181" t="s">
        <v>842</v>
      </c>
      <c r="AM181" s="144">
        <v>45865</v>
      </c>
      <c r="AN181" t="s">
        <v>843</v>
      </c>
      <c r="AO181" s="144">
        <v>45865</v>
      </c>
      <c r="AP181" t="s">
        <v>843</v>
      </c>
      <c r="AQ181" s="144">
        <v>45865</v>
      </c>
      <c r="AR181" t="s">
        <v>843</v>
      </c>
      <c r="AS181" s="143">
        <v>45875</v>
      </c>
      <c r="AT181" t="s">
        <v>843</v>
      </c>
      <c r="AV181" t="s">
        <v>842</v>
      </c>
      <c r="AX181" t="s">
        <v>842</v>
      </c>
      <c r="AZ181" t="s">
        <v>842</v>
      </c>
      <c r="BB181" t="s">
        <v>842</v>
      </c>
      <c r="BD181" t="s">
        <v>842</v>
      </c>
      <c r="BF181" t="s">
        <v>842</v>
      </c>
      <c r="BH181" t="s">
        <v>842</v>
      </c>
      <c r="BJ181" t="s">
        <v>842</v>
      </c>
      <c r="BL181" t="s">
        <v>842</v>
      </c>
      <c r="BN181" t="s">
        <v>842</v>
      </c>
    </row>
    <row r="182" spans="1:66" x14ac:dyDescent="0.3">
      <c r="A182" s="96" t="s">
        <v>734</v>
      </c>
      <c r="B182" s="153" t="s">
        <v>725</v>
      </c>
      <c r="C182" s="183" t="s">
        <v>633</v>
      </c>
      <c r="D182" s="96">
        <v>5</v>
      </c>
      <c r="F182" s="96" t="s">
        <v>842</v>
      </c>
      <c r="H182" s="96" t="s">
        <v>842</v>
      </c>
      <c r="J182" s="96" t="s">
        <v>842</v>
      </c>
      <c r="K182" s="110"/>
      <c r="L182" s="96" t="s">
        <v>842</v>
      </c>
      <c r="M182" s="110"/>
      <c r="N182" s="96" t="s">
        <v>842</v>
      </c>
      <c r="O182" s="96"/>
      <c r="P182" s="96" t="s">
        <v>842</v>
      </c>
      <c r="R182" t="s">
        <v>842</v>
      </c>
      <c r="T182" t="s">
        <v>842</v>
      </c>
      <c r="V182" t="s">
        <v>842</v>
      </c>
      <c r="X182" t="s">
        <v>842</v>
      </c>
      <c r="Y182" s="144">
        <v>45707</v>
      </c>
      <c r="Z182" t="s">
        <v>843</v>
      </c>
      <c r="AA182" s="140">
        <v>45733</v>
      </c>
      <c r="AB182" t="s">
        <v>843</v>
      </c>
      <c r="AD182" t="s">
        <v>842</v>
      </c>
      <c r="AF182" t="s">
        <v>842</v>
      </c>
      <c r="AG182" s="110">
        <v>45836</v>
      </c>
      <c r="AH182" t="s">
        <v>843</v>
      </c>
      <c r="AL182" t="s">
        <v>842</v>
      </c>
      <c r="AM182" s="144">
        <v>45861</v>
      </c>
      <c r="AN182" t="s">
        <v>843</v>
      </c>
      <c r="AO182" s="144">
        <v>45861</v>
      </c>
      <c r="AP182" t="s">
        <v>843</v>
      </c>
      <c r="AR182" t="s">
        <v>842</v>
      </c>
      <c r="AS182" s="143"/>
      <c r="AT182" t="s">
        <v>842</v>
      </c>
      <c r="AV182" t="s">
        <v>842</v>
      </c>
      <c r="AX182" t="s">
        <v>842</v>
      </c>
      <c r="AZ182" t="s">
        <v>842</v>
      </c>
      <c r="BB182" t="s">
        <v>842</v>
      </c>
      <c r="BD182" t="s">
        <v>842</v>
      </c>
      <c r="BF182" t="s">
        <v>842</v>
      </c>
      <c r="BH182" t="s">
        <v>842</v>
      </c>
      <c r="BJ182" t="s">
        <v>842</v>
      </c>
      <c r="BL182" t="s">
        <v>842</v>
      </c>
      <c r="BN182" t="s">
        <v>842</v>
      </c>
    </row>
    <row r="183" spans="1:66" x14ac:dyDescent="0.3">
      <c r="A183" s="96" t="s">
        <v>735</v>
      </c>
      <c r="B183" s="96" t="s">
        <v>752</v>
      </c>
      <c r="C183" s="96" t="s">
        <v>622</v>
      </c>
      <c r="D183" s="96">
        <v>1</v>
      </c>
      <c r="E183" s="96"/>
      <c r="F183" s="96" t="s">
        <v>842</v>
      </c>
      <c r="H183" s="96" t="s">
        <v>842</v>
      </c>
      <c r="J183" s="96" t="s">
        <v>842</v>
      </c>
      <c r="K183" s="110"/>
      <c r="L183" s="96" t="s">
        <v>842</v>
      </c>
      <c r="M183" s="110"/>
      <c r="N183" s="96" t="s">
        <v>842</v>
      </c>
      <c r="O183" s="96"/>
      <c r="P183" s="96" t="s">
        <v>842</v>
      </c>
      <c r="R183" t="s">
        <v>842</v>
      </c>
      <c r="T183" t="s">
        <v>842</v>
      </c>
      <c r="U183" s="143">
        <v>45722</v>
      </c>
      <c r="V183" t="s">
        <v>843</v>
      </c>
      <c r="X183" t="s">
        <v>842</v>
      </c>
      <c r="Z183" t="s">
        <v>842</v>
      </c>
      <c r="AB183" t="s">
        <v>842</v>
      </c>
      <c r="AD183" t="s">
        <v>842</v>
      </c>
      <c r="AF183" t="s">
        <v>842</v>
      </c>
      <c r="AH183" t="s">
        <v>842</v>
      </c>
      <c r="AL183" t="s">
        <v>842</v>
      </c>
      <c r="AN183" t="s">
        <v>842</v>
      </c>
      <c r="AP183" t="s">
        <v>842</v>
      </c>
      <c r="AR183" t="s">
        <v>842</v>
      </c>
      <c r="AS183" s="143"/>
      <c r="AT183" t="s">
        <v>842</v>
      </c>
      <c r="AV183" t="s">
        <v>842</v>
      </c>
      <c r="AX183" t="s">
        <v>842</v>
      </c>
      <c r="AZ183" t="s">
        <v>842</v>
      </c>
      <c r="BB183" t="s">
        <v>842</v>
      </c>
      <c r="BD183" t="s">
        <v>842</v>
      </c>
      <c r="BF183" t="s">
        <v>842</v>
      </c>
      <c r="BH183" t="s">
        <v>842</v>
      </c>
      <c r="BJ183" t="s">
        <v>842</v>
      </c>
      <c r="BL183" t="s">
        <v>842</v>
      </c>
      <c r="BN183" t="s">
        <v>842</v>
      </c>
    </row>
    <row r="184" spans="1:66" x14ac:dyDescent="0.3">
      <c r="A184" s="96" t="s">
        <v>736</v>
      </c>
      <c r="B184" s="96" t="s">
        <v>753</v>
      </c>
      <c r="C184" s="96">
        <v>0</v>
      </c>
      <c r="D184" s="96">
        <v>0</v>
      </c>
      <c r="E184" s="96"/>
      <c r="F184" s="96" t="s">
        <v>842</v>
      </c>
      <c r="H184" s="96" t="s">
        <v>842</v>
      </c>
      <c r="J184" s="96" t="s">
        <v>842</v>
      </c>
      <c r="K184" s="110"/>
      <c r="L184" s="96" t="s">
        <v>842</v>
      </c>
      <c r="M184" s="110"/>
      <c r="N184" s="96" t="s">
        <v>842</v>
      </c>
      <c r="O184" s="96"/>
      <c r="P184" s="96" t="s">
        <v>842</v>
      </c>
      <c r="R184" t="s">
        <v>842</v>
      </c>
      <c r="T184" t="s">
        <v>842</v>
      </c>
      <c r="V184" t="s">
        <v>842</v>
      </c>
      <c r="X184" t="s">
        <v>842</v>
      </c>
      <c r="Z184" t="s">
        <v>842</v>
      </c>
      <c r="AB184" t="s">
        <v>842</v>
      </c>
      <c r="AD184" t="s">
        <v>842</v>
      </c>
      <c r="AF184" t="s">
        <v>842</v>
      </c>
      <c r="AH184" t="s">
        <v>842</v>
      </c>
      <c r="AL184" t="s">
        <v>842</v>
      </c>
      <c r="AN184" t="s">
        <v>842</v>
      </c>
      <c r="AP184" t="s">
        <v>842</v>
      </c>
      <c r="AR184" t="s">
        <v>842</v>
      </c>
      <c r="AS184" s="143"/>
      <c r="AT184" t="s">
        <v>842</v>
      </c>
      <c r="AV184" t="s">
        <v>842</v>
      </c>
      <c r="AX184" t="s">
        <v>842</v>
      </c>
      <c r="AZ184" t="s">
        <v>842</v>
      </c>
      <c r="BB184" t="s">
        <v>842</v>
      </c>
      <c r="BD184" t="s">
        <v>842</v>
      </c>
      <c r="BF184" t="s">
        <v>842</v>
      </c>
      <c r="BH184" t="s">
        <v>842</v>
      </c>
      <c r="BJ184" t="s">
        <v>842</v>
      </c>
      <c r="BL184" t="s">
        <v>842</v>
      </c>
      <c r="BN184" t="s">
        <v>842</v>
      </c>
    </row>
    <row r="185" spans="1:66" x14ac:dyDescent="0.3">
      <c r="A185" s="96" t="s">
        <v>737</v>
      </c>
      <c r="B185" s="96" t="s">
        <v>765</v>
      </c>
      <c r="C185" s="96" t="s">
        <v>633</v>
      </c>
      <c r="D185" s="96">
        <v>1</v>
      </c>
      <c r="E185" s="96"/>
      <c r="F185" s="96" t="s">
        <v>842</v>
      </c>
      <c r="H185" s="96" t="s">
        <v>842</v>
      </c>
      <c r="J185" s="96" t="s">
        <v>842</v>
      </c>
      <c r="K185" s="110"/>
      <c r="L185" s="96" t="s">
        <v>842</v>
      </c>
      <c r="M185" s="110"/>
      <c r="N185" s="96" t="s">
        <v>842</v>
      </c>
      <c r="O185" s="96"/>
      <c r="P185" s="96" t="s">
        <v>842</v>
      </c>
      <c r="R185" t="s">
        <v>842</v>
      </c>
      <c r="T185" t="s">
        <v>842</v>
      </c>
      <c r="V185" t="s">
        <v>842</v>
      </c>
      <c r="X185" t="s">
        <v>842</v>
      </c>
      <c r="Z185" t="s">
        <v>842</v>
      </c>
      <c r="AB185" t="s">
        <v>842</v>
      </c>
      <c r="AD185" t="s">
        <v>842</v>
      </c>
      <c r="AF185" t="s">
        <v>842</v>
      </c>
      <c r="AG185" s="110">
        <v>45836</v>
      </c>
      <c r="AH185" t="s">
        <v>843</v>
      </c>
      <c r="AL185" t="s">
        <v>842</v>
      </c>
      <c r="AN185" t="s">
        <v>842</v>
      </c>
      <c r="AP185" t="s">
        <v>842</v>
      </c>
      <c r="AR185" t="s">
        <v>842</v>
      </c>
      <c r="AS185" s="143"/>
      <c r="AT185" t="s">
        <v>842</v>
      </c>
      <c r="AV185" t="s">
        <v>842</v>
      </c>
      <c r="AX185" t="s">
        <v>842</v>
      </c>
      <c r="AZ185" t="s">
        <v>842</v>
      </c>
      <c r="BB185" t="s">
        <v>842</v>
      </c>
      <c r="BD185" t="s">
        <v>842</v>
      </c>
      <c r="BF185" t="s">
        <v>842</v>
      </c>
      <c r="BH185" t="s">
        <v>842</v>
      </c>
      <c r="BJ185" t="s">
        <v>842</v>
      </c>
      <c r="BL185" t="s">
        <v>842</v>
      </c>
      <c r="BN185" t="s">
        <v>842</v>
      </c>
    </row>
    <row r="186" spans="1:66" x14ac:dyDescent="0.3">
      <c r="A186" s="96" t="s">
        <v>738</v>
      </c>
      <c r="B186" s="96">
        <v>0</v>
      </c>
      <c r="C186" s="96">
        <v>0</v>
      </c>
      <c r="D186" s="96">
        <v>0</v>
      </c>
      <c r="E186" s="96"/>
      <c r="F186" s="96" t="s">
        <v>842</v>
      </c>
      <c r="H186" s="96" t="s">
        <v>842</v>
      </c>
      <c r="J186" s="96" t="s">
        <v>842</v>
      </c>
      <c r="K186" s="110"/>
      <c r="L186" s="96" t="s">
        <v>842</v>
      </c>
      <c r="M186" s="110"/>
      <c r="N186" s="96" t="s">
        <v>842</v>
      </c>
      <c r="O186" s="96"/>
      <c r="P186" s="96" t="s">
        <v>842</v>
      </c>
      <c r="R186" t="s">
        <v>842</v>
      </c>
      <c r="T186" t="s">
        <v>842</v>
      </c>
      <c r="V186" t="s">
        <v>842</v>
      </c>
      <c r="X186" t="s">
        <v>842</v>
      </c>
      <c r="Z186" t="s">
        <v>842</v>
      </c>
      <c r="AB186" t="s">
        <v>842</v>
      </c>
      <c r="AD186" t="s">
        <v>842</v>
      </c>
      <c r="AF186" t="s">
        <v>842</v>
      </c>
      <c r="AH186" t="s">
        <v>842</v>
      </c>
      <c r="AL186" t="s">
        <v>842</v>
      </c>
      <c r="AN186" t="s">
        <v>842</v>
      </c>
      <c r="AP186" t="s">
        <v>842</v>
      </c>
      <c r="AR186" t="s">
        <v>842</v>
      </c>
      <c r="AS186" s="143"/>
      <c r="AT186" t="s">
        <v>842</v>
      </c>
      <c r="AV186" t="s">
        <v>842</v>
      </c>
      <c r="AX186" t="s">
        <v>842</v>
      </c>
      <c r="AZ186" t="s">
        <v>842</v>
      </c>
      <c r="BB186" t="s">
        <v>842</v>
      </c>
      <c r="BD186" t="s">
        <v>842</v>
      </c>
      <c r="BF186" t="s">
        <v>842</v>
      </c>
      <c r="BH186" t="s">
        <v>842</v>
      </c>
      <c r="BJ186" t="s">
        <v>842</v>
      </c>
      <c r="BL186" t="s">
        <v>842</v>
      </c>
      <c r="BN186" t="s">
        <v>842</v>
      </c>
    </row>
    <row r="187" spans="1:66" x14ac:dyDescent="0.3">
      <c r="A187" s="96" t="s">
        <v>739</v>
      </c>
      <c r="B187" s="96" t="s">
        <v>769</v>
      </c>
      <c r="C187" s="96" t="s">
        <v>143</v>
      </c>
      <c r="D187" s="96">
        <v>0</v>
      </c>
      <c r="E187" s="96"/>
      <c r="F187" s="96" t="s">
        <v>842</v>
      </c>
      <c r="H187" s="96" t="s">
        <v>842</v>
      </c>
      <c r="J187" s="96" t="s">
        <v>842</v>
      </c>
      <c r="K187" s="110"/>
      <c r="L187" s="96" t="s">
        <v>842</v>
      </c>
      <c r="M187" s="110"/>
      <c r="N187" s="96" t="s">
        <v>842</v>
      </c>
      <c r="O187" s="96"/>
      <c r="P187" s="96" t="s">
        <v>842</v>
      </c>
      <c r="R187" t="s">
        <v>842</v>
      </c>
      <c r="T187" t="s">
        <v>842</v>
      </c>
      <c r="V187" t="s">
        <v>842</v>
      </c>
      <c r="X187" t="s">
        <v>842</v>
      </c>
      <c r="Z187" t="s">
        <v>842</v>
      </c>
      <c r="AB187" t="s">
        <v>842</v>
      </c>
      <c r="AD187" t="s">
        <v>842</v>
      </c>
      <c r="AF187" t="s">
        <v>842</v>
      </c>
      <c r="AH187" t="s">
        <v>842</v>
      </c>
      <c r="AL187" t="s">
        <v>842</v>
      </c>
      <c r="AN187" t="s">
        <v>842</v>
      </c>
      <c r="AP187" t="s">
        <v>842</v>
      </c>
      <c r="AR187" t="s">
        <v>842</v>
      </c>
      <c r="AS187" s="143"/>
      <c r="AT187" t="s">
        <v>842</v>
      </c>
      <c r="AV187" t="s">
        <v>842</v>
      </c>
      <c r="AX187" t="s">
        <v>842</v>
      </c>
      <c r="AZ187" t="s">
        <v>842</v>
      </c>
      <c r="BB187" t="s">
        <v>842</v>
      </c>
      <c r="BD187" t="s">
        <v>842</v>
      </c>
      <c r="BF187" t="s">
        <v>842</v>
      </c>
      <c r="BH187" t="s">
        <v>842</v>
      </c>
      <c r="BJ187" t="s">
        <v>842</v>
      </c>
      <c r="BL187" t="s">
        <v>842</v>
      </c>
      <c r="BN187" t="s">
        <v>842</v>
      </c>
    </row>
    <row r="188" spans="1:66" ht="15" customHeight="1" x14ac:dyDescent="0.3">
      <c r="A188" s="96" t="s">
        <v>740</v>
      </c>
      <c r="B188" s="96" t="s">
        <v>776</v>
      </c>
      <c r="C188" s="96" t="s">
        <v>627</v>
      </c>
      <c r="D188" s="96">
        <v>5</v>
      </c>
      <c r="E188" s="96"/>
      <c r="F188" s="96" t="s">
        <v>842</v>
      </c>
      <c r="H188" s="96" t="s">
        <v>842</v>
      </c>
      <c r="J188" s="96" t="s">
        <v>842</v>
      </c>
      <c r="K188" s="110"/>
      <c r="L188" s="96" t="s">
        <v>842</v>
      </c>
      <c r="M188" s="110"/>
      <c r="N188" s="96" t="s">
        <v>842</v>
      </c>
      <c r="O188" s="96"/>
      <c r="P188" s="96" t="s">
        <v>842</v>
      </c>
      <c r="R188" t="s">
        <v>842</v>
      </c>
      <c r="T188" t="s">
        <v>842</v>
      </c>
      <c r="V188" t="s">
        <v>842</v>
      </c>
      <c r="X188" t="s">
        <v>842</v>
      </c>
      <c r="Z188" t="s">
        <v>842</v>
      </c>
      <c r="AB188" t="s">
        <v>842</v>
      </c>
      <c r="AD188" t="s">
        <v>842</v>
      </c>
      <c r="AF188" t="s">
        <v>842</v>
      </c>
      <c r="AG188" s="110">
        <v>45830</v>
      </c>
      <c r="AH188" t="s">
        <v>843</v>
      </c>
      <c r="AL188" t="s">
        <v>842</v>
      </c>
      <c r="AM188" s="144">
        <v>45865</v>
      </c>
      <c r="AN188" t="s">
        <v>843</v>
      </c>
      <c r="AO188" s="144">
        <v>45865</v>
      </c>
      <c r="AP188" t="s">
        <v>843</v>
      </c>
      <c r="AQ188" s="144">
        <v>45865</v>
      </c>
      <c r="AR188" t="s">
        <v>843</v>
      </c>
      <c r="AS188" s="143">
        <v>45860</v>
      </c>
      <c r="AT188" t="s">
        <v>843</v>
      </c>
      <c r="AV188" t="s">
        <v>842</v>
      </c>
      <c r="AX188" t="s">
        <v>842</v>
      </c>
      <c r="AZ188" t="s">
        <v>842</v>
      </c>
      <c r="BB188" t="s">
        <v>842</v>
      </c>
      <c r="BD188" t="s">
        <v>842</v>
      </c>
      <c r="BF188" t="s">
        <v>842</v>
      </c>
      <c r="BH188" t="s">
        <v>842</v>
      </c>
      <c r="BJ188" t="s">
        <v>842</v>
      </c>
      <c r="BL188" t="s">
        <v>842</v>
      </c>
      <c r="BN188" t="s">
        <v>842</v>
      </c>
    </row>
    <row r="189" spans="1:66" x14ac:dyDescent="0.3">
      <c r="A189" s="96" t="s">
        <v>741</v>
      </c>
      <c r="B189" s="96" t="s">
        <v>775</v>
      </c>
      <c r="C189" s="96" t="s">
        <v>625</v>
      </c>
      <c r="D189" s="96">
        <v>4</v>
      </c>
      <c r="E189" s="96"/>
      <c r="F189" s="96" t="s">
        <v>842</v>
      </c>
      <c r="H189" s="96" t="s">
        <v>842</v>
      </c>
      <c r="J189" s="96" t="s">
        <v>842</v>
      </c>
      <c r="K189" s="110"/>
      <c r="L189" s="96" t="s">
        <v>842</v>
      </c>
      <c r="M189" s="110"/>
      <c r="N189" s="96" t="s">
        <v>842</v>
      </c>
      <c r="O189" s="96"/>
      <c r="P189" s="96" t="s">
        <v>842</v>
      </c>
      <c r="R189" t="s">
        <v>842</v>
      </c>
      <c r="T189" t="s">
        <v>842</v>
      </c>
      <c r="V189" t="s">
        <v>842</v>
      </c>
      <c r="X189" t="s">
        <v>842</v>
      </c>
      <c r="Z189" t="s">
        <v>842</v>
      </c>
      <c r="AB189" t="s">
        <v>842</v>
      </c>
      <c r="AD189" t="s">
        <v>842</v>
      </c>
      <c r="AF189" t="s">
        <v>842</v>
      </c>
      <c r="AG189" s="110">
        <v>45830</v>
      </c>
      <c r="AH189" t="s">
        <v>843</v>
      </c>
      <c r="AL189" t="s">
        <v>842</v>
      </c>
      <c r="AM189" s="144">
        <v>45866</v>
      </c>
      <c r="AN189" t="s">
        <v>843</v>
      </c>
      <c r="AO189" s="144">
        <v>45866</v>
      </c>
      <c r="AP189" t="s">
        <v>843</v>
      </c>
      <c r="AR189" t="s">
        <v>842</v>
      </c>
      <c r="AS189" s="143">
        <v>45860</v>
      </c>
      <c r="AT189" t="s">
        <v>843</v>
      </c>
      <c r="AV189" t="s">
        <v>842</v>
      </c>
      <c r="AX189" t="s">
        <v>842</v>
      </c>
      <c r="AZ189" t="s">
        <v>842</v>
      </c>
      <c r="BB189" t="s">
        <v>842</v>
      </c>
      <c r="BD189" t="s">
        <v>842</v>
      </c>
      <c r="BF189" t="s">
        <v>842</v>
      </c>
      <c r="BH189" t="s">
        <v>842</v>
      </c>
      <c r="BJ189" t="s">
        <v>842</v>
      </c>
      <c r="BL189" t="s">
        <v>842</v>
      </c>
      <c r="BN189" t="s">
        <v>842</v>
      </c>
    </row>
    <row r="190" spans="1:66" x14ac:dyDescent="0.3">
      <c r="A190" s="96" t="s">
        <v>742</v>
      </c>
      <c r="B190" s="96" t="s">
        <v>786</v>
      </c>
      <c r="C190" s="96" t="s">
        <v>12</v>
      </c>
      <c r="D190" s="96">
        <v>0</v>
      </c>
      <c r="E190" s="96"/>
      <c r="F190" s="96" t="s">
        <v>842</v>
      </c>
      <c r="H190" s="96" t="s">
        <v>842</v>
      </c>
      <c r="J190" s="96" t="s">
        <v>842</v>
      </c>
      <c r="K190" s="110"/>
      <c r="L190" s="96" t="s">
        <v>842</v>
      </c>
      <c r="M190" s="110"/>
      <c r="N190" s="96" t="s">
        <v>842</v>
      </c>
      <c r="O190" s="96"/>
      <c r="P190" s="96" t="s">
        <v>842</v>
      </c>
      <c r="R190" t="s">
        <v>842</v>
      </c>
      <c r="T190" t="s">
        <v>842</v>
      </c>
      <c r="V190" t="s">
        <v>842</v>
      </c>
      <c r="X190" t="s">
        <v>842</v>
      </c>
      <c r="Z190" t="s">
        <v>842</v>
      </c>
      <c r="AB190" t="s">
        <v>842</v>
      </c>
      <c r="AD190" t="s">
        <v>842</v>
      </c>
      <c r="AF190" t="s">
        <v>842</v>
      </c>
      <c r="AH190" t="s">
        <v>842</v>
      </c>
      <c r="AL190" t="s">
        <v>842</v>
      </c>
      <c r="AN190" t="s">
        <v>842</v>
      </c>
      <c r="AP190" t="s">
        <v>842</v>
      </c>
      <c r="AR190" t="s">
        <v>842</v>
      </c>
      <c r="AS190" s="143"/>
      <c r="AT190" t="s">
        <v>842</v>
      </c>
      <c r="AV190" t="s">
        <v>842</v>
      </c>
      <c r="AX190" t="s">
        <v>842</v>
      </c>
      <c r="AZ190" t="s">
        <v>842</v>
      </c>
      <c r="BB190" t="s">
        <v>842</v>
      </c>
      <c r="BD190" t="s">
        <v>842</v>
      </c>
      <c r="BF190" t="s">
        <v>842</v>
      </c>
      <c r="BH190" t="s">
        <v>842</v>
      </c>
      <c r="BJ190" t="s">
        <v>842</v>
      </c>
      <c r="BL190" t="s">
        <v>842</v>
      </c>
      <c r="BN190" t="s">
        <v>842</v>
      </c>
    </row>
    <row r="191" spans="1:66" x14ac:dyDescent="0.3">
      <c r="A191" s="96" t="s">
        <v>743</v>
      </c>
      <c r="B191" s="96" t="s">
        <v>787</v>
      </c>
      <c r="C191" s="96" t="s">
        <v>794</v>
      </c>
      <c r="D191" s="96">
        <v>0</v>
      </c>
      <c r="F191" s="96" t="s">
        <v>842</v>
      </c>
      <c r="H191" s="96" t="s">
        <v>842</v>
      </c>
      <c r="J191" s="96" t="s">
        <v>842</v>
      </c>
      <c r="R191" t="s">
        <v>842</v>
      </c>
      <c r="T191" t="s">
        <v>842</v>
      </c>
      <c r="V191" t="s">
        <v>842</v>
      </c>
      <c r="AH191" t="s">
        <v>842</v>
      </c>
      <c r="AL191" t="s">
        <v>842</v>
      </c>
      <c r="AN191" t="s">
        <v>842</v>
      </c>
      <c r="AP191" t="s">
        <v>842</v>
      </c>
      <c r="AR191" t="s">
        <v>842</v>
      </c>
      <c r="AS191" s="143"/>
      <c r="AT191" t="s">
        <v>842</v>
      </c>
      <c r="AV191" t="s">
        <v>842</v>
      </c>
      <c r="AX191" t="s">
        <v>842</v>
      </c>
      <c r="AZ191" t="s">
        <v>842</v>
      </c>
      <c r="BB191" t="s">
        <v>842</v>
      </c>
      <c r="BD191" t="s">
        <v>842</v>
      </c>
      <c r="BF191" t="s">
        <v>842</v>
      </c>
      <c r="BH191" t="s">
        <v>842</v>
      </c>
      <c r="BJ191" t="s">
        <v>842</v>
      </c>
      <c r="BL191" t="s">
        <v>842</v>
      </c>
      <c r="BN191" t="s">
        <v>842</v>
      </c>
    </row>
    <row r="192" spans="1:66" x14ac:dyDescent="0.3">
      <c r="A192" s="96" t="s">
        <v>773</v>
      </c>
      <c r="B192" s="96" t="s">
        <v>788</v>
      </c>
      <c r="C192" s="96" t="s">
        <v>633</v>
      </c>
      <c r="D192" s="96">
        <v>3</v>
      </c>
      <c r="F192" s="96" t="s">
        <v>842</v>
      </c>
      <c r="H192" s="96" t="s">
        <v>842</v>
      </c>
      <c r="J192" s="96" t="s">
        <v>842</v>
      </c>
      <c r="R192" t="s">
        <v>842</v>
      </c>
      <c r="T192" t="s">
        <v>842</v>
      </c>
      <c r="V192" t="s">
        <v>842</v>
      </c>
      <c r="AG192" s="110">
        <v>45836</v>
      </c>
      <c r="AH192" t="s">
        <v>843</v>
      </c>
      <c r="AL192" t="s">
        <v>842</v>
      </c>
      <c r="AM192" s="144">
        <v>45861</v>
      </c>
      <c r="AN192" t="s">
        <v>843</v>
      </c>
      <c r="AO192" s="144">
        <v>45861</v>
      </c>
      <c r="AP192" t="s">
        <v>843</v>
      </c>
      <c r="AR192" t="s">
        <v>842</v>
      </c>
      <c r="AS192" s="143"/>
      <c r="AT192" t="s">
        <v>842</v>
      </c>
      <c r="AV192" t="s">
        <v>842</v>
      </c>
      <c r="AX192" t="s">
        <v>842</v>
      </c>
      <c r="AZ192" t="s">
        <v>842</v>
      </c>
      <c r="BB192" t="s">
        <v>842</v>
      </c>
      <c r="BD192" t="s">
        <v>842</v>
      </c>
      <c r="BF192" t="s">
        <v>842</v>
      </c>
      <c r="BH192" t="s">
        <v>842</v>
      </c>
      <c r="BJ192" t="s">
        <v>842</v>
      </c>
      <c r="BL192" t="s">
        <v>842</v>
      </c>
      <c r="BN192" t="s">
        <v>842</v>
      </c>
    </row>
    <row r="193" spans="1:66" x14ac:dyDescent="0.3">
      <c r="A193" s="96" t="s">
        <v>774</v>
      </c>
      <c r="B193" s="96" t="s">
        <v>806</v>
      </c>
      <c r="C193" s="96" t="s">
        <v>625</v>
      </c>
      <c r="D193" s="96">
        <v>4</v>
      </c>
      <c r="E193" s="144">
        <v>45860</v>
      </c>
      <c r="F193" s="96" t="s">
        <v>843</v>
      </c>
      <c r="H193" s="96" t="s">
        <v>842</v>
      </c>
      <c r="J193" s="96" t="s">
        <v>842</v>
      </c>
      <c r="R193" t="s">
        <v>842</v>
      </c>
      <c r="T193" t="s">
        <v>842</v>
      </c>
      <c r="V193" t="s">
        <v>842</v>
      </c>
      <c r="AH193" t="s">
        <v>842</v>
      </c>
      <c r="AL193" t="s">
        <v>842</v>
      </c>
      <c r="AM193" s="144">
        <v>45866</v>
      </c>
      <c r="AN193" t="s">
        <v>843</v>
      </c>
      <c r="AO193" s="144">
        <v>45866</v>
      </c>
      <c r="AP193" t="s">
        <v>843</v>
      </c>
      <c r="AR193" t="s">
        <v>842</v>
      </c>
      <c r="AS193" s="143">
        <v>45875</v>
      </c>
      <c r="AT193" t="s">
        <v>843</v>
      </c>
      <c r="AV193" t="s">
        <v>842</v>
      </c>
      <c r="AX193" t="s">
        <v>842</v>
      </c>
      <c r="AZ193" t="s">
        <v>842</v>
      </c>
      <c r="BB193" t="s">
        <v>842</v>
      </c>
      <c r="BD193" t="s">
        <v>842</v>
      </c>
      <c r="BF193" t="s">
        <v>842</v>
      </c>
      <c r="BH193" t="s">
        <v>842</v>
      </c>
      <c r="BJ193" t="s">
        <v>842</v>
      </c>
      <c r="BL193" t="s">
        <v>842</v>
      </c>
      <c r="BN193" t="s">
        <v>842</v>
      </c>
    </row>
    <row r="194" spans="1:66" x14ac:dyDescent="0.3">
      <c r="A194" s="96" t="s">
        <v>781</v>
      </c>
      <c r="B194" s="96" t="s">
        <v>807</v>
      </c>
      <c r="C194" s="96">
        <v>0</v>
      </c>
      <c r="D194" s="96">
        <v>3</v>
      </c>
      <c r="E194" s="144">
        <v>45860</v>
      </c>
      <c r="F194" s="96" t="s">
        <v>843</v>
      </c>
      <c r="G194" s="143">
        <v>45875</v>
      </c>
      <c r="H194" s="96" t="s">
        <v>843</v>
      </c>
      <c r="J194" s="96" t="s">
        <v>842</v>
      </c>
      <c r="R194" t="s">
        <v>842</v>
      </c>
      <c r="T194" t="s">
        <v>842</v>
      </c>
      <c r="V194" t="s">
        <v>842</v>
      </c>
      <c r="AH194" t="s">
        <v>842</v>
      </c>
      <c r="AL194" t="s">
        <v>842</v>
      </c>
      <c r="AN194" t="s">
        <v>842</v>
      </c>
      <c r="AP194" t="s">
        <v>842</v>
      </c>
      <c r="AR194" t="s">
        <v>842</v>
      </c>
      <c r="AS194" s="143">
        <v>45875</v>
      </c>
      <c r="AT194" t="s">
        <v>843</v>
      </c>
      <c r="AV194" t="s">
        <v>842</v>
      </c>
      <c r="AX194" t="s">
        <v>842</v>
      </c>
      <c r="AZ194" t="s">
        <v>842</v>
      </c>
      <c r="BB194" t="s">
        <v>842</v>
      </c>
      <c r="BD194" t="s">
        <v>842</v>
      </c>
      <c r="BF194" t="s">
        <v>842</v>
      </c>
      <c r="BH194" t="s">
        <v>842</v>
      </c>
      <c r="BJ194" t="s">
        <v>842</v>
      </c>
      <c r="BL194" t="s">
        <v>842</v>
      </c>
      <c r="BN194" t="s">
        <v>842</v>
      </c>
    </row>
    <row r="195" spans="1:66" x14ac:dyDescent="0.3">
      <c r="A195" s="96" t="s">
        <v>790</v>
      </c>
      <c r="B195" s="96" t="s">
        <v>808</v>
      </c>
      <c r="C195" s="96">
        <v>0</v>
      </c>
      <c r="D195" s="96">
        <v>3</v>
      </c>
      <c r="E195" s="144">
        <v>45860</v>
      </c>
      <c r="F195" s="96" t="s">
        <v>843</v>
      </c>
      <c r="H195" s="96" t="s">
        <v>842</v>
      </c>
      <c r="J195" s="96" t="s">
        <v>842</v>
      </c>
      <c r="R195" t="s">
        <v>842</v>
      </c>
      <c r="T195" t="s">
        <v>842</v>
      </c>
      <c r="V195" t="s">
        <v>842</v>
      </c>
      <c r="AL195" t="s">
        <v>842</v>
      </c>
      <c r="AM195" s="144">
        <v>45866</v>
      </c>
      <c r="AN195" t="s">
        <v>843</v>
      </c>
      <c r="AO195" s="144">
        <v>45866</v>
      </c>
      <c r="AP195" t="s">
        <v>843</v>
      </c>
      <c r="AR195" t="s">
        <v>842</v>
      </c>
      <c r="AS195" s="143"/>
      <c r="AT195" t="s">
        <v>842</v>
      </c>
      <c r="AV195" t="s">
        <v>842</v>
      </c>
      <c r="AX195" t="s">
        <v>842</v>
      </c>
      <c r="AZ195" t="s">
        <v>842</v>
      </c>
      <c r="BB195" t="s">
        <v>842</v>
      </c>
      <c r="BD195" t="s">
        <v>842</v>
      </c>
      <c r="BF195" t="s">
        <v>842</v>
      </c>
      <c r="BH195" t="s">
        <v>842</v>
      </c>
      <c r="BJ195" t="s">
        <v>842</v>
      </c>
      <c r="BL195" t="s">
        <v>842</v>
      </c>
      <c r="BN195" t="s">
        <v>842</v>
      </c>
    </row>
    <row r="196" spans="1:66" x14ac:dyDescent="0.3">
      <c r="A196" s="96" t="s">
        <v>791</v>
      </c>
      <c r="B196" s="96" t="s">
        <v>809</v>
      </c>
      <c r="C196" s="96" t="s">
        <v>16</v>
      </c>
      <c r="D196" s="96">
        <v>4</v>
      </c>
      <c r="E196" s="144">
        <v>45860</v>
      </c>
      <c r="F196" s="96" t="s">
        <v>843</v>
      </c>
      <c r="H196" s="96" t="s">
        <v>842</v>
      </c>
      <c r="J196" s="96" t="s">
        <v>842</v>
      </c>
      <c r="Q196" s="144">
        <v>45862</v>
      </c>
      <c r="R196" t="s">
        <v>843</v>
      </c>
      <c r="S196" s="144">
        <v>45861</v>
      </c>
      <c r="T196" t="s">
        <v>843</v>
      </c>
      <c r="V196" t="s">
        <v>842</v>
      </c>
      <c r="AL196" t="s">
        <v>842</v>
      </c>
      <c r="AN196" t="s">
        <v>842</v>
      </c>
      <c r="AP196" t="s">
        <v>842</v>
      </c>
      <c r="AR196" t="s">
        <v>842</v>
      </c>
      <c r="AS196" s="143"/>
      <c r="AT196" t="s">
        <v>842</v>
      </c>
      <c r="AU196" s="143">
        <v>45875</v>
      </c>
      <c r="AV196" t="s">
        <v>843</v>
      </c>
      <c r="AX196" t="s">
        <v>842</v>
      </c>
      <c r="AZ196" t="s">
        <v>842</v>
      </c>
      <c r="BB196" t="s">
        <v>842</v>
      </c>
      <c r="BC196" s="81">
        <v>45883</v>
      </c>
      <c r="BD196" t="s">
        <v>843</v>
      </c>
      <c r="BE196" s="81">
        <v>45882</v>
      </c>
      <c r="BF196" t="s">
        <v>843</v>
      </c>
      <c r="BG196" s="81">
        <v>45882</v>
      </c>
      <c r="BH196" t="s">
        <v>843</v>
      </c>
      <c r="BI196" s="191">
        <v>45880</v>
      </c>
      <c r="BJ196" t="s">
        <v>843</v>
      </c>
      <c r="BK196" s="191">
        <v>45886</v>
      </c>
      <c r="BL196" t="s">
        <v>843</v>
      </c>
      <c r="BM196" s="191">
        <v>45886</v>
      </c>
      <c r="BN196" t="s">
        <v>843</v>
      </c>
    </row>
    <row r="197" spans="1:66" x14ac:dyDescent="0.3">
      <c r="A197" s="96" t="s">
        <v>792</v>
      </c>
      <c r="B197" s="96" t="s">
        <v>810</v>
      </c>
      <c r="C197" s="96">
        <v>0</v>
      </c>
      <c r="D197" s="96">
        <v>1</v>
      </c>
      <c r="E197" s="144">
        <v>45860</v>
      </c>
      <c r="F197" s="96" t="s">
        <v>843</v>
      </c>
      <c r="H197" s="96" t="s">
        <v>842</v>
      </c>
      <c r="J197" s="96" t="s">
        <v>842</v>
      </c>
      <c r="R197" t="s">
        <v>842</v>
      </c>
      <c r="T197" t="s">
        <v>842</v>
      </c>
      <c r="V197" t="s">
        <v>842</v>
      </c>
      <c r="AL197" t="s">
        <v>842</v>
      </c>
      <c r="AN197" t="s">
        <v>842</v>
      </c>
      <c r="AP197" t="s">
        <v>842</v>
      </c>
      <c r="AR197" t="s">
        <v>842</v>
      </c>
      <c r="AS197" s="143"/>
      <c r="AT197" t="s">
        <v>842</v>
      </c>
      <c r="AV197" t="s">
        <v>842</v>
      </c>
      <c r="AX197" t="s">
        <v>842</v>
      </c>
      <c r="AZ197" t="s">
        <v>842</v>
      </c>
      <c r="BB197" t="s">
        <v>842</v>
      </c>
      <c r="BD197" t="s">
        <v>842</v>
      </c>
      <c r="BF197" t="s">
        <v>842</v>
      </c>
      <c r="BH197" t="s">
        <v>842</v>
      </c>
      <c r="BJ197" t="s">
        <v>842</v>
      </c>
      <c r="BL197" t="s">
        <v>842</v>
      </c>
      <c r="BN197" t="s">
        <v>842</v>
      </c>
    </row>
    <row r="198" spans="1:66" x14ac:dyDescent="0.3">
      <c r="A198" s="96" t="s">
        <v>793</v>
      </c>
      <c r="B198" s="96" t="s">
        <v>811</v>
      </c>
      <c r="C198" s="96" t="s">
        <v>16</v>
      </c>
      <c r="D198" s="96">
        <v>4</v>
      </c>
      <c r="E198" s="144">
        <v>45860</v>
      </c>
      <c r="F198" s="96" t="s">
        <v>843</v>
      </c>
      <c r="H198" s="96" t="s">
        <v>842</v>
      </c>
      <c r="J198" s="96" t="s">
        <v>842</v>
      </c>
      <c r="Q198" s="144">
        <v>45862</v>
      </c>
      <c r="R198" t="s">
        <v>843</v>
      </c>
      <c r="S198" s="144">
        <v>45861</v>
      </c>
      <c r="T198" t="s">
        <v>843</v>
      </c>
      <c r="V198" t="s">
        <v>842</v>
      </c>
      <c r="AL198" t="s">
        <v>842</v>
      </c>
      <c r="AN198" t="s">
        <v>842</v>
      </c>
      <c r="AP198" t="s">
        <v>842</v>
      </c>
      <c r="AR198" t="s">
        <v>842</v>
      </c>
      <c r="AS198" s="143"/>
      <c r="AT198" t="s">
        <v>842</v>
      </c>
      <c r="AU198" s="143">
        <v>45875</v>
      </c>
      <c r="AV198" t="s">
        <v>843</v>
      </c>
      <c r="AX198" t="s">
        <v>842</v>
      </c>
      <c r="AZ198" t="s">
        <v>842</v>
      </c>
      <c r="BB198" t="s">
        <v>842</v>
      </c>
      <c r="BC198" s="81">
        <v>45883</v>
      </c>
      <c r="BD198" t="s">
        <v>843</v>
      </c>
      <c r="BE198" s="81">
        <v>45882</v>
      </c>
      <c r="BF198" t="s">
        <v>843</v>
      </c>
      <c r="BG198" s="81">
        <v>45882</v>
      </c>
      <c r="BH198" t="s">
        <v>843</v>
      </c>
      <c r="BI198" s="191">
        <v>45880</v>
      </c>
      <c r="BJ198" t="s">
        <v>843</v>
      </c>
      <c r="BK198" s="191">
        <v>45886</v>
      </c>
      <c r="BL198" t="s">
        <v>843</v>
      </c>
      <c r="BM198" s="191">
        <v>45886</v>
      </c>
      <c r="BN198" t="s">
        <v>843</v>
      </c>
    </row>
    <row r="199" spans="1:66" x14ac:dyDescent="0.3">
      <c r="A199" s="96" t="s">
        <v>798</v>
      </c>
      <c r="B199" s="96" t="s">
        <v>812</v>
      </c>
      <c r="C199" s="96" t="s">
        <v>27</v>
      </c>
      <c r="D199" s="96">
        <v>2</v>
      </c>
      <c r="E199" s="144">
        <v>45860</v>
      </c>
      <c r="F199" s="96" t="s">
        <v>843</v>
      </c>
      <c r="H199" s="96" t="s">
        <v>842</v>
      </c>
      <c r="J199" s="96" t="s">
        <v>842</v>
      </c>
      <c r="R199" t="s">
        <v>842</v>
      </c>
      <c r="T199" t="s">
        <v>842</v>
      </c>
      <c r="V199" t="s">
        <v>842</v>
      </c>
      <c r="AI199" s="81">
        <v>45875</v>
      </c>
      <c r="AJ199" t="s">
        <v>843</v>
      </c>
      <c r="AL199" t="s">
        <v>842</v>
      </c>
      <c r="AN199" t="s">
        <v>842</v>
      </c>
      <c r="AP199" t="s">
        <v>842</v>
      </c>
      <c r="AR199" t="s">
        <v>842</v>
      </c>
      <c r="AS199" s="143"/>
      <c r="AT199" t="s">
        <v>842</v>
      </c>
      <c r="AV199" t="s">
        <v>842</v>
      </c>
      <c r="AW199" s="81">
        <v>45876</v>
      </c>
      <c r="AX199" t="s">
        <v>843</v>
      </c>
      <c r="AZ199" t="s">
        <v>842</v>
      </c>
      <c r="BB199" t="s">
        <v>842</v>
      </c>
      <c r="BD199" t="s">
        <v>842</v>
      </c>
      <c r="BF199" t="s">
        <v>842</v>
      </c>
      <c r="BH199" t="s">
        <v>842</v>
      </c>
      <c r="BJ199" t="s">
        <v>842</v>
      </c>
      <c r="BL199" t="s">
        <v>842</v>
      </c>
      <c r="BN199" t="s">
        <v>842</v>
      </c>
    </row>
    <row r="200" spans="1:66" x14ac:dyDescent="0.3">
      <c r="A200" s="96" t="s">
        <v>799</v>
      </c>
      <c r="B200" s="96" t="s">
        <v>813</v>
      </c>
      <c r="C200" s="96" t="s">
        <v>625</v>
      </c>
      <c r="D200" s="96">
        <v>4</v>
      </c>
      <c r="E200" s="144">
        <v>45860</v>
      </c>
      <c r="F200" s="96" t="s">
        <v>843</v>
      </c>
      <c r="H200" s="96" t="s">
        <v>842</v>
      </c>
      <c r="J200" s="96" t="s">
        <v>842</v>
      </c>
      <c r="R200" t="s">
        <v>842</v>
      </c>
      <c r="T200" t="s">
        <v>842</v>
      </c>
      <c r="V200" t="s">
        <v>842</v>
      </c>
      <c r="AL200" t="s">
        <v>842</v>
      </c>
      <c r="AM200" s="144">
        <v>45866</v>
      </c>
      <c r="AN200" t="s">
        <v>843</v>
      </c>
      <c r="AO200" s="144">
        <v>45866</v>
      </c>
      <c r="AP200" t="s">
        <v>843</v>
      </c>
      <c r="AR200" t="s">
        <v>842</v>
      </c>
      <c r="AS200" s="143">
        <v>45875</v>
      </c>
      <c r="AT200" t="s">
        <v>843</v>
      </c>
      <c r="AV200" t="s">
        <v>842</v>
      </c>
      <c r="AX200" t="s">
        <v>842</v>
      </c>
      <c r="AZ200" t="s">
        <v>842</v>
      </c>
      <c r="BB200" t="s">
        <v>842</v>
      </c>
      <c r="BD200" t="s">
        <v>842</v>
      </c>
      <c r="BF200" t="s">
        <v>842</v>
      </c>
      <c r="BH200" t="s">
        <v>842</v>
      </c>
      <c r="BJ200" t="s">
        <v>842</v>
      </c>
      <c r="BL200" t="s">
        <v>842</v>
      </c>
      <c r="BN200" t="s">
        <v>842</v>
      </c>
    </row>
    <row r="201" spans="1:66" x14ac:dyDescent="0.3">
      <c r="A201" s="96" t="s">
        <v>800</v>
      </c>
      <c r="B201" s="96" t="s">
        <v>814</v>
      </c>
      <c r="C201" s="96">
        <v>0</v>
      </c>
      <c r="D201" s="96">
        <v>3</v>
      </c>
      <c r="E201" s="144">
        <v>45860</v>
      </c>
      <c r="F201" s="96" t="s">
        <v>843</v>
      </c>
      <c r="G201" s="143">
        <v>45875</v>
      </c>
      <c r="H201" s="96" t="s">
        <v>843</v>
      </c>
      <c r="J201" s="96" t="s">
        <v>842</v>
      </c>
      <c r="R201" t="s">
        <v>842</v>
      </c>
      <c r="T201" t="s">
        <v>842</v>
      </c>
      <c r="V201" t="s">
        <v>842</v>
      </c>
      <c r="AL201" t="s">
        <v>842</v>
      </c>
      <c r="AN201" t="s">
        <v>842</v>
      </c>
      <c r="AP201" t="s">
        <v>842</v>
      </c>
      <c r="AR201" t="s">
        <v>842</v>
      </c>
      <c r="AS201" s="143">
        <v>45875</v>
      </c>
      <c r="AT201" t="s">
        <v>843</v>
      </c>
      <c r="AV201" t="s">
        <v>842</v>
      </c>
      <c r="AX201" t="s">
        <v>842</v>
      </c>
      <c r="AZ201" t="s">
        <v>842</v>
      </c>
      <c r="BB201" t="s">
        <v>842</v>
      </c>
      <c r="BD201" t="s">
        <v>842</v>
      </c>
      <c r="BF201" t="s">
        <v>842</v>
      </c>
      <c r="BH201" t="s">
        <v>842</v>
      </c>
      <c r="BJ201" t="s">
        <v>842</v>
      </c>
      <c r="BL201" t="s">
        <v>842</v>
      </c>
      <c r="BN201" t="s">
        <v>842</v>
      </c>
    </row>
    <row r="202" spans="1:66" x14ac:dyDescent="0.3">
      <c r="A202" s="96" t="s">
        <v>801</v>
      </c>
      <c r="B202" s="96" t="s">
        <v>816</v>
      </c>
      <c r="C202" s="96">
        <v>0</v>
      </c>
      <c r="D202" s="96">
        <v>2</v>
      </c>
      <c r="F202" s="96" t="s">
        <v>842</v>
      </c>
      <c r="G202" s="81">
        <v>45882</v>
      </c>
      <c r="H202" s="96" t="s">
        <v>843</v>
      </c>
      <c r="I202" s="81">
        <v>45881</v>
      </c>
      <c r="J202" s="96" t="s">
        <v>843</v>
      </c>
      <c r="R202" t="s">
        <v>842</v>
      </c>
      <c r="T202" t="s">
        <v>842</v>
      </c>
      <c r="V202" t="s">
        <v>842</v>
      </c>
      <c r="AL202" t="s">
        <v>842</v>
      </c>
      <c r="AN202" t="s">
        <v>842</v>
      </c>
      <c r="AP202" t="s">
        <v>842</v>
      </c>
      <c r="AR202" t="s">
        <v>842</v>
      </c>
      <c r="AS202" s="143"/>
      <c r="AT202" t="s">
        <v>842</v>
      </c>
      <c r="AV202" t="s">
        <v>842</v>
      </c>
      <c r="AX202" t="s">
        <v>842</v>
      </c>
      <c r="AZ202" t="s">
        <v>842</v>
      </c>
      <c r="BB202" t="s">
        <v>842</v>
      </c>
      <c r="BD202" t="s">
        <v>842</v>
      </c>
      <c r="BF202" t="s">
        <v>842</v>
      </c>
      <c r="BH202" t="s">
        <v>842</v>
      </c>
      <c r="BJ202" t="s">
        <v>842</v>
      </c>
      <c r="BL202" t="s">
        <v>842</v>
      </c>
      <c r="BN202" t="s">
        <v>842</v>
      </c>
    </row>
  </sheetData>
  <phoneticPr fontId="11" type="noConversion"/>
  <conditionalFormatting sqref="N2:R20 T2:T173 L2:L190 F2:F202 H2:H202 J2:J202 V3:X5 V6:V64 X6:X64 N21 P21:R21 N22:R36 AQ27:AQ35 N37 P37:R37 AQ38 N38:R71 AQ40 AQ43:AQ58 AQ60:AQ64 V65:X75 AQ66:AQ71 N72 P72:R72 AQ73:AQ75 N73:R150 V76 X76 AQ77 V77:X91 AQ80:AQ90 V92 X92 V93:X99 AQ93:AQ99 V100 X100 AQ101:AQ103 V101:X104 V105 X105 V106:X107 AQ106:AQ110 V108 X108 V109:X133 AQ112:AQ127 AQ129:AQ133 V134:V135 X134:X135 AQ135:AQ138 V136:X190 AQ140:AQ145 AQ147:AQ149 N151 P151:R151 AQ151:AQ153 N152:R153 N154 P154:R154 N155:R156 AQ155:AQ156 N157 P157:R157 N158:R161 AQ159 N162 P162:R162 N163:R165 N166 P166:R166 N167:R173 Z173:AA173 N174:P174 R174 N175:R178 N179 P179:R179 N180:R190 R191:R202 V191:V202">
    <cfRule type="containsText" dxfId="16" priority="12" operator="containsText" text="NOT DONE">
      <formula>NOT(ISERROR(SEARCH("NOT DONE",F2)))</formula>
    </cfRule>
  </conditionalFormatting>
  <conditionalFormatting sqref="T175:T202">
    <cfRule type="containsText" dxfId="15" priority="11" operator="containsText" text="NOT DONE">
      <formula>NOT(ISERROR(SEARCH("NOT DONE",T175)))</formula>
    </cfRule>
  </conditionalFormatting>
  <conditionalFormatting sqref="V2:AM2 AU2:BF2 AO2:AO17 AQ2:AQ17 AS2:AS18 AT2:AT202 Y3:AC10 AD3:AK13 AM3:AM19 AW3:AY24 BA3:BA24 BC3:BC26 AU3:AU191 BE3:BE191 AL3:AL202 AV3:AV202 AZ3:AZ202 BB3:BB202 BD3:BD202 BF3:BF202 Y11:AA17 AB11:AC19 AD14:AF19 AH14:AK23 Z18:AA22 AO19 AQ19 AB20 AS20 AD20:AD108 AF20:AF108 AB21:AC21 AB22 AM22:AM24 AO22:AO24 AQ22:AQ24 AS22:AS35 Y23:AA23 AB23:AC29 AH24 AJ24:AK24 Z24:Z165 AH25:AK25 AW25:AX26 AH26:AJ26 AH27:AK31 AM27:AM35 AO27:AO35 AW27:AY40 BA27:BA40 BC28:BC141 AB30 AB31:AC38 AH32:AJ32 AH33:AK46 AS37:AS57 AM38 AO38 AB39 AB40:AC40 AM40 AO40 AB41:AB42 AW41:AX42 AB43:AC58 AM43:AM58 AO43:AO58 AW43:AY58 BA43:BA58 AH47 AJ47:AK47 AH48:AK49 AH50 AJ50:AK50 AH51:AK52 AH53 AJ53:AK53 AH54:AK64 AW59:AX59 AB59:AB60 AS59:AS63 AM60 AO60 AW60:AY60 BA60 AA61:AB61 AW61:AX61 AM62:AM64 AO62:AO64 AW62:AY64 BA62:BA64 AB62:AC75 AH65:AJ65 AW65:AX65 AS65:AS122 AO66:AO71 AW66:AY72 AM66:AM74 BA66:BA74 AH66:AK90 AO73:AO74 AY73:AY74 AW73:AW191 AX73:AX202 AB76 AY76:AY77 BA76:BA77 AM77 AO77 AB77:AC81 AM79:AM81 AY79:AY81 BA79:BA81 AO80:AO81 AB82:AB83 AM84:AM90 AO84:AO90 AY84:AY90 BA84:BA90 AB84:AC91 AH91:AJ91 AB92 AY92:AY99 BA92:BA99 AH92:AK105 AB93:AC99 AM93:AM99 AO93:AO99 AB100 AB101:AC101 AM101 AO101 AY101 BA101 AA102:AB102 AY103 BA103 AB103:AC104 AB105 AY105:AY110 BA105:BA110 AH106 AJ106:AK106 AB106:AC107 AM106:AM110 AO106:AO110 AH107:AK108 AB108 AH109 AJ109:AK109 AB109:AC133 AD109:AF135 AH110:AK110 AH111:AJ111 AM112:AM127 AO112:AO127 AY112:AY133 BA112:BA133 AH112:AK145 AS124:AS127 AM129:AM133 AO129:AO133 AS129:AS144 AB134:AB135 AM135:AM136 AO135:AO136 AY135:AY136 BA135:BA136 AB136:AG136 AA137:AB137 AD137:AF137 AD138:AG138 AM138 AO138 AY138:AY145 BA138:BA145 AB138:AC190 AD139:AF139 AD140:AG140 AM140 AO140 AD141:AF141 AD142:AG144 AM142:AM144 AO142:AO144 BC143:BC191 AD145:AF146 AH146:AJ146 AS146:AS149 AM147:AM149 AO147:AO149 AD147:AG152 AY147:AY153 BA147:BA153 AH147:AK159 AM151:AM153 AO151:AO153 AD153:AF154 AD155:AG156 AM155:AM156 AO155:AO156 AY155:AY159 BA155:BA159 AD157:AF158 AD159:AG159 AM159 AO159 AD160:AF160 AH160:AJ160 AD161:AG162 AQ161:AQ162 AH161:AK163 AY161:AY191 BA161:BA191 AM162 AO162 AD163:AF163 AH164 AJ164:AK164 AD164:AG165 AM164:AM165 AO164:AO165 AQ164:AQ177 AH165:AK190 Z166:AA167 AD166:AF167 AM167:AM168 AO167:AO168 Z168 AD168:AG168 AD169:AF169 Z169:AA170 AD170:AG177 AM170:AM177 AO170:AO177 Z171:Z172 Z174 Z175:AA179 AD178:AF182 AM179:AM180 AO180 AQ180 Y180:AA181 Z182:AA182 AQ182:AQ187 AD183:AG184 AM183:AM187 AO183:AO187 Y183:AA190 AD185:AF185 AD186:AG187 AD188:AF189 AQ189:AQ191 AD190:AG190 AM190:AM191 AO190:AO191 W191:AG191 AI191:AK191 AH191:AH194 AJ199">
    <cfRule type="containsText" dxfId="14" priority="10" operator="containsText" text="NOT DONE">
      <formula>NOT(ISERROR(SEARCH("NOT DONE",V2)))</formula>
    </cfRule>
  </conditionalFormatting>
  <conditionalFormatting sqref="AA25 AA75 AA82">
    <cfRule type="containsText" dxfId="13" priority="9" operator="containsText" text="NOT DONE">
      <formula>NOT(ISERROR(SEARCH("NOT DONE",AA25)))</formula>
    </cfRule>
  </conditionalFormatting>
  <conditionalFormatting sqref="AN2:AN202">
    <cfRule type="containsText" dxfId="12" priority="8" operator="containsText" text="NOT DONE">
      <formula>NOT(ISERROR(SEARCH("NOT DONE",AN2)))</formula>
    </cfRule>
  </conditionalFormatting>
  <conditionalFormatting sqref="AP2:AP202">
    <cfRule type="containsText" dxfId="11" priority="7" operator="containsText" text="NOT DONE">
      <formula>NOT(ISERROR(SEARCH("NOT DONE",AP2)))</formula>
    </cfRule>
  </conditionalFormatting>
  <conditionalFormatting sqref="AR2:AR202">
    <cfRule type="containsText" dxfId="10" priority="5" operator="containsText" text="NOT DONE">
      <formula>NOT(ISERROR(SEARCH("NOT DONE",AR2)))</formula>
    </cfRule>
  </conditionalFormatting>
  <conditionalFormatting sqref="BH2:BH202">
    <cfRule type="containsText" dxfId="9" priority="4" operator="containsText" text="NOT DONE">
      <formula>NOT(ISERROR(SEARCH("NOT DONE",BH2)))</formula>
    </cfRule>
  </conditionalFormatting>
  <conditionalFormatting sqref="BJ2:BJ202">
    <cfRule type="containsText" dxfId="8" priority="3" operator="containsText" text="NOT DONE">
      <formula>NOT(ISERROR(SEARCH("NOT DONE",BJ2)))</formula>
    </cfRule>
  </conditionalFormatting>
  <conditionalFormatting sqref="BL2:BL202">
    <cfRule type="containsText" dxfId="7" priority="2" operator="containsText" text="NOT DONE">
      <formula>NOT(ISERROR(SEARCH("NOT DONE",BL2)))</formula>
    </cfRule>
  </conditionalFormatting>
  <conditionalFormatting sqref="BN2:BN202">
    <cfRule type="containsText" dxfId="6" priority="1" operator="containsText" text="NOT DONE">
      <formula>NOT(ISERROR(SEARCH("NOT DONE",BN2)))</formula>
    </cfRule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4316-D552-4B92-9D21-3A34E5766831}">
  <dimension ref="A1:L23"/>
  <sheetViews>
    <sheetView workbookViewId="0">
      <selection sqref="A1:XFD9"/>
    </sheetView>
  </sheetViews>
  <sheetFormatPr defaultRowHeight="14.4" x14ac:dyDescent="0.3"/>
  <cols>
    <col min="2" max="2" width="22.109375" customWidth="1"/>
    <col min="5" max="5" width="10.88671875" customWidth="1"/>
    <col min="6" max="7" width="10.77734375" customWidth="1"/>
    <col min="8" max="9" width="12.5546875" customWidth="1"/>
    <col min="10" max="11" width="11.5546875" customWidth="1"/>
    <col min="12" max="12" width="14.5546875" customWidth="1"/>
  </cols>
  <sheetData>
    <row r="1" spans="1:12" ht="28.8" x14ac:dyDescent="0.3">
      <c r="A1" s="1" t="s">
        <v>0</v>
      </c>
      <c r="B1" s="1" t="s">
        <v>2</v>
      </c>
      <c r="C1" s="116" t="s">
        <v>641</v>
      </c>
      <c r="D1" s="232" t="s">
        <v>539</v>
      </c>
      <c r="E1" s="232" t="s">
        <v>547</v>
      </c>
      <c r="F1" s="232" t="s">
        <v>826</v>
      </c>
      <c r="G1" s="232" t="s">
        <v>547</v>
      </c>
      <c r="H1" s="232" t="s">
        <v>827</v>
      </c>
      <c r="I1" s="232" t="s">
        <v>547</v>
      </c>
      <c r="J1" s="232" t="s">
        <v>828</v>
      </c>
      <c r="K1" s="232" t="s">
        <v>547</v>
      </c>
      <c r="L1" s="232" t="s">
        <v>829</v>
      </c>
    </row>
    <row r="2" spans="1:12" x14ac:dyDescent="0.3">
      <c r="A2" s="96" t="s">
        <v>192</v>
      </c>
      <c r="B2" s="96" t="s">
        <v>194</v>
      </c>
      <c r="C2" s="96" t="s">
        <v>78</v>
      </c>
      <c r="D2" s="96">
        <v>0</v>
      </c>
      <c r="E2" s="231"/>
      <c r="F2" s="96" t="s">
        <v>842</v>
      </c>
      <c r="G2" s="96"/>
      <c r="H2" s="96" t="s">
        <v>842</v>
      </c>
      <c r="I2" s="231"/>
      <c r="J2" s="96" t="s">
        <v>842</v>
      </c>
      <c r="K2" s="231"/>
      <c r="L2" s="96" t="s">
        <v>842</v>
      </c>
    </row>
    <row r="3" spans="1:12" x14ac:dyDescent="0.3">
      <c r="A3" s="96" t="s">
        <v>207</v>
      </c>
      <c r="B3" s="96" t="s">
        <v>209</v>
      </c>
      <c r="C3" s="96" t="s">
        <v>78</v>
      </c>
      <c r="D3" s="96">
        <v>4</v>
      </c>
      <c r="E3" s="231">
        <v>45867</v>
      </c>
      <c r="F3" s="96" t="s">
        <v>843</v>
      </c>
      <c r="G3" s="231">
        <v>45866</v>
      </c>
      <c r="H3" s="96" t="s">
        <v>843</v>
      </c>
      <c r="I3" s="231">
        <v>45867</v>
      </c>
      <c r="J3" s="96" t="s">
        <v>843</v>
      </c>
      <c r="K3" s="231">
        <v>45866</v>
      </c>
      <c r="L3" s="96" t="s">
        <v>843</v>
      </c>
    </row>
    <row r="4" spans="1:12" x14ac:dyDescent="0.3">
      <c r="A4" s="96" t="s">
        <v>219</v>
      </c>
      <c r="B4" s="96" t="s">
        <v>221</v>
      </c>
      <c r="C4" s="96" t="s">
        <v>78</v>
      </c>
      <c r="D4" s="96">
        <v>0</v>
      </c>
      <c r="E4" s="231"/>
      <c r="F4" s="96" t="s">
        <v>842</v>
      </c>
      <c r="G4" s="231"/>
      <c r="H4" s="96" t="s">
        <v>842</v>
      </c>
      <c r="I4" s="231"/>
      <c r="J4" s="96" t="s">
        <v>842</v>
      </c>
      <c r="K4" s="231"/>
      <c r="L4" s="96" t="s">
        <v>842</v>
      </c>
    </row>
    <row r="5" spans="1:12" x14ac:dyDescent="0.3">
      <c r="A5" s="96" t="s">
        <v>238</v>
      </c>
      <c r="B5" s="96" t="s">
        <v>240</v>
      </c>
      <c r="C5" s="96" t="s">
        <v>78</v>
      </c>
      <c r="D5" s="96">
        <v>0</v>
      </c>
      <c r="E5" s="231"/>
      <c r="F5" s="96" t="s">
        <v>842</v>
      </c>
      <c r="G5" s="231"/>
      <c r="H5" s="96" t="s">
        <v>842</v>
      </c>
      <c r="I5" s="231"/>
      <c r="J5" s="96" t="s">
        <v>842</v>
      </c>
      <c r="K5" s="231"/>
      <c r="L5" s="96" t="s">
        <v>842</v>
      </c>
    </row>
    <row r="6" spans="1:12" x14ac:dyDescent="0.3">
      <c r="A6" s="96" t="s">
        <v>305</v>
      </c>
      <c r="B6" s="96" t="s">
        <v>307</v>
      </c>
      <c r="C6" s="96" t="s">
        <v>78</v>
      </c>
      <c r="D6" s="96">
        <v>4</v>
      </c>
      <c r="E6" s="231">
        <v>45867</v>
      </c>
      <c r="F6" s="96" t="s">
        <v>843</v>
      </c>
      <c r="G6" s="231">
        <v>45866</v>
      </c>
      <c r="H6" s="96" t="s">
        <v>843</v>
      </c>
      <c r="I6" s="231">
        <v>45867</v>
      </c>
      <c r="J6" s="96" t="s">
        <v>843</v>
      </c>
      <c r="K6" s="231">
        <v>45866</v>
      </c>
      <c r="L6" s="96" t="s">
        <v>843</v>
      </c>
    </row>
    <row r="7" spans="1:12" x14ac:dyDescent="0.3">
      <c r="A7" s="96" t="s">
        <v>441</v>
      </c>
      <c r="B7" s="96" t="s">
        <v>443</v>
      </c>
      <c r="C7" s="96" t="s">
        <v>78</v>
      </c>
      <c r="D7" s="96">
        <v>0</v>
      </c>
      <c r="E7" s="231"/>
      <c r="F7" s="96" t="s">
        <v>842</v>
      </c>
      <c r="G7" s="231"/>
      <c r="H7" s="96" t="s">
        <v>842</v>
      </c>
      <c r="I7" s="231"/>
      <c r="J7" s="96" t="s">
        <v>842</v>
      </c>
      <c r="K7" s="231"/>
      <c r="L7" s="96" t="s">
        <v>842</v>
      </c>
    </row>
    <row r="8" spans="1:12" x14ac:dyDescent="0.3">
      <c r="A8" s="96" t="s">
        <v>450</v>
      </c>
      <c r="B8" s="96" t="s">
        <v>452</v>
      </c>
      <c r="C8" s="96" t="s">
        <v>78</v>
      </c>
      <c r="D8" s="96">
        <v>0</v>
      </c>
      <c r="E8" s="231"/>
      <c r="F8" s="96" t="s">
        <v>842</v>
      </c>
      <c r="G8" s="231"/>
      <c r="H8" s="96" t="s">
        <v>842</v>
      </c>
      <c r="I8" s="231"/>
      <c r="J8" s="96" t="s">
        <v>842</v>
      </c>
      <c r="K8" s="231"/>
      <c r="L8" s="96" t="s">
        <v>842</v>
      </c>
    </row>
    <row r="9" spans="1:12" x14ac:dyDescent="0.3">
      <c r="A9" s="96" t="s">
        <v>456</v>
      </c>
      <c r="B9" s="96" t="s">
        <v>458</v>
      </c>
      <c r="C9" s="96" t="s">
        <v>78</v>
      </c>
      <c r="D9" s="96">
        <v>4</v>
      </c>
      <c r="E9" s="231">
        <v>45866</v>
      </c>
      <c r="F9" s="96" t="s">
        <v>843</v>
      </c>
      <c r="G9" s="231">
        <v>45866</v>
      </c>
      <c r="H9" s="96" t="s">
        <v>843</v>
      </c>
      <c r="I9" s="231">
        <v>45866</v>
      </c>
      <c r="J9" s="96" t="s">
        <v>843</v>
      </c>
      <c r="K9" s="231">
        <v>45866</v>
      </c>
      <c r="L9" s="96" t="s">
        <v>843</v>
      </c>
    </row>
    <row r="10" spans="1:12" x14ac:dyDescent="0.3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</row>
    <row r="11" spans="1:12" x14ac:dyDescent="0.3">
      <c r="A11" s="96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</row>
    <row r="12" spans="1:12" x14ac:dyDescent="0.3">
      <c r="A12" s="96"/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</row>
    <row r="13" spans="1:12" x14ac:dyDescent="0.3">
      <c r="A13" s="96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</row>
    <row r="14" spans="1:12" x14ac:dyDescent="0.3">
      <c r="A14" s="96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</row>
    <row r="15" spans="1:12" x14ac:dyDescent="0.3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</row>
    <row r="16" spans="1:12" x14ac:dyDescent="0.3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</row>
    <row r="17" spans="1:12" x14ac:dyDescent="0.3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</row>
    <row r="18" spans="1:12" x14ac:dyDescent="0.3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</row>
    <row r="19" spans="1:12" x14ac:dyDescent="0.3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</row>
    <row r="20" spans="1:12" x14ac:dyDescent="0.3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</row>
    <row r="21" spans="1:12" x14ac:dyDescent="0.3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</row>
    <row r="22" spans="1:12" x14ac:dyDescent="0.3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</row>
    <row r="23" spans="1:12" x14ac:dyDescent="0.3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</row>
  </sheetData>
  <conditionalFormatting sqref="F2:F9">
    <cfRule type="containsText" dxfId="5" priority="4" operator="containsText" text="NOT DONE">
      <formula>NOT(ISERROR(SEARCH("NOT DONE",F2)))</formula>
    </cfRule>
  </conditionalFormatting>
  <conditionalFormatting sqref="H2:H9">
    <cfRule type="containsText" dxfId="4" priority="3" operator="containsText" text="NOT DONE">
      <formula>NOT(ISERROR(SEARCH("NOT DONE",H2)))</formula>
    </cfRule>
  </conditionalFormatting>
  <conditionalFormatting sqref="J2:J9">
    <cfRule type="containsText" dxfId="3" priority="2" operator="containsText" text="NOT DONE">
      <formula>NOT(ISERROR(SEARCH("NOT DONE",J2)))</formula>
    </cfRule>
  </conditionalFormatting>
  <conditionalFormatting sqref="L2:L9">
    <cfRule type="containsText" dxfId="2" priority="1" operator="containsText" text="NOT DONE">
      <formula>NOT(ISERROR(SEARCH("NOT DONE",L2)))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Storage </vt:lpstr>
      <vt:lpstr>Required trainings</vt:lpstr>
      <vt:lpstr>METADATA</vt:lpstr>
      <vt:lpstr>Cargo Trainings</vt:lpstr>
      <vt:lpstr>DFW Trainings</vt:lpstr>
      <vt:lpstr>AMH Trainings</vt:lpstr>
      <vt:lpstr>CBF Trainings</vt:lpstr>
      <vt:lpstr>SOPs</vt:lpstr>
      <vt:lpstr>QNL Trainings</vt:lpstr>
      <vt:lpstr>Other Trainings</vt:lpstr>
      <vt:lpstr>EXAMS</vt:lpstr>
      <vt:lpstr>Weight exams</vt:lpstr>
      <vt:lpstr>Work 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Lenson karuru</dc:creator>
  <cp:lastModifiedBy>Karuru, Lenson</cp:lastModifiedBy>
  <cp:lastPrinted>2025-02-24T05:39:23Z</cp:lastPrinted>
  <dcterms:created xsi:type="dcterms:W3CDTF">2024-09-17T07:01:03Z</dcterms:created>
  <dcterms:modified xsi:type="dcterms:W3CDTF">2025-08-26T10:43:09Z</dcterms:modified>
</cp:coreProperties>
</file>