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s" sheetId="1" state="visible" r:id="rId3"/>
    <sheet name="customers" sheetId="2" state="visible" r:id="rId4"/>
    <sheet name="products" sheetId="3" state="visible" r:id="rId5"/>
  </sheets>
  <definedNames>
    <definedName function="false" hidden="true" localSheetId="0" name="_xlnm._FilterDatabase" vbProcedure="false">orders!$A$1:$O$1001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<sst xmlns="http://schemas.openxmlformats.org/spreadsheetml/2006/main" count="11059" uniqueCount="6198">
  <si>
    <t xml:space="preserve">Order ID</t>
  </si>
  <si>
    <t xml:space="preserve">Order Date</t>
  </si>
  <si>
    <t xml:space="preserve">Customer ID</t>
  </si>
  <si>
    <t xml:space="preserve">Product ID</t>
  </si>
  <si>
    <t xml:space="preserve">Quantity</t>
  </si>
  <si>
    <t xml:space="preserve">Customer Name</t>
  </si>
  <si>
    <t xml:space="preserve">Email</t>
  </si>
  <si>
    <t xml:space="preserve">Country</t>
  </si>
  <si>
    <t xml:space="preserve">Coffee Type</t>
  </si>
  <si>
    <t xml:space="preserve">Roast Type</t>
  </si>
  <si>
    <t xml:space="preserve">Size</t>
  </si>
  <si>
    <t xml:space="preserve">Unit Price</t>
  </si>
  <si>
    <t xml:space="preserve">Sales</t>
  </si>
  <si>
    <t xml:space="preserve">Full name</t>
  </si>
  <si>
    <t xml:space="preserve">Roast Name</t>
  </si>
  <si>
    <t xml:space="preserve">QEV-37451-860</t>
  </si>
  <si>
    <t xml:space="preserve">17670-51384-MA</t>
  </si>
  <si>
    <t xml:space="preserve">R-M-1</t>
  </si>
  <si>
    <t xml:space="preserve">E-M-0.5</t>
  </si>
  <si>
    <t xml:space="preserve">FAA-43335-268</t>
  </si>
  <si>
    <t xml:space="preserve">21125-22134-PX</t>
  </si>
  <si>
    <t xml:space="preserve">A-L-1</t>
  </si>
  <si>
    <t xml:space="preserve">KAC-83089-793</t>
  </si>
  <si>
    <t xml:space="preserve">23806-46781-OU</t>
  </si>
  <si>
    <t xml:space="preserve">E-M-1</t>
  </si>
  <si>
    <t xml:space="preserve">R-L-2.5</t>
  </si>
  <si>
    <t xml:space="preserve">CVP-18956-553</t>
  </si>
  <si>
    <t xml:space="preserve">86561-91660-RB</t>
  </si>
  <si>
    <t xml:space="preserve">L-D-1</t>
  </si>
  <si>
    <t xml:space="preserve">IPP-31994-879</t>
  </si>
  <si>
    <t xml:space="preserve">65223-29612-CB</t>
  </si>
  <si>
    <t xml:space="preserve">E-D-0.5</t>
  </si>
  <si>
    <t xml:space="preserve">SNZ-65340-705</t>
  </si>
  <si>
    <t xml:space="preserve">21134-81676-FR</t>
  </si>
  <si>
    <t xml:space="preserve">L-L-0.2</t>
  </si>
  <si>
    <t xml:space="preserve">EZT-46571-659</t>
  </si>
  <si>
    <t xml:space="preserve">03396-68805-ZC</t>
  </si>
  <si>
    <t xml:space="preserve">R-M-0.5</t>
  </si>
  <si>
    <t xml:space="preserve">NWQ-70061-912</t>
  </si>
  <si>
    <t xml:space="preserve">61021-27840-ZN</t>
  </si>
  <si>
    <t xml:space="preserve">BKK-47233-845</t>
  </si>
  <si>
    <t xml:space="preserve">76239-90137-UQ</t>
  </si>
  <si>
    <t xml:space="preserve">A-D-1</t>
  </si>
  <si>
    <t xml:space="preserve">VQR-01002-970</t>
  </si>
  <si>
    <t xml:space="preserve">49315-21985-BB</t>
  </si>
  <si>
    <t xml:space="preserve">E-L-2.5</t>
  </si>
  <si>
    <t xml:space="preserve">SZW-48378-399</t>
  </si>
  <si>
    <t xml:space="preserve">34136-36674-OM</t>
  </si>
  <si>
    <t xml:space="preserve">ITA-87418-783</t>
  </si>
  <si>
    <t xml:space="preserve">39396-12890-PE</t>
  </si>
  <si>
    <t xml:space="preserve">R-D-2.5</t>
  </si>
  <si>
    <t xml:space="preserve">GNZ-46006-527</t>
  </si>
  <si>
    <t xml:space="preserve">95875-73336-RG</t>
  </si>
  <si>
    <t xml:space="preserve">L-D-0.2</t>
  </si>
  <si>
    <t xml:space="preserve">FYQ-78248-319</t>
  </si>
  <si>
    <t xml:space="preserve">25473-43727-BY</t>
  </si>
  <si>
    <t xml:space="preserve">R-M-2.5</t>
  </si>
  <si>
    <t xml:space="preserve">VAU-44387-624</t>
  </si>
  <si>
    <t xml:space="preserve">99643-51048-IQ</t>
  </si>
  <si>
    <t xml:space="preserve">A-M-0.2</t>
  </si>
  <si>
    <t xml:space="preserve">RDW-33155-159</t>
  </si>
  <si>
    <t xml:space="preserve">62173-15287-CU</t>
  </si>
  <si>
    <t xml:space="preserve">TDZ-59011-211</t>
  </si>
  <si>
    <t xml:space="preserve">57611-05522-ST</t>
  </si>
  <si>
    <t xml:space="preserve">IDU-25793-399</t>
  </si>
  <si>
    <t xml:space="preserve">76664-37050-DT</t>
  </si>
  <si>
    <t xml:space="preserve">E-D-0.2</t>
  </si>
  <si>
    <t xml:space="preserve">NUO-20013-488</t>
  </si>
  <si>
    <t xml:space="preserve">03090-88267-BQ</t>
  </si>
  <si>
    <t xml:space="preserve">A-D-0.2</t>
  </si>
  <si>
    <t xml:space="preserve">UQU-65630-479</t>
  </si>
  <si>
    <t xml:space="preserve">37651-47492-NC</t>
  </si>
  <si>
    <t xml:space="preserve">FEO-11834-332</t>
  </si>
  <si>
    <t xml:space="preserve">95399-57205-HI</t>
  </si>
  <si>
    <t xml:space="preserve">TKY-71558-096</t>
  </si>
  <si>
    <t xml:space="preserve">24010-66714-HW</t>
  </si>
  <si>
    <t xml:space="preserve">A-M-1</t>
  </si>
  <si>
    <t xml:space="preserve">OXY-65322-253</t>
  </si>
  <si>
    <t xml:space="preserve">07591-92789-UA</t>
  </si>
  <si>
    <t xml:space="preserve">E-M-0.2</t>
  </si>
  <si>
    <t xml:space="preserve">EVP-43500-491</t>
  </si>
  <si>
    <t xml:space="preserve">49231-44455-IC</t>
  </si>
  <si>
    <t xml:space="preserve">A-M-0.5</t>
  </si>
  <si>
    <t xml:space="preserve">WAG-26945-689</t>
  </si>
  <si>
    <t xml:space="preserve">50124-88608-EO</t>
  </si>
  <si>
    <t xml:space="preserve">CHE-78995-767</t>
  </si>
  <si>
    <t xml:space="preserve">00888-74814-UZ</t>
  </si>
  <si>
    <t xml:space="preserve">A-D-0.5</t>
  </si>
  <si>
    <t xml:space="preserve">RYZ-14633-602</t>
  </si>
  <si>
    <t xml:space="preserve">14158-30713-OB</t>
  </si>
  <si>
    <t xml:space="preserve">WOQ-36015-429</t>
  </si>
  <si>
    <t xml:space="preserve">51427-89175-QJ</t>
  </si>
  <si>
    <t xml:space="preserve">L-M-0.2</t>
  </si>
  <si>
    <t xml:space="preserve">L-M-0.5</t>
  </si>
  <si>
    <t xml:space="preserve">SCT-60553-454</t>
  </si>
  <si>
    <t xml:space="preserve">39123-12846-YJ</t>
  </si>
  <si>
    <t xml:space="preserve">GFK-52063-244</t>
  </si>
  <si>
    <t xml:space="preserve">44981-99666-XB</t>
  </si>
  <si>
    <t xml:space="preserve">L-L-0.5</t>
  </si>
  <si>
    <t xml:space="preserve">AMM-79521-378</t>
  </si>
  <si>
    <t xml:space="preserve">24825-51803-CQ</t>
  </si>
  <si>
    <t xml:space="preserve">QUQ-90580-772</t>
  </si>
  <si>
    <t xml:space="preserve">77634-13918-GJ</t>
  </si>
  <si>
    <t xml:space="preserve">LGD-24408-274</t>
  </si>
  <si>
    <t xml:space="preserve">13694-25001-LX</t>
  </si>
  <si>
    <t xml:space="preserve">HCT-95608-959</t>
  </si>
  <si>
    <t xml:space="preserve">08523-01791-TI</t>
  </si>
  <si>
    <t xml:space="preserve">OFX-99147-470</t>
  </si>
  <si>
    <t xml:space="preserve">49860-68865-AB</t>
  </si>
  <si>
    <t xml:space="preserve">LUO-37559-016</t>
  </si>
  <si>
    <t xml:space="preserve">21240-83132-SP</t>
  </si>
  <si>
    <t xml:space="preserve">L-M-1</t>
  </si>
  <si>
    <t xml:space="preserve">XWC-20610-167</t>
  </si>
  <si>
    <t xml:space="preserve">08350-81623-TF</t>
  </si>
  <si>
    <t xml:space="preserve">GPU-79113-136</t>
  </si>
  <si>
    <t xml:space="preserve">73284-01385-SJ</t>
  </si>
  <si>
    <t xml:space="preserve">R-D-0.2</t>
  </si>
  <si>
    <t xml:space="preserve">ULR-52653-960</t>
  </si>
  <si>
    <t xml:space="preserve">04152-34436-IE</t>
  </si>
  <si>
    <t xml:space="preserve">L-L-2.5</t>
  </si>
  <si>
    <t xml:space="preserve">HPI-42308-142</t>
  </si>
  <si>
    <t xml:space="preserve">06631-86965-XP</t>
  </si>
  <si>
    <t xml:space="preserve">XHI-30227-581</t>
  </si>
  <si>
    <t xml:space="preserve">54619-08558-ZU</t>
  </si>
  <si>
    <t xml:space="preserve">L-D-2.5</t>
  </si>
  <si>
    <t xml:space="preserve">DJH-05202-380</t>
  </si>
  <si>
    <t xml:space="preserve">85589-17020-CX</t>
  </si>
  <si>
    <t xml:space="preserve">E-M-2.5</t>
  </si>
  <si>
    <t xml:space="preserve">VMW-26889-781</t>
  </si>
  <si>
    <t xml:space="preserve">36078-91009-WU</t>
  </si>
  <si>
    <t xml:space="preserve">A-L-0.2</t>
  </si>
  <si>
    <t xml:space="preserve">DBU-81099-586</t>
  </si>
  <si>
    <t xml:space="preserve">15770-27099-GX</t>
  </si>
  <si>
    <t xml:space="preserve">A-D-2.5</t>
  </si>
  <si>
    <t xml:space="preserve">PQA-54820-810</t>
  </si>
  <si>
    <t xml:space="preserve">91460-04823-BX</t>
  </si>
  <si>
    <t xml:space="preserve">XKB-41924-202</t>
  </si>
  <si>
    <t xml:space="preserve">45089-52817-WN</t>
  </si>
  <si>
    <t xml:space="preserve">L-D-0.5</t>
  </si>
  <si>
    <t xml:space="preserve">DWZ-69106-473</t>
  </si>
  <si>
    <t xml:space="preserve">76447-50326-IC</t>
  </si>
  <si>
    <t xml:space="preserve">YHV-68700-050</t>
  </si>
  <si>
    <t xml:space="preserve">26333-67911-OL</t>
  </si>
  <si>
    <t xml:space="preserve">KRB-88066-642</t>
  </si>
  <si>
    <t xml:space="preserve">22107-86640-SB</t>
  </si>
  <si>
    <t xml:space="preserve">LQU-08404-173</t>
  </si>
  <si>
    <t xml:space="preserve">09960-34242-LZ</t>
  </si>
  <si>
    <t xml:space="preserve">L-L-1</t>
  </si>
  <si>
    <t xml:space="preserve">CWK-60159-881</t>
  </si>
  <si>
    <t xml:space="preserve">04671-85591-RT</t>
  </si>
  <si>
    <t xml:space="preserve">EEG-74197-843</t>
  </si>
  <si>
    <t xml:space="preserve">25729-68859-UA</t>
  </si>
  <si>
    <t xml:space="preserve">E-L-1</t>
  </si>
  <si>
    <t xml:space="preserve">UCZ-59708-525</t>
  </si>
  <si>
    <t xml:space="preserve">05501-86351-NX</t>
  </si>
  <si>
    <t xml:space="preserve">HUB-47311-849</t>
  </si>
  <si>
    <t xml:space="preserve">04521-04300-OK</t>
  </si>
  <si>
    <t xml:space="preserve">WYM-17686-694</t>
  </si>
  <si>
    <t xml:space="preserve">58689-55264-VK</t>
  </si>
  <si>
    <t xml:space="preserve">ZYQ-15797-695</t>
  </si>
  <si>
    <t xml:space="preserve">79436-73011-MM</t>
  </si>
  <si>
    <t xml:space="preserve">R-D-0.5</t>
  </si>
  <si>
    <t xml:space="preserve">EEJ-16185-108</t>
  </si>
  <si>
    <t xml:space="preserve">65552-60476-KY</t>
  </si>
  <si>
    <t xml:space="preserve">RWR-77888-800</t>
  </si>
  <si>
    <t xml:space="preserve">69904-02729-YS</t>
  </si>
  <si>
    <t xml:space="preserve">LHN-75209-742</t>
  </si>
  <si>
    <t xml:space="preserve">01433-04270-AX</t>
  </si>
  <si>
    <t xml:space="preserve">TIR-71396-998</t>
  </si>
  <si>
    <t xml:space="preserve">14204-14186-LA</t>
  </si>
  <si>
    <t xml:space="preserve">RXF-37618-213</t>
  </si>
  <si>
    <t xml:space="preserve">32948-34398-HC</t>
  </si>
  <si>
    <t xml:space="preserve">R-L-0.5</t>
  </si>
  <si>
    <t xml:space="preserve">ANM-16388-634</t>
  </si>
  <si>
    <t xml:space="preserve">77343-52608-FF</t>
  </si>
  <si>
    <t xml:space="preserve">WYL-29300-070</t>
  </si>
  <si>
    <t xml:space="preserve">42770-36274-QA</t>
  </si>
  <si>
    <t xml:space="preserve">R-M-0.2</t>
  </si>
  <si>
    <t xml:space="preserve">JHW-74554-805</t>
  </si>
  <si>
    <t xml:space="preserve">14103-58987-ZU</t>
  </si>
  <si>
    <t xml:space="preserve">KYS-27063-603</t>
  </si>
  <si>
    <t xml:space="preserve">69958-32065-SW</t>
  </si>
  <si>
    <t xml:space="preserve">GAZ-58626-277</t>
  </si>
  <si>
    <t xml:space="preserve">69533-84907-FA</t>
  </si>
  <si>
    <t xml:space="preserve">RPJ-37787-335</t>
  </si>
  <si>
    <t xml:space="preserve">76005-95461-CI</t>
  </si>
  <si>
    <t xml:space="preserve">A-M-2.5</t>
  </si>
  <si>
    <t xml:space="preserve">LEF-83057-763</t>
  </si>
  <si>
    <t xml:space="preserve">15395-90855-VB</t>
  </si>
  <si>
    <t xml:space="preserve">RPW-36123-215</t>
  </si>
  <si>
    <t xml:space="preserve">80640-45811-LB</t>
  </si>
  <si>
    <t xml:space="preserve">E-L-0.5</t>
  </si>
  <si>
    <t xml:space="preserve">WLL-59044-117</t>
  </si>
  <si>
    <t xml:space="preserve">28476-04082-GR</t>
  </si>
  <si>
    <t xml:space="preserve">R-D-1</t>
  </si>
  <si>
    <t xml:space="preserve">AWT-22827-563</t>
  </si>
  <si>
    <t xml:space="preserve">12018-75670-EU</t>
  </si>
  <si>
    <t xml:space="preserve">R-L-0.2</t>
  </si>
  <si>
    <t xml:space="preserve">QLM-07145-668</t>
  </si>
  <si>
    <t xml:space="preserve">86437-17399-FK</t>
  </si>
  <si>
    <t xml:space="preserve">HVQ-64398-930</t>
  </si>
  <si>
    <t xml:space="preserve">62979-53167-ML</t>
  </si>
  <si>
    <t xml:space="preserve">WRT-40778-247</t>
  </si>
  <si>
    <t xml:space="preserve">54810-81899-HL</t>
  </si>
  <si>
    <t xml:space="preserve">R-L-1</t>
  </si>
  <si>
    <t xml:space="preserve">SUB-13006-125</t>
  </si>
  <si>
    <t xml:space="preserve">26103-41504-IB</t>
  </si>
  <si>
    <t xml:space="preserve">A-L-0.5</t>
  </si>
  <si>
    <t xml:space="preserve">CQM-49696-263</t>
  </si>
  <si>
    <t xml:space="preserve">76534-45229-SG</t>
  </si>
  <si>
    <t xml:space="preserve">KXN-85094-246</t>
  </si>
  <si>
    <t xml:space="preserve">81744-27332-RR</t>
  </si>
  <si>
    <t xml:space="preserve">L-M-2.5</t>
  </si>
  <si>
    <t xml:space="preserve">XOQ-12405-419</t>
  </si>
  <si>
    <t xml:space="preserve">91513-75657-PH</t>
  </si>
  <si>
    <t xml:space="preserve">HYF-10254-369</t>
  </si>
  <si>
    <t xml:space="preserve">30373-66619-CB</t>
  </si>
  <si>
    <t xml:space="preserve">XXJ-47000-307</t>
  </si>
  <si>
    <t xml:space="preserve">31582-23562-FM</t>
  </si>
  <si>
    <t xml:space="preserve">A-L-2.5</t>
  </si>
  <si>
    <t xml:space="preserve">ZDK-82166-357</t>
  </si>
  <si>
    <t xml:space="preserve">81431-12577-VD</t>
  </si>
  <si>
    <t xml:space="preserve">IHN-19982-362</t>
  </si>
  <si>
    <t xml:space="preserve">68894-91205-MP</t>
  </si>
  <si>
    <t xml:space="preserve">VMT-10030-889</t>
  </si>
  <si>
    <t xml:space="preserve">87602-55754-VN</t>
  </si>
  <si>
    <t xml:space="preserve">NHL-11063-100</t>
  </si>
  <si>
    <t xml:space="preserve">39181-35745-WH</t>
  </si>
  <si>
    <t xml:space="preserve">ROV-87448-086</t>
  </si>
  <si>
    <t xml:space="preserve">30381-64762-NG</t>
  </si>
  <si>
    <t xml:space="preserve">DGY-35773-612</t>
  </si>
  <si>
    <t xml:space="preserve">17503-27693-ZH</t>
  </si>
  <si>
    <t xml:space="preserve">YWH-50638-556</t>
  </si>
  <si>
    <t xml:space="preserve">89442-35633-HJ</t>
  </si>
  <si>
    <t xml:space="preserve">ISL-11200-600</t>
  </si>
  <si>
    <t xml:space="preserve">13654-85265-IL</t>
  </si>
  <si>
    <t xml:space="preserve">LBZ-75997-047</t>
  </si>
  <si>
    <t xml:space="preserve">40946-22090-FP</t>
  </si>
  <si>
    <t xml:space="preserve">EUH-08089-954</t>
  </si>
  <si>
    <t xml:space="preserve">29050-93691-TS</t>
  </si>
  <si>
    <t xml:space="preserve">BLD-12227-251</t>
  </si>
  <si>
    <t xml:space="preserve">64395-74865-WF</t>
  </si>
  <si>
    <t xml:space="preserve">OPY-30711-853</t>
  </si>
  <si>
    <t xml:space="preserve">81861-66046-SU</t>
  </si>
  <si>
    <t xml:space="preserve">DBC-44122-300</t>
  </si>
  <si>
    <t xml:space="preserve">13366-78506-KP</t>
  </si>
  <si>
    <t xml:space="preserve">FJQ-60035-234</t>
  </si>
  <si>
    <t xml:space="preserve">08847-29858-HN</t>
  </si>
  <si>
    <t xml:space="preserve">HSF-66926-425</t>
  </si>
  <si>
    <t xml:space="preserve">00539-42510-RY</t>
  </si>
  <si>
    <t xml:space="preserve">LQG-41416-375</t>
  </si>
  <si>
    <t xml:space="preserve">45190-08727-NV</t>
  </si>
  <si>
    <t xml:space="preserve">VZO-97265-841</t>
  </si>
  <si>
    <t xml:space="preserve">87049-37901-FU</t>
  </si>
  <si>
    <t xml:space="preserve">MOR-12987-399</t>
  </si>
  <si>
    <t xml:space="preserve">34015-31593-JC</t>
  </si>
  <si>
    <t xml:space="preserve">UOA-23786-489</t>
  </si>
  <si>
    <t xml:space="preserve">90305-50099-SV</t>
  </si>
  <si>
    <t xml:space="preserve">AJL-52941-018</t>
  </si>
  <si>
    <t xml:space="preserve">55871-61935-MF</t>
  </si>
  <si>
    <t xml:space="preserve">E-D-1</t>
  </si>
  <si>
    <t xml:space="preserve">XSZ-84273-421</t>
  </si>
  <si>
    <t xml:space="preserve">15405-60469-TM</t>
  </si>
  <si>
    <t xml:space="preserve">NUN-48214-216</t>
  </si>
  <si>
    <t xml:space="preserve">06953-94794-FB</t>
  </si>
  <si>
    <t xml:space="preserve">AKV-93064-769</t>
  </si>
  <si>
    <t xml:space="preserve">22305-40299-CY</t>
  </si>
  <si>
    <t xml:space="preserve">BRB-40903-533</t>
  </si>
  <si>
    <t xml:space="preserve">09020-56774-GU</t>
  </si>
  <si>
    <t xml:space="preserve">E-L-0.2</t>
  </si>
  <si>
    <t xml:space="preserve">GPR-19973-483</t>
  </si>
  <si>
    <t xml:space="preserve">92926-08470-YS</t>
  </si>
  <si>
    <t xml:space="preserve">XIY-43041-882</t>
  </si>
  <si>
    <t xml:space="preserve">07250-63194-JO</t>
  </si>
  <si>
    <t xml:space="preserve">YGY-98425-969</t>
  </si>
  <si>
    <t xml:space="preserve">63787-96257-TQ</t>
  </si>
  <si>
    <t xml:space="preserve">MSB-08397-648</t>
  </si>
  <si>
    <t xml:space="preserve">49530-25460-RW</t>
  </si>
  <si>
    <t xml:space="preserve">WDR-06028-345</t>
  </si>
  <si>
    <t xml:space="preserve">66508-21373-OQ</t>
  </si>
  <si>
    <t xml:space="preserve">MXM-42948-061</t>
  </si>
  <si>
    <t xml:space="preserve">20203-03950-FY</t>
  </si>
  <si>
    <t xml:space="preserve">MGQ-98961-173</t>
  </si>
  <si>
    <t xml:space="preserve">83895-90735-XH</t>
  </si>
  <si>
    <t xml:space="preserve">RFH-64349-897</t>
  </si>
  <si>
    <t xml:space="preserve">61954-61462-RJ</t>
  </si>
  <si>
    <t xml:space="preserve">TKL-20738-660</t>
  </si>
  <si>
    <t xml:space="preserve">47939-53158-LS</t>
  </si>
  <si>
    <t xml:space="preserve">GOW-03198-575</t>
  </si>
  <si>
    <t xml:space="preserve">61513-27752-FA</t>
  </si>
  <si>
    <t xml:space="preserve">QJB-90477-635</t>
  </si>
  <si>
    <t xml:space="preserve">89714-19856-WX</t>
  </si>
  <si>
    <t xml:space="preserve">MWP-46239-785</t>
  </si>
  <si>
    <t xml:space="preserve">87979-56781-YV</t>
  </si>
  <si>
    <t xml:space="preserve">QDV-03406-248</t>
  </si>
  <si>
    <t xml:space="preserve">74126-88836-KA</t>
  </si>
  <si>
    <t xml:space="preserve">GPH-40635-105</t>
  </si>
  <si>
    <t xml:space="preserve">37397-05992-VO</t>
  </si>
  <si>
    <t xml:space="preserve">JOM-80930-071</t>
  </si>
  <si>
    <t xml:space="preserve">54904-18397-UD</t>
  </si>
  <si>
    <t xml:space="preserve">OIL-26493-755</t>
  </si>
  <si>
    <t xml:space="preserve">19017-95853-EK</t>
  </si>
  <si>
    <t xml:space="preserve">CYV-13426-645</t>
  </si>
  <si>
    <t xml:space="preserve">88593-59934-VU</t>
  </si>
  <si>
    <t xml:space="preserve">WRP-39846-614</t>
  </si>
  <si>
    <t xml:space="preserve">47493-68564-YM</t>
  </si>
  <si>
    <t xml:space="preserve">VDZ-76673-968</t>
  </si>
  <si>
    <t xml:space="preserve">82246-82543-DW</t>
  </si>
  <si>
    <t xml:space="preserve">VTV-03546-175</t>
  </si>
  <si>
    <t xml:space="preserve">03384-62101-IY</t>
  </si>
  <si>
    <t xml:space="preserve">GHR-72274-715</t>
  </si>
  <si>
    <t xml:space="preserve">86881-41559-OR</t>
  </si>
  <si>
    <t xml:space="preserve">ZGK-97262-313</t>
  </si>
  <si>
    <t xml:space="preserve">02536-18494-AQ</t>
  </si>
  <si>
    <t xml:space="preserve">ZFS-30776-804</t>
  </si>
  <si>
    <t xml:space="preserve">58638-01029-CB</t>
  </si>
  <si>
    <t xml:space="preserve">QUU-91729-492</t>
  </si>
  <si>
    <t xml:space="preserve">90312-11148-LA</t>
  </si>
  <si>
    <t xml:space="preserve">PVI-72795-960</t>
  </si>
  <si>
    <t xml:space="preserve">68239-74809-TF</t>
  </si>
  <si>
    <t xml:space="preserve">PPP-78935-365</t>
  </si>
  <si>
    <t xml:space="preserve">91074-60023-IP</t>
  </si>
  <si>
    <t xml:space="preserve">JUO-34131-517</t>
  </si>
  <si>
    <t xml:space="preserve">07972-83748-JI</t>
  </si>
  <si>
    <t xml:space="preserve">ZJE-89333-489</t>
  </si>
  <si>
    <t xml:space="preserve">08694-57330-XR</t>
  </si>
  <si>
    <t xml:space="preserve">LOO-35324-159</t>
  </si>
  <si>
    <t xml:space="preserve">68412-11126-YJ</t>
  </si>
  <si>
    <t xml:space="preserve">JBQ-93412-846</t>
  </si>
  <si>
    <t xml:space="preserve">69037-66822-DW</t>
  </si>
  <si>
    <t xml:space="preserve">EHX-66333-637</t>
  </si>
  <si>
    <t xml:space="preserve">01297-94364-XH</t>
  </si>
  <si>
    <t xml:space="preserve">WXG-25759-236</t>
  </si>
  <si>
    <t xml:space="preserve">39919-06540-ZI</t>
  </si>
  <si>
    <t xml:space="preserve">QNA-31113-984</t>
  </si>
  <si>
    <t xml:space="preserve">60512-78550-WS</t>
  </si>
  <si>
    <t xml:space="preserve">ZWI-52029-159</t>
  </si>
  <si>
    <t xml:space="preserve">40172-12000-AU</t>
  </si>
  <si>
    <t xml:space="preserve">DFS-49954-707</t>
  </si>
  <si>
    <t xml:space="preserve">39019-13649-CL</t>
  </si>
  <si>
    <t xml:space="preserve">VYP-89830-878</t>
  </si>
  <si>
    <t xml:space="preserve">12715-05198-QU</t>
  </si>
  <si>
    <t xml:space="preserve">AMT-40418-362</t>
  </si>
  <si>
    <t xml:space="preserve">04513-76520-QO</t>
  </si>
  <si>
    <t xml:space="preserve">NFQ-23241-793</t>
  </si>
  <si>
    <t xml:space="preserve">88446-59251-SQ</t>
  </si>
  <si>
    <t xml:space="preserve">JQK-64922-985</t>
  </si>
  <si>
    <t xml:space="preserve">23779-10274-KN</t>
  </si>
  <si>
    <t xml:space="preserve">YET-17732-678</t>
  </si>
  <si>
    <t xml:space="preserve">57235-92842-DK</t>
  </si>
  <si>
    <t xml:space="preserve">NKW-24945-846</t>
  </si>
  <si>
    <t xml:space="preserve">75977-30364-AY</t>
  </si>
  <si>
    <t xml:space="preserve">VKA-82720-513</t>
  </si>
  <si>
    <t xml:space="preserve">12299-30914-NG</t>
  </si>
  <si>
    <t xml:space="preserve">THA-60599-417</t>
  </si>
  <si>
    <t xml:space="preserve">59971-35626-YJ</t>
  </si>
  <si>
    <t xml:space="preserve">MEK-39769-035</t>
  </si>
  <si>
    <t xml:space="preserve">15380-76513-PS</t>
  </si>
  <si>
    <t xml:space="preserve">JAF-18294-750</t>
  </si>
  <si>
    <t xml:space="preserve">73564-98204-EY</t>
  </si>
  <si>
    <t xml:space="preserve">TME-59627-221</t>
  </si>
  <si>
    <t xml:space="preserve">72282-40594-RX</t>
  </si>
  <si>
    <t xml:space="preserve">UDG-65353-824</t>
  </si>
  <si>
    <t xml:space="preserve">17514-94165-RJ</t>
  </si>
  <si>
    <t xml:space="preserve">ENQ-42923-176</t>
  </si>
  <si>
    <t xml:space="preserve">56248-75861-JX</t>
  </si>
  <si>
    <t xml:space="preserve">CBT-55781-720</t>
  </si>
  <si>
    <t xml:space="preserve">97855-54761-IS</t>
  </si>
  <si>
    <t xml:space="preserve">NEU-86533-016</t>
  </si>
  <si>
    <t xml:space="preserve">96544-91644-IT</t>
  </si>
  <si>
    <t xml:space="preserve">BYU-58154-603</t>
  </si>
  <si>
    <t xml:space="preserve">51971-70393-QM</t>
  </si>
  <si>
    <t xml:space="preserve">EHJ-05910-257</t>
  </si>
  <si>
    <t xml:space="preserve">06812-11924-IK</t>
  </si>
  <si>
    <t xml:space="preserve">EIL-44855-309</t>
  </si>
  <si>
    <t xml:space="preserve">59741-90220-OW</t>
  </si>
  <si>
    <t xml:space="preserve">HCA-87224-420</t>
  </si>
  <si>
    <t xml:space="preserve">62682-27930-PD</t>
  </si>
  <si>
    <t xml:space="preserve">ABO-29054-365</t>
  </si>
  <si>
    <t xml:space="preserve">00256-19905-YG</t>
  </si>
  <si>
    <t xml:space="preserve">TKN-58485-031</t>
  </si>
  <si>
    <t xml:space="preserve">38890-22576-UI</t>
  </si>
  <si>
    <t xml:space="preserve">RCK-04069-371</t>
  </si>
  <si>
    <t xml:space="preserve">94573-61802-PH</t>
  </si>
  <si>
    <t xml:space="preserve">IRJ-67095-738</t>
  </si>
  <si>
    <t xml:space="preserve">86447-02699-UT</t>
  </si>
  <si>
    <t xml:space="preserve">VEA-31961-977</t>
  </si>
  <si>
    <t xml:space="preserve">51432-27169-KN</t>
  </si>
  <si>
    <t xml:space="preserve">BAF-42286-205</t>
  </si>
  <si>
    <t xml:space="preserve">43074-00987-PB</t>
  </si>
  <si>
    <t xml:space="preserve">WOR-52762-511</t>
  </si>
  <si>
    <t xml:space="preserve">04739-85772-QT</t>
  </si>
  <si>
    <t xml:space="preserve">ZWK-03995-815</t>
  </si>
  <si>
    <t xml:space="preserve">28279-78469-YW</t>
  </si>
  <si>
    <t xml:space="preserve">CKF-43291-846</t>
  </si>
  <si>
    <t xml:space="preserve">91829-99544-DS</t>
  </si>
  <si>
    <t xml:space="preserve">RMW-74160-339</t>
  </si>
  <si>
    <t xml:space="preserve">38978-59582-JP</t>
  </si>
  <si>
    <t xml:space="preserve">FMT-94584-786</t>
  </si>
  <si>
    <t xml:space="preserve">86504-96610-BH</t>
  </si>
  <si>
    <t xml:space="preserve">NWT-78222-575</t>
  </si>
  <si>
    <t xml:space="preserve">75986-98864-EZ</t>
  </si>
  <si>
    <t xml:space="preserve">EOI-02511-919</t>
  </si>
  <si>
    <t xml:space="preserve">66776-88682-RG</t>
  </si>
  <si>
    <t xml:space="preserve">UCT-03935-589</t>
  </si>
  <si>
    <t xml:space="preserve">85851-78384-DM</t>
  </si>
  <si>
    <t xml:space="preserve">SBI-60013-494</t>
  </si>
  <si>
    <t xml:space="preserve">55232-81621-BX</t>
  </si>
  <si>
    <t xml:space="preserve">QRA-73277-814</t>
  </si>
  <si>
    <t xml:space="preserve">80310-92912-JA</t>
  </si>
  <si>
    <t xml:space="preserve">EQE-31648-909</t>
  </si>
  <si>
    <t xml:space="preserve">19821-05175-WZ</t>
  </si>
  <si>
    <t xml:space="preserve">QOO-24615-950</t>
  </si>
  <si>
    <t xml:space="preserve">01338-83217-GV</t>
  </si>
  <si>
    <t xml:space="preserve">WDV-73864-037</t>
  </si>
  <si>
    <t xml:space="preserve">66044-25298-TA</t>
  </si>
  <si>
    <t xml:space="preserve">PKR-88575-066</t>
  </si>
  <si>
    <t xml:space="preserve">28728-47861-TZ</t>
  </si>
  <si>
    <t xml:space="preserve">BWR-85735-955</t>
  </si>
  <si>
    <t xml:space="preserve">32638-38620-AX</t>
  </si>
  <si>
    <t xml:space="preserve">YFX-64795-136</t>
  </si>
  <si>
    <t xml:space="preserve">83163-65741-IH</t>
  </si>
  <si>
    <t xml:space="preserve">DDO-71442-967</t>
  </si>
  <si>
    <t xml:space="preserve">89422-58281-FD</t>
  </si>
  <si>
    <t xml:space="preserve">ILQ-11027-588</t>
  </si>
  <si>
    <t xml:space="preserve">76293-30918-DQ</t>
  </si>
  <si>
    <t xml:space="preserve">KRZ-13868-122</t>
  </si>
  <si>
    <t xml:space="preserve">86779-84838-EJ</t>
  </si>
  <si>
    <t xml:space="preserve">VRM-93594-914</t>
  </si>
  <si>
    <t xml:space="preserve">66806-41795-MX</t>
  </si>
  <si>
    <t xml:space="preserve">HXL-22497-359</t>
  </si>
  <si>
    <t xml:space="preserve">64875-71224-UI</t>
  </si>
  <si>
    <t xml:space="preserve">NOP-21394-646</t>
  </si>
  <si>
    <t xml:space="preserve">16982-35708-BZ</t>
  </si>
  <si>
    <t xml:space="preserve">FTV-77095-168</t>
  </si>
  <si>
    <t xml:space="preserve">66708-26678-QK</t>
  </si>
  <si>
    <t xml:space="preserve">BOR-02906-411</t>
  </si>
  <si>
    <t xml:space="preserve">08743-09057-OO</t>
  </si>
  <si>
    <t xml:space="preserve">WMP-68847-770</t>
  </si>
  <si>
    <t xml:space="preserve">37490-01572-JW</t>
  </si>
  <si>
    <t xml:space="preserve">TMO-22785-872</t>
  </si>
  <si>
    <t xml:space="preserve">01811-60350-CU</t>
  </si>
  <si>
    <t xml:space="preserve">TJG-73587-353</t>
  </si>
  <si>
    <t xml:space="preserve">24766-58139-GT</t>
  </si>
  <si>
    <t xml:space="preserve">OOU-61343-455</t>
  </si>
  <si>
    <t xml:space="preserve">90123-70970-NY</t>
  </si>
  <si>
    <t xml:space="preserve">RMA-08327-369</t>
  </si>
  <si>
    <t xml:space="preserve">93809-05424-MG</t>
  </si>
  <si>
    <t xml:space="preserve">SFB-97929-779</t>
  </si>
  <si>
    <t xml:space="preserve">85425-33494-HQ</t>
  </si>
  <si>
    <t xml:space="preserve">AUP-10128-606</t>
  </si>
  <si>
    <t xml:space="preserve">54387-64897-XC</t>
  </si>
  <si>
    <t xml:space="preserve">YTW-40242-005</t>
  </si>
  <si>
    <t xml:space="preserve">01035-70465-UO</t>
  </si>
  <si>
    <t xml:space="preserve">PRP-53390-819</t>
  </si>
  <si>
    <t xml:space="preserve">84260-39432-ML</t>
  </si>
  <si>
    <t xml:space="preserve">GSJ-01065-125</t>
  </si>
  <si>
    <t xml:space="preserve">69779-40609-RS</t>
  </si>
  <si>
    <t xml:space="preserve">YQU-65147-580</t>
  </si>
  <si>
    <t xml:space="preserve">80247-70000-HT</t>
  </si>
  <si>
    <t xml:space="preserve">QPM-95832-683</t>
  </si>
  <si>
    <t xml:space="preserve">35058-04550-VC</t>
  </si>
  <si>
    <t xml:space="preserve">BNQ-88920-567</t>
  </si>
  <si>
    <t xml:space="preserve">27226-53717-SY</t>
  </si>
  <si>
    <t xml:space="preserve">PUX-47906-110</t>
  </si>
  <si>
    <t xml:space="preserve">02002-98725-CH</t>
  </si>
  <si>
    <t xml:space="preserve">COL-72079-610</t>
  </si>
  <si>
    <t xml:space="preserve">38487-01549-MV</t>
  </si>
  <si>
    <t xml:space="preserve">LBC-45686-819</t>
  </si>
  <si>
    <t xml:space="preserve">98573-41811-EQ</t>
  </si>
  <si>
    <t xml:space="preserve">BLQ-03709-265</t>
  </si>
  <si>
    <t xml:space="preserve">72463-75685-MV</t>
  </si>
  <si>
    <t xml:space="preserve">VFZ-91673-181</t>
  </si>
  <si>
    <t xml:space="preserve">10225-91535-AI</t>
  </si>
  <si>
    <t xml:space="preserve">WKD-81956-870</t>
  </si>
  <si>
    <t xml:space="preserve">48090-06534-HI</t>
  </si>
  <si>
    <t xml:space="preserve">TNI-91067-006</t>
  </si>
  <si>
    <t xml:space="preserve">80444-58185-FX</t>
  </si>
  <si>
    <t xml:space="preserve">IZA-61469-812</t>
  </si>
  <si>
    <t xml:space="preserve">13561-92774-WP</t>
  </si>
  <si>
    <t xml:space="preserve">PSS-22466-862</t>
  </si>
  <si>
    <t xml:space="preserve">11550-78378-GE</t>
  </si>
  <si>
    <t xml:space="preserve">REH-56504-397</t>
  </si>
  <si>
    <t xml:space="preserve">90961-35603-RP</t>
  </si>
  <si>
    <t xml:space="preserve">ALA-62598-016</t>
  </si>
  <si>
    <t xml:space="preserve">57145-03803-ZL</t>
  </si>
  <si>
    <t xml:space="preserve">EYE-70374-835</t>
  </si>
  <si>
    <t xml:space="preserve">89115-11966-VF</t>
  </si>
  <si>
    <t xml:space="preserve">CCZ-19589-212</t>
  </si>
  <si>
    <t xml:space="preserve">05754-41702-FG</t>
  </si>
  <si>
    <t xml:space="preserve">BPT-83989-157</t>
  </si>
  <si>
    <t xml:space="preserve">84269-49816-ML</t>
  </si>
  <si>
    <t xml:space="preserve">YFH-87456-208</t>
  </si>
  <si>
    <t xml:space="preserve">23600-98432-ME</t>
  </si>
  <si>
    <t xml:space="preserve">JLN-14700-924</t>
  </si>
  <si>
    <t xml:space="preserve">79058-02767-CP</t>
  </si>
  <si>
    <t xml:space="preserve">JVW-22582-137</t>
  </si>
  <si>
    <t xml:space="preserve">89208-74646-UK</t>
  </si>
  <si>
    <t xml:space="preserve">LAA-41879-001</t>
  </si>
  <si>
    <t xml:space="preserve">11408-81032-UR</t>
  </si>
  <si>
    <t xml:space="preserve">BRV-64870-915</t>
  </si>
  <si>
    <t xml:space="preserve">32070-55528-UG</t>
  </si>
  <si>
    <t xml:space="preserve">RGJ-12544-083</t>
  </si>
  <si>
    <t xml:space="preserve">48873-84433-PN</t>
  </si>
  <si>
    <t xml:space="preserve">JJX-83339-346</t>
  </si>
  <si>
    <t xml:space="preserve">32928-18158-OW</t>
  </si>
  <si>
    <t xml:space="preserve">BIU-21970-705</t>
  </si>
  <si>
    <t xml:space="preserve">89711-56688-GG</t>
  </si>
  <si>
    <t xml:space="preserve">ELJ-87741-745</t>
  </si>
  <si>
    <t xml:space="preserve">48389-71976-JB</t>
  </si>
  <si>
    <t xml:space="preserve">SGI-48226-857</t>
  </si>
  <si>
    <t xml:space="preserve">84033-80762-EQ</t>
  </si>
  <si>
    <t xml:space="preserve">AHV-66988-037</t>
  </si>
  <si>
    <t xml:space="preserve">12743-00952-KO</t>
  </si>
  <si>
    <t xml:space="preserve">ISK-42066-094</t>
  </si>
  <si>
    <t xml:space="preserve">41505-42181-EF</t>
  </si>
  <si>
    <t xml:space="preserve">FTC-35822-530</t>
  </si>
  <si>
    <t xml:space="preserve">14307-87663-KB</t>
  </si>
  <si>
    <t xml:space="preserve">VSS-56247-688</t>
  </si>
  <si>
    <t xml:space="preserve">08360-19442-GB</t>
  </si>
  <si>
    <t xml:space="preserve">HVW-25584-144</t>
  </si>
  <si>
    <t xml:space="preserve">93405-51204-UW</t>
  </si>
  <si>
    <t xml:space="preserve">MUY-15309-209</t>
  </si>
  <si>
    <t xml:space="preserve">97152-03355-IW</t>
  </si>
  <si>
    <t xml:space="preserve">VAJ-44572-469</t>
  </si>
  <si>
    <t xml:space="preserve">79216-73157-TE</t>
  </si>
  <si>
    <t xml:space="preserve">YJU-84377-606</t>
  </si>
  <si>
    <t xml:space="preserve">20259-47723-AC</t>
  </si>
  <si>
    <t xml:space="preserve">VNC-93921-469</t>
  </si>
  <si>
    <t xml:space="preserve">04666-71569-RI</t>
  </si>
  <si>
    <t xml:space="preserve">OGB-91614-810</t>
  </si>
  <si>
    <t xml:space="preserve">08909-77713-CG</t>
  </si>
  <si>
    <t xml:space="preserve">BQI-61647-496</t>
  </si>
  <si>
    <t xml:space="preserve">84340-73931-VV</t>
  </si>
  <si>
    <t xml:space="preserve">IOM-51636-823</t>
  </si>
  <si>
    <t xml:space="preserve">04609-95151-XH</t>
  </si>
  <si>
    <t xml:space="preserve">GGD-38107-641</t>
  </si>
  <si>
    <t xml:space="preserve">99562-88650-YF</t>
  </si>
  <si>
    <t xml:space="preserve">LTO-95975-728</t>
  </si>
  <si>
    <t xml:space="preserve">46560-73885-PJ</t>
  </si>
  <si>
    <t xml:space="preserve">IGM-84664-265</t>
  </si>
  <si>
    <t xml:space="preserve">80179-44620-WN</t>
  </si>
  <si>
    <t xml:space="preserve">SKO-45740-621</t>
  </si>
  <si>
    <t xml:space="preserve">FOJ-02234-063</t>
  </si>
  <si>
    <t xml:space="preserve">59081-87231-VP</t>
  </si>
  <si>
    <t xml:space="preserve">E-D-2.5</t>
  </si>
  <si>
    <t xml:space="preserve">MSJ-11909-468</t>
  </si>
  <si>
    <t xml:space="preserve">07878-45872-CC</t>
  </si>
  <si>
    <t xml:space="preserve">DKB-78053-329</t>
  </si>
  <si>
    <t xml:space="preserve">12444-05174-OO</t>
  </si>
  <si>
    <t xml:space="preserve">DFZ-45083-941</t>
  </si>
  <si>
    <t xml:space="preserve">34665-62561-AU</t>
  </si>
  <si>
    <t xml:space="preserve">OTA-40969-710</t>
  </si>
  <si>
    <t xml:space="preserve">77877-11993-QH</t>
  </si>
  <si>
    <t xml:space="preserve">GRH-45571-667</t>
  </si>
  <si>
    <t xml:space="preserve">32291-18308-YZ</t>
  </si>
  <si>
    <t xml:space="preserve">NXV-05302-067</t>
  </si>
  <si>
    <t xml:space="preserve">25754-33191-ZI</t>
  </si>
  <si>
    <t xml:space="preserve">VZH-86274-142</t>
  </si>
  <si>
    <t xml:space="preserve">53120-45532-KL</t>
  </si>
  <si>
    <t xml:space="preserve">KIX-93248-135</t>
  </si>
  <si>
    <t xml:space="preserve">36605-83052-WB</t>
  </si>
  <si>
    <t xml:space="preserve">AXR-10962-010</t>
  </si>
  <si>
    <t xml:space="preserve">53683-35977-KI</t>
  </si>
  <si>
    <t xml:space="preserve">IHS-71573-008</t>
  </si>
  <si>
    <t xml:space="preserve">07972-83134-NM</t>
  </si>
  <si>
    <t xml:space="preserve">QTR-19001-114</t>
  </si>
  <si>
    <t xml:space="preserve">WBK-62297-910</t>
  </si>
  <si>
    <t xml:space="preserve">25514-23938-IQ</t>
  </si>
  <si>
    <t xml:space="preserve">OGY-19377-175</t>
  </si>
  <si>
    <t xml:space="preserve">49084-44492-OJ</t>
  </si>
  <si>
    <t xml:space="preserve">ESR-66651-814</t>
  </si>
  <si>
    <t xml:space="preserve">76624-72205-CK</t>
  </si>
  <si>
    <t xml:space="preserve">CPX-46916-770</t>
  </si>
  <si>
    <t xml:space="preserve">12729-50170-JE</t>
  </si>
  <si>
    <t xml:space="preserve">MDC-03318-645</t>
  </si>
  <si>
    <t xml:space="preserve">43974-44760-QI</t>
  </si>
  <si>
    <t xml:space="preserve">SFF-86059-407</t>
  </si>
  <si>
    <t xml:space="preserve">30585-48726-BK</t>
  </si>
  <si>
    <t xml:space="preserve">SCL-94540-788</t>
  </si>
  <si>
    <t xml:space="preserve">16123-07017-TY</t>
  </si>
  <si>
    <t xml:space="preserve">HVU-21634-076</t>
  </si>
  <si>
    <t xml:space="preserve">27723-45097-MH</t>
  </si>
  <si>
    <t xml:space="preserve">XUS-73326-418</t>
  </si>
  <si>
    <t xml:space="preserve">37078-56703-AF</t>
  </si>
  <si>
    <t xml:space="preserve">XWD-18933-006</t>
  </si>
  <si>
    <t xml:space="preserve">79420-11075-MY</t>
  </si>
  <si>
    <t xml:space="preserve">HPD-65272-772</t>
  </si>
  <si>
    <t xml:space="preserve">57504-13456-UO</t>
  </si>
  <si>
    <t xml:space="preserve">JEG-93140-224</t>
  </si>
  <si>
    <t xml:space="preserve">53751-57560-CN</t>
  </si>
  <si>
    <t xml:space="preserve">NNH-62058-950</t>
  </si>
  <si>
    <t xml:space="preserve">96112-42558-EA</t>
  </si>
  <si>
    <t xml:space="preserve">LTD-71429-845</t>
  </si>
  <si>
    <t xml:space="preserve">03157-23165-UB</t>
  </si>
  <si>
    <t xml:space="preserve">MPV-26985-215</t>
  </si>
  <si>
    <t xml:space="preserve">51466-52850-AG</t>
  </si>
  <si>
    <t xml:space="preserve">IYO-10245-081</t>
  </si>
  <si>
    <t xml:space="preserve">57145-31023-FK</t>
  </si>
  <si>
    <t xml:space="preserve">BYZ-39669-954</t>
  </si>
  <si>
    <t xml:space="preserve">66408-53777-VE</t>
  </si>
  <si>
    <t xml:space="preserve">EFB-72860-209</t>
  </si>
  <si>
    <t xml:space="preserve">53035-99701-WG</t>
  </si>
  <si>
    <t xml:space="preserve">GMM-72397-378</t>
  </si>
  <si>
    <t xml:space="preserve">45899-92796-EI</t>
  </si>
  <si>
    <t xml:space="preserve">LYP-52345-883</t>
  </si>
  <si>
    <t xml:space="preserve">17649-28133-PY</t>
  </si>
  <si>
    <t xml:space="preserve">DFK-35846-692</t>
  </si>
  <si>
    <t xml:space="preserve">49612-33852-CN</t>
  </si>
  <si>
    <t xml:space="preserve">XAH-93337-609</t>
  </si>
  <si>
    <t xml:space="preserve">66976-43829-YG</t>
  </si>
  <si>
    <t xml:space="preserve">QKA-72582-644</t>
  </si>
  <si>
    <t xml:space="preserve">64852-04619-XZ</t>
  </si>
  <si>
    <t xml:space="preserve">ZDK-84567-102</t>
  </si>
  <si>
    <t xml:space="preserve">58690-31815-VY</t>
  </si>
  <si>
    <t xml:space="preserve">WAV-38301-984</t>
  </si>
  <si>
    <t xml:space="preserve">62863-81239-DT</t>
  </si>
  <si>
    <t xml:space="preserve">KZR-33023-209</t>
  </si>
  <si>
    <t xml:space="preserve">21177-40725-CF</t>
  </si>
  <si>
    <t xml:space="preserve">ULM-49433-003</t>
  </si>
  <si>
    <t xml:space="preserve">99421-80253-UI</t>
  </si>
  <si>
    <t xml:space="preserve">SIB-83254-136</t>
  </si>
  <si>
    <t xml:space="preserve">45315-50206-DK</t>
  </si>
  <si>
    <t xml:space="preserve">NOK-50349-551</t>
  </si>
  <si>
    <t xml:space="preserve">09595-95726-OV</t>
  </si>
  <si>
    <t xml:space="preserve">YIS-96268-844</t>
  </si>
  <si>
    <t xml:space="preserve">60221-67036-TD</t>
  </si>
  <si>
    <t xml:space="preserve">CXI-04933-855</t>
  </si>
  <si>
    <t xml:space="preserve">62923-29397-KX</t>
  </si>
  <si>
    <t xml:space="preserve">IZU-90429-382</t>
  </si>
  <si>
    <t xml:space="preserve">33011-52383-BA</t>
  </si>
  <si>
    <t xml:space="preserve">WIT-40912-783</t>
  </si>
  <si>
    <t xml:space="preserve">86768-91598-FA</t>
  </si>
  <si>
    <t xml:space="preserve">PSD-57291-590</t>
  </si>
  <si>
    <t xml:space="preserve">37191-12203-MX</t>
  </si>
  <si>
    <t xml:space="preserve">GOI-41472-677</t>
  </si>
  <si>
    <t xml:space="preserve">16545-76328-JY</t>
  </si>
  <si>
    <t xml:space="preserve">KTX-17944-494</t>
  </si>
  <si>
    <t xml:space="preserve">74330-29286-RO</t>
  </si>
  <si>
    <t xml:space="preserve">RDM-99811-230</t>
  </si>
  <si>
    <t xml:space="preserve">22349-47389-GY</t>
  </si>
  <si>
    <t xml:space="preserve">JTU-55897-581</t>
  </si>
  <si>
    <t xml:space="preserve">70290-38099-GB</t>
  </si>
  <si>
    <t xml:space="preserve">CRK-07584-240</t>
  </si>
  <si>
    <t xml:space="preserve">18741-72071-PP</t>
  </si>
  <si>
    <t xml:space="preserve">MKE-75518-399</t>
  </si>
  <si>
    <t xml:space="preserve">62588-82624-II</t>
  </si>
  <si>
    <t xml:space="preserve">AEL-51169-725</t>
  </si>
  <si>
    <t xml:space="preserve">37430-29579-HD</t>
  </si>
  <si>
    <t xml:space="preserve">ZGM-83108-823</t>
  </si>
  <si>
    <t xml:space="preserve">84132-22322-QT</t>
  </si>
  <si>
    <t xml:space="preserve">JBP-78754-392</t>
  </si>
  <si>
    <t xml:space="preserve">RNH-54912-747</t>
  </si>
  <si>
    <t xml:space="preserve">37445-17791-NQ</t>
  </si>
  <si>
    <t xml:space="preserve">JDS-33440-914</t>
  </si>
  <si>
    <t xml:space="preserve">58511-10548-ZU</t>
  </si>
  <si>
    <t xml:space="preserve">SYX-48878-182</t>
  </si>
  <si>
    <t xml:space="preserve">47725-34771-FJ</t>
  </si>
  <si>
    <t xml:space="preserve">ZGD-94763-868</t>
  </si>
  <si>
    <t xml:space="preserve">53086-67334-KT</t>
  </si>
  <si>
    <t xml:space="preserve">CZY-70361-485</t>
  </si>
  <si>
    <t xml:space="preserve">83308-82257-UN</t>
  </si>
  <si>
    <t xml:space="preserve">RJR-12175-899</t>
  </si>
  <si>
    <t xml:space="preserve">37274-08534-FM</t>
  </si>
  <si>
    <t xml:space="preserve">ELB-07929-407</t>
  </si>
  <si>
    <t xml:space="preserve">54004-04664-AA</t>
  </si>
  <si>
    <t xml:space="preserve">UJQ-54441-340</t>
  </si>
  <si>
    <t xml:space="preserve">26822-19510-SD</t>
  </si>
  <si>
    <t xml:space="preserve">OWY-43108-475</t>
  </si>
  <si>
    <t xml:space="preserve">06432-73165-ML</t>
  </si>
  <si>
    <t xml:space="preserve">GNO-91911-159</t>
  </si>
  <si>
    <t xml:space="preserve">96503-31833-CW</t>
  </si>
  <si>
    <t xml:space="preserve">CNY-06284-066</t>
  </si>
  <si>
    <t xml:space="preserve">63985-64148-MG</t>
  </si>
  <si>
    <t xml:space="preserve">OQS-46321-904</t>
  </si>
  <si>
    <t xml:space="preserve">19597-91185-CM</t>
  </si>
  <si>
    <t xml:space="preserve">IBW-87442-480</t>
  </si>
  <si>
    <t xml:space="preserve">79814-23626-JR</t>
  </si>
  <si>
    <t xml:space="preserve">DGZ-82537-477</t>
  </si>
  <si>
    <t xml:space="preserve">43439-94003-DW</t>
  </si>
  <si>
    <t xml:space="preserve">LPS-39089-432</t>
  </si>
  <si>
    <t xml:space="preserve">97655-45555-LI</t>
  </si>
  <si>
    <t xml:space="preserve">MQU-86100-929</t>
  </si>
  <si>
    <t xml:space="preserve">64418-01720-VW</t>
  </si>
  <si>
    <t xml:space="preserve">XUR-14132-391</t>
  </si>
  <si>
    <t xml:space="preserve">96836-09258-RI</t>
  </si>
  <si>
    <t xml:space="preserve">OVI-27064-381</t>
  </si>
  <si>
    <t xml:space="preserve">SHP-17012-870</t>
  </si>
  <si>
    <t xml:space="preserve">69529-07533-CV</t>
  </si>
  <si>
    <t xml:space="preserve">FDY-03414-903</t>
  </si>
  <si>
    <t xml:space="preserve">94840-49457-UD</t>
  </si>
  <si>
    <t xml:space="preserve">WXT-85291-143</t>
  </si>
  <si>
    <t xml:space="preserve">81414-81273-DK</t>
  </si>
  <si>
    <t xml:space="preserve">QNP-18893-547</t>
  </si>
  <si>
    <t xml:space="preserve">76930-61689-CH</t>
  </si>
  <si>
    <t xml:space="preserve">DOH-92927-530</t>
  </si>
  <si>
    <t xml:space="preserve">12839-56537-TQ</t>
  </si>
  <si>
    <t xml:space="preserve">HGJ-82768-173</t>
  </si>
  <si>
    <t xml:space="preserve">62741-01322-HU</t>
  </si>
  <si>
    <t xml:space="preserve">YPT-95383-088</t>
  </si>
  <si>
    <t xml:space="preserve">OYH-16533-767</t>
  </si>
  <si>
    <t xml:space="preserve">44932-34838-RM</t>
  </si>
  <si>
    <t xml:space="preserve">DWW-28642-549</t>
  </si>
  <si>
    <t xml:space="preserve">91181-19412-RQ</t>
  </si>
  <si>
    <t xml:space="preserve">CGO-79583-871</t>
  </si>
  <si>
    <t xml:space="preserve">37182-54930-XC</t>
  </si>
  <si>
    <t xml:space="preserve">TFY-52090-386</t>
  </si>
  <si>
    <t xml:space="preserve">08613-17327-XT</t>
  </si>
  <si>
    <t xml:space="preserve">NYY-73968-094</t>
  </si>
  <si>
    <t xml:space="preserve">70451-38048-AH</t>
  </si>
  <si>
    <t xml:space="preserve">QEY-71761-460</t>
  </si>
  <si>
    <t xml:space="preserve">35442-75769-PL</t>
  </si>
  <si>
    <t xml:space="preserve">GKQ-82603-910</t>
  </si>
  <si>
    <t xml:space="preserve">83737-56117-JE</t>
  </si>
  <si>
    <t xml:space="preserve">IOB-32673-745</t>
  </si>
  <si>
    <t xml:space="preserve">07095-81281-NJ</t>
  </si>
  <si>
    <t xml:space="preserve">YAU-98893-150</t>
  </si>
  <si>
    <t xml:space="preserve">77043-48851-HG</t>
  </si>
  <si>
    <t xml:space="preserve">XNM-14163-951</t>
  </si>
  <si>
    <t xml:space="preserve">78224-60622-KH</t>
  </si>
  <si>
    <t xml:space="preserve">JPB-45297-000</t>
  </si>
  <si>
    <t xml:space="preserve">83105-86631-IU</t>
  </si>
  <si>
    <t xml:space="preserve">MOU-74341-266</t>
  </si>
  <si>
    <t xml:space="preserve">99358-65399-TC</t>
  </si>
  <si>
    <t xml:space="preserve">DHJ-87461-571</t>
  </si>
  <si>
    <t xml:space="preserve">94525-76037-JP</t>
  </si>
  <si>
    <t xml:space="preserve">DKM-97676-850</t>
  </si>
  <si>
    <t xml:space="preserve">UEB-09112-118</t>
  </si>
  <si>
    <t xml:space="preserve">82718-93677-XO</t>
  </si>
  <si>
    <t xml:space="preserve">ORZ-67699-748</t>
  </si>
  <si>
    <t xml:space="preserve">44708-78241-DF</t>
  </si>
  <si>
    <t xml:space="preserve">JXP-28398-485</t>
  </si>
  <si>
    <t xml:space="preserve">23039-93032-FN</t>
  </si>
  <si>
    <t xml:space="preserve">WWH-92259-198</t>
  </si>
  <si>
    <t xml:space="preserve">35256-12529-FT</t>
  </si>
  <si>
    <t xml:space="preserve">FLR-82914-153</t>
  </si>
  <si>
    <t xml:space="preserve">86100-33488-WP</t>
  </si>
  <si>
    <t xml:space="preserve">AMB-93600-000</t>
  </si>
  <si>
    <t xml:space="preserve">64435-53100-WM</t>
  </si>
  <si>
    <t xml:space="preserve">FEP-36895-658</t>
  </si>
  <si>
    <t xml:space="preserve">44699-43836-UH</t>
  </si>
  <si>
    <t xml:space="preserve">RXW-91413-276</t>
  </si>
  <si>
    <t xml:space="preserve">29588-35679-RG</t>
  </si>
  <si>
    <t xml:space="preserve">SDB-77492-188</t>
  </si>
  <si>
    <t xml:space="preserve">64815-54078-HH</t>
  </si>
  <si>
    <t xml:space="preserve">RZN-65182-395</t>
  </si>
  <si>
    <t xml:space="preserve">59572-41990-XY</t>
  </si>
  <si>
    <t xml:space="preserve">HDQ-86094-507</t>
  </si>
  <si>
    <t xml:space="preserve">32481-61533-ZJ</t>
  </si>
  <si>
    <t xml:space="preserve">YXO-79631-417</t>
  </si>
  <si>
    <t xml:space="preserve">31587-92570-HL</t>
  </si>
  <si>
    <t xml:space="preserve">SNF-57032-096</t>
  </si>
  <si>
    <t xml:space="preserve">93832-04799-ID</t>
  </si>
  <si>
    <t xml:space="preserve">DGL-29648-995</t>
  </si>
  <si>
    <t xml:space="preserve">59367-30821-ZQ</t>
  </si>
  <si>
    <t xml:space="preserve">GPU-65651-504</t>
  </si>
  <si>
    <t xml:space="preserve">83947-45528-ET</t>
  </si>
  <si>
    <t xml:space="preserve">OJU-34452-896</t>
  </si>
  <si>
    <t xml:space="preserve">60799-92593-CX</t>
  </si>
  <si>
    <t xml:space="preserve">GZS-50547-887</t>
  </si>
  <si>
    <t xml:space="preserve">61600-55136-UM</t>
  </si>
  <si>
    <t xml:space="preserve">ESR-54041-053</t>
  </si>
  <si>
    <t xml:space="preserve">59771-90302-OF</t>
  </si>
  <si>
    <t xml:space="preserve">OGD-10781-526</t>
  </si>
  <si>
    <t xml:space="preserve">16880-78077-FB</t>
  </si>
  <si>
    <t xml:space="preserve">FVH-29271-315</t>
  </si>
  <si>
    <t xml:space="preserve">74415-50873-FC</t>
  </si>
  <si>
    <t xml:space="preserve">BNZ-20544-633</t>
  </si>
  <si>
    <t xml:space="preserve">31798-95707-NR</t>
  </si>
  <si>
    <t xml:space="preserve">FUX-85791-078</t>
  </si>
  <si>
    <t xml:space="preserve">59122-08794-WT</t>
  </si>
  <si>
    <t xml:space="preserve">YXP-20078-116</t>
  </si>
  <si>
    <t xml:space="preserve">37238-52421-JJ</t>
  </si>
  <si>
    <t xml:space="preserve">VQV-59984-866</t>
  </si>
  <si>
    <t xml:space="preserve">48854-01899-FN</t>
  </si>
  <si>
    <t xml:space="preserve">JEH-37276-048</t>
  </si>
  <si>
    <t xml:space="preserve">80896-38819-DW</t>
  </si>
  <si>
    <t xml:space="preserve">VYD-28555-589</t>
  </si>
  <si>
    <t xml:space="preserve">29814-01459-RC</t>
  </si>
  <si>
    <t xml:space="preserve">WUG-76466-650</t>
  </si>
  <si>
    <t xml:space="preserve">RJV-08261-583</t>
  </si>
  <si>
    <t xml:space="preserve">48497-29281-FE</t>
  </si>
  <si>
    <t xml:space="preserve">PMR-56062-609</t>
  </si>
  <si>
    <t xml:space="preserve">43605-12616-YH</t>
  </si>
  <si>
    <t xml:space="preserve">XLD-12920-505</t>
  </si>
  <si>
    <t xml:space="preserve">21907-75962-VB</t>
  </si>
  <si>
    <t xml:space="preserve">UBW-50312-037</t>
  </si>
  <si>
    <t xml:space="preserve">69503-12127-YD</t>
  </si>
  <si>
    <t xml:space="preserve">QAW-05889-019</t>
  </si>
  <si>
    <t xml:space="preserve">68810-07329-EU</t>
  </si>
  <si>
    <t xml:space="preserve">EPT-12715-397</t>
  </si>
  <si>
    <t xml:space="preserve">08478-75251-OG</t>
  </si>
  <si>
    <t xml:space="preserve">DHT-93810-053</t>
  </si>
  <si>
    <t xml:space="preserve">17005-82030-EA</t>
  </si>
  <si>
    <t xml:space="preserve">DMY-96037-963</t>
  </si>
  <si>
    <t xml:space="preserve">42179-95059-DO</t>
  </si>
  <si>
    <t xml:space="preserve">MBM-55936-917</t>
  </si>
  <si>
    <t xml:space="preserve">55989-39849-WO</t>
  </si>
  <si>
    <t xml:space="preserve">TPA-93614-840</t>
  </si>
  <si>
    <t xml:space="preserve">28932-49296-TM</t>
  </si>
  <si>
    <t xml:space="preserve">WDM-77521-710</t>
  </si>
  <si>
    <t xml:space="preserve">86144-10144-CB</t>
  </si>
  <si>
    <t xml:space="preserve">EIP-19142-462</t>
  </si>
  <si>
    <t xml:space="preserve">60973-72562-DQ</t>
  </si>
  <si>
    <t xml:space="preserve">ZZL-76364-387</t>
  </si>
  <si>
    <t xml:space="preserve">11263-86515-VU</t>
  </si>
  <si>
    <t xml:space="preserve">GMF-18638-786</t>
  </si>
  <si>
    <t xml:space="preserve">60004-62976-NI</t>
  </si>
  <si>
    <t xml:space="preserve">TDJ-20844-787</t>
  </si>
  <si>
    <t xml:space="preserve">77876-28498-HI</t>
  </si>
  <si>
    <t xml:space="preserve">BWK-39400-446</t>
  </si>
  <si>
    <t xml:space="preserve">61302-06948-EH</t>
  </si>
  <si>
    <t xml:space="preserve">LCB-02099-995</t>
  </si>
  <si>
    <t xml:space="preserve">06757-96251-UH</t>
  </si>
  <si>
    <t xml:space="preserve">UBA-43678-174</t>
  </si>
  <si>
    <t xml:space="preserve">44530-75983-OD</t>
  </si>
  <si>
    <t xml:space="preserve">UDH-24280-432</t>
  </si>
  <si>
    <t xml:space="preserve">44865-58249-RY</t>
  </si>
  <si>
    <t xml:space="preserve">IDQ-20193-502</t>
  </si>
  <si>
    <t xml:space="preserve">36021-61205-DF</t>
  </si>
  <si>
    <t xml:space="preserve">DJG-14442-608</t>
  </si>
  <si>
    <t xml:space="preserve">75716-12782-SS</t>
  </si>
  <si>
    <t xml:space="preserve">DWB-61381-370</t>
  </si>
  <si>
    <t xml:space="preserve">11812-00461-KH</t>
  </si>
  <si>
    <t xml:space="preserve">FRD-17347-990</t>
  </si>
  <si>
    <t xml:space="preserve">46681-78850-ZW</t>
  </si>
  <si>
    <t xml:space="preserve">YPP-27450-525</t>
  </si>
  <si>
    <t xml:space="preserve">01932-87052-KO</t>
  </si>
  <si>
    <t xml:space="preserve">EFC-39577-424</t>
  </si>
  <si>
    <t xml:space="preserve">16046-34805-ZF</t>
  </si>
  <si>
    <t xml:space="preserve">LAW-80062-016</t>
  </si>
  <si>
    <t xml:space="preserve">34546-70516-LR</t>
  </si>
  <si>
    <t xml:space="preserve">WKL-27981-758</t>
  </si>
  <si>
    <t xml:space="preserve">73699-93557-FZ</t>
  </si>
  <si>
    <t xml:space="preserve">VRT-39834-265</t>
  </si>
  <si>
    <t xml:space="preserve">86686-37462-CK</t>
  </si>
  <si>
    <t xml:space="preserve">QTC-71005-730</t>
  </si>
  <si>
    <t xml:space="preserve">14298-02150-KH</t>
  </si>
  <si>
    <t xml:space="preserve">TNX-09857-717</t>
  </si>
  <si>
    <t xml:space="preserve">48675-07824-HJ</t>
  </si>
  <si>
    <t xml:space="preserve">JZV-43874-185</t>
  </si>
  <si>
    <t xml:space="preserve">18551-80943-YQ</t>
  </si>
  <si>
    <t xml:space="preserve">ICF-17486-106</t>
  </si>
  <si>
    <t xml:space="preserve">19196-09748-DB</t>
  </si>
  <si>
    <t xml:space="preserve">BMK-49520-383</t>
  </si>
  <si>
    <t xml:space="preserve">72233-08665-IP</t>
  </si>
  <si>
    <t xml:space="preserve">HTS-15020-632</t>
  </si>
  <si>
    <t xml:space="preserve">53817-13148-RK</t>
  </si>
  <si>
    <t xml:space="preserve">YLE-18247-749</t>
  </si>
  <si>
    <t xml:space="preserve">92227-49331-QR</t>
  </si>
  <si>
    <t xml:space="preserve">KJJ-12573-591</t>
  </si>
  <si>
    <t xml:space="preserve">12997-41076-FQ</t>
  </si>
  <si>
    <t xml:space="preserve">RGU-43561-950</t>
  </si>
  <si>
    <t xml:space="preserve">44220-00348-MB</t>
  </si>
  <si>
    <t xml:space="preserve">JSN-73975-443</t>
  </si>
  <si>
    <t xml:space="preserve">93047-98331-DD</t>
  </si>
  <si>
    <t xml:space="preserve">WNR-71736-993</t>
  </si>
  <si>
    <t xml:space="preserve">HNI-91338-546</t>
  </si>
  <si>
    <t xml:space="preserve">67285-75317-XI</t>
  </si>
  <si>
    <t xml:space="preserve">CYH-53243-218</t>
  </si>
  <si>
    <t xml:space="preserve">88167-57964-PH</t>
  </si>
  <si>
    <t xml:space="preserve">SVD-75407-177</t>
  </si>
  <si>
    <t xml:space="preserve">16106-36039-QS</t>
  </si>
  <si>
    <t xml:space="preserve">NVN-66443-451</t>
  </si>
  <si>
    <t xml:space="preserve">98921-82417-GN</t>
  </si>
  <si>
    <t xml:space="preserve">JUA-13580-095</t>
  </si>
  <si>
    <t xml:space="preserve">55265-75151-AK</t>
  </si>
  <si>
    <t xml:space="preserve">ACY-56225-839</t>
  </si>
  <si>
    <t xml:space="preserve">47386-50743-FG</t>
  </si>
  <si>
    <t xml:space="preserve">QBB-07903-622</t>
  </si>
  <si>
    <t xml:space="preserve">32622-54551-UC</t>
  </si>
  <si>
    <t xml:space="preserve">JLJ-81802-619</t>
  </si>
  <si>
    <t xml:space="preserve">HFT-77191-168</t>
  </si>
  <si>
    <t xml:space="preserve">48419-02347-XP</t>
  </si>
  <si>
    <t xml:space="preserve">SZR-35951-530</t>
  </si>
  <si>
    <t xml:space="preserve">14121-20527-OJ</t>
  </si>
  <si>
    <t xml:space="preserve">IKL-95976-565</t>
  </si>
  <si>
    <t xml:space="preserve">53486-73919-BQ</t>
  </si>
  <si>
    <t xml:space="preserve">XEY-48929-474</t>
  </si>
  <si>
    <t xml:space="preserve">21889-94615-WT</t>
  </si>
  <si>
    <t xml:space="preserve">SQT-07286-736</t>
  </si>
  <si>
    <t xml:space="preserve">87726-16941-QW</t>
  </si>
  <si>
    <t xml:space="preserve">QDU-45390-361</t>
  </si>
  <si>
    <t xml:space="preserve">03677-09134-BC</t>
  </si>
  <si>
    <t xml:space="preserve">RUJ-30649-712</t>
  </si>
  <si>
    <t xml:space="preserve">93224-71517-WV</t>
  </si>
  <si>
    <t xml:space="preserve">WSV-49732-075</t>
  </si>
  <si>
    <t xml:space="preserve">76263-95145-GJ</t>
  </si>
  <si>
    <t xml:space="preserve">VJF-46305-323</t>
  </si>
  <si>
    <t xml:space="preserve">68555-89840-GZ</t>
  </si>
  <si>
    <t xml:space="preserve">CXD-74176-600</t>
  </si>
  <si>
    <t xml:space="preserve">70624-19112-AO</t>
  </si>
  <si>
    <t xml:space="preserve">ADX-50674-975</t>
  </si>
  <si>
    <t xml:space="preserve">58916-61837-QH</t>
  </si>
  <si>
    <t xml:space="preserve">RRP-51647-420</t>
  </si>
  <si>
    <t xml:space="preserve">89292-52335-YZ</t>
  </si>
  <si>
    <t xml:space="preserve">PKJ-99134-523</t>
  </si>
  <si>
    <t xml:space="preserve">77284-34297-YY</t>
  </si>
  <si>
    <t xml:space="preserve">FZQ-29439-457</t>
  </si>
  <si>
    <t xml:space="preserve">50449-80974-BZ</t>
  </si>
  <si>
    <t xml:space="preserve">USN-68115-161</t>
  </si>
  <si>
    <t xml:space="preserve">08120-16183-AW</t>
  </si>
  <si>
    <t xml:space="preserve">IXU-20263-532</t>
  </si>
  <si>
    <t xml:space="preserve">68044-89277-ML</t>
  </si>
  <si>
    <t xml:space="preserve">CBT-15092-420</t>
  </si>
  <si>
    <t xml:space="preserve">71364-35210-HS</t>
  </si>
  <si>
    <t xml:space="preserve">PKQ-46841-696</t>
  </si>
  <si>
    <t xml:space="preserve">37177-68797-ON</t>
  </si>
  <si>
    <t xml:space="preserve">XDU-05471-219</t>
  </si>
  <si>
    <t xml:space="preserve">60308-06944-GS</t>
  </si>
  <si>
    <t xml:space="preserve">NID-20149-329</t>
  </si>
  <si>
    <t xml:space="preserve">49888-39458-PF</t>
  </si>
  <si>
    <t xml:space="preserve">SVU-27222-213</t>
  </si>
  <si>
    <t xml:space="preserve">60748-46813-DZ</t>
  </si>
  <si>
    <t xml:space="preserve">RWI-84131-848</t>
  </si>
  <si>
    <t xml:space="preserve">16385-11286-NX</t>
  </si>
  <si>
    <t xml:space="preserve">GUU-40666-525</t>
  </si>
  <si>
    <t xml:space="preserve">SCN-51395-066</t>
  </si>
  <si>
    <t xml:space="preserve">72164-90254-EJ</t>
  </si>
  <si>
    <t xml:space="preserve">ULA-24644-321</t>
  </si>
  <si>
    <t xml:space="preserve">67010-92988-CT</t>
  </si>
  <si>
    <t xml:space="preserve">EOL-92666-762</t>
  </si>
  <si>
    <t xml:space="preserve">15776-91507-GT</t>
  </si>
  <si>
    <t xml:space="preserve">AJV-18231-334</t>
  </si>
  <si>
    <t xml:space="preserve">23473-41001-CD</t>
  </si>
  <si>
    <t xml:space="preserve">ZQI-47236-301</t>
  </si>
  <si>
    <t xml:space="preserve">23446-47798-ID</t>
  </si>
  <si>
    <t xml:space="preserve">ZCR-15721-658</t>
  </si>
  <si>
    <t xml:space="preserve">28327-84469-ND</t>
  </si>
  <si>
    <t xml:space="preserve">QEW-47945-682</t>
  </si>
  <si>
    <t xml:space="preserve">42466-87067-DT</t>
  </si>
  <si>
    <t xml:space="preserve">PSY-45485-542</t>
  </si>
  <si>
    <t xml:space="preserve">62246-99443-HF</t>
  </si>
  <si>
    <t xml:space="preserve">BAQ-74241-156</t>
  </si>
  <si>
    <t xml:space="preserve">99869-55718-UU</t>
  </si>
  <si>
    <t xml:space="preserve">BVU-77367-451</t>
  </si>
  <si>
    <t xml:space="preserve">77421-46059-RY</t>
  </si>
  <si>
    <t xml:space="preserve">TJE-91516-344</t>
  </si>
  <si>
    <t xml:space="preserve">49894-06550-OQ</t>
  </si>
  <si>
    <t xml:space="preserve">LIS-96202-702</t>
  </si>
  <si>
    <t xml:space="preserve">72028-63343-SU</t>
  </si>
  <si>
    <t xml:space="preserve">VIO-27668-766</t>
  </si>
  <si>
    <t xml:space="preserve">10074-20104-NN</t>
  </si>
  <si>
    <t xml:space="preserve">ZVG-20473-043</t>
  </si>
  <si>
    <t xml:space="preserve">71769-10219-IM</t>
  </si>
  <si>
    <t xml:space="preserve">KGZ-56395-231</t>
  </si>
  <si>
    <t xml:space="preserve">22221-71106-JD</t>
  </si>
  <si>
    <t xml:space="preserve">CUU-92244-729</t>
  </si>
  <si>
    <t xml:space="preserve">99735-44927-OL</t>
  </si>
  <si>
    <t xml:space="preserve">EHE-94714-312</t>
  </si>
  <si>
    <t xml:space="preserve">27132-68907-RC</t>
  </si>
  <si>
    <t xml:space="preserve">RTL-16205-161</t>
  </si>
  <si>
    <t xml:space="preserve">90440-62727-HI</t>
  </si>
  <si>
    <t xml:space="preserve">GTS-22482-014</t>
  </si>
  <si>
    <t xml:space="preserve">36769-16558-SX</t>
  </si>
  <si>
    <t xml:space="preserve">DYG-25473-881</t>
  </si>
  <si>
    <t xml:space="preserve">10138-31681-SD</t>
  </si>
  <si>
    <t xml:space="preserve">HTR-21838-286</t>
  </si>
  <si>
    <t xml:space="preserve">24669-76297-SF</t>
  </si>
  <si>
    <t xml:space="preserve">KYG-28296-920</t>
  </si>
  <si>
    <t xml:space="preserve">78050-20355-DI</t>
  </si>
  <si>
    <t xml:space="preserve">NNB-20459-430</t>
  </si>
  <si>
    <t xml:space="preserve">79825-17822-UH</t>
  </si>
  <si>
    <t xml:space="preserve">FEK-14025-351</t>
  </si>
  <si>
    <t xml:space="preserve">03990-21586-MQ</t>
  </si>
  <si>
    <t xml:space="preserve">AWH-16980-469</t>
  </si>
  <si>
    <t xml:space="preserve">27493-46921-TZ</t>
  </si>
  <si>
    <t xml:space="preserve">ZPW-31329-741</t>
  </si>
  <si>
    <t xml:space="preserve">UBI-83843-396</t>
  </si>
  <si>
    <t xml:space="preserve">58816-74064-TF</t>
  </si>
  <si>
    <t xml:space="preserve">VID-40587-569</t>
  </si>
  <si>
    <t xml:space="preserve">09818-59895-EH</t>
  </si>
  <si>
    <t xml:space="preserve">KBB-52530-416</t>
  </si>
  <si>
    <t xml:space="preserve">06488-46303-IZ</t>
  </si>
  <si>
    <t xml:space="preserve">ISJ-48676-420</t>
  </si>
  <si>
    <t xml:space="preserve">93046-67561-AY</t>
  </si>
  <si>
    <t xml:space="preserve">MIF-17920-768</t>
  </si>
  <si>
    <t xml:space="preserve">68946-40750-LK</t>
  </si>
  <si>
    <t xml:space="preserve">CPX-19312-088</t>
  </si>
  <si>
    <t xml:space="preserve">38387-64959-WW</t>
  </si>
  <si>
    <t xml:space="preserve">RXI-67978-260</t>
  </si>
  <si>
    <t xml:space="preserve">48418-60841-CC</t>
  </si>
  <si>
    <t xml:space="preserve">LKE-14821-285</t>
  </si>
  <si>
    <t xml:space="preserve">13736-92418-JS</t>
  </si>
  <si>
    <t xml:space="preserve">LRK-97117-150</t>
  </si>
  <si>
    <t xml:space="preserve">33000-22405-LO</t>
  </si>
  <si>
    <t xml:space="preserve">IGK-51227-573</t>
  </si>
  <si>
    <t xml:space="preserve">46959-60474-LT</t>
  </si>
  <si>
    <t xml:space="preserve">ZAY-43009-775</t>
  </si>
  <si>
    <t xml:space="preserve">73431-39823-UP</t>
  </si>
  <si>
    <t xml:space="preserve">EMA-63190-618</t>
  </si>
  <si>
    <t xml:space="preserve">90993-98984-JK</t>
  </si>
  <si>
    <t xml:space="preserve">FBI-35855-418</t>
  </si>
  <si>
    <t xml:space="preserve">06552-04430-AG</t>
  </si>
  <si>
    <t xml:space="preserve">TXB-80533-417</t>
  </si>
  <si>
    <t xml:space="preserve">54597-57004-QM</t>
  </si>
  <si>
    <t xml:space="preserve">MBM-00112-248</t>
  </si>
  <si>
    <t xml:space="preserve">50238-24377-ZS</t>
  </si>
  <si>
    <t xml:space="preserve">EUO-69145-988</t>
  </si>
  <si>
    <t xml:space="preserve">60370-41934-IF</t>
  </si>
  <si>
    <t xml:space="preserve">GYA-80327-368</t>
  </si>
  <si>
    <t xml:space="preserve">06899-54551-EH</t>
  </si>
  <si>
    <t xml:space="preserve">TNW-41601-420</t>
  </si>
  <si>
    <t xml:space="preserve">66458-91190-YC</t>
  </si>
  <si>
    <t xml:space="preserve">ALR-62963-723</t>
  </si>
  <si>
    <t xml:space="preserve">80463-43913-WZ</t>
  </si>
  <si>
    <t xml:space="preserve">JIG-27636-870</t>
  </si>
  <si>
    <t xml:space="preserve">67204-04870-LG</t>
  </si>
  <si>
    <t xml:space="preserve">CTE-31437-326</t>
  </si>
  <si>
    <t xml:space="preserve">22721-63196-UJ</t>
  </si>
  <si>
    <t xml:space="preserve">SLD-63003-334</t>
  </si>
  <si>
    <t xml:space="preserve">55515-37571-RS</t>
  </si>
  <si>
    <t xml:space="preserve">BXN-64230-789</t>
  </si>
  <si>
    <t xml:space="preserve">25598-77476-CB</t>
  </si>
  <si>
    <t xml:space="preserve">XEE-37895-169</t>
  </si>
  <si>
    <t xml:space="preserve">14888-85625-TM</t>
  </si>
  <si>
    <t xml:space="preserve">ZTX-80764-911</t>
  </si>
  <si>
    <t xml:space="preserve">92793-68332-NR</t>
  </si>
  <si>
    <t xml:space="preserve">WVT-88135-549</t>
  </si>
  <si>
    <t xml:space="preserve">IPA-94170-889</t>
  </si>
  <si>
    <t xml:space="preserve">64439-27325-LG</t>
  </si>
  <si>
    <t xml:space="preserve">YQL-63755-365</t>
  </si>
  <si>
    <t xml:space="preserve">78570-76770-LB</t>
  </si>
  <si>
    <t xml:space="preserve">RKW-81145-984</t>
  </si>
  <si>
    <t xml:space="preserve">98661-69719-VI</t>
  </si>
  <si>
    <t xml:space="preserve">MBT-23379-866</t>
  </si>
  <si>
    <t xml:space="preserve">82990-92703-IX</t>
  </si>
  <si>
    <t xml:space="preserve">GEJ-39834-935</t>
  </si>
  <si>
    <t xml:space="preserve">49412-86877-VY</t>
  </si>
  <si>
    <t xml:space="preserve">KRW-91640-596</t>
  </si>
  <si>
    <t xml:space="preserve">70879-00984-FJ</t>
  </si>
  <si>
    <t xml:space="preserve">AOT-70449-651</t>
  </si>
  <si>
    <t xml:space="preserve">53414-73391-CR</t>
  </si>
  <si>
    <t xml:space="preserve">DGC-21813-731</t>
  </si>
  <si>
    <t xml:space="preserve">43606-83072-OA</t>
  </si>
  <si>
    <t xml:space="preserve">JBE-92943-643</t>
  </si>
  <si>
    <t xml:space="preserve">84466-22864-CE</t>
  </si>
  <si>
    <t xml:space="preserve">ZIL-34948-499</t>
  </si>
  <si>
    <t xml:space="preserve">JSU-23781-256</t>
  </si>
  <si>
    <t xml:space="preserve">76499-89100-JQ</t>
  </si>
  <si>
    <t xml:space="preserve">VPX-44956-367</t>
  </si>
  <si>
    <t xml:space="preserve">39582-35773-ZJ</t>
  </si>
  <si>
    <t xml:space="preserve">VTB-46451-959</t>
  </si>
  <si>
    <t xml:space="preserve">66240-46962-IO</t>
  </si>
  <si>
    <t xml:space="preserve">DNZ-11665-950</t>
  </si>
  <si>
    <t xml:space="preserve">10637-45522-ID</t>
  </si>
  <si>
    <t xml:space="preserve">ITR-54735-364</t>
  </si>
  <si>
    <t xml:space="preserve">92599-58687-CS</t>
  </si>
  <si>
    <t xml:space="preserve">YDS-02797-307</t>
  </si>
  <si>
    <t xml:space="preserve">06058-48844-PI</t>
  </si>
  <si>
    <t xml:space="preserve">BPG-68988-842</t>
  </si>
  <si>
    <t xml:space="preserve">53631-24432-SY</t>
  </si>
  <si>
    <t xml:space="preserve">XZG-51938-658</t>
  </si>
  <si>
    <t xml:space="preserve">18275-73980-KL</t>
  </si>
  <si>
    <t xml:space="preserve">KAR-24978-271</t>
  </si>
  <si>
    <t xml:space="preserve">23187-65750-HZ</t>
  </si>
  <si>
    <t xml:space="preserve">FQK-28730-361</t>
  </si>
  <si>
    <t xml:space="preserve">22725-79522-GP</t>
  </si>
  <si>
    <t xml:space="preserve">BGB-67996-089</t>
  </si>
  <si>
    <t xml:space="preserve">06279-72603-JE</t>
  </si>
  <si>
    <t xml:space="preserve">XMC-20620-809</t>
  </si>
  <si>
    <t xml:space="preserve">83543-79246-ON</t>
  </si>
  <si>
    <t xml:space="preserve">ZSO-58292-191</t>
  </si>
  <si>
    <t xml:space="preserve">66794-66795-VW</t>
  </si>
  <si>
    <t xml:space="preserve">LWJ-06793-303</t>
  </si>
  <si>
    <t xml:space="preserve">95424-67020-AP</t>
  </si>
  <si>
    <t xml:space="preserve">FLM-82229-989</t>
  </si>
  <si>
    <t xml:space="preserve">73017-69644-MS</t>
  </si>
  <si>
    <t xml:space="preserve">CPV-90280-133</t>
  </si>
  <si>
    <t xml:space="preserve">OGW-60685-912</t>
  </si>
  <si>
    <t xml:space="preserve">67423-10113-LM</t>
  </si>
  <si>
    <t xml:space="preserve">DEC-11160-362</t>
  </si>
  <si>
    <t xml:space="preserve">48582-05061-RY</t>
  </si>
  <si>
    <t xml:space="preserve">WCT-07869-499</t>
  </si>
  <si>
    <t xml:space="preserve">32031-49093-KE</t>
  </si>
  <si>
    <t xml:space="preserve">FHD-89872-325</t>
  </si>
  <si>
    <t xml:space="preserve">31715-98714-OO</t>
  </si>
  <si>
    <t xml:space="preserve">AZF-45991-584</t>
  </si>
  <si>
    <t xml:space="preserve">73759-17258-KA</t>
  </si>
  <si>
    <t xml:space="preserve">MDG-14481-513</t>
  </si>
  <si>
    <t xml:space="preserve">64897-79178-MH</t>
  </si>
  <si>
    <t xml:space="preserve">OFN-49424-848</t>
  </si>
  <si>
    <t xml:space="preserve">73346-85564-JB</t>
  </si>
  <si>
    <t xml:space="preserve">NFA-03411-746</t>
  </si>
  <si>
    <t xml:space="preserve">07476-13102-NJ</t>
  </si>
  <si>
    <t xml:space="preserve">CYM-74988-450</t>
  </si>
  <si>
    <t xml:space="preserve">87223-37422-SK</t>
  </si>
  <si>
    <t xml:space="preserve">WTV-24996-658</t>
  </si>
  <si>
    <t xml:space="preserve">57837-15577-YK</t>
  </si>
  <si>
    <t xml:space="preserve">DSL-69915-544</t>
  </si>
  <si>
    <t xml:space="preserve">10142-55267-YO</t>
  </si>
  <si>
    <t xml:space="preserve">NBT-35757-542</t>
  </si>
  <si>
    <t xml:space="preserve">73647-66148-VM</t>
  </si>
  <si>
    <t xml:space="preserve">OYU-25085-528</t>
  </si>
  <si>
    <t xml:space="preserve">XCG-07109-195</t>
  </si>
  <si>
    <t xml:space="preserve">92976-19453-DT</t>
  </si>
  <si>
    <t xml:space="preserve">YZA-25234-630</t>
  </si>
  <si>
    <t xml:space="preserve">89757-51438-HX</t>
  </si>
  <si>
    <t xml:space="preserve">OKU-29966-417</t>
  </si>
  <si>
    <t xml:space="preserve">76192-13390-HZ</t>
  </si>
  <si>
    <t xml:space="preserve">MEX-29350-659</t>
  </si>
  <si>
    <t xml:space="preserve">02009-87294-SY</t>
  </si>
  <si>
    <t xml:space="preserve">NOY-99738-977</t>
  </si>
  <si>
    <t xml:space="preserve">82872-34456-LJ</t>
  </si>
  <si>
    <t xml:space="preserve">TCR-01064-030</t>
  </si>
  <si>
    <t xml:space="preserve">13181-04387-LI</t>
  </si>
  <si>
    <t xml:space="preserve">YUL-42750-776</t>
  </si>
  <si>
    <t xml:space="preserve">24845-36117-TI</t>
  </si>
  <si>
    <t xml:space="preserve">XQJ-86887-506</t>
  </si>
  <si>
    <t xml:space="preserve">CUN-90044-279</t>
  </si>
  <si>
    <t xml:space="preserve">86646-65810-TD</t>
  </si>
  <si>
    <t xml:space="preserve">ICC-73030-502</t>
  </si>
  <si>
    <t xml:space="preserve">59480-02795-IU</t>
  </si>
  <si>
    <t xml:space="preserve">ADP-04506-084</t>
  </si>
  <si>
    <t xml:space="preserve">61809-87758-LJ</t>
  </si>
  <si>
    <t xml:space="preserve">PNU-22150-408</t>
  </si>
  <si>
    <t xml:space="preserve">77408-43873-RS</t>
  </si>
  <si>
    <t xml:space="preserve">VSQ-07182-513</t>
  </si>
  <si>
    <t xml:space="preserve">18366-65239-WF</t>
  </si>
  <si>
    <t xml:space="preserve">SPF-31673-217</t>
  </si>
  <si>
    <t xml:space="preserve">19485-98072-PS</t>
  </si>
  <si>
    <t xml:space="preserve">NEX-63825-598</t>
  </si>
  <si>
    <t xml:space="preserve">72072-33025-SD</t>
  </si>
  <si>
    <t xml:space="preserve">XPG-66112-335</t>
  </si>
  <si>
    <t xml:space="preserve">58118-22461-GC</t>
  </si>
  <si>
    <t xml:space="preserve">NSQ-72210-345</t>
  </si>
  <si>
    <t xml:space="preserve">90940-63327-DJ</t>
  </si>
  <si>
    <t xml:space="preserve">XRR-28376-277</t>
  </si>
  <si>
    <t xml:space="preserve">64481-42546-II</t>
  </si>
  <si>
    <t xml:space="preserve">WHQ-25197-475</t>
  </si>
  <si>
    <t xml:space="preserve">27536-28463-NJ</t>
  </si>
  <si>
    <t xml:space="preserve">HMB-30634-745</t>
  </si>
  <si>
    <t xml:space="preserve">XTL-68000-371</t>
  </si>
  <si>
    <t xml:space="preserve">70140-82812-KD</t>
  </si>
  <si>
    <t xml:space="preserve">YES-51109-625</t>
  </si>
  <si>
    <t xml:space="preserve">91895-55605-LS</t>
  </si>
  <si>
    <t xml:space="preserve">EAY-89850-211</t>
  </si>
  <si>
    <t xml:space="preserve">43155-71724-XP</t>
  </si>
  <si>
    <t xml:space="preserve">IOQ-84840-827</t>
  </si>
  <si>
    <t xml:space="preserve">32038-81174-JF</t>
  </si>
  <si>
    <t xml:space="preserve">FBD-56220-430</t>
  </si>
  <si>
    <t xml:space="preserve">59205-20324-NB</t>
  </si>
  <si>
    <t xml:space="preserve">COV-52659-202</t>
  </si>
  <si>
    <t xml:space="preserve">99899-54612-NX</t>
  </si>
  <si>
    <t xml:space="preserve">YUO-76652-814</t>
  </si>
  <si>
    <t xml:space="preserve">26248-84194-FI</t>
  </si>
  <si>
    <t xml:space="preserve">PBT-36926-102</t>
  </si>
  <si>
    <t xml:space="preserve">BLV-60087-454</t>
  </si>
  <si>
    <t xml:space="preserve">84493-71314-WX</t>
  </si>
  <si>
    <t xml:space="preserve">QYC-63914-195</t>
  </si>
  <si>
    <t xml:space="preserve">39789-43945-IV</t>
  </si>
  <si>
    <t xml:space="preserve">OIB-77163-890</t>
  </si>
  <si>
    <t xml:space="preserve">38972-89678-ZM</t>
  </si>
  <si>
    <t xml:space="preserve">SGS-87525-238</t>
  </si>
  <si>
    <t xml:space="preserve">91465-84526-IJ</t>
  </si>
  <si>
    <t xml:space="preserve">GQR-12490-152</t>
  </si>
  <si>
    <t xml:space="preserve">22832-98538-RB</t>
  </si>
  <si>
    <t xml:space="preserve">UOJ-28238-299</t>
  </si>
  <si>
    <t xml:space="preserve">30844-91890-ZA</t>
  </si>
  <si>
    <t xml:space="preserve">ETD-58130-674</t>
  </si>
  <si>
    <t xml:space="preserve">05325-97750-WP</t>
  </si>
  <si>
    <t xml:space="preserve">UPF-60123-025</t>
  </si>
  <si>
    <t xml:space="preserve">88992-49081-AT</t>
  </si>
  <si>
    <t xml:space="preserve">NQS-01613-687</t>
  </si>
  <si>
    <t xml:space="preserve">10204-31464-SA</t>
  </si>
  <si>
    <t xml:space="preserve">MGH-36050-573</t>
  </si>
  <si>
    <t xml:space="preserve">75156-80911-YT</t>
  </si>
  <si>
    <t xml:space="preserve">UVF-59322-459</t>
  </si>
  <si>
    <t xml:space="preserve">53971-49906-PZ</t>
  </si>
  <si>
    <t xml:space="preserve">VET-41158-896</t>
  </si>
  <si>
    <t xml:space="preserve">10728-17633-ST</t>
  </si>
  <si>
    <t xml:space="preserve">XYL-52196-459</t>
  </si>
  <si>
    <t xml:space="preserve">13549-65017-VE</t>
  </si>
  <si>
    <t xml:space="preserve">BPZ-51283-916</t>
  </si>
  <si>
    <t xml:space="preserve">87688-42420-TO</t>
  </si>
  <si>
    <t xml:space="preserve">VQW-91903-926</t>
  </si>
  <si>
    <t xml:space="preserve">OLF-77983-457</t>
  </si>
  <si>
    <t xml:space="preserve">51901-35210-UI</t>
  </si>
  <si>
    <t xml:space="preserve">MVI-04946-827</t>
  </si>
  <si>
    <t xml:space="preserve">62483-50867-OM</t>
  </si>
  <si>
    <t xml:space="preserve">UOG-94188-104</t>
  </si>
  <si>
    <t xml:space="preserve">92753-50029-SD</t>
  </si>
  <si>
    <t xml:space="preserve">DSN-15872-519</t>
  </si>
  <si>
    <t xml:space="preserve">53809-98498-SN</t>
  </si>
  <si>
    <t xml:space="preserve">OUQ-73954-002</t>
  </si>
  <si>
    <t xml:space="preserve">66308-13503-KD</t>
  </si>
  <si>
    <t xml:space="preserve">LGL-16843-667</t>
  </si>
  <si>
    <t xml:space="preserve">82458-87830-JE</t>
  </si>
  <si>
    <t xml:space="preserve">TCC-89722-031</t>
  </si>
  <si>
    <t xml:space="preserve">41611-34336-WT</t>
  </si>
  <si>
    <t xml:space="preserve">TRA-79507-007</t>
  </si>
  <si>
    <t xml:space="preserve">70089-27418-UJ</t>
  </si>
  <si>
    <t xml:space="preserve">MZJ-77284-941</t>
  </si>
  <si>
    <t xml:space="preserve">99978-56910-BN</t>
  </si>
  <si>
    <t xml:space="preserve">AXN-57779-891</t>
  </si>
  <si>
    <t xml:space="preserve">09668-23340-IC</t>
  </si>
  <si>
    <t xml:space="preserve">PJB-15659-994</t>
  </si>
  <si>
    <t xml:space="preserve">39457-62611-YK</t>
  </si>
  <si>
    <t xml:space="preserve">LTS-03470-353</t>
  </si>
  <si>
    <t xml:space="preserve">90985-89807-RW</t>
  </si>
  <si>
    <t xml:space="preserve">UMM-28497-689</t>
  </si>
  <si>
    <t xml:space="preserve">MJZ-93232-402</t>
  </si>
  <si>
    <t xml:space="preserve">17816-67941-ZS</t>
  </si>
  <si>
    <t xml:space="preserve">UHW-74617-126</t>
  </si>
  <si>
    <t xml:space="preserve">90816-65619-LM</t>
  </si>
  <si>
    <t xml:space="preserve">RIK-61730-794</t>
  </si>
  <si>
    <t xml:space="preserve">69761-61146-KD</t>
  </si>
  <si>
    <t xml:space="preserve">IDJ-55379-750</t>
  </si>
  <si>
    <t xml:space="preserve">24040-20817-QB</t>
  </si>
  <si>
    <t xml:space="preserve">OHX-11953-965</t>
  </si>
  <si>
    <t xml:space="preserve">19524-21432-XP</t>
  </si>
  <si>
    <t xml:space="preserve">TVV-42245-088</t>
  </si>
  <si>
    <t xml:space="preserve">14398-43114-RV</t>
  </si>
  <si>
    <t xml:space="preserve">DYP-74337-787</t>
  </si>
  <si>
    <t xml:space="preserve">41486-52502-QQ</t>
  </si>
  <si>
    <t xml:space="preserve">OKA-93124-100</t>
  </si>
  <si>
    <t xml:space="preserve">IXW-20780-268</t>
  </si>
  <si>
    <t xml:space="preserve">20236-64364-QL</t>
  </si>
  <si>
    <t xml:space="preserve">NGG-24006-937</t>
  </si>
  <si>
    <t xml:space="preserve">29102-40100-TZ</t>
  </si>
  <si>
    <t xml:space="preserve">JZC-31180-557</t>
  </si>
  <si>
    <t xml:space="preserve">09171-42203-EB</t>
  </si>
  <si>
    <t xml:space="preserve">ZMU-63715-204</t>
  </si>
  <si>
    <t xml:space="preserve">29060-75856-UI</t>
  </si>
  <si>
    <t xml:space="preserve">GND-08192-056</t>
  </si>
  <si>
    <t xml:space="preserve">17088-16989-PL</t>
  </si>
  <si>
    <t xml:space="preserve">RYY-38961-093</t>
  </si>
  <si>
    <t xml:space="preserve">14756-18321-CL</t>
  </si>
  <si>
    <t xml:space="preserve">CVA-64996-969</t>
  </si>
  <si>
    <t xml:space="preserve">13324-78688-MI</t>
  </si>
  <si>
    <t xml:space="preserve">XTH-67276-442</t>
  </si>
  <si>
    <t xml:space="preserve">73799-04749-BM</t>
  </si>
  <si>
    <t xml:space="preserve">PVU-02950-470</t>
  </si>
  <si>
    <t xml:space="preserve">01927-46702-YT</t>
  </si>
  <si>
    <t xml:space="preserve">XSN-26809-910</t>
  </si>
  <si>
    <t xml:space="preserve">80467-17137-TO</t>
  </si>
  <si>
    <t xml:space="preserve">UDN-88321-005</t>
  </si>
  <si>
    <t xml:space="preserve">14640-87215-BK</t>
  </si>
  <si>
    <t xml:space="preserve">EXP-21628-670</t>
  </si>
  <si>
    <t xml:space="preserve">94447-35885-HK</t>
  </si>
  <si>
    <t xml:space="preserve">VGM-24161-361</t>
  </si>
  <si>
    <t xml:space="preserve">71034-49694-CS</t>
  </si>
  <si>
    <t xml:space="preserve">PKN-19556-918</t>
  </si>
  <si>
    <t xml:space="preserve">00445-42781-KX</t>
  </si>
  <si>
    <t xml:space="preserve">DXQ-44537-297</t>
  </si>
  <si>
    <t xml:space="preserve">96116-24737-LV</t>
  </si>
  <si>
    <t xml:space="preserve">BPC-54727-307</t>
  </si>
  <si>
    <t xml:space="preserve">18684-73088-YL</t>
  </si>
  <si>
    <t xml:space="preserve">KSH-47717-456</t>
  </si>
  <si>
    <t xml:space="preserve">74671-55639-TU</t>
  </si>
  <si>
    <t xml:space="preserve">ANK-59436-446</t>
  </si>
  <si>
    <t xml:space="preserve">17488-65879-XL</t>
  </si>
  <si>
    <t xml:space="preserve">AYY-83051-752</t>
  </si>
  <si>
    <t xml:space="preserve">46431-09298-OU</t>
  </si>
  <si>
    <t xml:space="preserve">CSW-59644-267</t>
  </si>
  <si>
    <t xml:space="preserve">60378-26473-FE</t>
  </si>
  <si>
    <t xml:space="preserve">ITY-92466-909</t>
  </si>
  <si>
    <t xml:space="preserve">34927-68586-ZV</t>
  </si>
  <si>
    <t xml:space="preserve">IGW-04801-466</t>
  </si>
  <si>
    <t xml:space="preserve">29051-27555-GD</t>
  </si>
  <si>
    <t xml:space="preserve">LJN-34281-921</t>
  </si>
  <si>
    <t xml:space="preserve">52143-35672-JF</t>
  </si>
  <si>
    <t xml:space="preserve">BWZ-46364-547</t>
  </si>
  <si>
    <t xml:space="preserve">64918-67725-MN</t>
  </si>
  <si>
    <t xml:space="preserve">SBC-95710-706</t>
  </si>
  <si>
    <t xml:space="preserve">85634-61759-ND</t>
  </si>
  <si>
    <t xml:space="preserve">WRN-55114-031</t>
  </si>
  <si>
    <t xml:space="preserve">40180-22940-QB</t>
  </si>
  <si>
    <t xml:space="preserve">TZU-64255-831</t>
  </si>
  <si>
    <t xml:space="preserve">34666-76738-SQ</t>
  </si>
  <si>
    <t xml:space="preserve">JVF-91003-729</t>
  </si>
  <si>
    <t xml:space="preserve">98536-88616-FF</t>
  </si>
  <si>
    <t xml:space="preserve">MVB-22135-665</t>
  </si>
  <si>
    <t xml:space="preserve">55621-06130-SA</t>
  </si>
  <si>
    <t xml:space="preserve">CKS-47815-571</t>
  </si>
  <si>
    <t xml:space="preserve">45666-86771-EH</t>
  </si>
  <si>
    <t xml:space="preserve">OAW-17338-101</t>
  </si>
  <si>
    <t xml:space="preserve">ALP-37623-536</t>
  </si>
  <si>
    <t xml:space="preserve">24689-69376-XX</t>
  </si>
  <si>
    <t xml:space="preserve">WMU-87639-108</t>
  </si>
  <si>
    <t xml:space="preserve">71891-51101-VQ</t>
  </si>
  <si>
    <t xml:space="preserve">USN-44968-231</t>
  </si>
  <si>
    <t xml:space="preserve">71749-05400-CN</t>
  </si>
  <si>
    <t xml:space="preserve">YZG-20575-451</t>
  </si>
  <si>
    <t xml:space="preserve">64845-00270-NO</t>
  </si>
  <si>
    <t xml:space="preserve">HTH-52867-812</t>
  </si>
  <si>
    <t xml:space="preserve">29851-36402-UX</t>
  </si>
  <si>
    <t xml:space="preserve">FWU-44971-444</t>
  </si>
  <si>
    <t xml:space="preserve">12190-25421-WM</t>
  </si>
  <si>
    <t xml:space="preserve">EQI-82205-066</t>
  </si>
  <si>
    <t xml:space="preserve">52316-30571-GD</t>
  </si>
  <si>
    <t xml:space="preserve">NAR-00747-074</t>
  </si>
  <si>
    <t xml:space="preserve">23243-92649-RY</t>
  </si>
  <si>
    <t xml:space="preserve">JYR-22052-185</t>
  </si>
  <si>
    <t xml:space="preserve">39528-19971-OR</t>
  </si>
  <si>
    <t xml:space="preserve">XKO-54097-932</t>
  </si>
  <si>
    <t xml:space="preserve">32743-78448-KT</t>
  </si>
  <si>
    <t xml:space="preserve">HXA-72415-025</t>
  </si>
  <si>
    <t xml:space="preserve">93417-12322-YB</t>
  </si>
  <si>
    <t xml:space="preserve">MJF-20065-335</t>
  </si>
  <si>
    <t xml:space="preserve">56891-86662-UY</t>
  </si>
  <si>
    <t xml:space="preserve">GFI-83300-059</t>
  </si>
  <si>
    <t xml:space="preserve">40414-26467-VE</t>
  </si>
  <si>
    <t xml:space="preserve">WJR-51493-682</t>
  </si>
  <si>
    <t xml:space="preserve">87858-83734-RK</t>
  </si>
  <si>
    <t xml:space="preserve">SHP-55648-472</t>
  </si>
  <si>
    <t xml:space="preserve">46818-20198-GB</t>
  </si>
  <si>
    <t xml:space="preserve">HYR-03455-684</t>
  </si>
  <si>
    <t xml:space="preserve">29808-89098-XD</t>
  </si>
  <si>
    <t xml:space="preserve">HUG-52766-375</t>
  </si>
  <si>
    <t xml:space="preserve">78786-77449-RQ</t>
  </si>
  <si>
    <t xml:space="preserve">DAH-46595-917</t>
  </si>
  <si>
    <t xml:space="preserve">27878-42224-QF</t>
  </si>
  <si>
    <t xml:space="preserve">VEM-79839-466</t>
  </si>
  <si>
    <t xml:space="preserve">OWH-11126-533</t>
  </si>
  <si>
    <t xml:space="preserve">25331-13794-SB</t>
  </si>
  <si>
    <t xml:space="preserve">UMT-26130-151</t>
  </si>
  <si>
    <t xml:space="preserve">55864-37682-GQ</t>
  </si>
  <si>
    <t xml:space="preserve">JKA-27899-806</t>
  </si>
  <si>
    <t xml:space="preserve">97005-25609-CQ</t>
  </si>
  <si>
    <t xml:space="preserve">ULU-07744-724</t>
  </si>
  <si>
    <t xml:space="preserve">94058-95794-IJ</t>
  </si>
  <si>
    <t xml:space="preserve">NOM-56457-507</t>
  </si>
  <si>
    <t xml:space="preserve">40214-03678-GU</t>
  </si>
  <si>
    <t xml:space="preserve">NZN-71683-705</t>
  </si>
  <si>
    <t xml:space="preserve">04921-85445-SL</t>
  </si>
  <si>
    <t xml:space="preserve">WMA-34232-850</t>
  </si>
  <si>
    <t xml:space="preserve">53386-94266-LJ</t>
  </si>
  <si>
    <t xml:space="preserve">EZL-27919-704</t>
  </si>
  <si>
    <t xml:space="preserve">49480-85909-DG</t>
  </si>
  <si>
    <t xml:space="preserve">ZYU-11345-774</t>
  </si>
  <si>
    <t xml:space="preserve">18293-78136-MN</t>
  </si>
  <si>
    <t xml:space="preserve">CPW-34587-459</t>
  </si>
  <si>
    <t xml:space="preserve">84641-67384-TD</t>
  </si>
  <si>
    <t xml:space="preserve">NQZ-82067-394</t>
  </si>
  <si>
    <t xml:space="preserve">72320-29738-EB</t>
  </si>
  <si>
    <t xml:space="preserve">JBW-95055-851</t>
  </si>
  <si>
    <t xml:space="preserve">47355-97488-XS</t>
  </si>
  <si>
    <t xml:space="preserve">AHY-20324-088</t>
  </si>
  <si>
    <t xml:space="preserve">63499-24884-PP</t>
  </si>
  <si>
    <t xml:space="preserve">ZSL-66684-103</t>
  </si>
  <si>
    <t xml:space="preserve">39193-51770-FM</t>
  </si>
  <si>
    <t xml:space="preserve">WNE-73911-475</t>
  </si>
  <si>
    <t xml:space="preserve">61323-91967-GG</t>
  </si>
  <si>
    <t xml:space="preserve">EZB-68383-559</t>
  </si>
  <si>
    <t xml:space="preserve">90123-01967-KS</t>
  </si>
  <si>
    <t xml:space="preserve">OVO-01283-090</t>
  </si>
  <si>
    <t xml:space="preserve">15958-25089-OS</t>
  </si>
  <si>
    <t xml:space="preserve">TXH-78646-919</t>
  </si>
  <si>
    <t xml:space="preserve">98430-37820-UV</t>
  </si>
  <si>
    <t xml:space="preserve">CYZ-37122-164</t>
  </si>
  <si>
    <t xml:space="preserve">21798-04171-XC</t>
  </si>
  <si>
    <t xml:space="preserve">AGQ-06534-750</t>
  </si>
  <si>
    <t xml:space="preserve">52798-46508-HP</t>
  </si>
  <si>
    <t xml:space="preserve">QVL-32245-818</t>
  </si>
  <si>
    <t xml:space="preserve">46478-42970-EM</t>
  </si>
  <si>
    <t xml:space="preserve">LTD-96842-834</t>
  </si>
  <si>
    <t xml:space="preserve">00246-15080-LE</t>
  </si>
  <si>
    <t xml:space="preserve">SEC-91807-425</t>
  </si>
  <si>
    <t xml:space="preserve">94091-86957-HX</t>
  </si>
  <si>
    <t xml:space="preserve">MHM-44857-599</t>
  </si>
  <si>
    <t xml:space="preserve">26295-44907-DK</t>
  </si>
  <si>
    <t xml:space="preserve">KGC-95046-911</t>
  </si>
  <si>
    <t xml:space="preserve">95351-96177-QV</t>
  </si>
  <si>
    <t xml:space="preserve">RZC-75150-413</t>
  </si>
  <si>
    <t xml:space="preserve">92204-96636-BS</t>
  </si>
  <si>
    <t xml:space="preserve">EYH-88288-452</t>
  </si>
  <si>
    <t xml:space="preserve">03010-30348-UA</t>
  </si>
  <si>
    <t xml:space="preserve">NYQ-24237-772</t>
  </si>
  <si>
    <t xml:space="preserve">13441-34686-SW</t>
  </si>
  <si>
    <t xml:space="preserve">WKB-21680-566</t>
  </si>
  <si>
    <t xml:space="preserve">96612-41722-VJ</t>
  </si>
  <si>
    <t xml:space="preserve">THE-61147-027</t>
  </si>
  <si>
    <t xml:space="preserve">PTY-86420-119</t>
  </si>
  <si>
    <t xml:space="preserve">25504-41681-WA</t>
  </si>
  <si>
    <t xml:space="preserve">QHL-27188-431</t>
  </si>
  <si>
    <t xml:space="preserve">75443-07820-DZ</t>
  </si>
  <si>
    <t xml:space="preserve">MIS-54381-047</t>
  </si>
  <si>
    <t xml:space="preserve">39276-95489-XV</t>
  </si>
  <si>
    <t xml:space="preserve">TBB-29780-459</t>
  </si>
  <si>
    <t xml:space="preserve">61437-83623-PZ</t>
  </si>
  <si>
    <t xml:space="preserve">QLC-52637-305</t>
  </si>
  <si>
    <t xml:space="preserve">34317-87258-HQ</t>
  </si>
  <si>
    <t xml:space="preserve">CWT-27056-328</t>
  </si>
  <si>
    <t xml:space="preserve">18570-80998-ZS</t>
  </si>
  <si>
    <t xml:space="preserve">ASS-05878-128</t>
  </si>
  <si>
    <t xml:space="preserve">66580-33745-OQ</t>
  </si>
  <si>
    <t xml:space="preserve">EGK-03027-418</t>
  </si>
  <si>
    <t xml:space="preserve">19820-29285-FD</t>
  </si>
  <si>
    <t xml:space="preserve">KCY-61732-849</t>
  </si>
  <si>
    <t xml:space="preserve">11349-55147-SN</t>
  </si>
  <si>
    <t xml:space="preserve">BLI-21697-702</t>
  </si>
  <si>
    <t xml:space="preserve">21141-12455-VB</t>
  </si>
  <si>
    <t xml:space="preserve">KFJ-46568-890</t>
  </si>
  <si>
    <t xml:space="preserve">71003-85639-HB</t>
  </si>
  <si>
    <t xml:space="preserve">SOK-43535-680</t>
  </si>
  <si>
    <t xml:space="preserve">58443-95866-YO</t>
  </si>
  <si>
    <t xml:space="preserve">XUE-87260-201</t>
  </si>
  <si>
    <t xml:space="preserve">89646-21249-OH</t>
  </si>
  <si>
    <t xml:space="preserve">CZF-40873-691</t>
  </si>
  <si>
    <t xml:space="preserve">64988-20636-XQ</t>
  </si>
  <si>
    <t xml:space="preserve">AIA-98989-755</t>
  </si>
  <si>
    <t xml:space="preserve">34704-83143-KS</t>
  </si>
  <si>
    <t xml:space="preserve">ITZ-21793-986</t>
  </si>
  <si>
    <t xml:space="preserve">67388-17544-XX</t>
  </si>
  <si>
    <t xml:space="preserve">YOK-93322-608</t>
  </si>
  <si>
    <t xml:space="preserve">69411-48470-ID</t>
  </si>
  <si>
    <t xml:space="preserve">LXK-00634-611</t>
  </si>
  <si>
    <t xml:space="preserve">CQW-37388-302</t>
  </si>
  <si>
    <t xml:space="preserve">97741-98924-KT</t>
  </si>
  <si>
    <t xml:space="preserve">SPA-79365-334</t>
  </si>
  <si>
    <t xml:space="preserve">79857-78167-KO</t>
  </si>
  <si>
    <t xml:space="preserve">VPX-08817-517</t>
  </si>
  <si>
    <t xml:space="preserve">46963-10322-ZA</t>
  </si>
  <si>
    <t xml:space="preserve">PBP-87115-410</t>
  </si>
  <si>
    <t xml:space="preserve">93812-74772-MV</t>
  </si>
  <si>
    <t xml:space="preserve">SFB-93752-440</t>
  </si>
  <si>
    <t xml:space="preserve">48203-23480-UB</t>
  </si>
  <si>
    <t xml:space="preserve">TBU-65158-068</t>
  </si>
  <si>
    <t xml:space="preserve">60357-65386-RD</t>
  </si>
  <si>
    <t xml:space="preserve">TEH-08414-216</t>
  </si>
  <si>
    <t xml:space="preserve">35099-13971-JI</t>
  </si>
  <si>
    <t xml:space="preserve">MAY-77231-536</t>
  </si>
  <si>
    <t xml:space="preserve">01304-59807-OB</t>
  </si>
  <si>
    <t xml:space="preserve">ATY-28980-884</t>
  </si>
  <si>
    <t xml:space="preserve">50705-17295-NK</t>
  </si>
  <si>
    <t xml:space="preserve">SWP-88281-918</t>
  </si>
  <si>
    <t xml:space="preserve">77657-61366-FY</t>
  </si>
  <si>
    <t xml:space="preserve">VCE-56531-986</t>
  </si>
  <si>
    <t xml:space="preserve">57192-13428-PL</t>
  </si>
  <si>
    <t xml:space="preserve">FVV-75700-005</t>
  </si>
  <si>
    <t xml:space="preserve">24891-77957-LU</t>
  </si>
  <si>
    <t xml:space="preserve">CFZ-53492-600</t>
  </si>
  <si>
    <t xml:space="preserve">64896-18468-BT</t>
  </si>
  <si>
    <t xml:space="preserve">LDK-71031-121</t>
  </si>
  <si>
    <t xml:space="preserve">84761-40784-SV</t>
  </si>
  <si>
    <t xml:space="preserve">EBA-82404-343</t>
  </si>
  <si>
    <t xml:space="preserve">20236-42322-CM</t>
  </si>
  <si>
    <t xml:space="preserve">USA-42811-560</t>
  </si>
  <si>
    <t xml:space="preserve">49671-11547-WG</t>
  </si>
  <si>
    <t xml:space="preserve">SNL-83703-516</t>
  </si>
  <si>
    <t xml:space="preserve">57976-33535-WK</t>
  </si>
  <si>
    <t xml:space="preserve">SUZ-83036-175</t>
  </si>
  <si>
    <t xml:space="preserve">55915-19477-MK</t>
  </si>
  <si>
    <t xml:space="preserve">RGM-01187-513</t>
  </si>
  <si>
    <t xml:space="preserve">28121-11641-UA</t>
  </si>
  <si>
    <t xml:space="preserve">CZG-01299-952</t>
  </si>
  <si>
    <t xml:space="preserve">09540-70637-EV</t>
  </si>
  <si>
    <t xml:space="preserve">KLD-88731-484</t>
  </si>
  <si>
    <t xml:space="preserve">17775-77072-PP</t>
  </si>
  <si>
    <t xml:space="preserve">BQK-38412-229</t>
  </si>
  <si>
    <t xml:space="preserve">90392-73338-BC</t>
  </si>
  <si>
    <t xml:space="preserve">TCX-76953-071</t>
  </si>
  <si>
    <t xml:space="preserve">LIN-88046-551</t>
  </si>
  <si>
    <t xml:space="preserve">10725-45724-CO</t>
  </si>
  <si>
    <t xml:space="preserve">PMV-54491-220</t>
  </si>
  <si>
    <t xml:space="preserve">87242-18006-IR</t>
  </si>
  <si>
    <t xml:space="preserve">SKA-73676-005</t>
  </si>
  <si>
    <t xml:space="preserve">36572-91896-PP</t>
  </si>
  <si>
    <t xml:space="preserve">TKH-62197-239</t>
  </si>
  <si>
    <t xml:space="preserve">25181-97933-UX</t>
  </si>
  <si>
    <t xml:space="preserve">YXF-57218-272</t>
  </si>
  <si>
    <t xml:space="preserve">55374-03175-IA</t>
  </si>
  <si>
    <t xml:space="preserve">PKJ-30083-501</t>
  </si>
  <si>
    <t xml:space="preserve">76948-43532-JS</t>
  </si>
  <si>
    <t xml:space="preserve">WTT-91832-645</t>
  </si>
  <si>
    <t xml:space="preserve">24344-88599-PP</t>
  </si>
  <si>
    <t xml:space="preserve">TRZ-94735-865</t>
  </si>
  <si>
    <t xml:space="preserve">54462-58311-YF</t>
  </si>
  <si>
    <t xml:space="preserve">UDB-09651-780</t>
  </si>
  <si>
    <t xml:space="preserve">90767-92589-LV</t>
  </si>
  <si>
    <t xml:space="preserve">EHJ-82097-549</t>
  </si>
  <si>
    <t xml:space="preserve">27517-43747-YD</t>
  </si>
  <si>
    <t xml:space="preserve">ZFR-79447-696</t>
  </si>
  <si>
    <t xml:space="preserve">77828-66867-KH</t>
  </si>
  <si>
    <t xml:space="preserve">NUU-03893-975</t>
  </si>
  <si>
    <t xml:space="preserve">41054-59693-XE</t>
  </si>
  <si>
    <t xml:space="preserve">GVG-59542-307</t>
  </si>
  <si>
    <t xml:space="preserve">26314-66792-VP</t>
  </si>
  <si>
    <t xml:space="preserve">YLY-35287-172</t>
  </si>
  <si>
    <t xml:space="preserve">69410-04668-MA</t>
  </si>
  <si>
    <t xml:space="preserve">DCI-96254-548</t>
  </si>
  <si>
    <t xml:space="preserve">KHZ-26264-253</t>
  </si>
  <si>
    <t xml:space="preserve">24972-55878-KX</t>
  </si>
  <si>
    <t xml:space="preserve">AAQ-13644-699</t>
  </si>
  <si>
    <t xml:space="preserve">46296-42617-OQ</t>
  </si>
  <si>
    <t xml:space="preserve">LWL-68108-794</t>
  </si>
  <si>
    <t xml:space="preserve">44494-89923-UW</t>
  </si>
  <si>
    <t xml:space="preserve">JQT-14347-517</t>
  </si>
  <si>
    <t xml:space="preserve">11621-09964-ID</t>
  </si>
  <si>
    <t xml:space="preserve">BMM-86471-923</t>
  </si>
  <si>
    <t xml:space="preserve">76319-80715-II</t>
  </si>
  <si>
    <t xml:space="preserve">IXU-67272-326</t>
  </si>
  <si>
    <t xml:space="preserve">91654-79216-IC</t>
  </si>
  <si>
    <t xml:space="preserve">ITE-28312-615</t>
  </si>
  <si>
    <t xml:space="preserve">56450-21890-HK</t>
  </si>
  <si>
    <t xml:space="preserve">ZHQ-30471-635</t>
  </si>
  <si>
    <t xml:space="preserve">40600-58915-WZ</t>
  </si>
  <si>
    <t xml:space="preserve">LTP-31133-134</t>
  </si>
  <si>
    <t xml:space="preserve">66527-94478-PB</t>
  </si>
  <si>
    <t xml:space="preserve">ZVQ-26122-859</t>
  </si>
  <si>
    <t xml:space="preserve">77154-45038-IH</t>
  </si>
  <si>
    <t xml:space="preserve">MIU-01481-194</t>
  </si>
  <si>
    <t xml:space="preserve">08439-55669-AI</t>
  </si>
  <si>
    <t xml:space="preserve">UEA-72681-629</t>
  </si>
  <si>
    <t xml:space="preserve">CVE-15042-481</t>
  </si>
  <si>
    <t xml:space="preserve">EJA-79176-833</t>
  </si>
  <si>
    <t xml:space="preserve">91509-62250-GN</t>
  </si>
  <si>
    <t xml:space="preserve">AHQ-40440-522</t>
  </si>
  <si>
    <t xml:space="preserve">83833-46106-ZC</t>
  </si>
  <si>
    <t xml:space="preserve">TID-21626-411</t>
  </si>
  <si>
    <t xml:space="preserve">19383-33606-PW</t>
  </si>
  <si>
    <t xml:space="preserve">RSR-96390-187</t>
  </si>
  <si>
    <t xml:space="preserve">67052-76184-CB</t>
  </si>
  <si>
    <t xml:space="preserve">BZE-96093-118</t>
  </si>
  <si>
    <t xml:space="preserve">43452-18035-DH</t>
  </si>
  <si>
    <t xml:space="preserve">LOU-41819-242</t>
  </si>
  <si>
    <t xml:space="preserve">88060-50676-MV</t>
  </si>
  <si>
    <t xml:space="preserve">FND-99527-640</t>
  </si>
  <si>
    <t xml:space="preserve">89574-96203-EP</t>
  </si>
  <si>
    <t xml:space="preserve">ASG-27179-958</t>
  </si>
  <si>
    <t xml:space="preserve">12607-75113-UV</t>
  </si>
  <si>
    <t xml:space="preserve">YKX-23510-272</t>
  </si>
  <si>
    <t xml:space="preserve">56991-05510-PR</t>
  </si>
  <si>
    <t xml:space="preserve">FSA-98650-921</t>
  </si>
  <si>
    <t xml:space="preserve">01841-48191-NL</t>
  </si>
  <si>
    <t xml:space="preserve">ZUR-55774-294</t>
  </si>
  <si>
    <t xml:space="preserve">33269-10023-CO</t>
  </si>
  <si>
    <t xml:space="preserve">FUO-99821-974</t>
  </si>
  <si>
    <t xml:space="preserve">31245-81098-PJ</t>
  </si>
  <si>
    <t xml:space="preserve">YVH-19865-819</t>
  </si>
  <si>
    <t xml:space="preserve">08946-56610-IH</t>
  </si>
  <si>
    <t xml:space="preserve">NNF-47422-501</t>
  </si>
  <si>
    <t xml:space="preserve">20260-32948-EB</t>
  </si>
  <si>
    <t xml:space="preserve">RJI-71409-490</t>
  </si>
  <si>
    <t xml:space="preserve">31613-41626-KX</t>
  </si>
  <si>
    <t xml:space="preserve">UZL-46108-213</t>
  </si>
  <si>
    <t xml:space="preserve">75961-20170-RD</t>
  </si>
  <si>
    <t xml:space="preserve">AOX-44467-109</t>
  </si>
  <si>
    <t xml:space="preserve">72524-06410-KD</t>
  </si>
  <si>
    <t xml:space="preserve">TZD-67261-174</t>
  </si>
  <si>
    <t xml:space="preserve">TBU-64277-625</t>
  </si>
  <si>
    <t xml:space="preserve">98918-34330-GY</t>
  </si>
  <si>
    <t xml:space="preserve">TYP-85767-944</t>
  </si>
  <si>
    <t xml:space="preserve">51497-50894-WU</t>
  </si>
  <si>
    <t xml:space="preserve">GTT-73214-334</t>
  </si>
  <si>
    <t xml:space="preserve">98636-90072-YE</t>
  </si>
  <si>
    <t xml:space="preserve">WAI-89905-069</t>
  </si>
  <si>
    <t xml:space="preserve">47011-57815-HJ</t>
  </si>
  <si>
    <t xml:space="preserve">OJL-96844-459</t>
  </si>
  <si>
    <t xml:space="preserve">61253-98356-VD</t>
  </si>
  <si>
    <t xml:space="preserve">VGI-33205-360</t>
  </si>
  <si>
    <t xml:space="preserve">96762-10814-DA</t>
  </si>
  <si>
    <t xml:space="preserve">PCA-14081-576</t>
  </si>
  <si>
    <t xml:space="preserve">63112-10870-LC</t>
  </si>
  <si>
    <t xml:space="preserve">SCS-67069-962</t>
  </si>
  <si>
    <t xml:space="preserve">21403-49423-PD</t>
  </si>
  <si>
    <t xml:space="preserve">BDM-03174-485</t>
  </si>
  <si>
    <t xml:space="preserve">29581-13303-VB</t>
  </si>
  <si>
    <t xml:space="preserve">UJV-32333-364</t>
  </si>
  <si>
    <t xml:space="preserve">86110-83695-YS</t>
  </si>
  <si>
    <t xml:space="preserve">FLI-11493-954</t>
  </si>
  <si>
    <t xml:space="preserve">80454-42225-FT</t>
  </si>
  <si>
    <t xml:space="preserve">IWL-13117-537</t>
  </si>
  <si>
    <t xml:space="preserve">29129-60664-KO</t>
  </si>
  <si>
    <t xml:space="preserve">OAM-76916-748</t>
  </si>
  <si>
    <t xml:space="preserve">63025-62939-AN</t>
  </si>
  <si>
    <t xml:space="preserve">UMB-11223-710</t>
  </si>
  <si>
    <t xml:space="preserve">49012-12987-QT</t>
  </si>
  <si>
    <t xml:space="preserve">LXR-09892-726</t>
  </si>
  <si>
    <t xml:space="preserve">50924-94200-SQ</t>
  </si>
  <si>
    <t xml:space="preserve">QXX-89943-393</t>
  </si>
  <si>
    <t xml:space="preserve">15673-18812-IU</t>
  </si>
  <si>
    <t xml:space="preserve">WVS-57822-366</t>
  </si>
  <si>
    <t xml:space="preserve">52151-75971-YY</t>
  </si>
  <si>
    <t xml:space="preserve">CLJ-23403-689</t>
  </si>
  <si>
    <t xml:space="preserve">19413-02045-CG</t>
  </si>
  <si>
    <t xml:space="preserve">XNU-83276-288</t>
  </si>
  <si>
    <t xml:space="preserve">98185-92775-KT</t>
  </si>
  <si>
    <t xml:space="preserve">YOG-94666-679</t>
  </si>
  <si>
    <t xml:space="preserve">86991-53901-AT</t>
  </si>
  <si>
    <t xml:space="preserve">KHG-33953-115</t>
  </si>
  <si>
    <t xml:space="preserve">78226-97287-JI</t>
  </si>
  <si>
    <t xml:space="preserve">MHD-95615-696</t>
  </si>
  <si>
    <t xml:space="preserve">27930-59250-JT</t>
  </si>
  <si>
    <t xml:space="preserve">HBH-64794-080</t>
  </si>
  <si>
    <t xml:space="preserve">40560-18556-YE</t>
  </si>
  <si>
    <t xml:space="preserve">CNJ-56058-223</t>
  </si>
  <si>
    <t xml:space="preserve">40780-22081-LX</t>
  </si>
  <si>
    <t xml:space="preserve">KHO-27106-786</t>
  </si>
  <si>
    <t xml:space="preserve">01603-43789-TN</t>
  </si>
  <si>
    <t xml:space="preserve">YAC-50329-982</t>
  </si>
  <si>
    <t xml:space="preserve">75419-92838-TI</t>
  </si>
  <si>
    <t xml:space="preserve">VVL-95291-039</t>
  </si>
  <si>
    <t xml:space="preserve">96516-97464-MF</t>
  </si>
  <si>
    <t xml:space="preserve">VUT-20974-364</t>
  </si>
  <si>
    <t xml:space="preserve">90285-56295-PO</t>
  </si>
  <si>
    <t xml:space="preserve">SFC-34054-213</t>
  </si>
  <si>
    <t xml:space="preserve">08100-71102-HQ</t>
  </si>
  <si>
    <t xml:space="preserve">UDS-04807-593</t>
  </si>
  <si>
    <t xml:space="preserve">84074-28110-OV</t>
  </si>
  <si>
    <t xml:space="preserve">FWE-98471-488</t>
  </si>
  <si>
    <t xml:space="preserve">RAU-17060-674</t>
  </si>
  <si>
    <t xml:space="preserve">12747-63766-EU</t>
  </si>
  <si>
    <t xml:space="preserve">AOL-13866-711</t>
  </si>
  <si>
    <t xml:space="preserve">83490-88357-LJ</t>
  </si>
  <si>
    <t xml:space="preserve">NOA-79645-377</t>
  </si>
  <si>
    <t xml:space="preserve">53729-30320-XZ</t>
  </si>
  <si>
    <t xml:space="preserve">KMS-49214-806</t>
  </si>
  <si>
    <t xml:space="preserve">50384-52703-LA</t>
  </si>
  <si>
    <t xml:space="preserve">ABK-08091-531</t>
  </si>
  <si>
    <t xml:space="preserve">53864-36201-FG</t>
  </si>
  <si>
    <t xml:space="preserve">GPT-67705-953</t>
  </si>
  <si>
    <t xml:space="preserve">70631-33225-MZ</t>
  </si>
  <si>
    <t xml:space="preserve">JNA-21450-177</t>
  </si>
  <si>
    <t xml:space="preserve">54798-14109-HC</t>
  </si>
  <si>
    <t xml:space="preserve">MPQ-23421-608</t>
  </si>
  <si>
    <t xml:space="preserve">08023-52962-ET</t>
  </si>
  <si>
    <t xml:space="preserve">NLI-63891-565</t>
  </si>
  <si>
    <t xml:space="preserve">41899-00283-VK</t>
  </si>
  <si>
    <t xml:space="preserve">HHF-36647-854</t>
  </si>
  <si>
    <t xml:space="preserve">39011-18412-GR</t>
  </si>
  <si>
    <t xml:space="preserve">SBN-16537-046</t>
  </si>
  <si>
    <t xml:space="preserve">60255-12579-PZ</t>
  </si>
  <si>
    <t xml:space="preserve">XZD-44484-632</t>
  </si>
  <si>
    <t xml:space="preserve">80541-38332-BP</t>
  </si>
  <si>
    <t xml:space="preserve">IKQ-39946-768</t>
  </si>
  <si>
    <t xml:space="preserve">72778-50968-UQ</t>
  </si>
  <si>
    <t xml:space="preserve">KMB-95211-174</t>
  </si>
  <si>
    <t xml:space="preserve">23941-30203-MO</t>
  </si>
  <si>
    <t xml:space="preserve">QWY-99467-368</t>
  </si>
  <si>
    <t xml:space="preserve">96434-50068-DZ</t>
  </si>
  <si>
    <t xml:space="preserve">SRG-76791-614</t>
  </si>
  <si>
    <t xml:space="preserve">11729-74102-XB</t>
  </si>
  <si>
    <t xml:space="preserve">VSN-94485-621</t>
  </si>
  <si>
    <t xml:space="preserve">88116-12604-TE</t>
  </si>
  <si>
    <t xml:space="preserve">UFZ-24348-219</t>
  </si>
  <si>
    <t xml:space="preserve">UKS-93055-397</t>
  </si>
  <si>
    <t xml:space="preserve">13082-41034-PD</t>
  </si>
  <si>
    <t xml:space="preserve">AVH-56062-335</t>
  </si>
  <si>
    <t xml:space="preserve">18082-74419-QH</t>
  </si>
  <si>
    <t xml:space="preserve">HGE-19842-613</t>
  </si>
  <si>
    <t xml:space="preserve">49401-45041-ZU</t>
  </si>
  <si>
    <t xml:space="preserve">WBA-85905-175</t>
  </si>
  <si>
    <t xml:space="preserve">41252-45992-VS</t>
  </si>
  <si>
    <t xml:space="preserve">DZI-35365-596</t>
  </si>
  <si>
    <t xml:space="preserve">XIR-88982-743</t>
  </si>
  <si>
    <t xml:space="preserve">00852-54571-WP</t>
  </si>
  <si>
    <t xml:space="preserve">VUC-72395-865</t>
  </si>
  <si>
    <t xml:space="preserve">13321-57602-GK</t>
  </si>
  <si>
    <t xml:space="preserve">BQJ-44755-910</t>
  </si>
  <si>
    <t xml:space="preserve">75006-89922-VW</t>
  </si>
  <si>
    <t xml:space="preserve">JKC-64636-831</t>
  </si>
  <si>
    <t xml:space="preserve">52098-80103-FD</t>
  </si>
  <si>
    <t xml:space="preserve">ZKI-78561-066</t>
  </si>
  <si>
    <t xml:space="preserve">60121-12432-VU</t>
  </si>
  <si>
    <t xml:space="preserve">IMP-12563-728</t>
  </si>
  <si>
    <t xml:space="preserve">68346-14810-UA</t>
  </si>
  <si>
    <t xml:space="preserve">MZL-81126-390</t>
  </si>
  <si>
    <t xml:space="preserve">48464-99723-HK</t>
  </si>
  <si>
    <t xml:space="preserve">TVF-57766-608</t>
  </si>
  <si>
    <t xml:space="preserve">88420-46464-XE</t>
  </si>
  <si>
    <t xml:space="preserve">RUX-37995-892</t>
  </si>
  <si>
    <t xml:space="preserve">37762-09530-MP</t>
  </si>
  <si>
    <t xml:space="preserve">AVK-76526-953</t>
  </si>
  <si>
    <t xml:space="preserve">47268-50127-XY</t>
  </si>
  <si>
    <t xml:space="preserve">RIU-02231-623</t>
  </si>
  <si>
    <t xml:space="preserve">25544-84179-QC</t>
  </si>
  <si>
    <t xml:space="preserve">WFK-99317-827</t>
  </si>
  <si>
    <t xml:space="preserve">32058-76765-ZL</t>
  </si>
  <si>
    <t xml:space="preserve">SFD-00372-284</t>
  </si>
  <si>
    <t xml:space="preserve">SXC-62166-515</t>
  </si>
  <si>
    <t xml:space="preserve">69171-65646-UC</t>
  </si>
  <si>
    <t xml:space="preserve">YIE-87008-621</t>
  </si>
  <si>
    <t xml:space="preserve">22503-52799-MI</t>
  </si>
  <si>
    <t xml:space="preserve">HRM-94548-288</t>
  </si>
  <si>
    <t xml:space="preserve">08934-65581-ZI</t>
  </si>
  <si>
    <t xml:space="preserve">UJG-34731-295</t>
  </si>
  <si>
    <t xml:space="preserve">15764-22559-ZT</t>
  </si>
  <si>
    <t xml:space="preserve">TWD-70988-853</t>
  </si>
  <si>
    <t xml:space="preserve">87519-68847-ZG</t>
  </si>
  <si>
    <t xml:space="preserve">CIX-22904-641</t>
  </si>
  <si>
    <t xml:space="preserve">78012-56878-UB</t>
  </si>
  <si>
    <t xml:space="preserve">DLV-65840-759</t>
  </si>
  <si>
    <t xml:space="preserve">77192-72145-RG</t>
  </si>
  <si>
    <t xml:space="preserve">RXN-55491-201</t>
  </si>
  <si>
    <t xml:space="preserve">86071-79238-CX</t>
  </si>
  <si>
    <t xml:space="preserve">UHK-63283-868</t>
  </si>
  <si>
    <t xml:space="preserve">16809-16936-WF</t>
  </si>
  <si>
    <t xml:space="preserve">PJC-31401-893</t>
  </si>
  <si>
    <t xml:space="preserve">11212-69985-ZJ</t>
  </si>
  <si>
    <t xml:space="preserve">HHO-79903-185</t>
  </si>
  <si>
    <t xml:space="preserve">53893-01719-CL</t>
  </si>
  <si>
    <t xml:space="preserve">YWM-07310-594</t>
  </si>
  <si>
    <t xml:space="preserve">66028-99867-WJ</t>
  </si>
  <si>
    <t xml:space="preserve">FHD-94983-982</t>
  </si>
  <si>
    <t xml:space="preserve">62839-56723-CH</t>
  </si>
  <si>
    <t xml:space="preserve">WQK-10857-119</t>
  </si>
  <si>
    <t xml:space="preserve">96849-52854-CR</t>
  </si>
  <si>
    <t xml:space="preserve">DXA-50313-073</t>
  </si>
  <si>
    <t xml:space="preserve">19755-55847-VW</t>
  </si>
  <si>
    <t xml:space="preserve">ONW-00560-570</t>
  </si>
  <si>
    <t xml:space="preserve">32900-82606-BO</t>
  </si>
  <si>
    <t xml:space="preserve">BRJ-19414-277</t>
  </si>
  <si>
    <t xml:space="preserve">MIQ-16322-908</t>
  </si>
  <si>
    <t xml:space="preserve">20118-28138-QD</t>
  </si>
  <si>
    <t xml:space="preserve">MVO-39328-830</t>
  </si>
  <si>
    <t xml:space="preserve">84057-45461-AH</t>
  </si>
  <si>
    <t xml:space="preserve">NTJ-88319-746</t>
  </si>
  <si>
    <t xml:space="preserve">90882-88130-KQ</t>
  </si>
  <si>
    <t xml:space="preserve">LCY-24377-948</t>
  </si>
  <si>
    <t xml:space="preserve">21617-79890-DD</t>
  </si>
  <si>
    <t xml:space="preserve">FWD-85967-769</t>
  </si>
  <si>
    <t xml:space="preserve">20256-54689-LO</t>
  </si>
  <si>
    <t xml:space="preserve">KTO-53793-109</t>
  </si>
  <si>
    <t xml:space="preserve">17572-27091-AA</t>
  </si>
  <si>
    <t xml:space="preserve">OCK-89033-348</t>
  </si>
  <si>
    <t xml:space="preserve">82300-88786-UE</t>
  </si>
  <si>
    <t xml:space="preserve">GPZ-36017-366</t>
  </si>
  <si>
    <t xml:space="preserve">65732-22589-OW</t>
  </si>
  <si>
    <t xml:space="preserve">BZP-33213-637</t>
  </si>
  <si>
    <t xml:space="preserve">77175-09826-SF</t>
  </si>
  <si>
    <t xml:space="preserve">WFH-21507-708</t>
  </si>
  <si>
    <t xml:space="preserve">07237-32539-NB</t>
  </si>
  <si>
    <t xml:space="preserve">HST-96923-073</t>
  </si>
  <si>
    <t xml:space="preserve">54722-76431-EX</t>
  </si>
  <si>
    <t xml:space="preserve">ENN-79947-323</t>
  </si>
  <si>
    <t xml:space="preserve">67847-82662-TE</t>
  </si>
  <si>
    <t xml:space="preserve">BHA-47429-889</t>
  </si>
  <si>
    <t xml:space="preserve">51114-51191-EW</t>
  </si>
  <si>
    <t xml:space="preserve">SZY-63017-318</t>
  </si>
  <si>
    <t xml:space="preserve">91809-58808-TV</t>
  </si>
  <si>
    <t xml:space="preserve">LCU-93317-340</t>
  </si>
  <si>
    <t xml:space="preserve">84996-26826-DK</t>
  </si>
  <si>
    <t xml:space="preserve">UOM-71431-481</t>
  </si>
  <si>
    <t xml:space="preserve">PJH-42618-877</t>
  </si>
  <si>
    <t xml:space="preserve">93676-95250-XJ</t>
  </si>
  <si>
    <t xml:space="preserve">XED-90333-402</t>
  </si>
  <si>
    <t xml:space="preserve">28300-14355-GF</t>
  </si>
  <si>
    <t xml:space="preserve">IKK-62234-199</t>
  </si>
  <si>
    <t xml:space="preserve">91190-84826-IQ</t>
  </si>
  <si>
    <t xml:space="preserve">KAW-95195-329</t>
  </si>
  <si>
    <t xml:space="preserve">34570-99384-AF</t>
  </si>
  <si>
    <t xml:space="preserve">QDO-57268-842</t>
  </si>
  <si>
    <t xml:space="preserve">57808-90533-UE</t>
  </si>
  <si>
    <t xml:space="preserve">IIZ-24416-212</t>
  </si>
  <si>
    <t xml:space="preserve">76060-30540-LB</t>
  </si>
  <si>
    <t xml:space="preserve">AWP-11469-510</t>
  </si>
  <si>
    <t xml:space="preserve">76730-63769-ND</t>
  </si>
  <si>
    <t xml:space="preserve">KXA-27983-918</t>
  </si>
  <si>
    <t xml:space="preserve">96042-27290-EQ</t>
  </si>
  <si>
    <t xml:space="preserve">VKQ-39009-292</t>
  </si>
  <si>
    <t xml:space="preserve">PDB-98743-282</t>
  </si>
  <si>
    <t xml:space="preserve">51940-02669-OR</t>
  </si>
  <si>
    <t xml:space="preserve">SXW-34014-556</t>
  </si>
  <si>
    <t xml:space="preserve">99144-98314-GN</t>
  </si>
  <si>
    <t xml:space="preserve">QOJ-38788-727</t>
  </si>
  <si>
    <t xml:space="preserve">16358-63919-CE</t>
  </si>
  <si>
    <t xml:space="preserve">TGF-38649-658</t>
  </si>
  <si>
    <t xml:space="preserve">67743-54817-UT</t>
  </si>
  <si>
    <t xml:space="preserve">EAI-25194-209</t>
  </si>
  <si>
    <t xml:space="preserve">44601-51441-BH</t>
  </si>
  <si>
    <t xml:space="preserve">IJK-34441-720</t>
  </si>
  <si>
    <t xml:space="preserve">97201-58870-WB</t>
  </si>
  <si>
    <t xml:space="preserve">ZMC-00336-619</t>
  </si>
  <si>
    <t xml:space="preserve">19849-12926-QF</t>
  </si>
  <si>
    <t xml:space="preserve">UPX-54529-618</t>
  </si>
  <si>
    <t xml:space="preserve">40535-56770-UM</t>
  </si>
  <si>
    <t xml:space="preserve">DLX-01059-899</t>
  </si>
  <si>
    <t xml:space="preserve">74940-09646-MU</t>
  </si>
  <si>
    <t xml:space="preserve">MEK-85120-243</t>
  </si>
  <si>
    <t xml:space="preserve">06623-54610-HC</t>
  </si>
  <si>
    <t xml:space="preserve">NFI-37188-246</t>
  </si>
  <si>
    <t xml:space="preserve">89490-75361-AF</t>
  </si>
  <si>
    <t xml:space="preserve">BXH-62195-013</t>
  </si>
  <si>
    <t xml:space="preserve">94526-79230-GZ</t>
  </si>
  <si>
    <t xml:space="preserve">YLK-78851-470</t>
  </si>
  <si>
    <t xml:space="preserve">58559-08254-UY</t>
  </si>
  <si>
    <t xml:space="preserve">DXY-76225-633</t>
  </si>
  <si>
    <t xml:space="preserve">88574-37083-WX</t>
  </si>
  <si>
    <t xml:space="preserve">UHP-24614-199</t>
  </si>
  <si>
    <t xml:space="preserve">67953-79896-AC</t>
  </si>
  <si>
    <t xml:space="preserve">HBY-35655-049</t>
  </si>
  <si>
    <t xml:space="preserve">69207-93422-CQ</t>
  </si>
  <si>
    <t xml:space="preserve">DCE-22886-861</t>
  </si>
  <si>
    <t xml:space="preserve">56060-17602-RG</t>
  </si>
  <si>
    <t xml:space="preserve">QTG-93823-843</t>
  </si>
  <si>
    <t xml:space="preserve">46859-14212-FI</t>
  </si>
  <si>
    <t xml:space="preserve">WFT-16178-396</t>
  </si>
  <si>
    <t xml:space="preserve">33555-01585-RP</t>
  </si>
  <si>
    <t xml:space="preserve">ERC-54560-934</t>
  </si>
  <si>
    <t xml:space="preserve">11932-85629-CU</t>
  </si>
  <si>
    <t xml:space="preserve">RUK-78200-416</t>
  </si>
  <si>
    <t xml:space="preserve">36192-07175-XC</t>
  </si>
  <si>
    <t xml:space="preserve">KHK-13105-388</t>
  </si>
  <si>
    <t xml:space="preserve">46242-54946-ZW</t>
  </si>
  <si>
    <t xml:space="preserve">NJR-03699-189</t>
  </si>
  <si>
    <t xml:space="preserve">95152-82155-VQ</t>
  </si>
  <si>
    <t xml:space="preserve">PJV-20427-019</t>
  </si>
  <si>
    <t xml:space="preserve">13404-39127-WQ</t>
  </si>
  <si>
    <t xml:space="preserve">UGK-07613-982</t>
  </si>
  <si>
    <t xml:space="preserve">OLA-68289-577</t>
  </si>
  <si>
    <t xml:space="preserve">40226-52317-IO</t>
  </si>
  <si>
    <t xml:space="preserve">TNR-84447-052</t>
  </si>
  <si>
    <t xml:space="preserve">34419-18068-AG</t>
  </si>
  <si>
    <t xml:space="preserve">FBZ-64200-586</t>
  </si>
  <si>
    <t xml:space="preserve">51738-61457-RS</t>
  </si>
  <si>
    <t xml:space="preserve">OBN-66334-505</t>
  </si>
  <si>
    <t xml:space="preserve">86757-52367-ON</t>
  </si>
  <si>
    <t xml:space="preserve">NXM-89323-646</t>
  </si>
  <si>
    <t xml:space="preserve">28158-93383-CK</t>
  </si>
  <si>
    <t xml:space="preserve">NHI-23264-055</t>
  </si>
  <si>
    <t xml:space="preserve">44799-09711-XW</t>
  </si>
  <si>
    <t xml:space="preserve">EQH-53569-934</t>
  </si>
  <si>
    <t xml:space="preserve">53667-91553-LT</t>
  </si>
  <si>
    <t xml:space="preserve">XKK-06692-189</t>
  </si>
  <si>
    <t xml:space="preserve">86579-92122-OC</t>
  </si>
  <si>
    <t xml:space="preserve">BYP-16005-016</t>
  </si>
  <si>
    <t xml:space="preserve">01474-63436-TP</t>
  </si>
  <si>
    <t xml:space="preserve">LWS-13938-905</t>
  </si>
  <si>
    <t xml:space="preserve">90533-82440-EE</t>
  </si>
  <si>
    <t xml:space="preserve">OLH-95722-362</t>
  </si>
  <si>
    <t xml:space="preserve">48553-69225-VX</t>
  </si>
  <si>
    <t xml:space="preserve">KCW-50949-318</t>
  </si>
  <si>
    <t xml:space="preserve">52374-27313-IV</t>
  </si>
  <si>
    <t xml:space="preserve">JGZ-16947-591</t>
  </si>
  <si>
    <t xml:space="preserve">14264-41252-SL</t>
  </si>
  <si>
    <t xml:space="preserve">LXS-63326-144</t>
  </si>
  <si>
    <t xml:space="preserve">35367-50483-AR</t>
  </si>
  <si>
    <t xml:space="preserve">CZG-86544-655</t>
  </si>
  <si>
    <t xml:space="preserve">69443-77665-QW</t>
  </si>
  <si>
    <t xml:space="preserve">WFV-88138-247</t>
  </si>
  <si>
    <t xml:space="preserve">63411-51758-QC</t>
  </si>
  <si>
    <t xml:space="preserve">RFG-28227-288</t>
  </si>
  <si>
    <t xml:space="preserve">68605-21835-UF</t>
  </si>
  <si>
    <t xml:space="preserve">QAK-77286-758</t>
  </si>
  <si>
    <t xml:space="preserve">34786-30419-XY</t>
  </si>
  <si>
    <t xml:space="preserve">CZD-56716-840</t>
  </si>
  <si>
    <t xml:space="preserve">15456-29250-RU</t>
  </si>
  <si>
    <t xml:space="preserve">UBI-59229-277</t>
  </si>
  <si>
    <t xml:space="preserve">00886-35803-FG</t>
  </si>
  <si>
    <t xml:space="preserve">WJJ-37489-898</t>
  </si>
  <si>
    <t xml:space="preserve">31599-82152-AD</t>
  </si>
  <si>
    <t xml:space="preserve">ORX-57454-917</t>
  </si>
  <si>
    <t xml:space="preserve">76209-39601-ZR</t>
  </si>
  <si>
    <t xml:space="preserve">GRB-68838-629</t>
  </si>
  <si>
    <t xml:space="preserve">15064-65241-HB</t>
  </si>
  <si>
    <t xml:space="preserve">SHT-04865-419</t>
  </si>
  <si>
    <t xml:space="preserve">69215-90789-DL</t>
  </si>
  <si>
    <t xml:space="preserve">UQI-28177-865</t>
  </si>
  <si>
    <t xml:space="preserve">04317-46176-TB</t>
  </si>
  <si>
    <t xml:space="preserve">OIB-13664-879</t>
  </si>
  <si>
    <t xml:space="preserve">04713-57765-KR</t>
  </si>
  <si>
    <t xml:space="preserve">PJS-30996-485</t>
  </si>
  <si>
    <t xml:space="preserve">HEL-86709-449</t>
  </si>
  <si>
    <t xml:space="preserve">NCH-55389-562</t>
  </si>
  <si>
    <t xml:space="preserve">GUG-45603-775</t>
  </si>
  <si>
    <t xml:space="preserve">40959-32642-DN</t>
  </si>
  <si>
    <t xml:space="preserve">KJB-98240-098</t>
  </si>
  <si>
    <t xml:space="preserve">77746-08153-PM</t>
  </si>
  <si>
    <t xml:space="preserve">JMS-48374-462</t>
  </si>
  <si>
    <t xml:space="preserve">49667-96708-JL</t>
  </si>
  <si>
    <t xml:space="preserve">YIT-15877-117</t>
  </si>
  <si>
    <t xml:space="preserve">24155-79322-EQ</t>
  </si>
  <si>
    <t xml:space="preserve">YVK-82679-655</t>
  </si>
  <si>
    <t xml:space="preserve">95342-88311-SF</t>
  </si>
  <si>
    <t xml:space="preserve">TYH-81940-054</t>
  </si>
  <si>
    <t xml:space="preserve">69374-08133-RI</t>
  </si>
  <si>
    <t xml:space="preserve">HTY-30660-254</t>
  </si>
  <si>
    <t xml:space="preserve">83844-95908-RX</t>
  </si>
  <si>
    <t xml:space="preserve">GPW-43956-761</t>
  </si>
  <si>
    <t xml:space="preserve">09667-09231-YM</t>
  </si>
  <si>
    <t xml:space="preserve">DWY-56352-412</t>
  </si>
  <si>
    <t xml:space="preserve">55427-08059-DF</t>
  </si>
  <si>
    <t xml:space="preserve">PUH-55647-976</t>
  </si>
  <si>
    <t xml:space="preserve">06624-54037-BQ</t>
  </si>
  <si>
    <t xml:space="preserve">DTB-71371-705</t>
  </si>
  <si>
    <t xml:space="preserve">48544-90737-AZ</t>
  </si>
  <si>
    <t xml:space="preserve">ZDC-64769-740</t>
  </si>
  <si>
    <t xml:space="preserve">79463-01597-FQ</t>
  </si>
  <si>
    <t xml:space="preserve">TED-81959-419</t>
  </si>
  <si>
    <t xml:space="preserve">27702-50024-XC</t>
  </si>
  <si>
    <t xml:space="preserve">FDO-25756-141</t>
  </si>
  <si>
    <t xml:space="preserve">57360-46846-NS</t>
  </si>
  <si>
    <t xml:space="preserve">HKN-31467-517</t>
  </si>
  <si>
    <t xml:space="preserve">84045-66771-SL</t>
  </si>
  <si>
    <t xml:space="preserve">POF-29666-012</t>
  </si>
  <si>
    <t xml:space="preserve">46885-00260-TL</t>
  </si>
  <si>
    <t xml:space="preserve">IRX-59256-644</t>
  </si>
  <si>
    <t xml:space="preserve">96446-62142-EN</t>
  </si>
  <si>
    <t xml:space="preserve">LTN-89139-350</t>
  </si>
  <si>
    <t xml:space="preserve">07756-71018-GU</t>
  </si>
  <si>
    <t xml:space="preserve">TXF-79780-017</t>
  </si>
  <si>
    <t xml:space="preserve">92048-47813-QB</t>
  </si>
  <si>
    <t xml:space="preserve">ALM-80762-974</t>
  </si>
  <si>
    <t xml:space="preserve">NXF-15738-707</t>
  </si>
  <si>
    <t xml:space="preserve">28699-16256-XV</t>
  </si>
  <si>
    <t xml:space="preserve">MVV-19034-198</t>
  </si>
  <si>
    <t xml:space="preserve">98476-63654-CG</t>
  </si>
  <si>
    <t xml:space="preserve">KUX-19632-830</t>
  </si>
  <si>
    <t xml:space="preserve">55409-07759-YG</t>
  </si>
  <si>
    <t xml:space="preserve">SNZ-44595-152</t>
  </si>
  <si>
    <t xml:space="preserve">06136-65250-PG</t>
  </si>
  <si>
    <t xml:space="preserve">GQA-37241-629</t>
  </si>
  <si>
    <t xml:space="preserve">08405-33165-BS</t>
  </si>
  <si>
    <t xml:space="preserve">WVV-79948-067</t>
  </si>
  <si>
    <t xml:space="preserve">66070-30559-WI</t>
  </si>
  <si>
    <t xml:space="preserve">LHX-81117-166</t>
  </si>
  <si>
    <t xml:space="preserve">01282-28364-RZ</t>
  </si>
  <si>
    <t xml:space="preserve">GCD-75444-320</t>
  </si>
  <si>
    <t xml:space="preserve">51277-93873-RP</t>
  </si>
  <si>
    <t xml:space="preserve">SGA-30059-217</t>
  </si>
  <si>
    <t xml:space="preserve">84405-83364-DG</t>
  </si>
  <si>
    <t xml:space="preserve">GNL-98714-885</t>
  </si>
  <si>
    <t xml:space="preserve">83731-53280-YC</t>
  </si>
  <si>
    <t xml:space="preserve">OQA-93249-841</t>
  </si>
  <si>
    <t xml:space="preserve">03917-13632-KC</t>
  </si>
  <si>
    <t xml:space="preserve">DUV-12075-132</t>
  </si>
  <si>
    <t xml:space="preserve">62494-09113-RP</t>
  </si>
  <si>
    <t xml:space="preserve">KPO-24942-184</t>
  </si>
  <si>
    <t xml:space="preserve">70567-65133-CN</t>
  </si>
  <si>
    <t xml:space="preserve">SRJ-79353-838</t>
  </si>
  <si>
    <t xml:space="preserve">77869-81373-AY</t>
  </si>
  <si>
    <t xml:space="preserve">XBV-40336-071</t>
  </si>
  <si>
    <t xml:space="preserve">38536-98293-JZ</t>
  </si>
  <si>
    <t xml:space="preserve">RLM-96511-467</t>
  </si>
  <si>
    <t xml:space="preserve">43014-53743-XK</t>
  </si>
  <si>
    <t xml:space="preserve">AEZ-13242-456</t>
  </si>
  <si>
    <t xml:space="preserve">UME-75640-698</t>
  </si>
  <si>
    <t xml:space="preserve">GJC-66474-557</t>
  </si>
  <si>
    <t xml:space="preserve">64965-78386-MY</t>
  </si>
  <si>
    <t xml:space="preserve">IRV-20769-219</t>
  </si>
  <si>
    <t xml:space="preserve">77131-58092-GE</t>
  </si>
  <si>
    <t xml:space="preserve">Phone Number</t>
  </si>
  <si>
    <t xml:space="preserve">Address Line 1</t>
  </si>
  <si>
    <t xml:space="preserve">City</t>
  </si>
  <si>
    <t xml:space="preserve">Postcode</t>
  </si>
  <si>
    <t xml:space="preserve">Loyalty Card</t>
  </si>
  <si>
    <t xml:space="preserve">Aloisia Allner</t>
  </si>
  <si>
    <t xml:space="preserve">aallner0@lulu.com</t>
  </si>
  <si>
    <t xml:space="preserve">+1 (862) 817-0124</t>
  </si>
  <si>
    <t xml:space="preserve">57999 Pepper Wood Alley</t>
  </si>
  <si>
    <t xml:space="preserve">Paterson</t>
  </si>
  <si>
    <t xml:space="preserve">United States</t>
  </si>
  <si>
    <t xml:space="preserve">Yes</t>
  </si>
  <si>
    <t xml:space="preserve">73342-18763-UW</t>
  </si>
  <si>
    <t xml:space="preserve">Piotr Bote</t>
  </si>
  <si>
    <t xml:space="preserve">pbote1@yelp.com</t>
  </si>
  <si>
    <t xml:space="preserve">+353 (913) 396-4653</t>
  </si>
  <si>
    <t xml:space="preserve">2112 Ridgeway Hill</t>
  </si>
  <si>
    <t xml:space="preserve">Crumlin</t>
  </si>
  <si>
    <t xml:space="preserve">Ireland</t>
  </si>
  <si>
    <t xml:space="preserve">D6W</t>
  </si>
  <si>
    <t xml:space="preserve">No</t>
  </si>
  <si>
    <t xml:space="preserve">Jami Redholes</t>
  </si>
  <si>
    <t xml:space="preserve">jredholes2@tmall.com</t>
  </si>
  <si>
    <t xml:space="preserve">+1 (210) 986-6806</t>
  </si>
  <si>
    <t xml:space="preserve">5214 Bartillon Park</t>
  </si>
  <si>
    <t xml:space="preserve">San Antonio</t>
  </si>
  <si>
    <t xml:space="preserve">71253-00052-RN</t>
  </si>
  <si>
    <t xml:space="preserve">Dene Azema</t>
  </si>
  <si>
    <t xml:space="preserve">dazema3@facebook.com</t>
  </si>
  <si>
    <t xml:space="preserve">+1 (217) 418-0714</t>
  </si>
  <si>
    <t xml:space="preserve">27 Maywood Place</t>
  </si>
  <si>
    <t xml:space="preserve">Springfield</t>
  </si>
  <si>
    <t xml:space="preserve">Christoffer O' Shea</t>
  </si>
  <si>
    <t xml:space="preserve">+353 (698) 362-9201</t>
  </si>
  <si>
    <t xml:space="preserve">38980 Manitowish Junction</t>
  </si>
  <si>
    <t xml:space="preserve">Cill Airne</t>
  </si>
  <si>
    <t xml:space="preserve">N41</t>
  </si>
  <si>
    <t xml:space="preserve">Beryle Cottier</t>
  </si>
  <si>
    <t xml:space="preserve">+1 (570) 289-7473</t>
  </si>
  <si>
    <t xml:space="preserve">2651 Stoughton Place</t>
  </si>
  <si>
    <t xml:space="preserve">Scranton</t>
  </si>
  <si>
    <t xml:space="preserve">Shaylynn Lobe</t>
  </si>
  <si>
    <t xml:space="preserve">slobe6@nifty.com</t>
  </si>
  <si>
    <t xml:space="preserve">+1 (937) 954-4541</t>
  </si>
  <si>
    <t xml:space="preserve">7005 Mariners Cove Place</t>
  </si>
  <si>
    <t xml:space="preserve">Dayton</t>
  </si>
  <si>
    <t xml:space="preserve">Melvin Wharfe</t>
  </si>
  <si>
    <t xml:space="preserve">+353 (507) 574-3034</t>
  </si>
  <si>
    <t xml:space="preserve">7 Straubel Road</t>
  </si>
  <si>
    <t xml:space="preserve">Kill</t>
  </si>
  <si>
    <t xml:space="preserve">P24</t>
  </si>
  <si>
    <t xml:space="preserve">Guthrey Petracci</t>
  </si>
  <si>
    <t xml:space="preserve">gpetracci8@livejournal.com</t>
  </si>
  <si>
    <t xml:space="preserve">+1 (310) 868-1842</t>
  </si>
  <si>
    <t xml:space="preserve">949 Paget Parkway</t>
  </si>
  <si>
    <t xml:space="preserve">Los Angeles</t>
  </si>
  <si>
    <t xml:space="preserve">Rodger Raven</t>
  </si>
  <si>
    <t xml:space="preserve">rraven9@ed.gov</t>
  </si>
  <si>
    <t xml:space="preserve">+1 (213) 263-0288</t>
  </si>
  <si>
    <t xml:space="preserve">1 Reinke Avenue</t>
  </si>
  <si>
    <t xml:space="preserve">Ferrell Ferber</t>
  </si>
  <si>
    <t xml:space="preserve">fferbera@businesswire.com</t>
  </si>
  <si>
    <t xml:space="preserve">+1 (408) 383-5302</t>
  </si>
  <si>
    <t xml:space="preserve">68 High Crossing Court</t>
  </si>
  <si>
    <t xml:space="preserve">San Jose</t>
  </si>
  <si>
    <t xml:space="preserve">Duky Phizackerly</t>
  </si>
  <si>
    <t xml:space="preserve">dphizackerlyb@utexas.edu</t>
  </si>
  <si>
    <t xml:space="preserve">+1 (408) 533-6012</t>
  </si>
  <si>
    <t xml:space="preserve">28643 Bluejay Crossing</t>
  </si>
  <si>
    <t xml:space="preserve">Rosaleen Scholar</t>
  </si>
  <si>
    <t xml:space="preserve">rscholarc@nyu.edu</t>
  </si>
  <si>
    <t xml:space="preserve">+1 (804) 420-0420</t>
  </si>
  <si>
    <t xml:space="preserve">80915 Montana Park</t>
  </si>
  <si>
    <t xml:space="preserve">Richmond</t>
  </si>
  <si>
    <t xml:space="preserve">Terence Vanyutin</t>
  </si>
  <si>
    <t xml:space="preserve">tvanyutind@wix.com</t>
  </si>
  <si>
    <t xml:space="preserve">331 Bunting Hill</t>
  </si>
  <si>
    <t xml:space="preserve">Migrate</t>
  </si>
  <si>
    <t xml:space="preserve">Patrice Trobe</t>
  </si>
  <si>
    <t xml:space="preserve">ptrobee@wunderground.com</t>
  </si>
  <si>
    <t xml:space="preserve">+1 (314) 240-7896</t>
  </si>
  <si>
    <t xml:space="preserve">827 Declaration Plaza</t>
  </si>
  <si>
    <t xml:space="preserve">Saint Louis</t>
  </si>
  <si>
    <t xml:space="preserve">Llywellyn Oscroft</t>
  </si>
  <si>
    <t xml:space="preserve">loscroftf@ebay.co.uk</t>
  </si>
  <si>
    <t xml:space="preserve">022 Roth Place</t>
  </si>
  <si>
    <t xml:space="preserve">Philadelphia</t>
  </si>
  <si>
    <t xml:space="preserve">Minni Alabaster</t>
  </si>
  <si>
    <t xml:space="preserve">malabasterg@hexun.com</t>
  </si>
  <si>
    <t xml:space="preserve">+1 (971) 483-6255</t>
  </si>
  <si>
    <t xml:space="preserve">3 Charing Cross Trail</t>
  </si>
  <si>
    <t xml:space="preserve">Portland</t>
  </si>
  <si>
    <t xml:space="preserve">Rhianon Broxup</t>
  </si>
  <si>
    <t xml:space="preserve">rbroxuph@jimdo.com</t>
  </si>
  <si>
    <t xml:space="preserve">+1 (713) 663-1338</t>
  </si>
  <si>
    <t xml:space="preserve">83517 Thierer Court</t>
  </si>
  <si>
    <t xml:space="preserve">Houston</t>
  </si>
  <si>
    <t xml:space="preserve">Pall Redford</t>
  </si>
  <si>
    <t xml:space="preserve">predfordi@ow.ly</t>
  </si>
  <si>
    <t xml:space="preserve">7337 Hayes Junction</t>
  </si>
  <si>
    <t xml:space="preserve">Caherconlish</t>
  </si>
  <si>
    <t xml:space="preserve">F45</t>
  </si>
  <si>
    <t xml:space="preserve">Aurea Corradino</t>
  </si>
  <si>
    <t xml:space="preserve">acorradinoj@harvard.edu</t>
  </si>
  <si>
    <t xml:space="preserve">+1 (646) 202-5965</t>
  </si>
  <si>
    <t xml:space="preserve">698 Canary Terrace</t>
  </si>
  <si>
    <t xml:space="preserve">New York City</t>
  </si>
  <si>
    <t xml:space="preserve">84565-53984-SX</t>
  </si>
  <si>
    <t xml:space="preserve">Kendal Scardefield</t>
  </si>
  <si>
    <t xml:space="preserve">+353 (733) 405-3302</t>
  </si>
  <si>
    <t xml:space="preserve">3 Northridge Crossing</t>
  </si>
  <si>
    <t xml:space="preserve">Clondalkin</t>
  </si>
  <si>
    <t xml:space="preserve">D24</t>
  </si>
  <si>
    <t xml:space="preserve">Avrit Davidowsky</t>
  </si>
  <si>
    <t xml:space="preserve">adavidowskyl@netvibes.com</t>
  </si>
  <si>
    <t xml:space="preserve">+1 (616) 481-9962</t>
  </si>
  <si>
    <t xml:space="preserve">9 Warrior Junction</t>
  </si>
  <si>
    <t xml:space="preserve">Grand Rapids</t>
  </si>
  <si>
    <t xml:space="preserve">Annabel Antuk</t>
  </si>
  <si>
    <t xml:space="preserve">aantukm@kickstarter.com</t>
  </si>
  <si>
    <t xml:space="preserve">+1 (941) 740-6268</t>
  </si>
  <si>
    <t xml:space="preserve">77965 Lawn Park</t>
  </si>
  <si>
    <t xml:space="preserve">Punta Gorda</t>
  </si>
  <si>
    <t xml:space="preserve">Iorgo Kleinert</t>
  </si>
  <si>
    <t xml:space="preserve">ikleinertn@timesonline.co.uk</t>
  </si>
  <si>
    <t xml:space="preserve">+1 (360) 352-6598</t>
  </si>
  <si>
    <t xml:space="preserve">1 Morningstar Lane</t>
  </si>
  <si>
    <t xml:space="preserve">Vancouver</t>
  </si>
  <si>
    <t xml:space="preserve">Chrisy Blofeld</t>
  </si>
  <si>
    <t xml:space="preserve">cblofeldo@amazon.co.uk</t>
  </si>
  <si>
    <t xml:space="preserve">+1 (303) 936-3357</t>
  </si>
  <si>
    <t xml:space="preserve">013 Talisman Terrace</t>
  </si>
  <si>
    <t xml:space="preserve">Englewood</t>
  </si>
  <si>
    <t xml:space="preserve">Culley Farris</t>
  </si>
  <si>
    <t xml:space="preserve">+1 (941) 267-4822</t>
  </si>
  <si>
    <t xml:space="preserve">4 Mitchell Drive</t>
  </si>
  <si>
    <t xml:space="preserve">Selene Shales</t>
  </si>
  <si>
    <t xml:space="preserve">sshalesq@umich.edu</t>
  </si>
  <si>
    <t xml:space="preserve">+1 (707) 881-5004</t>
  </si>
  <si>
    <t xml:space="preserve">74 Bultman Plaza</t>
  </si>
  <si>
    <t xml:space="preserve">Petaluma</t>
  </si>
  <si>
    <t xml:space="preserve">Vivie Danneil</t>
  </si>
  <si>
    <t xml:space="preserve">vdanneilr@mtv.com</t>
  </si>
  <si>
    <t xml:space="preserve">+353 (751) 346-0399</t>
  </si>
  <si>
    <t xml:space="preserve">5626 Darwin Avenue</t>
  </si>
  <si>
    <t xml:space="preserve">Tralee</t>
  </si>
  <si>
    <t xml:space="preserve">V92</t>
  </si>
  <si>
    <t xml:space="preserve">Theresita Newbury</t>
  </si>
  <si>
    <t xml:space="preserve">tnewburys@usda.gov</t>
  </si>
  <si>
    <t xml:space="preserve">+353 (803) 587-0026</t>
  </si>
  <si>
    <t xml:space="preserve">79526 Bultman Lane</t>
  </si>
  <si>
    <t xml:space="preserve">Clonskeagh</t>
  </si>
  <si>
    <t xml:space="preserve">D04</t>
  </si>
  <si>
    <t xml:space="preserve">Mozelle Calcutt</t>
  </si>
  <si>
    <t xml:space="preserve">mcalcuttt@baidu.com</t>
  </si>
  <si>
    <t xml:space="preserve">+353 (928) 869-1762</t>
  </si>
  <si>
    <t xml:space="preserve">4389 Russell Way</t>
  </si>
  <si>
    <t xml:space="preserve">Rathwire</t>
  </si>
  <si>
    <t xml:space="preserve">Y25</t>
  </si>
  <si>
    <t xml:space="preserve">Adrian Swaine</t>
  </si>
  <si>
    <t xml:space="preserve">+1 (303) 486-9517</t>
  </si>
  <si>
    <t xml:space="preserve">95 Straubel Hill</t>
  </si>
  <si>
    <t xml:space="preserve">Aurora</t>
  </si>
  <si>
    <t xml:space="preserve">52082-49024-ON</t>
  </si>
  <si>
    <t xml:space="preserve">Ray Leivesley</t>
  </si>
  <si>
    <t xml:space="preserve">rleivesleyv@canalblog.com</t>
  </si>
  <si>
    <t xml:space="preserve">+1 (212) 535-7791</t>
  </si>
  <si>
    <t xml:space="preserve">91 Stephen Drive</t>
  </si>
  <si>
    <t xml:space="preserve">Jamaica</t>
  </si>
  <si>
    <t xml:space="preserve">04540-43685-DV</t>
  </si>
  <si>
    <t xml:space="preserve">Nelly Basezzi</t>
  </si>
  <si>
    <t xml:space="preserve">nbasezziw@webeden.co.uk</t>
  </si>
  <si>
    <t xml:space="preserve">+353 (125) 815-7345</t>
  </si>
  <si>
    <t xml:space="preserve">923 Mallard Junction</t>
  </si>
  <si>
    <t xml:space="preserve">Bailieborough</t>
  </si>
  <si>
    <t xml:space="preserve">C15</t>
  </si>
  <si>
    <t xml:space="preserve">Gallard Gatheral</t>
  </si>
  <si>
    <t xml:space="preserve">ggatheralx@123-reg.co.uk</t>
  </si>
  <si>
    <t xml:space="preserve">40 Clemons Place</t>
  </si>
  <si>
    <t xml:space="preserve">Grand Forks</t>
  </si>
  <si>
    <t xml:space="preserve">Una Welberry</t>
  </si>
  <si>
    <t xml:space="preserve">uwelberryy@ebay.co.uk</t>
  </si>
  <si>
    <t xml:space="preserve">+44 (392) 503-8132</t>
  </si>
  <si>
    <t xml:space="preserve">40915 Schlimgen Park</t>
  </si>
  <si>
    <t xml:space="preserve">Upton</t>
  </si>
  <si>
    <t xml:space="preserve">United Kingdom</t>
  </si>
  <si>
    <t xml:space="preserve">DN21</t>
  </si>
  <si>
    <t xml:space="preserve">Faber Eilhart</t>
  </si>
  <si>
    <t xml:space="preserve">feilhartz@who.int</t>
  </si>
  <si>
    <t xml:space="preserve">+1 (304) 510-6095</t>
  </si>
  <si>
    <t xml:space="preserve">6966 Victoria Street</t>
  </si>
  <si>
    <t xml:space="preserve">Charleston</t>
  </si>
  <si>
    <t xml:space="preserve">Zorina Ponting</t>
  </si>
  <si>
    <t xml:space="preserve">zponting10@altervista.org</t>
  </si>
  <si>
    <t xml:space="preserve">+1 (501) 172-1476</t>
  </si>
  <si>
    <t xml:space="preserve">7118 Holmberg Court</t>
  </si>
  <si>
    <t xml:space="preserve">Little Rock</t>
  </si>
  <si>
    <t xml:space="preserve">Silvio Strase</t>
  </si>
  <si>
    <t xml:space="preserve">sstrase11@booking.com</t>
  </si>
  <si>
    <t xml:space="preserve">+1 (303) 579-8015</t>
  </si>
  <si>
    <t xml:space="preserve">5 Forest Lane</t>
  </si>
  <si>
    <t xml:space="preserve">Denver</t>
  </si>
  <si>
    <t xml:space="preserve">Dorie de la Tremoille</t>
  </si>
  <si>
    <t xml:space="preserve">dde12@unesco.org</t>
  </si>
  <si>
    <t xml:space="preserve">+1 (612) 492-5160</t>
  </si>
  <si>
    <t xml:space="preserve">0817 Dennis Street</t>
  </si>
  <si>
    <t xml:space="preserve">Minneapolis</t>
  </si>
  <si>
    <t xml:space="preserve">Hy Zanetto</t>
  </si>
  <si>
    <t xml:space="preserve">469 Paget Place</t>
  </si>
  <si>
    <t xml:space="preserve">Tucson</t>
  </si>
  <si>
    <t xml:space="preserve">Jessica McNess</t>
  </si>
  <si>
    <t xml:space="preserve">+1 (504) 545-1478</t>
  </si>
  <si>
    <t xml:space="preserve">664 Erie Place</t>
  </si>
  <si>
    <t xml:space="preserve">New Orleans</t>
  </si>
  <si>
    <t xml:space="preserve">Lorenzo Yeoland</t>
  </si>
  <si>
    <t xml:space="preserve">lyeoland15@pbs.org</t>
  </si>
  <si>
    <t xml:space="preserve">+1 (860) 576-2887</t>
  </si>
  <si>
    <t xml:space="preserve">8510 Merrick Road</t>
  </si>
  <si>
    <t xml:space="preserve">Hartford</t>
  </si>
  <si>
    <t xml:space="preserve">Abigail Tolworthy</t>
  </si>
  <si>
    <t xml:space="preserve">atolworthy16@toplist.cz</t>
  </si>
  <si>
    <t xml:space="preserve">+1 (801) 722-4425</t>
  </si>
  <si>
    <t xml:space="preserve">74 Shopko Way</t>
  </si>
  <si>
    <t xml:space="preserve">Ogden</t>
  </si>
  <si>
    <t xml:space="preserve">Maurie Bartol</t>
  </si>
  <si>
    <t xml:space="preserve">+1 (617) 493-7594</t>
  </si>
  <si>
    <t xml:space="preserve">7625 Starling Court</t>
  </si>
  <si>
    <t xml:space="preserve">Boston</t>
  </si>
  <si>
    <t xml:space="preserve">Olag Baudassi</t>
  </si>
  <si>
    <t xml:space="preserve">obaudassi18@seesaa.net</t>
  </si>
  <si>
    <t xml:space="preserve">+1 (585) 356-6251</t>
  </si>
  <si>
    <t xml:space="preserve">55 Dottie Court</t>
  </si>
  <si>
    <t xml:space="preserve">Rochester</t>
  </si>
  <si>
    <t xml:space="preserve">Petey Kingsbury</t>
  </si>
  <si>
    <t xml:space="preserve">pkingsbury19@comcast.net</t>
  </si>
  <si>
    <t xml:space="preserve">+1 (917) 705-8224</t>
  </si>
  <si>
    <t xml:space="preserve">28 Loftsgordon Place</t>
  </si>
  <si>
    <t xml:space="preserve">Bronx</t>
  </si>
  <si>
    <t xml:space="preserve">Donna Baskeyfied</t>
  </si>
  <si>
    <t xml:space="preserve">+1 (205) 923-1460</t>
  </si>
  <si>
    <t xml:space="preserve">7586 Logan Avenue</t>
  </si>
  <si>
    <t xml:space="preserve">Birmingham</t>
  </si>
  <si>
    <t xml:space="preserve">Arda Curley</t>
  </si>
  <si>
    <t xml:space="preserve">acurley1b@hao123.com</t>
  </si>
  <si>
    <t xml:space="preserve">+1 (760) 840-3808</t>
  </si>
  <si>
    <t xml:space="preserve">45098 Scott Drive</t>
  </si>
  <si>
    <t xml:space="preserve">San Bernardino</t>
  </si>
  <si>
    <t xml:space="preserve">Raynor McGilvary</t>
  </si>
  <si>
    <t xml:space="preserve">rmcgilvary1c@tamu.edu</t>
  </si>
  <si>
    <t xml:space="preserve">496 Rockefeller Court</t>
  </si>
  <si>
    <t xml:space="preserve">Norfolk</t>
  </si>
  <si>
    <t xml:space="preserve">Isis Pikett</t>
  </si>
  <si>
    <t xml:space="preserve">ipikett1d@xinhuanet.com</t>
  </si>
  <si>
    <t xml:space="preserve">+1 (202) 871-9039</t>
  </si>
  <si>
    <t xml:space="preserve">5892 Hauk Drive</t>
  </si>
  <si>
    <t xml:space="preserve">Washington</t>
  </si>
  <si>
    <t xml:space="preserve">Inger Bouldon</t>
  </si>
  <si>
    <t xml:space="preserve">ibouldon1e@gizmodo.com</t>
  </si>
  <si>
    <t xml:space="preserve">+1 (754) 391-4736</t>
  </si>
  <si>
    <t xml:space="preserve">925 Barby Circle</t>
  </si>
  <si>
    <t xml:space="preserve">Fort Lauderdale</t>
  </si>
  <si>
    <t xml:space="preserve">Karry Flanders</t>
  </si>
  <si>
    <t xml:space="preserve">kflanders1f@over-blog.com</t>
  </si>
  <si>
    <t xml:space="preserve">+353 (467) 720-7274</t>
  </si>
  <si>
    <t xml:space="preserve">88 Blue Bill Park Avenue</t>
  </si>
  <si>
    <t xml:space="preserve">Hartley Mattioli</t>
  </si>
  <si>
    <t xml:space="preserve">hmattioli1g@webmd.com</t>
  </si>
  <si>
    <t xml:space="preserve">126 Valley Edge Street</t>
  </si>
  <si>
    <t xml:space="preserve">Kinloch</t>
  </si>
  <si>
    <t xml:space="preserve">PH43</t>
  </si>
  <si>
    <t xml:space="preserve">40768-49176-BL</t>
  </si>
  <si>
    <t xml:space="preserve">Horatio Rubberts</t>
  </si>
  <si>
    <t xml:space="preserve">hrubberts1h@google.com.hk</t>
  </si>
  <si>
    <t xml:space="preserve">+1 (801) 635-8791</t>
  </si>
  <si>
    <t xml:space="preserve">459 Russell Center</t>
  </si>
  <si>
    <t xml:space="preserve">Provo</t>
  </si>
  <si>
    <t xml:space="preserve">Archambault Gillard</t>
  </si>
  <si>
    <t xml:space="preserve">agillard1i@issuu.com</t>
  </si>
  <si>
    <t xml:space="preserve">+1 (419) 663-2236</t>
  </si>
  <si>
    <t xml:space="preserve">97490 Susan Avenue</t>
  </si>
  <si>
    <t xml:space="preserve">Toledo</t>
  </si>
  <si>
    <t xml:space="preserve">Salomo Cushworth</t>
  </si>
  <si>
    <t xml:space="preserve">+1 (609) 409-7044</t>
  </si>
  <si>
    <t xml:space="preserve">44 Oneill Parkway</t>
  </si>
  <si>
    <t xml:space="preserve">Trenton</t>
  </si>
  <si>
    <t xml:space="preserve">Theda Grizard</t>
  </si>
  <si>
    <t xml:space="preserve">tgrizard1k@odnoklassniki.ru</t>
  </si>
  <si>
    <t xml:space="preserve">+1 (813) 243-2150</t>
  </si>
  <si>
    <t xml:space="preserve">6 Knutson Pass</t>
  </si>
  <si>
    <t xml:space="preserve">Tampa</t>
  </si>
  <si>
    <t xml:space="preserve">Rozele Relton</t>
  </si>
  <si>
    <t xml:space="preserve">rrelton1l@stanford.edu</t>
  </si>
  <si>
    <t xml:space="preserve">+1 (850) 626-1181</t>
  </si>
  <si>
    <t xml:space="preserve">2484 Reindahl Court</t>
  </si>
  <si>
    <t xml:space="preserve">Pensacola</t>
  </si>
  <si>
    <t xml:space="preserve">Willa Rolling</t>
  </si>
  <si>
    <t xml:space="preserve">+1 (813) 759-3534</t>
  </si>
  <si>
    <t xml:space="preserve">3 Mockingbird Plaza</t>
  </si>
  <si>
    <t xml:space="preserve">Zephyrhills</t>
  </si>
  <si>
    <t xml:space="preserve">Stanislaus Gilroy</t>
  </si>
  <si>
    <t xml:space="preserve">sgilroy1n@eepurl.com</t>
  </si>
  <si>
    <t xml:space="preserve">9120 Harbort Terrace</t>
  </si>
  <si>
    <t xml:space="preserve">Saint Paul</t>
  </si>
  <si>
    <t xml:space="preserve">Correy Cottingham</t>
  </si>
  <si>
    <t xml:space="preserve">ccottingham1o@wikipedia.org</t>
  </si>
  <si>
    <t xml:space="preserve">+1 (260) 764-1820</t>
  </si>
  <si>
    <t xml:space="preserve">394 Logan Road</t>
  </si>
  <si>
    <t xml:space="preserve">Fort Wayne</t>
  </si>
  <si>
    <t xml:space="preserve">Pammi Endacott</t>
  </si>
  <si>
    <t xml:space="preserve">+44 (177) 260-5076</t>
  </si>
  <si>
    <t xml:space="preserve">5841 Atwood Lane</t>
  </si>
  <si>
    <t xml:space="preserve">Wootton</t>
  </si>
  <si>
    <t xml:space="preserve">NN4</t>
  </si>
  <si>
    <t xml:space="preserve">Nona Linklater</t>
  </si>
  <si>
    <t xml:space="preserve">+1 (239) 347-9766</t>
  </si>
  <si>
    <t xml:space="preserve">856 Bonner Parkway</t>
  </si>
  <si>
    <t xml:space="preserve">Naples</t>
  </si>
  <si>
    <t xml:space="preserve">Annadiane Dykes</t>
  </si>
  <si>
    <t xml:space="preserve">adykes1r@eventbrite.com</t>
  </si>
  <si>
    <t xml:space="preserve">+1 (312) 111-6203</t>
  </si>
  <si>
    <t xml:space="preserve">31 Northport Terrace</t>
  </si>
  <si>
    <t xml:space="preserve">Chicago</t>
  </si>
  <si>
    <t xml:space="preserve">Felecia Dodgson</t>
  </si>
  <si>
    <t xml:space="preserve">+1 (973) 434-8662</t>
  </si>
  <si>
    <t xml:space="preserve">48053 8th Crossing</t>
  </si>
  <si>
    <t xml:space="preserve">Newark</t>
  </si>
  <si>
    <t xml:space="preserve">Angelia Cockrem</t>
  </si>
  <si>
    <t xml:space="preserve">acockrem1t@engadget.com</t>
  </si>
  <si>
    <t xml:space="preserve">+1 (571) 316-8217</t>
  </si>
  <si>
    <t xml:space="preserve">1 Sherman Alley</t>
  </si>
  <si>
    <t xml:space="preserve">Vienna</t>
  </si>
  <si>
    <t xml:space="preserve">Belvia Umpleby</t>
  </si>
  <si>
    <t xml:space="preserve">bumpleby1u@soundcloud.com</t>
  </si>
  <si>
    <t xml:space="preserve">+1 (682) 627-0888</t>
  </si>
  <si>
    <t xml:space="preserve">710 Prairie Rose Terrace</t>
  </si>
  <si>
    <t xml:space="preserve">Fort Worth</t>
  </si>
  <si>
    <t xml:space="preserve">Nat Saleway</t>
  </si>
  <si>
    <t xml:space="preserve">nsaleway1v@dedecms.com</t>
  </si>
  <si>
    <t xml:space="preserve">+1 (323) 473-0294</t>
  </si>
  <si>
    <t xml:space="preserve">0780 Anthes Plaza</t>
  </si>
  <si>
    <t xml:space="preserve">Burbank</t>
  </si>
  <si>
    <t xml:space="preserve">Hayward Goulter</t>
  </si>
  <si>
    <t xml:space="preserve">hgoulter1w@abc.net.au</t>
  </si>
  <si>
    <t xml:space="preserve">+1 (423) 764-7751</t>
  </si>
  <si>
    <t xml:space="preserve">2081 Mariners Cove Drive</t>
  </si>
  <si>
    <t xml:space="preserve">Kingsport</t>
  </si>
  <si>
    <t xml:space="preserve">Gay Rizzello</t>
  </si>
  <si>
    <t xml:space="preserve">grizzello1x@symantec.com</t>
  </si>
  <si>
    <t xml:space="preserve">+44 (247) 225-8003</t>
  </si>
  <si>
    <t xml:space="preserve">21 Schmedeman Crossing</t>
  </si>
  <si>
    <t xml:space="preserve">Liverpool</t>
  </si>
  <si>
    <t xml:space="preserve">L33</t>
  </si>
  <si>
    <t xml:space="preserve">Shannon List</t>
  </si>
  <si>
    <t xml:space="preserve">slist1y@mapquest.com</t>
  </si>
  <si>
    <t xml:space="preserve">+1 (614) 279-9816</t>
  </si>
  <si>
    <t xml:space="preserve">7123 Algoma Center</t>
  </si>
  <si>
    <t xml:space="preserve">Columbus</t>
  </si>
  <si>
    <t xml:space="preserve">Shirlene Edmondson</t>
  </si>
  <si>
    <t xml:space="preserve">sedmondson1z@theguardian.com</t>
  </si>
  <si>
    <t xml:space="preserve">+353 (248) 428-7978</t>
  </si>
  <si>
    <t xml:space="preserve">4752 International Point</t>
  </si>
  <si>
    <t xml:space="preserve">Newmarket on Fergus</t>
  </si>
  <si>
    <t xml:space="preserve">P17</t>
  </si>
  <si>
    <t xml:space="preserve">Aurlie McCarl</t>
  </si>
  <si>
    <t xml:space="preserve">+1 (504) 209-2724</t>
  </si>
  <si>
    <t xml:space="preserve">731 David Park</t>
  </si>
  <si>
    <t xml:space="preserve">Alikee Carryer</t>
  </si>
  <si>
    <t xml:space="preserve">+1 (704) 799-5219</t>
  </si>
  <si>
    <t xml:space="preserve">247 Helena Drive</t>
  </si>
  <si>
    <t xml:space="preserve">Charlotte</t>
  </si>
  <si>
    <t xml:space="preserve">Jennifer Rangall</t>
  </si>
  <si>
    <t xml:space="preserve">jrangall22@newsvine.com</t>
  </si>
  <si>
    <t xml:space="preserve">+1 (781) 512-6637</t>
  </si>
  <si>
    <t xml:space="preserve">0 Grasskamp Lane</t>
  </si>
  <si>
    <t xml:space="preserve">Kipper Boorn</t>
  </si>
  <si>
    <t xml:space="preserve">kboorn23@ezinearticles.com</t>
  </si>
  <si>
    <t xml:space="preserve">+353 (359) 134-1550</t>
  </si>
  <si>
    <t xml:space="preserve">9513 Meadow Ridge Parkway</t>
  </si>
  <si>
    <t xml:space="preserve">Listowel</t>
  </si>
  <si>
    <t xml:space="preserve">V31</t>
  </si>
  <si>
    <t xml:space="preserve">Melania Beadle</t>
  </si>
  <si>
    <t xml:space="preserve">+353 (569) 458-9673</t>
  </si>
  <si>
    <t xml:space="preserve">4418 Quincy Terrace</t>
  </si>
  <si>
    <t xml:space="preserve">Moycullen</t>
  </si>
  <si>
    <t xml:space="preserve">A41</t>
  </si>
  <si>
    <t xml:space="preserve">Colene Elgey</t>
  </si>
  <si>
    <t xml:space="preserve">celgey25@webs.com</t>
  </si>
  <si>
    <t xml:space="preserve">+1 (432) 261-0702</t>
  </si>
  <si>
    <t xml:space="preserve">45 Marcy Crossing</t>
  </si>
  <si>
    <t xml:space="preserve">Midland</t>
  </si>
  <si>
    <t xml:space="preserve">Lothaire Mizzi</t>
  </si>
  <si>
    <t xml:space="preserve">lmizzi26@rakuten.co.jp</t>
  </si>
  <si>
    <t xml:space="preserve">+1 (214) 719-8530</t>
  </si>
  <si>
    <t xml:space="preserve">74 Atwood Lane</t>
  </si>
  <si>
    <t xml:space="preserve">Dallas</t>
  </si>
  <si>
    <t xml:space="preserve">Cletis Giacomazzo</t>
  </si>
  <si>
    <t xml:space="preserve">cgiacomazzo27@jigsy.com</t>
  </si>
  <si>
    <t xml:space="preserve">+1 (571) 703-2064</t>
  </si>
  <si>
    <t xml:space="preserve">817 Ridgeway Hill</t>
  </si>
  <si>
    <t xml:space="preserve">Dulles</t>
  </si>
  <si>
    <t xml:space="preserve">Ami Arnow</t>
  </si>
  <si>
    <t xml:space="preserve">aarnow28@arizona.edu</t>
  </si>
  <si>
    <t xml:space="preserve">+1 (650) 238-1964</t>
  </si>
  <si>
    <t xml:space="preserve">12 Oakridge Court</t>
  </si>
  <si>
    <t xml:space="preserve">Oakland</t>
  </si>
  <si>
    <t xml:space="preserve">Sheppard Yann</t>
  </si>
  <si>
    <t xml:space="preserve">syann29@senate.gov</t>
  </si>
  <si>
    <t xml:space="preserve">+1 (719) 803-5276</t>
  </si>
  <si>
    <t xml:space="preserve">4 Farmco Place</t>
  </si>
  <si>
    <t xml:space="preserve">Colorado Springs</t>
  </si>
  <si>
    <t xml:space="preserve">Bunny Naulls</t>
  </si>
  <si>
    <t xml:space="preserve">bnaulls2a@tiny.cc</t>
  </si>
  <si>
    <t xml:space="preserve">+353 (809) 128-0755</t>
  </si>
  <si>
    <t xml:space="preserve">595 Melby Avenue</t>
  </si>
  <si>
    <t xml:space="preserve">Adare</t>
  </si>
  <si>
    <t xml:space="preserve">H54</t>
  </si>
  <si>
    <t xml:space="preserve">Hally Lorait</t>
  </si>
  <si>
    <t xml:space="preserve">+1 (716) 869-3749</t>
  </si>
  <si>
    <t xml:space="preserve">80 Jana Avenue</t>
  </si>
  <si>
    <t xml:space="preserve">Buffalo</t>
  </si>
  <si>
    <t xml:space="preserve">Zaccaria Sherewood</t>
  </si>
  <si>
    <t xml:space="preserve">zsherewood2c@apache.org</t>
  </si>
  <si>
    <t xml:space="preserve">+1 (209) 433-7924</t>
  </si>
  <si>
    <t xml:space="preserve">1325 Jay Terrace</t>
  </si>
  <si>
    <t xml:space="preserve">Fresno</t>
  </si>
  <si>
    <t xml:space="preserve">Jeffrey Dufaire</t>
  </si>
  <si>
    <t xml:space="preserve">jdufaire2d@fc2.com</t>
  </si>
  <si>
    <t xml:space="preserve">8 Buell Junction</t>
  </si>
  <si>
    <t xml:space="preserve">Blancha McAmish</t>
  </si>
  <si>
    <t xml:space="preserve">bmcamish2e@tripadvisor.com</t>
  </si>
  <si>
    <t xml:space="preserve">5484 Stephen Court</t>
  </si>
  <si>
    <t xml:space="preserve">Oklahoma City</t>
  </si>
  <si>
    <t xml:space="preserve">Beitris Keaveney</t>
  </si>
  <si>
    <t xml:space="preserve">bkeaveney2f@netlog.com</t>
  </si>
  <si>
    <t xml:space="preserve">67319 Redwing Parkway</t>
  </si>
  <si>
    <t xml:space="preserve">Beaumont</t>
  </si>
  <si>
    <t xml:space="preserve">Elna Grise</t>
  </si>
  <si>
    <t xml:space="preserve">egrise2g@cargocollective.com</t>
  </si>
  <si>
    <t xml:space="preserve">92 Becker Circle</t>
  </si>
  <si>
    <t xml:space="preserve">Reno</t>
  </si>
  <si>
    <t xml:space="preserve">Torie Gottelier</t>
  </si>
  <si>
    <t xml:space="preserve">tgottelier2h@vistaprint.com</t>
  </si>
  <si>
    <t xml:space="preserve">+1 (816) 743-8492</t>
  </si>
  <si>
    <t xml:space="preserve">426 Division Avenue</t>
  </si>
  <si>
    <t xml:space="preserve">Kansas City</t>
  </si>
  <si>
    <t xml:space="preserve">Loydie Langlais</t>
  </si>
  <si>
    <t xml:space="preserve">+353 (576) 222-5069</t>
  </si>
  <si>
    <t xml:space="preserve">290 Ilene Street</t>
  </si>
  <si>
    <t xml:space="preserve">Adham Greenhead</t>
  </si>
  <si>
    <t xml:space="preserve">agreenhead2j@dailymail.co.uk</t>
  </si>
  <si>
    <t xml:space="preserve">+1 (951) 797-0738</t>
  </si>
  <si>
    <t xml:space="preserve">0062 Spenser Place</t>
  </si>
  <si>
    <t xml:space="preserve">Corona</t>
  </si>
  <si>
    <t xml:space="preserve">Hamish MacSherry</t>
  </si>
  <si>
    <t xml:space="preserve">+1 (512) 430-4374</t>
  </si>
  <si>
    <t xml:space="preserve">7 Brentwood Plaza</t>
  </si>
  <si>
    <t xml:space="preserve">Austin</t>
  </si>
  <si>
    <t xml:space="preserve">Else Langcaster</t>
  </si>
  <si>
    <t xml:space="preserve">elangcaster2l@spotify.com</t>
  </si>
  <si>
    <t xml:space="preserve">+44 (547) 590-3103</t>
  </si>
  <si>
    <t xml:space="preserve">3658 Jenna Street</t>
  </si>
  <si>
    <t xml:space="preserve">Normanton</t>
  </si>
  <si>
    <t xml:space="preserve">LE15</t>
  </si>
  <si>
    <t xml:space="preserve">Rudy Farquharson</t>
  </si>
  <si>
    <t xml:space="preserve">30178 Claremont Road</t>
  </si>
  <si>
    <t xml:space="preserve">Charlesland</t>
  </si>
  <si>
    <t xml:space="preserve">A63</t>
  </si>
  <si>
    <t xml:space="preserve">Norene Magauran</t>
  </si>
  <si>
    <t xml:space="preserve">nmagauran2n@51.la</t>
  </si>
  <si>
    <t xml:space="preserve">567 Artisan Place</t>
  </si>
  <si>
    <t xml:space="preserve">Vicki Kirdsch</t>
  </si>
  <si>
    <t xml:space="preserve">vkirdsch2o@google.fr</t>
  </si>
  <si>
    <t xml:space="preserve">0263 Golf Street</t>
  </si>
  <si>
    <t xml:space="preserve">Ilysa Whapple</t>
  </si>
  <si>
    <t xml:space="preserve">iwhapple2p@com.com</t>
  </si>
  <si>
    <t xml:space="preserve">+1 (559) 522-1152</t>
  </si>
  <si>
    <t xml:space="preserve">41598 Everett Drive</t>
  </si>
  <si>
    <t xml:space="preserve">Ruy Cancellieri</t>
  </si>
  <si>
    <t xml:space="preserve">+353 (338) 743-8327</t>
  </si>
  <si>
    <t xml:space="preserve">251 Welch Parkway</t>
  </si>
  <si>
    <t xml:space="preserve">Confey</t>
  </si>
  <si>
    <t xml:space="preserve">A86</t>
  </si>
  <si>
    <t xml:space="preserve">Aube Follett</t>
  </si>
  <si>
    <t xml:space="preserve">+1 (614) 370-6392</t>
  </si>
  <si>
    <t xml:space="preserve">8671 David Park</t>
  </si>
  <si>
    <t xml:space="preserve">Rudiger Di Bartolomeo</t>
  </si>
  <si>
    <t xml:space="preserve">+1 (209) 148-6668</t>
  </si>
  <si>
    <t xml:space="preserve">7700 Melby Park</t>
  </si>
  <si>
    <t xml:space="preserve">Stockton</t>
  </si>
  <si>
    <t xml:space="preserve">Nickey Youles</t>
  </si>
  <si>
    <t xml:space="preserve">nyoules2t@reference.com</t>
  </si>
  <si>
    <t xml:space="preserve">+353 (641) 846-7654</t>
  </si>
  <si>
    <t xml:space="preserve">12461 Dryden Pass</t>
  </si>
  <si>
    <t xml:space="preserve">Edgeworthstown</t>
  </si>
  <si>
    <t xml:space="preserve">E25</t>
  </si>
  <si>
    <t xml:space="preserve">Dyanna Aizikovitz</t>
  </si>
  <si>
    <t xml:space="preserve">daizikovitz2u@answers.com</t>
  </si>
  <si>
    <t xml:space="preserve">+353 (766) 141-6317</t>
  </si>
  <si>
    <t xml:space="preserve">7 Northland Court</t>
  </si>
  <si>
    <t xml:space="preserve">Leixlip</t>
  </si>
  <si>
    <t xml:space="preserve">Bram Revel</t>
  </si>
  <si>
    <t xml:space="preserve">brevel2v@fastcompany.com</t>
  </si>
  <si>
    <t xml:space="preserve">+1 (585) 775-6952</t>
  </si>
  <si>
    <t xml:space="preserve">6168 Westend Plaza</t>
  </si>
  <si>
    <t xml:space="preserve">Emiline Priddis</t>
  </si>
  <si>
    <t xml:space="preserve">epriddis2w@nationalgeographic.com</t>
  </si>
  <si>
    <t xml:space="preserve">+1 (205) 133-0205</t>
  </si>
  <si>
    <t xml:space="preserve">62 Amoth Terrace</t>
  </si>
  <si>
    <t xml:space="preserve">Tuscaloosa</t>
  </si>
  <si>
    <t xml:space="preserve">Queenie Veel</t>
  </si>
  <si>
    <t xml:space="preserve">qveel2x@jugem.jp</t>
  </si>
  <si>
    <t xml:space="preserve">+1 (713) 750-9202</t>
  </si>
  <si>
    <t xml:space="preserve">378 Shopko Center</t>
  </si>
  <si>
    <t xml:space="preserve">Lind Conyers</t>
  </si>
  <si>
    <t xml:space="preserve">lconyers2y@twitter.com</t>
  </si>
  <si>
    <t xml:space="preserve">+1 (915) 476-5712</t>
  </si>
  <si>
    <t xml:space="preserve">778 Summer Ridge Junction</t>
  </si>
  <si>
    <t xml:space="preserve">El Paso</t>
  </si>
  <si>
    <t xml:space="preserve">Pen Wye</t>
  </si>
  <si>
    <t xml:space="preserve">pwye2z@dagondesign.com</t>
  </si>
  <si>
    <t xml:space="preserve">+1 (719) 620-1128</t>
  </si>
  <si>
    <t xml:space="preserve">7 Dorton Terrace</t>
  </si>
  <si>
    <t xml:space="preserve">Isahella Hagland</t>
  </si>
  <si>
    <t xml:space="preserve">+1 (260) 613-2279</t>
  </si>
  <si>
    <t xml:space="preserve">07 Roxbury Street</t>
  </si>
  <si>
    <t xml:space="preserve">Terry Sheryn</t>
  </si>
  <si>
    <t xml:space="preserve">tsheryn31@mtv.com</t>
  </si>
  <si>
    <t xml:space="preserve">+1 (516) 826-3780</t>
  </si>
  <si>
    <t xml:space="preserve">58147 Eagle Crest Court</t>
  </si>
  <si>
    <t xml:space="preserve">Port Washington</t>
  </si>
  <si>
    <t xml:space="preserve">Marie-jeanne Redgrave</t>
  </si>
  <si>
    <t xml:space="preserve">mredgrave32@cargocollective.com</t>
  </si>
  <si>
    <t xml:space="preserve">+1 (413) 691-2892</t>
  </si>
  <si>
    <t xml:space="preserve">61022 Helena Street</t>
  </si>
  <si>
    <t xml:space="preserve">Betty Fominov</t>
  </si>
  <si>
    <t xml:space="preserve">bfominov33@yale.edu</t>
  </si>
  <si>
    <t xml:space="preserve">305 Tennyson Court</t>
  </si>
  <si>
    <t xml:space="preserve">Shawnee Critchlow</t>
  </si>
  <si>
    <t xml:space="preserve">scritchlow34@un.org</t>
  </si>
  <si>
    <t xml:space="preserve">+1 (804) 428-7292</t>
  </si>
  <si>
    <t xml:space="preserve">6886 Oxford Hill</t>
  </si>
  <si>
    <t xml:space="preserve">Merrel Steptow</t>
  </si>
  <si>
    <t xml:space="preserve">msteptow35@earthlink.net</t>
  </si>
  <si>
    <t xml:space="preserve">+353 (266) 235-5189</t>
  </si>
  <si>
    <t xml:space="preserve">368 Ridgeview Trail</t>
  </si>
  <si>
    <t xml:space="preserve">Cherryville</t>
  </si>
  <si>
    <t xml:space="preserve">P31</t>
  </si>
  <si>
    <t xml:space="preserve">Carmina Hubbuck</t>
  </si>
  <si>
    <t xml:space="preserve">+1 (304) 532-7229</t>
  </si>
  <si>
    <t xml:space="preserve">39749 Bobwhite Plaza</t>
  </si>
  <si>
    <t xml:space="preserve">Huntington</t>
  </si>
  <si>
    <t xml:space="preserve">Ingeberg Mulliner</t>
  </si>
  <si>
    <t xml:space="preserve">imulliner37@pinterest.com</t>
  </si>
  <si>
    <t xml:space="preserve">+44 (331) 777-9556</t>
  </si>
  <si>
    <t xml:space="preserve">61 Oak Valley Trail</t>
  </si>
  <si>
    <t xml:space="preserve">B40</t>
  </si>
  <si>
    <t xml:space="preserve">Geneva Standley</t>
  </si>
  <si>
    <t xml:space="preserve">gstandley38@dion.ne.jp</t>
  </si>
  <si>
    <t xml:space="preserve">+353 (521) 138-4331</t>
  </si>
  <si>
    <t xml:space="preserve">4 Thompson Drive</t>
  </si>
  <si>
    <t xml:space="preserve">Killorglin</t>
  </si>
  <si>
    <t xml:space="preserve">H14</t>
  </si>
  <si>
    <t xml:space="preserve">Brook Drage</t>
  </si>
  <si>
    <t xml:space="preserve">bdrage39@youku.com</t>
  </si>
  <si>
    <t xml:space="preserve">+1 (937) 566-3449</t>
  </si>
  <si>
    <t xml:space="preserve">3584 7th Parkway</t>
  </si>
  <si>
    <t xml:space="preserve">Muffin Yallop</t>
  </si>
  <si>
    <t xml:space="preserve">myallop3a@fema.gov</t>
  </si>
  <si>
    <t xml:space="preserve">+1 (907) 267-1236</t>
  </si>
  <si>
    <t xml:space="preserve">1 Beilfuss Junction</t>
  </si>
  <si>
    <t xml:space="preserve">Anchorage</t>
  </si>
  <si>
    <t xml:space="preserve">Cordi Switsur</t>
  </si>
  <si>
    <t xml:space="preserve">cswitsur3b@chronoengine.com</t>
  </si>
  <si>
    <t xml:space="preserve">+1 (615) 791-3142</t>
  </si>
  <si>
    <t xml:space="preserve">57942 North Point</t>
  </si>
  <si>
    <t xml:space="preserve">Nashville</t>
  </si>
  <si>
    <t xml:space="preserve">38903-46478-ZE</t>
  </si>
  <si>
    <t xml:space="preserve">Ezri Hows</t>
  </si>
  <si>
    <t xml:space="preserve">ehows3c@devhub.com</t>
  </si>
  <si>
    <t xml:space="preserve">+1 (760) 706-9092</t>
  </si>
  <si>
    <t xml:space="preserve">343 Burning Wood Court</t>
  </si>
  <si>
    <t xml:space="preserve">76841-77583-BJ</t>
  </si>
  <si>
    <t xml:space="preserve">Sylas Becaris</t>
  </si>
  <si>
    <t xml:space="preserve">sbecaris3d@google.ru</t>
  </si>
  <si>
    <t xml:space="preserve">+1 (704) 594-9047</t>
  </si>
  <si>
    <t xml:space="preserve">35407 Tomscot Junction</t>
  </si>
  <si>
    <t xml:space="preserve">Mahala Ludwell</t>
  </si>
  <si>
    <t xml:space="preserve">mludwell3e@blogger.com</t>
  </si>
  <si>
    <t xml:space="preserve">+1 (303) 242-3542</t>
  </si>
  <si>
    <t xml:space="preserve">6 Bay Center</t>
  </si>
  <si>
    <t xml:space="preserve">Doll Beauchamp</t>
  </si>
  <si>
    <t xml:space="preserve">dbeauchamp3f@usda.gov</t>
  </si>
  <si>
    <t xml:space="preserve">+1 (203) 189-4256</t>
  </si>
  <si>
    <t xml:space="preserve">0967 Clemons Alley</t>
  </si>
  <si>
    <t xml:space="preserve">Stamford</t>
  </si>
  <si>
    <t xml:space="preserve">Stanford Rodliff</t>
  </si>
  <si>
    <t xml:space="preserve">srodliff3g@ted.com</t>
  </si>
  <si>
    <t xml:space="preserve">+1 (757) 537-3012</t>
  </si>
  <si>
    <t xml:space="preserve">3 Lerdahl Parkway</t>
  </si>
  <si>
    <t xml:space="preserve">Newport News</t>
  </si>
  <si>
    <t xml:space="preserve">Stevana Woodham</t>
  </si>
  <si>
    <t xml:space="preserve">swoodham3h@businesswire.com</t>
  </si>
  <si>
    <t xml:space="preserve">+353 (190) 188-4918</t>
  </si>
  <si>
    <t xml:space="preserve">7 Rowland Plaza</t>
  </si>
  <si>
    <t xml:space="preserve">Drumcondra</t>
  </si>
  <si>
    <t xml:space="preserve">D11</t>
  </si>
  <si>
    <t xml:space="preserve">Hewet Synnot</t>
  </si>
  <si>
    <t xml:space="preserve">hsynnot3i@about.com</t>
  </si>
  <si>
    <t xml:space="preserve">+1 (907) 245-0601</t>
  </si>
  <si>
    <t xml:space="preserve">9667 Lunder Court</t>
  </si>
  <si>
    <t xml:space="preserve">Raleigh Lepere</t>
  </si>
  <si>
    <t xml:space="preserve">rlepere3j@shop-pro.jp</t>
  </si>
  <si>
    <t xml:space="preserve">+353 (792) 857-4513</t>
  </si>
  <si>
    <t xml:space="preserve">27 Mosinee Court</t>
  </si>
  <si>
    <t xml:space="preserve">D17</t>
  </si>
  <si>
    <t xml:space="preserve">Timofei Woofinden</t>
  </si>
  <si>
    <t xml:space="preserve">twoofinden3k@businesswire.com</t>
  </si>
  <si>
    <t xml:space="preserve">+1 (701) 503-1067</t>
  </si>
  <si>
    <t xml:space="preserve">1 Pennsylvania Center</t>
  </si>
  <si>
    <t xml:space="preserve">Fargo</t>
  </si>
  <si>
    <t xml:space="preserve">Evelina Dacca</t>
  </si>
  <si>
    <t xml:space="preserve">edacca3l@google.pl</t>
  </si>
  <si>
    <t xml:space="preserve">+1 (812) 921-5458</t>
  </si>
  <si>
    <t xml:space="preserve">83150 Dixon Park</t>
  </si>
  <si>
    <t xml:space="preserve">Evansville</t>
  </si>
  <si>
    <t xml:space="preserve">Bidget Tremellier</t>
  </si>
  <si>
    <t xml:space="preserve">+353 (900) 633-2359</t>
  </si>
  <si>
    <t xml:space="preserve">5 Sunfield Parkway</t>
  </si>
  <si>
    <t xml:space="preserve">Bobinette Hindsberg</t>
  </si>
  <si>
    <t xml:space="preserve">bhindsberg3n@blogs.com</t>
  </si>
  <si>
    <t xml:space="preserve">+1 (704) 888-5303</t>
  </si>
  <si>
    <t xml:space="preserve">7 Brickson Park Road</t>
  </si>
  <si>
    <t xml:space="preserve">Osbert Robins</t>
  </si>
  <si>
    <t xml:space="preserve">orobins3o@salon.com</t>
  </si>
  <si>
    <t xml:space="preserve">+1 (256) 196-8054</t>
  </si>
  <si>
    <t xml:space="preserve">42557 Fallview Plaza</t>
  </si>
  <si>
    <t xml:space="preserve">Huntsville</t>
  </si>
  <si>
    <t xml:space="preserve">Othello Syseland</t>
  </si>
  <si>
    <t xml:space="preserve">osyseland3p@independent.co.uk</t>
  </si>
  <si>
    <t xml:space="preserve">+1 (714) 895-0210</t>
  </si>
  <si>
    <t xml:space="preserve">957 Sachtjen Road</t>
  </si>
  <si>
    <t xml:space="preserve">Santa Ana</t>
  </si>
  <si>
    <t xml:space="preserve">Ewell Hanby</t>
  </si>
  <si>
    <t xml:space="preserve">903 Oak Center</t>
  </si>
  <si>
    <t xml:space="preserve">29732-74147-HX</t>
  </si>
  <si>
    <t xml:space="preserve">Chalmers Havenhand</t>
  </si>
  <si>
    <t xml:space="preserve">chavenhand3r@1688.com</t>
  </si>
  <si>
    <t xml:space="preserve">+353 (850) 901-7902</t>
  </si>
  <si>
    <t xml:space="preserve">8 Morningstar Plaza</t>
  </si>
  <si>
    <t xml:space="preserve">Macroom</t>
  </si>
  <si>
    <t xml:space="preserve">P12</t>
  </si>
  <si>
    <t xml:space="preserve">Lowell Keenleyside</t>
  </si>
  <si>
    <t xml:space="preserve">lkeenleyside3s@topsy.com</t>
  </si>
  <si>
    <t xml:space="preserve">+1 (636) 713-5124</t>
  </si>
  <si>
    <t xml:space="preserve">6 Hauk Junction</t>
  </si>
  <si>
    <t xml:space="preserve">Elonore Joliffe</t>
  </si>
  <si>
    <t xml:space="preserve">+353 (994) 611-5746</t>
  </si>
  <si>
    <t xml:space="preserve">7077 School Crossing</t>
  </si>
  <si>
    <t xml:space="preserve">Abraham Coleman</t>
  </si>
  <si>
    <t xml:space="preserve">+1 (808) 815-5051</t>
  </si>
  <si>
    <t xml:space="preserve">40 Packers Alley</t>
  </si>
  <si>
    <t xml:space="preserve">Honolulu</t>
  </si>
  <si>
    <t xml:space="preserve">Rivy Farington</t>
  </si>
  <si>
    <t xml:space="preserve">+1 (951) 638-0879</t>
  </si>
  <si>
    <t xml:space="preserve">54400 Brickson Park Center</t>
  </si>
  <si>
    <t xml:space="preserve">Vallie Kundt</t>
  </si>
  <si>
    <t xml:space="preserve">vkundt3w@bigcartel.com</t>
  </si>
  <si>
    <t xml:space="preserve">+353 (472) 791-2507</t>
  </si>
  <si>
    <t xml:space="preserve">3 Porter Hill</t>
  </si>
  <si>
    <t xml:space="preserve">Ballivor</t>
  </si>
  <si>
    <t xml:space="preserve">Boyd Bett</t>
  </si>
  <si>
    <t xml:space="preserve">bbett3x@google.de</t>
  </si>
  <si>
    <t xml:space="preserve">+1 (202) 632-9905</t>
  </si>
  <si>
    <t xml:space="preserve">353 Maple Wood Avenue</t>
  </si>
  <si>
    <t xml:space="preserve">Julio Armytage</t>
  </si>
  <si>
    <t xml:space="preserve">782 Spaight Center</t>
  </si>
  <si>
    <t xml:space="preserve">Portumna</t>
  </si>
  <si>
    <t xml:space="preserve">Deana Staite</t>
  </si>
  <si>
    <t xml:space="preserve">dstaite3z@scientificamerican.com</t>
  </si>
  <si>
    <t xml:space="preserve">+1 (713) 478-3937</t>
  </si>
  <si>
    <t xml:space="preserve">39 Dunning Hill</t>
  </si>
  <si>
    <t xml:space="preserve">Winn Keyse</t>
  </si>
  <si>
    <t xml:space="preserve">wkeyse40@apple.com</t>
  </si>
  <si>
    <t xml:space="preserve">+1 (650) 947-8867</t>
  </si>
  <si>
    <t xml:space="preserve">02688 Duke Park</t>
  </si>
  <si>
    <t xml:space="preserve">Orange</t>
  </si>
  <si>
    <t xml:space="preserve">Osmund Clausen-Thue</t>
  </si>
  <si>
    <t xml:space="preserve">oclausenthue41@marriott.com</t>
  </si>
  <si>
    <t xml:space="preserve">+1 (915) 558-6109</t>
  </si>
  <si>
    <t xml:space="preserve">2163 Dexter Hill</t>
  </si>
  <si>
    <t xml:space="preserve">Leonore Francisco</t>
  </si>
  <si>
    <t xml:space="preserve">lfrancisco42@fema.gov</t>
  </si>
  <si>
    <t xml:space="preserve">+1 (775) 346-9758</t>
  </si>
  <si>
    <t xml:space="preserve">48757 Bay Parkway</t>
  </si>
  <si>
    <t xml:space="preserve">Carson City</t>
  </si>
  <si>
    <t xml:space="preserve">42394-07234-AM</t>
  </si>
  <si>
    <t xml:space="preserve">Adey Lowseley</t>
  </si>
  <si>
    <t xml:space="preserve">alowseley43@timesonline.co.uk</t>
  </si>
  <si>
    <t xml:space="preserve">+1 (682) 536-4473</t>
  </si>
  <si>
    <t xml:space="preserve">01 Alpine Center</t>
  </si>
  <si>
    <t xml:space="preserve">Giacobo Skingle</t>
  </si>
  <si>
    <t xml:space="preserve">gskingle44@clickbank.net</t>
  </si>
  <si>
    <t xml:space="preserve">+1 (801) 886-5886</t>
  </si>
  <si>
    <t xml:space="preserve">61617 Roth Street</t>
  </si>
  <si>
    <t xml:space="preserve">Gerard Pirdy</t>
  </si>
  <si>
    <t xml:space="preserve">+1 (305) 345-2788</t>
  </si>
  <si>
    <t xml:space="preserve">74 Becker Lane</t>
  </si>
  <si>
    <t xml:space="preserve">Boca Raton</t>
  </si>
  <si>
    <t xml:space="preserve">Jacinthe Balsillie</t>
  </si>
  <si>
    <t xml:space="preserve">jbalsillie46@princeton.edu</t>
  </si>
  <si>
    <t xml:space="preserve">+1 (540) 905-2213</t>
  </si>
  <si>
    <t xml:space="preserve">2 Heffernan Center</t>
  </si>
  <si>
    <t xml:space="preserve">Roanoke</t>
  </si>
  <si>
    <t xml:space="preserve">Quinton Fouracres</t>
  </si>
  <si>
    <t xml:space="preserve">+1 (515) 508-1573</t>
  </si>
  <si>
    <t xml:space="preserve">53 New Castle Point</t>
  </si>
  <si>
    <t xml:space="preserve">Des Moines</t>
  </si>
  <si>
    <t xml:space="preserve">Bettina Leffek</t>
  </si>
  <si>
    <t xml:space="preserve">bleffek48@ning.com</t>
  </si>
  <si>
    <t xml:space="preserve">+1 (808) 815-3474</t>
  </si>
  <si>
    <t xml:space="preserve">0688 Burning Wood Point</t>
  </si>
  <si>
    <t xml:space="preserve">Hetti Penson</t>
  </si>
  <si>
    <t xml:space="preserve">+1 (754) 664-6126</t>
  </si>
  <si>
    <t xml:space="preserve">16 Dottie Point</t>
  </si>
  <si>
    <t xml:space="preserve">Jocko Pray</t>
  </si>
  <si>
    <t xml:space="preserve">jpray4a@youtube.com</t>
  </si>
  <si>
    <t xml:space="preserve">+1 (215) 771-6504</t>
  </si>
  <si>
    <t xml:space="preserve">7764 Thackeray Hill</t>
  </si>
  <si>
    <t xml:space="preserve">Grete Holborn</t>
  </si>
  <si>
    <t xml:space="preserve">gholborn4b@ow.ly</t>
  </si>
  <si>
    <t xml:space="preserve">+1 (203) 577-5788</t>
  </si>
  <si>
    <t xml:space="preserve">124 Sycamore Point</t>
  </si>
  <si>
    <t xml:space="preserve">Norwalk</t>
  </si>
  <si>
    <t xml:space="preserve">Fielding Keinrat</t>
  </si>
  <si>
    <t xml:space="preserve">fkeinrat4c@dailymail.co.uk</t>
  </si>
  <si>
    <t xml:space="preserve">+1 (817) 785-7050</t>
  </si>
  <si>
    <t xml:space="preserve">99382 Hagan Hill</t>
  </si>
  <si>
    <t xml:space="preserve">Arlington</t>
  </si>
  <si>
    <t xml:space="preserve">Paulo Yea</t>
  </si>
  <si>
    <t xml:space="preserve">pyea4d@aol.com</t>
  </si>
  <si>
    <t xml:space="preserve">+353 (885) 555-9183</t>
  </si>
  <si>
    <t xml:space="preserve">9760 Nelson Lane</t>
  </si>
  <si>
    <t xml:space="preserve">Ashford</t>
  </si>
  <si>
    <t xml:space="preserve">H12</t>
  </si>
  <si>
    <t xml:space="preserve">Say Risborough</t>
  </si>
  <si>
    <t xml:space="preserve">+1 (423) 485-6650</t>
  </si>
  <si>
    <t xml:space="preserve">57914 Brentwood Junction</t>
  </si>
  <si>
    <t xml:space="preserve">Chattanooga</t>
  </si>
  <si>
    <t xml:space="preserve">Alexa Sizey</t>
  </si>
  <si>
    <t xml:space="preserve">+1 (503) 774-7836</t>
  </si>
  <si>
    <t xml:space="preserve">198 Lighthouse Bay Avenue</t>
  </si>
  <si>
    <t xml:space="preserve">Kari Swede</t>
  </si>
  <si>
    <t xml:space="preserve">kswede4g@addthis.com</t>
  </si>
  <si>
    <t xml:space="preserve">+1 (405) 535-0273</t>
  </si>
  <si>
    <t xml:space="preserve">94 Pleasure Circle</t>
  </si>
  <si>
    <t xml:space="preserve">Leontine Rubrow</t>
  </si>
  <si>
    <t xml:space="preserve">lrubrow4h@microsoft.com</t>
  </si>
  <si>
    <t xml:space="preserve">+1 (202) 503-9022</t>
  </si>
  <si>
    <t xml:space="preserve">352 Jana Center</t>
  </si>
  <si>
    <t xml:space="preserve">Dottie Tift</t>
  </si>
  <si>
    <t xml:space="preserve">dtift4i@netvibes.com</t>
  </si>
  <si>
    <t xml:space="preserve">+1 (336) 766-8518</t>
  </si>
  <si>
    <t xml:space="preserve">581 Forest Run Avenue</t>
  </si>
  <si>
    <t xml:space="preserve">Greensboro</t>
  </si>
  <si>
    <t xml:space="preserve">Gerardo Schonfeld</t>
  </si>
  <si>
    <t xml:space="preserve">gschonfeld4j@oracle.com</t>
  </si>
  <si>
    <t xml:space="preserve">+1 (571) 238-0580</t>
  </si>
  <si>
    <t xml:space="preserve">60 Spohn Plaza</t>
  </si>
  <si>
    <t xml:space="preserve">Alexandria</t>
  </si>
  <si>
    <t xml:space="preserve">Claiborne Feye</t>
  </si>
  <si>
    <t xml:space="preserve">cfeye4k@google.co.jp</t>
  </si>
  <si>
    <t xml:space="preserve">+353 (471) 184-7815</t>
  </si>
  <si>
    <t xml:space="preserve">601 Northridge Circle</t>
  </si>
  <si>
    <t xml:space="preserve">Castlebridge</t>
  </si>
  <si>
    <t xml:space="preserve">R14</t>
  </si>
  <si>
    <t xml:space="preserve">Mina Elstone</t>
  </si>
  <si>
    <t xml:space="preserve">+1 (262) 320-1474</t>
  </si>
  <si>
    <t xml:space="preserve">6 Manley Plaza</t>
  </si>
  <si>
    <t xml:space="preserve">Racine</t>
  </si>
  <si>
    <t xml:space="preserve">Sherman Mewrcik</t>
  </si>
  <si>
    <t xml:space="preserve">+1 (305) 419-8626</t>
  </si>
  <si>
    <t xml:space="preserve">44305 Scofield Park</t>
  </si>
  <si>
    <t xml:space="preserve">Clearwater</t>
  </si>
  <si>
    <t xml:space="preserve">Tamarah Fero</t>
  </si>
  <si>
    <t xml:space="preserve">tfero4n@comsenz.com</t>
  </si>
  <si>
    <t xml:space="preserve">+1 (262) 954-6859</t>
  </si>
  <si>
    <t xml:space="preserve">6 Fisk Street</t>
  </si>
  <si>
    <t xml:space="preserve">Stanislaus Valsler</t>
  </si>
  <si>
    <t xml:space="preserve">+353 (479) 865-9222</t>
  </si>
  <si>
    <t xml:space="preserve">95 Southridge Alley</t>
  </si>
  <si>
    <t xml:space="preserve">Felita Dauney</t>
  </si>
  <si>
    <t xml:space="preserve">fdauney4p@sphinn.com</t>
  </si>
  <si>
    <t xml:space="preserve">+353 (669) 355-6726</t>
  </si>
  <si>
    <t xml:space="preserve">22484 Tomscot Lane</t>
  </si>
  <si>
    <t xml:space="preserve">Castlebellingham</t>
  </si>
  <si>
    <t xml:space="preserve">Y34</t>
  </si>
  <si>
    <t xml:space="preserve">Serena Earley</t>
  </si>
  <si>
    <t xml:space="preserve">searley4q@youku.com</t>
  </si>
  <si>
    <t xml:space="preserve">66197 Onsgard Place</t>
  </si>
  <si>
    <t xml:space="preserve">Craigavon</t>
  </si>
  <si>
    <t xml:space="preserve">BT66</t>
  </si>
  <si>
    <t xml:space="preserve">Minny Chamberlayne</t>
  </si>
  <si>
    <t xml:space="preserve">mchamberlayne4r@bigcartel.com</t>
  </si>
  <si>
    <t xml:space="preserve">+1 (813) 801-0026</t>
  </si>
  <si>
    <t xml:space="preserve">1 Ridgeview Place</t>
  </si>
  <si>
    <t xml:space="preserve">Bartholemy Flaherty</t>
  </si>
  <si>
    <t xml:space="preserve">bflaherty4s@moonfruit.com</t>
  </si>
  <si>
    <t xml:space="preserve">045 Jana Place</t>
  </si>
  <si>
    <t xml:space="preserve">Eadestown</t>
  </si>
  <si>
    <t xml:space="preserve">Oran Colbeck</t>
  </si>
  <si>
    <t xml:space="preserve">ocolbeck4t@sina.com.cn</t>
  </si>
  <si>
    <t xml:space="preserve">+1 (334) 441-4420</t>
  </si>
  <si>
    <t xml:space="preserve">8984 Moulton Hill</t>
  </si>
  <si>
    <t xml:space="preserve">Montgomery</t>
  </si>
  <si>
    <t xml:space="preserve">Elysee Sketch</t>
  </si>
  <si>
    <t xml:space="preserve">+1 (775) 947-1470</t>
  </si>
  <si>
    <t xml:space="preserve">2 Gina Drive</t>
  </si>
  <si>
    <t xml:space="preserve">Sparks</t>
  </si>
  <si>
    <t xml:space="preserve">Ethelda Hobbing</t>
  </si>
  <si>
    <t xml:space="preserve">ehobbing4v@nsw.gov.au</t>
  </si>
  <si>
    <t xml:space="preserve">+1 (478) 206-7670</t>
  </si>
  <si>
    <t xml:space="preserve">1 Debs Place</t>
  </si>
  <si>
    <t xml:space="preserve">Macon</t>
  </si>
  <si>
    <t xml:space="preserve">Odille Thynne</t>
  </si>
  <si>
    <t xml:space="preserve">othynne4w@auda.org.au</t>
  </si>
  <si>
    <t xml:space="preserve">+1 (562) 132-7323</t>
  </si>
  <si>
    <t xml:space="preserve">26 Oakridge Way</t>
  </si>
  <si>
    <t xml:space="preserve">Whittier</t>
  </si>
  <si>
    <t xml:space="preserve">Emlynne Heining</t>
  </si>
  <si>
    <t xml:space="preserve">eheining4x@flickr.com</t>
  </si>
  <si>
    <t xml:space="preserve">439 West Point</t>
  </si>
  <si>
    <t xml:space="preserve">Johnson City</t>
  </si>
  <si>
    <t xml:space="preserve">Katerina Melloi</t>
  </si>
  <si>
    <t xml:space="preserve">kmelloi4y@imdb.com</t>
  </si>
  <si>
    <t xml:space="preserve">+1 (315) 525-0805</t>
  </si>
  <si>
    <t xml:space="preserve">1930 Haas Way</t>
  </si>
  <si>
    <t xml:space="preserve">Tiffany Scardafield</t>
  </si>
  <si>
    <t xml:space="preserve">+353 (232) 652-5145</t>
  </si>
  <si>
    <t xml:space="preserve">69737 Hanover Center</t>
  </si>
  <si>
    <t xml:space="preserve">Portarlington</t>
  </si>
  <si>
    <t xml:space="preserve">R21</t>
  </si>
  <si>
    <t xml:space="preserve">Abrahan Mussen</t>
  </si>
  <si>
    <t xml:space="preserve">amussen50@51.la</t>
  </si>
  <si>
    <t xml:space="preserve">+1 (212) 630-8669</t>
  </si>
  <si>
    <t xml:space="preserve">22974 Beilfuss Plaza</t>
  </si>
  <si>
    <t xml:space="preserve">Brooklyn</t>
  </si>
  <si>
    <t xml:space="preserve">33284-98063-SE</t>
  </si>
  <si>
    <t xml:space="preserve">Essie Nellies</t>
  </si>
  <si>
    <t xml:space="preserve">enellies51@goodreads.com</t>
  </si>
  <si>
    <t xml:space="preserve">+1 (617) 519-0419</t>
  </si>
  <si>
    <t xml:space="preserve">9 Hallows Trail</t>
  </si>
  <si>
    <t xml:space="preserve">Anny Mundford</t>
  </si>
  <si>
    <t xml:space="preserve">amundford52@nbcnews.com</t>
  </si>
  <si>
    <t xml:space="preserve">+1 (434) 738-7279</t>
  </si>
  <si>
    <t xml:space="preserve">5097 Mitchell Plaza</t>
  </si>
  <si>
    <t xml:space="preserve">Charlottesville</t>
  </si>
  <si>
    <t xml:space="preserve">Tory Walas</t>
  </si>
  <si>
    <t xml:space="preserve">twalas53@google.ca</t>
  </si>
  <si>
    <t xml:space="preserve">+1 (214) 205-7809</t>
  </si>
  <si>
    <t xml:space="preserve">2673 Everett Place</t>
  </si>
  <si>
    <t xml:space="preserve">Garland</t>
  </si>
  <si>
    <t xml:space="preserve">Isa Blazewicz</t>
  </si>
  <si>
    <t xml:space="preserve">iblazewicz54@thetimes.co.uk</t>
  </si>
  <si>
    <t xml:space="preserve">+1 (612) 683-3450</t>
  </si>
  <si>
    <t xml:space="preserve">4646 Graceland Circle</t>
  </si>
  <si>
    <t xml:space="preserve">Angie Rizzetti</t>
  </si>
  <si>
    <t xml:space="preserve">arizzetti55@naver.com</t>
  </si>
  <si>
    <t xml:space="preserve">+1 (517) 237-7606</t>
  </si>
  <si>
    <t xml:space="preserve">24 Mendota Junction</t>
  </si>
  <si>
    <t xml:space="preserve">Lansing</t>
  </si>
  <si>
    <t xml:space="preserve">Mord Meriet</t>
  </si>
  <si>
    <t xml:space="preserve">mmeriet56@noaa.gov</t>
  </si>
  <si>
    <t xml:space="preserve">+1 (701) 560-2604</t>
  </si>
  <si>
    <t xml:space="preserve">56000 Kedzie Alley</t>
  </si>
  <si>
    <t xml:space="preserve">Lawrence Pratt</t>
  </si>
  <si>
    <t xml:space="preserve">lpratt57@netvibes.com</t>
  </si>
  <si>
    <t xml:space="preserve">57 Monterey Avenue</t>
  </si>
  <si>
    <t xml:space="preserve">Astrix Kitchingham</t>
  </si>
  <si>
    <t xml:space="preserve">akitchingham58@com.com</t>
  </si>
  <si>
    <t xml:space="preserve">+1 (405) 645-2204</t>
  </si>
  <si>
    <t xml:space="preserve">716 Shoshone Point</t>
  </si>
  <si>
    <t xml:space="preserve">Burnard Bartholin</t>
  </si>
  <si>
    <t xml:space="preserve">bbartholin59@xinhuanet.com</t>
  </si>
  <si>
    <t xml:space="preserve">+1 (918) 720-2715</t>
  </si>
  <si>
    <t xml:space="preserve">19600 Scofield Trail</t>
  </si>
  <si>
    <t xml:space="preserve">Tulsa</t>
  </si>
  <si>
    <t xml:space="preserve">Madelene Prinn</t>
  </si>
  <si>
    <t xml:space="preserve">mprinn5a@usa.gov</t>
  </si>
  <si>
    <t xml:space="preserve">+1 (734) 909-6836</t>
  </si>
  <si>
    <t xml:space="preserve">39 Dahle Road</t>
  </si>
  <si>
    <t xml:space="preserve">Detroit</t>
  </si>
  <si>
    <t xml:space="preserve">Alisun Baudino</t>
  </si>
  <si>
    <t xml:space="preserve">abaudino5b@netvibes.com</t>
  </si>
  <si>
    <t xml:space="preserve">+1 (202) 328-7869</t>
  </si>
  <si>
    <t xml:space="preserve">07 Charing Cross Circle</t>
  </si>
  <si>
    <t xml:space="preserve">Philipa Petrushanko</t>
  </si>
  <si>
    <t xml:space="preserve">ppetrushanko5c@blinklist.com</t>
  </si>
  <si>
    <t xml:space="preserve">+353 (540) 480-2145</t>
  </si>
  <si>
    <t xml:space="preserve">08 Laurel Trail</t>
  </si>
  <si>
    <t xml:space="preserve">Nenagh</t>
  </si>
  <si>
    <t xml:space="preserve">E45</t>
  </si>
  <si>
    <t xml:space="preserve">Kimberli Mustchin</t>
  </si>
  <si>
    <t xml:space="preserve">+1 (602) 411-5038</t>
  </si>
  <si>
    <t xml:space="preserve">0043 Arkansas Court</t>
  </si>
  <si>
    <t xml:space="preserve">Mesa</t>
  </si>
  <si>
    <t xml:space="preserve">Emlynne Laird</t>
  </si>
  <si>
    <t xml:space="preserve">elaird5e@bing.com</t>
  </si>
  <si>
    <t xml:space="preserve">+1 (330) 112-0053</t>
  </si>
  <si>
    <t xml:space="preserve">43451 Doe Crossing Trail</t>
  </si>
  <si>
    <t xml:space="preserve">Warren</t>
  </si>
  <si>
    <t xml:space="preserve">Marlena Howsden</t>
  </si>
  <si>
    <t xml:space="preserve">mhowsden5f@infoseek.co.jp</t>
  </si>
  <si>
    <t xml:space="preserve">+1 (901) 806-9640</t>
  </si>
  <si>
    <t xml:space="preserve">0410 Autumn Leaf Drive</t>
  </si>
  <si>
    <t xml:space="preserve">Memphis</t>
  </si>
  <si>
    <t xml:space="preserve">Nealson Cuttler</t>
  </si>
  <si>
    <t xml:space="preserve">ncuttler5g@parallels.com</t>
  </si>
  <si>
    <t xml:space="preserve">1 Melvin Circle</t>
  </si>
  <si>
    <t xml:space="preserve">62425-26461-RK</t>
  </si>
  <si>
    <t xml:space="preserve">Crin Vernham</t>
  </si>
  <si>
    <t xml:space="preserve">cvernham5h@e-recht24.de</t>
  </si>
  <si>
    <t xml:space="preserve">+353 (807) 911-7640</t>
  </si>
  <si>
    <t xml:space="preserve">96312 Michigan Parkway</t>
  </si>
  <si>
    <t xml:space="preserve">Muff</t>
  </si>
  <si>
    <t xml:space="preserve">R32</t>
  </si>
  <si>
    <t xml:space="preserve">71468-76923-BU</t>
  </si>
  <si>
    <t xml:space="preserve">Jenn Munnings</t>
  </si>
  <si>
    <t xml:space="preserve">jmunnings5i@springer.com</t>
  </si>
  <si>
    <t xml:space="preserve">+1 (305) 802-3100</t>
  </si>
  <si>
    <t xml:space="preserve">7 Merchant Point</t>
  </si>
  <si>
    <t xml:space="preserve">Pompano Beach</t>
  </si>
  <si>
    <t xml:space="preserve">23014-48364-QB</t>
  </si>
  <si>
    <t xml:space="preserve">Olympie Dautry</t>
  </si>
  <si>
    <t xml:space="preserve">odautry5j@etsy.com</t>
  </si>
  <si>
    <t xml:space="preserve">+1 (773) 841-1261</t>
  </si>
  <si>
    <t xml:space="preserve">9015 Anzinger Point</t>
  </si>
  <si>
    <t xml:space="preserve">92588-14671-JM</t>
  </si>
  <si>
    <t xml:space="preserve">Ingaborg Dunwoody</t>
  </si>
  <si>
    <t xml:space="preserve">idunwoody5k@sourceforge.net</t>
  </si>
  <si>
    <t xml:space="preserve">+44 (389) 895-0886</t>
  </si>
  <si>
    <t xml:space="preserve">687 Ruskin Center</t>
  </si>
  <si>
    <t xml:space="preserve">East End</t>
  </si>
  <si>
    <t xml:space="preserve">BH21</t>
  </si>
  <si>
    <t xml:space="preserve">Adriana Lazarus</t>
  </si>
  <si>
    <t xml:space="preserve">+1 (801) 581-0444</t>
  </si>
  <si>
    <t xml:space="preserve">9429 Porter Circle</t>
  </si>
  <si>
    <t xml:space="preserve">Tallie felip</t>
  </si>
  <si>
    <t xml:space="preserve">tfelip5m@typepad.com</t>
  </si>
  <si>
    <t xml:space="preserve">+1 (518) 651-0940</t>
  </si>
  <si>
    <t xml:space="preserve">9 Roth Point</t>
  </si>
  <si>
    <t xml:space="preserve">Albany</t>
  </si>
  <si>
    <t xml:space="preserve">Vanna Le - Count</t>
  </si>
  <si>
    <t xml:space="preserve">vle5n@disqus.com</t>
  </si>
  <si>
    <t xml:space="preserve">+1 (864) 694-6658</t>
  </si>
  <si>
    <t xml:space="preserve">69128 Ronald Regan Road</t>
  </si>
  <si>
    <t xml:space="preserve">Spartanburg</t>
  </si>
  <si>
    <t xml:space="preserve">Sarette Ducarel</t>
  </si>
  <si>
    <t xml:space="preserve">+1 (914) 915-4328</t>
  </si>
  <si>
    <t xml:space="preserve">04922 Colorado Street</t>
  </si>
  <si>
    <t xml:space="preserve">Staten Island</t>
  </si>
  <si>
    <t xml:space="preserve">Kendra Glison</t>
  </si>
  <si>
    <t xml:space="preserve">+1 (202) 137-6867</t>
  </si>
  <si>
    <t xml:space="preserve">1 Kipling Lane</t>
  </si>
  <si>
    <t xml:space="preserve">Nertie Poolman</t>
  </si>
  <si>
    <t xml:space="preserve">npoolman5q@howstuffworks.com</t>
  </si>
  <si>
    <t xml:space="preserve">356 Service Way</t>
  </si>
  <si>
    <t xml:space="preserve">Orbadiah Duny</t>
  </si>
  <si>
    <t xml:space="preserve">oduny5r@constantcontact.com</t>
  </si>
  <si>
    <t xml:space="preserve">+1 (806) 181-9003</t>
  </si>
  <si>
    <t xml:space="preserve">62772 Arkansas Pass</t>
  </si>
  <si>
    <t xml:space="preserve">Lubbock</t>
  </si>
  <si>
    <t xml:space="preserve">Constance Halfhide</t>
  </si>
  <si>
    <t xml:space="preserve">chalfhide5s@google.ru</t>
  </si>
  <si>
    <t xml:space="preserve">+353 (885) 827-8865</t>
  </si>
  <si>
    <t xml:space="preserve">75275 Sunnyside Center</t>
  </si>
  <si>
    <t xml:space="preserve">Fermoy</t>
  </si>
  <si>
    <t xml:space="preserve">P61</t>
  </si>
  <si>
    <t xml:space="preserve">Fransisco Malecky</t>
  </si>
  <si>
    <t xml:space="preserve">fmalecky5t@list-manage.com</t>
  </si>
  <si>
    <t xml:space="preserve">+44 (738) 660-4264</t>
  </si>
  <si>
    <t xml:space="preserve">11 Dakota Lane</t>
  </si>
  <si>
    <t xml:space="preserve">Whitwell</t>
  </si>
  <si>
    <t xml:space="preserve">DL10</t>
  </si>
  <si>
    <t xml:space="preserve">Anselma Attwater</t>
  </si>
  <si>
    <t xml:space="preserve">aattwater5u@wikia.com</t>
  </si>
  <si>
    <t xml:space="preserve">+1 (434) 821-8618</t>
  </si>
  <si>
    <t xml:space="preserve">72 Maryland Terrace</t>
  </si>
  <si>
    <t xml:space="preserve">Minette Whellans</t>
  </si>
  <si>
    <t xml:space="preserve">mwhellans5v@mapquest.com</t>
  </si>
  <si>
    <t xml:space="preserve">3 High Crossing Way</t>
  </si>
  <si>
    <t xml:space="preserve">Dael Camilletti</t>
  </si>
  <si>
    <t xml:space="preserve">dcamilletti5w@businesswire.com</t>
  </si>
  <si>
    <t xml:space="preserve">+1 (540) 722-6065</t>
  </si>
  <si>
    <t xml:space="preserve">782 American Terrace</t>
  </si>
  <si>
    <t xml:space="preserve">Emiline Galgey</t>
  </si>
  <si>
    <t xml:space="preserve">egalgey5x@wufoo.com</t>
  </si>
  <si>
    <t xml:space="preserve">+1 (718) 311-6732</t>
  </si>
  <si>
    <t xml:space="preserve">6 Park Meadow Plaza</t>
  </si>
  <si>
    <t xml:space="preserve">Murdock Hame</t>
  </si>
  <si>
    <t xml:space="preserve">mhame5y@newsvine.com</t>
  </si>
  <si>
    <t xml:space="preserve">+353 (649) 297-0884</t>
  </si>
  <si>
    <t xml:space="preserve">0 Burning Wood Drive</t>
  </si>
  <si>
    <t xml:space="preserve">Balally</t>
  </si>
  <si>
    <t xml:space="preserve">Ilka Gurnee</t>
  </si>
  <si>
    <t xml:space="preserve">igurnee5z@usnews.com</t>
  </si>
  <si>
    <t xml:space="preserve">+1 (801) 642-0352</t>
  </si>
  <si>
    <t xml:space="preserve">1 Troy Circle</t>
  </si>
  <si>
    <t xml:space="preserve">Salt Lake City</t>
  </si>
  <si>
    <t xml:space="preserve">Alfy Snowding</t>
  </si>
  <si>
    <t xml:space="preserve">asnowding60@comsenz.com</t>
  </si>
  <si>
    <t xml:space="preserve">+1 (419) 996-2492</t>
  </si>
  <si>
    <t xml:space="preserve">1691 Comanche Lane</t>
  </si>
  <si>
    <t xml:space="preserve">Godfry Poinsett</t>
  </si>
  <si>
    <t xml:space="preserve">gpoinsett61@berkeley.edu</t>
  </si>
  <si>
    <t xml:space="preserve">+1 (626) 451-7397</t>
  </si>
  <si>
    <t xml:space="preserve">75026 Monica Parkway</t>
  </si>
  <si>
    <t xml:space="preserve">Pasadena</t>
  </si>
  <si>
    <t xml:space="preserve">Rem Furman</t>
  </si>
  <si>
    <t xml:space="preserve">rfurman62@t.co</t>
  </si>
  <si>
    <t xml:space="preserve">+353 (829) 808-4788</t>
  </si>
  <si>
    <t xml:space="preserve">91239 Ilene Hill</t>
  </si>
  <si>
    <t xml:space="preserve">Kinsale</t>
  </si>
  <si>
    <t xml:space="preserve">Charis Crosier</t>
  </si>
  <si>
    <t xml:space="preserve">ccrosier63@xrea.com</t>
  </si>
  <si>
    <t xml:space="preserve">+1 (816) 578-2743</t>
  </si>
  <si>
    <t xml:space="preserve">54506 Arapahoe Center</t>
  </si>
  <si>
    <t xml:space="preserve">Lees Summit</t>
  </si>
  <si>
    <t xml:space="preserve">14797-35530-HY</t>
  </si>
  <si>
    <t xml:space="preserve">Monte Percifull</t>
  </si>
  <si>
    <t xml:space="preserve">mpercifull64@netlog.com</t>
  </si>
  <si>
    <t xml:space="preserve">+1 (817) 441-3285</t>
  </si>
  <si>
    <t xml:space="preserve">7 Stoughton Hill</t>
  </si>
  <si>
    <t xml:space="preserve">Lenka Rushmer</t>
  </si>
  <si>
    <t xml:space="preserve">lrushmer65@europa.eu</t>
  </si>
  <si>
    <t xml:space="preserve">+1 (949) 869-7598</t>
  </si>
  <si>
    <t xml:space="preserve">70379 Canary Plaza</t>
  </si>
  <si>
    <t xml:space="preserve">Irvine</t>
  </si>
  <si>
    <t xml:space="preserve">Waneta Edinborough</t>
  </si>
  <si>
    <t xml:space="preserve">wedinborough66@github.io</t>
  </si>
  <si>
    <t xml:space="preserve">+1 (516) 445-4950</t>
  </si>
  <si>
    <t xml:space="preserve">1 Golden Leaf Hill</t>
  </si>
  <si>
    <t xml:space="preserve">Hicksville</t>
  </si>
  <si>
    <t xml:space="preserve">Bobbe Piggott</t>
  </si>
  <si>
    <t xml:space="preserve">+1 (202) 650-1803</t>
  </si>
  <si>
    <t xml:space="preserve">812 Erie Court</t>
  </si>
  <si>
    <t xml:space="preserve">Ketty Bromehead</t>
  </si>
  <si>
    <t xml:space="preserve">kbromehead68@un.org</t>
  </si>
  <si>
    <t xml:space="preserve">+1 (646) 586-9964</t>
  </si>
  <si>
    <t xml:space="preserve">69 Birchwood Place</t>
  </si>
  <si>
    <t xml:space="preserve">Elsbeth Westerman</t>
  </si>
  <si>
    <t xml:space="preserve">ewesterman69@si.edu</t>
  </si>
  <si>
    <t xml:space="preserve">+353 (343) 455-4020</t>
  </si>
  <si>
    <t xml:space="preserve">7 Packers Court</t>
  </si>
  <si>
    <t xml:space="preserve">Anabelle Hutchens</t>
  </si>
  <si>
    <t xml:space="preserve">ahutchens6a@amazonaws.com</t>
  </si>
  <si>
    <t xml:space="preserve">+1 (913) 108-5997</t>
  </si>
  <si>
    <t xml:space="preserve">8 Russell Plaza</t>
  </si>
  <si>
    <t xml:space="preserve">Shawnee Mission</t>
  </si>
  <si>
    <t xml:space="preserve">Noak Wyvill</t>
  </si>
  <si>
    <t xml:space="preserve">nwyvill6b@naver.com</t>
  </si>
  <si>
    <t xml:space="preserve">+44 (872) 383-2829</t>
  </si>
  <si>
    <t xml:space="preserve">47 Declaration Alley</t>
  </si>
  <si>
    <t xml:space="preserve">Edinburgh</t>
  </si>
  <si>
    <t xml:space="preserve">EH9</t>
  </si>
  <si>
    <t xml:space="preserve">Beltran Mathon</t>
  </si>
  <si>
    <t xml:space="preserve">bmathon6c@barnesandnoble.com</t>
  </si>
  <si>
    <t xml:space="preserve">+1 (916) 915-5069</t>
  </si>
  <si>
    <t xml:space="preserve">6131 Huxley Pass</t>
  </si>
  <si>
    <t xml:space="preserve">Sacramento</t>
  </si>
  <si>
    <t xml:space="preserve">Kristos Streight</t>
  </si>
  <si>
    <t xml:space="preserve">kstreight6d@about.com</t>
  </si>
  <si>
    <t xml:space="preserve">+1 (570) 873-3891</t>
  </si>
  <si>
    <t xml:space="preserve">5 Anderson Court</t>
  </si>
  <si>
    <t xml:space="preserve">Wilkes Barre</t>
  </si>
  <si>
    <t xml:space="preserve">Portie Cutchie</t>
  </si>
  <si>
    <t xml:space="preserve">pcutchie6e@globo.com</t>
  </si>
  <si>
    <t xml:space="preserve">+1 (336) 679-7755</t>
  </si>
  <si>
    <t xml:space="preserve">5 Esch Parkway</t>
  </si>
  <si>
    <t xml:space="preserve">Sinclare Edsell</t>
  </si>
  <si>
    <t xml:space="preserve">+1 (302) 746-8950</t>
  </si>
  <si>
    <t xml:space="preserve">226 Harper Place</t>
  </si>
  <si>
    <t xml:space="preserve">Conny Gheraldi</t>
  </si>
  <si>
    <t xml:space="preserve">cgheraldi6g@opera.com</t>
  </si>
  <si>
    <t xml:space="preserve">+44 (494) 875-2364</t>
  </si>
  <si>
    <t xml:space="preserve">28998 Cottonwood Point</t>
  </si>
  <si>
    <t xml:space="preserve">Beryle Kenwell</t>
  </si>
  <si>
    <t xml:space="preserve">bkenwell6h@over-blog.com</t>
  </si>
  <si>
    <t xml:space="preserve">+1 (808) 836-6023</t>
  </si>
  <si>
    <t xml:space="preserve">62 Dayton Drive</t>
  </si>
  <si>
    <t xml:space="preserve">Tomas Sutty</t>
  </si>
  <si>
    <t xml:space="preserve">tsutty6i@google.es</t>
  </si>
  <si>
    <t xml:space="preserve">+1 (212) 586-1957</t>
  </si>
  <si>
    <t xml:space="preserve">736 Mosinee Court</t>
  </si>
  <si>
    <t xml:space="preserve">Samuele Ales0</t>
  </si>
  <si>
    <t xml:space="preserve">0023 Westport Terrace</t>
  </si>
  <si>
    <t xml:space="preserve">Ballinroad</t>
  </si>
  <si>
    <t xml:space="preserve">D07</t>
  </si>
  <si>
    <t xml:space="preserve">Carlie Harce</t>
  </si>
  <si>
    <t xml:space="preserve">charce6k@cafepress.com</t>
  </si>
  <si>
    <t xml:space="preserve">+353 (444) 423-0673</t>
  </si>
  <si>
    <t xml:space="preserve">8 Melrose Center</t>
  </si>
  <si>
    <r>
      <rPr>
        <sz val="11"/>
        <color rgb="FF000000"/>
        <rFont val="Calibri"/>
        <family val="2"/>
        <charset val="1"/>
      </rPr>
      <t xml:space="preserve">D</t>
    </r>
    <r>
      <rPr>
        <sz val="11"/>
        <color rgb="FF000000"/>
        <rFont val="Microsoft YaHei"/>
        <family val="2"/>
        <charset val="1"/>
      </rPr>
      <t xml:space="preserve">煤</t>
    </r>
    <r>
      <rPr>
        <sz val="11"/>
        <color rgb="FF000000"/>
        <rFont val="Calibri"/>
        <family val="2"/>
        <charset val="1"/>
      </rPr>
      <t xml:space="preserve">n Laoghaire</t>
    </r>
  </si>
  <si>
    <t xml:space="preserve">A96</t>
  </si>
  <si>
    <t xml:space="preserve">Craggy Bril</t>
  </si>
  <si>
    <t xml:space="preserve">+1 (513) 461-0440</t>
  </si>
  <si>
    <t xml:space="preserve">955 Ridge Oak Street</t>
  </si>
  <si>
    <t xml:space="preserve">Cincinnati</t>
  </si>
  <si>
    <t xml:space="preserve">Friederike Drysdale</t>
  </si>
  <si>
    <t xml:space="preserve">fdrysdale6m@symantec.com</t>
  </si>
  <si>
    <t xml:space="preserve">+1 (989) 215-5282</t>
  </si>
  <si>
    <t xml:space="preserve">0229 Hovde Hill</t>
  </si>
  <si>
    <t xml:space="preserve">Devon Magowan</t>
  </si>
  <si>
    <t xml:space="preserve">dmagowan6n@fc2.com</t>
  </si>
  <si>
    <t xml:space="preserve">+1 (307) 159-5237</t>
  </si>
  <si>
    <t xml:space="preserve">42 Sloan Way</t>
  </si>
  <si>
    <t xml:space="preserve">Cheyenne</t>
  </si>
  <si>
    <t xml:space="preserve">Codi Littrell</t>
  </si>
  <si>
    <t xml:space="preserve">3 Colorado Lane</t>
  </si>
  <si>
    <t xml:space="preserve">Atlanta</t>
  </si>
  <si>
    <t xml:space="preserve">Christel Speak</t>
  </si>
  <si>
    <t xml:space="preserve">+1 (678) 222-0967</t>
  </si>
  <si>
    <t xml:space="preserve">8 Crowley Place</t>
  </si>
  <si>
    <t xml:space="preserve">Duluth</t>
  </si>
  <si>
    <t xml:space="preserve">Sibella Rushbrooke</t>
  </si>
  <si>
    <t xml:space="preserve">srushbrooke6q@youku.com</t>
  </si>
  <si>
    <t xml:space="preserve">+1 (916) 214-5665</t>
  </si>
  <si>
    <t xml:space="preserve">00901 Marquette Plaza</t>
  </si>
  <si>
    <t xml:space="preserve">Tammie Drynan</t>
  </si>
  <si>
    <t xml:space="preserve">tdrynan6r@deviantart.com</t>
  </si>
  <si>
    <t xml:space="preserve">+1 (813) 619-0579</t>
  </si>
  <si>
    <t xml:space="preserve">5776 Coleman Circle</t>
  </si>
  <si>
    <t xml:space="preserve">Effie Yurkov</t>
  </si>
  <si>
    <t xml:space="preserve">eyurkov6s@hud.gov</t>
  </si>
  <si>
    <t xml:space="preserve">+1 (808) 320-5976</t>
  </si>
  <si>
    <t xml:space="preserve">970 Northport Pass</t>
  </si>
  <si>
    <t xml:space="preserve">Lexie Mallan</t>
  </si>
  <si>
    <t xml:space="preserve">lmallan6t@state.gov</t>
  </si>
  <si>
    <t xml:space="preserve">+1 (225) 484-4771</t>
  </si>
  <si>
    <t xml:space="preserve">43 Longview Center</t>
  </si>
  <si>
    <t xml:space="preserve">Baton Rouge</t>
  </si>
  <si>
    <t xml:space="preserve">Georgena Bentjens</t>
  </si>
  <si>
    <t xml:space="preserve">gbentjens6u@netlog.com</t>
  </si>
  <si>
    <t xml:space="preserve">+44 (610) 153-1208</t>
  </si>
  <si>
    <t xml:space="preserve">4738 Bashford Crossing</t>
  </si>
  <si>
    <t xml:space="preserve">Newbiggin</t>
  </si>
  <si>
    <t xml:space="preserve">NE46</t>
  </si>
  <si>
    <t xml:space="preserve">Delmar Beasant</t>
  </si>
  <si>
    <t xml:space="preserve">+353 (382) 208-0531</t>
  </si>
  <si>
    <t xml:space="preserve">856 Colorado Way</t>
  </si>
  <si>
    <t xml:space="preserve">Kilkenny</t>
  </si>
  <si>
    <t xml:space="preserve">R95</t>
  </si>
  <si>
    <t xml:space="preserve">Lyn Entwistle</t>
  </si>
  <si>
    <t xml:space="preserve">lentwistle6w@omniture.com</t>
  </si>
  <si>
    <t xml:space="preserve">+1 (612) 972-1256</t>
  </si>
  <si>
    <t xml:space="preserve">54 Canary Terrace</t>
  </si>
  <si>
    <t xml:space="preserve">04947-41413-JP</t>
  </si>
  <si>
    <t xml:space="preserve">Stuart Lafee</t>
  </si>
  <si>
    <t xml:space="preserve">+1 (415) 923-7750</t>
  </si>
  <si>
    <t xml:space="preserve">259 Lake View Parkway</t>
  </si>
  <si>
    <t xml:space="preserve">San Francisco</t>
  </si>
  <si>
    <t xml:space="preserve">Mercedes Acott</t>
  </si>
  <si>
    <t xml:space="preserve">macott6y@pagesperso-orange.fr</t>
  </si>
  <si>
    <t xml:space="preserve">+1 (704) 892-0605</t>
  </si>
  <si>
    <t xml:space="preserve">37340 Lerdahl Avenue</t>
  </si>
  <si>
    <t xml:space="preserve">Connor Heaviside</t>
  </si>
  <si>
    <t xml:space="preserve">cheaviside6z@rediff.com</t>
  </si>
  <si>
    <t xml:space="preserve">+1 (602) 260-2399</t>
  </si>
  <si>
    <t xml:space="preserve">941 Graceland Terrace</t>
  </si>
  <si>
    <t xml:space="preserve">Phoenix</t>
  </si>
  <si>
    <t xml:space="preserve">Devy Bulbrook</t>
  </si>
  <si>
    <t xml:space="preserve">+1 (212) 360-7479</t>
  </si>
  <si>
    <t xml:space="preserve">567 Farmco Hill</t>
  </si>
  <si>
    <t xml:space="preserve">Leia Kernan</t>
  </si>
  <si>
    <t xml:space="preserve">lkernan71@wsj.com</t>
  </si>
  <si>
    <t xml:space="preserve">+1 (217) 146-0949</t>
  </si>
  <si>
    <t xml:space="preserve">76 Briar Crest Avenue</t>
  </si>
  <si>
    <t xml:space="preserve">Champaign</t>
  </si>
  <si>
    <t xml:space="preserve">Rosaline McLae</t>
  </si>
  <si>
    <t xml:space="preserve">rmclae72@dailymotion.com</t>
  </si>
  <si>
    <t xml:space="preserve">1065 Myrtle Center</t>
  </si>
  <si>
    <t xml:space="preserve">Swindon</t>
  </si>
  <si>
    <t xml:space="preserve">SN1</t>
  </si>
  <si>
    <t xml:space="preserve">Cleve Blowfelde</t>
  </si>
  <si>
    <t xml:space="preserve">cblowfelde73@ustream.tv</t>
  </si>
  <si>
    <t xml:space="preserve">+1 (520) 951-0585</t>
  </si>
  <si>
    <t xml:space="preserve">72657 Shelley Alley</t>
  </si>
  <si>
    <t xml:space="preserve">Zacharias Kiffe</t>
  </si>
  <si>
    <t xml:space="preserve">zkiffe74@cyberchimps.com</t>
  </si>
  <si>
    <t xml:space="preserve">+1 (414) 703-7269</t>
  </si>
  <si>
    <t xml:space="preserve">32764 Buell Pass</t>
  </si>
  <si>
    <t xml:space="preserve">Milwaukee</t>
  </si>
  <si>
    <t xml:space="preserve">Denyse O'Calleran</t>
  </si>
  <si>
    <t xml:space="preserve">docalleran75@ucla.edu</t>
  </si>
  <si>
    <t xml:space="preserve">+1 (954) 368-3867</t>
  </si>
  <si>
    <t xml:space="preserve">6384 Darwin Avenue</t>
  </si>
  <si>
    <t xml:space="preserve">Cobby Cromwell</t>
  </si>
  <si>
    <t xml:space="preserve">ccromwell76@desdev.cn</t>
  </si>
  <si>
    <t xml:space="preserve">+1 (562) 516-6052</t>
  </si>
  <si>
    <t xml:space="preserve">45604 Bunker Hill Court</t>
  </si>
  <si>
    <t xml:space="preserve">Irv Hay</t>
  </si>
  <si>
    <t xml:space="preserve">ihay77@lulu.com</t>
  </si>
  <si>
    <t xml:space="preserve">+44 (878) 199-6257</t>
  </si>
  <si>
    <t xml:space="preserve">667 Florence Drive</t>
  </si>
  <si>
    <t xml:space="preserve">Sheffield</t>
  </si>
  <si>
    <t xml:space="preserve">S33</t>
  </si>
  <si>
    <t xml:space="preserve">Tani Taffarello</t>
  </si>
  <si>
    <t xml:space="preserve">ttaffarello78@sciencedaily.com</t>
  </si>
  <si>
    <t xml:space="preserve">26 Linden Center</t>
  </si>
  <si>
    <t xml:space="preserve">Monique Canty</t>
  </si>
  <si>
    <t xml:space="preserve">mcanty79@jigsy.com</t>
  </si>
  <si>
    <t xml:space="preserve">+1 (814) 215-3753</t>
  </si>
  <si>
    <t xml:space="preserve">21342 Schiller Parkway</t>
  </si>
  <si>
    <t xml:space="preserve">Erie</t>
  </si>
  <si>
    <t xml:space="preserve">Javier Kopke</t>
  </si>
  <si>
    <t xml:space="preserve">jkopke7a@auda.org.au</t>
  </si>
  <si>
    <t xml:space="preserve">+1 (253) 638-4435</t>
  </si>
  <si>
    <t xml:space="preserve">04 Hanson Junction</t>
  </si>
  <si>
    <t xml:space="preserve">Tacoma</t>
  </si>
  <si>
    <t xml:space="preserve">Mar McIver</t>
  </si>
  <si>
    <t xml:space="preserve">+1 (571) 479-3812</t>
  </si>
  <si>
    <t xml:space="preserve">6 Carberry Pass</t>
  </si>
  <si>
    <t xml:space="preserve">Arabella Fransewich</t>
  </si>
  <si>
    <t xml:space="preserve">+353 (336) 656-6944</t>
  </si>
  <si>
    <t xml:space="preserve">675 Ruskin Road</t>
  </si>
  <si>
    <t xml:space="preserve">Kinsealy-Drinan</t>
  </si>
  <si>
    <t xml:space="preserve">Violette Hellmore</t>
  </si>
  <si>
    <t xml:space="preserve">vhellmore7d@bbc.co.uk</t>
  </si>
  <si>
    <t xml:space="preserve">+1 (501) 899-4038</t>
  </si>
  <si>
    <t xml:space="preserve">87597 Butternut Alley</t>
  </si>
  <si>
    <t xml:space="preserve">Myles Seawright</t>
  </si>
  <si>
    <t xml:space="preserve">mseawright7e@nbcnews.com</t>
  </si>
  <si>
    <t xml:space="preserve">+44 (638) 528-2467</t>
  </si>
  <si>
    <t xml:space="preserve">5021 Summit Drive</t>
  </si>
  <si>
    <t xml:space="preserve">Newton</t>
  </si>
  <si>
    <t xml:space="preserve">NG34</t>
  </si>
  <si>
    <t xml:space="preserve">Silvana Northeast</t>
  </si>
  <si>
    <t xml:space="preserve">snortheast7f@mashable.com</t>
  </si>
  <si>
    <t xml:space="preserve">+1 (775) 344-1930</t>
  </si>
  <si>
    <t xml:space="preserve">4306 Northfield Place</t>
  </si>
  <si>
    <t xml:space="preserve">23229-79220-TE</t>
  </si>
  <si>
    <t xml:space="preserve">Annecorinne Leehane</t>
  </si>
  <si>
    <t xml:space="preserve">+1 (979) 206-8419</t>
  </si>
  <si>
    <t xml:space="preserve">722 Marcy Plaza</t>
  </si>
  <si>
    <t xml:space="preserve">Bryan</t>
  </si>
  <si>
    <t xml:space="preserve">Monica Fearon</t>
  </si>
  <si>
    <t xml:space="preserve">mfearon7h@reverbnation.com</t>
  </si>
  <si>
    <t xml:space="preserve">+1 (972) 686-6332</t>
  </si>
  <si>
    <t xml:space="preserve">41524 Mandrake Center</t>
  </si>
  <si>
    <t xml:space="preserve">Denton</t>
  </si>
  <si>
    <t xml:space="preserve">Barney Chisnell</t>
  </si>
  <si>
    <t xml:space="preserve">5915 Hallows Court</t>
  </si>
  <si>
    <t xml:space="preserve">Tullamore</t>
  </si>
  <si>
    <t xml:space="preserve">R35</t>
  </si>
  <si>
    <t xml:space="preserve">Jasper Sisneros</t>
  </si>
  <si>
    <t xml:space="preserve">jsisneros7j@a8.net</t>
  </si>
  <si>
    <t xml:space="preserve">+1 (919) 448-8909</t>
  </si>
  <si>
    <t xml:space="preserve">38 Dryden Plaza</t>
  </si>
  <si>
    <t xml:space="preserve">Raleigh</t>
  </si>
  <si>
    <t xml:space="preserve">Zachariah Carlson</t>
  </si>
  <si>
    <t xml:space="preserve">zcarlson7k@bigcartel.com</t>
  </si>
  <si>
    <t xml:space="preserve">+353 (259) 651-4128</t>
  </si>
  <si>
    <t xml:space="preserve">4825 Bowman Crossing</t>
  </si>
  <si>
    <t xml:space="preserve">Shankill</t>
  </si>
  <si>
    <t xml:space="preserve">A98</t>
  </si>
  <si>
    <t xml:space="preserve">Warner Maddox</t>
  </si>
  <si>
    <t xml:space="preserve">wmaddox7l@timesonline.co.uk</t>
  </si>
  <si>
    <t xml:space="preserve">+1 (917) 310-4684</t>
  </si>
  <si>
    <t xml:space="preserve">6223 North Hill</t>
  </si>
  <si>
    <t xml:space="preserve">Donnie Hedlestone</t>
  </si>
  <si>
    <t xml:space="preserve">dhedlestone7m@craigslist.org</t>
  </si>
  <si>
    <t xml:space="preserve">+1 (203) 768-3169</t>
  </si>
  <si>
    <t xml:space="preserve">02670 Superior Way</t>
  </si>
  <si>
    <t xml:space="preserve">Teddi Crowthe</t>
  </si>
  <si>
    <t xml:space="preserve">tcrowthe7n@europa.eu</t>
  </si>
  <si>
    <t xml:space="preserve">+1 (419) 561-6809</t>
  </si>
  <si>
    <t xml:space="preserve">7 Eastlawn Alley</t>
  </si>
  <si>
    <t xml:space="preserve">Dorelia Bury</t>
  </si>
  <si>
    <t xml:space="preserve">dbury7o@tinyurl.com</t>
  </si>
  <si>
    <t xml:space="preserve">+353 (262) 842-7103</t>
  </si>
  <si>
    <t xml:space="preserve">305 Holy Cross Way</t>
  </si>
  <si>
    <t xml:space="preserve">Castleblayney</t>
  </si>
  <si>
    <t xml:space="preserve">A75</t>
  </si>
  <si>
    <t xml:space="preserve">Gussy Broadbear</t>
  </si>
  <si>
    <t xml:space="preserve">gbroadbear7p@omniture.com</t>
  </si>
  <si>
    <t xml:space="preserve">+1 (573) 758-1104</t>
  </si>
  <si>
    <t xml:space="preserve">0 Manitowish Hill</t>
  </si>
  <si>
    <t xml:space="preserve">Columbia</t>
  </si>
  <si>
    <t xml:space="preserve">Emlynne Palfrey</t>
  </si>
  <si>
    <t xml:space="preserve">epalfrey7q@devhub.com</t>
  </si>
  <si>
    <t xml:space="preserve">+1 (260) 500-7893</t>
  </si>
  <si>
    <t xml:space="preserve">2793 Vera Point</t>
  </si>
  <si>
    <t xml:space="preserve">Parsifal Metrick</t>
  </si>
  <si>
    <t xml:space="preserve">pmetrick7r@rakuten.co.jp</t>
  </si>
  <si>
    <t xml:space="preserve">+1 (314) 572-2164</t>
  </si>
  <si>
    <t xml:space="preserve">091 Old Gate Road</t>
  </si>
  <si>
    <t xml:space="preserve">Christopher Grieveson</t>
  </si>
  <si>
    <t xml:space="preserve">+1 (208) 826-3825</t>
  </si>
  <si>
    <t xml:space="preserve">91 Old Gate Road</t>
  </si>
  <si>
    <t xml:space="preserve">Karlan Karby</t>
  </si>
  <si>
    <t xml:space="preserve">kkarby7t@sbwire.com</t>
  </si>
  <si>
    <t xml:space="preserve">+1 (303) 516-4935</t>
  </si>
  <si>
    <t xml:space="preserve">4 Linden Park</t>
  </si>
  <si>
    <t xml:space="preserve">Boulder</t>
  </si>
  <si>
    <t xml:space="preserve">Flory Crumpe</t>
  </si>
  <si>
    <t xml:space="preserve">fcrumpe7u@ftc.gov</t>
  </si>
  <si>
    <t xml:space="preserve">+44 (564) 507-1056</t>
  </si>
  <si>
    <t xml:space="preserve">1 Hanover Terrace</t>
  </si>
  <si>
    <t xml:space="preserve">Norton</t>
  </si>
  <si>
    <t xml:space="preserve">NN11</t>
  </si>
  <si>
    <t xml:space="preserve">Amity Chatto</t>
  </si>
  <si>
    <t xml:space="preserve">achatto7v@sakura.ne.jp</t>
  </si>
  <si>
    <t xml:space="preserve">+44 (522) 740-3583</t>
  </si>
  <si>
    <t xml:space="preserve">2 Morrow Hill</t>
  </si>
  <si>
    <t xml:space="preserve">Nanine McCarthy</t>
  </si>
  <si>
    <t xml:space="preserve">+1 (502) 913-2943</t>
  </si>
  <si>
    <t xml:space="preserve">27 Pine View Crossing</t>
  </si>
  <si>
    <t xml:space="preserve">Louisville</t>
  </si>
  <si>
    <t xml:space="preserve">Lyndsey Megany</t>
  </si>
  <si>
    <t xml:space="preserve">+1 (716) 790-4379</t>
  </si>
  <si>
    <t xml:space="preserve">7536 Homewood Place</t>
  </si>
  <si>
    <t xml:space="preserve">Byram Mergue</t>
  </si>
  <si>
    <t xml:space="preserve">bmergue7y@umn.edu</t>
  </si>
  <si>
    <t xml:space="preserve">801 Sloan Plaza</t>
  </si>
  <si>
    <t xml:space="preserve">Canton</t>
  </si>
  <si>
    <t xml:space="preserve">Kerr Patise</t>
  </si>
  <si>
    <t xml:space="preserve">kpatise7z@jigsy.com</t>
  </si>
  <si>
    <t xml:space="preserve">+1 (617) 552-8968</t>
  </si>
  <si>
    <t xml:space="preserve">2469 Hayes Lane</t>
  </si>
  <si>
    <t xml:space="preserve">Mathew Goulter</t>
  </si>
  <si>
    <t xml:space="preserve">+353 (968) 887-1849</t>
  </si>
  <si>
    <t xml:space="preserve">3 Sunfield Terrace</t>
  </si>
  <si>
    <t xml:space="preserve">Kinlough</t>
  </si>
  <si>
    <t xml:space="preserve">F94</t>
  </si>
  <si>
    <t xml:space="preserve">Marris Grcic</t>
  </si>
  <si>
    <t xml:space="preserve">758 Acker Point</t>
  </si>
  <si>
    <t xml:space="preserve">Lynchburg</t>
  </si>
  <si>
    <t xml:space="preserve">Domeniga Duke</t>
  </si>
  <si>
    <t xml:space="preserve">dduke82@vkontakte.ru</t>
  </si>
  <si>
    <t xml:space="preserve">+1 (626) 268-7265</t>
  </si>
  <si>
    <t xml:space="preserve">472 Mosinee Crossing</t>
  </si>
  <si>
    <t xml:space="preserve">Violante Skouling</t>
  </si>
  <si>
    <t xml:space="preserve">9366 Bunting Center</t>
  </si>
  <si>
    <t xml:space="preserve">Isidore Hussey</t>
  </si>
  <si>
    <t xml:space="preserve">ihussey84@mapy.cz</t>
  </si>
  <si>
    <t xml:space="preserve">641 Birchwood Place</t>
  </si>
  <si>
    <t xml:space="preserve">Cassie Pinkerton</t>
  </si>
  <si>
    <t xml:space="preserve">cpinkerton85@upenn.edu</t>
  </si>
  <si>
    <t xml:space="preserve">+1 (202) 727-7464</t>
  </si>
  <si>
    <t xml:space="preserve">5205 Graceland Point</t>
  </si>
  <si>
    <t xml:space="preserve">Micki Fero</t>
  </si>
  <si>
    <t xml:space="preserve">+1 (203) 722-1559</t>
  </si>
  <si>
    <t xml:space="preserve">9 Burrows Way</t>
  </si>
  <si>
    <t xml:space="preserve">Danbury</t>
  </si>
  <si>
    <t xml:space="preserve">Cybill Graddell</t>
  </si>
  <si>
    <t xml:space="preserve">8 Reindahl Alley</t>
  </si>
  <si>
    <t xml:space="preserve">Dorian Vizor</t>
  </si>
  <si>
    <t xml:space="preserve">dvizor88@furl.net</t>
  </si>
  <si>
    <t xml:space="preserve">+1 (941) 130-0581</t>
  </si>
  <si>
    <t xml:space="preserve">6023 Novick Parkway</t>
  </si>
  <si>
    <t xml:space="preserve">Eddi Sedgebeer</t>
  </si>
  <si>
    <t xml:space="preserve">esedgebeer89@oaic.gov.au</t>
  </si>
  <si>
    <t xml:space="preserve">+1 (305) 898-4252</t>
  </si>
  <si>
    <t xml:space="preserve">9715 Shopko Hill</t>
  </si>
  <si>
    <t xml:space="preserve">Miami Beach</t>
  </si>
  <si>
    <t xml:space="preserve">Ken Lestrange</t>
  </si>
  <si>
    <t xml:space="preserve">klestrange8a@lulu.com</t>
  </si>
  <si>
    <t xml:space="preserve">+1 (404) 479-6402</t>
  </si>
  <si>
    <t xml:space="preserve">1961 Sage Way</t>
  </si>
  <si>
    <t xml:space="preserve">Lacee Tanti</t>
  </si>
  <si>
    <t xml:space="preserve">ltanti8b@techcrunch.com</t>
  </si>
  <si>
    <t xml:space="preserve">+1 (361) 383-8015</t>
  </si>
  <si>
    <t xml:space="preserve">29668 Bashford Trail</t>
  </si>
  <si>
    <t xml:space="preserve">Corpus Christi</t>
  </si>
  <si>
    <t xml:space="preserve">Arel De Lasci</t>
  </si>
  <si>
    <t xml:space="preserve">ade8c@1und1.de</t>
  </si>
  <si>
    <t xml:space="preserve">+1 (808) 868-6669</t>
  </si>
  <si>
    <t xml:space="preserve">80254 Cherokee Alley</t>
  </si>
  <si>
    <t xml:space="preserve">Trescha Jedrachowicz</t>
  </si>
  <si>
    <t xml:space="preserve">tjedrachowicz8d@acquirethisname.com</t>
  </si>
  <si>
    <t xml:space="preserve">+1 (512) 635-4547</t>
  </si>
  <si>
    <t xml:space="preserve">4019 Hagan Plaza</t>
  </si>
  <si>
    <t xml:space="preserve">Perkin Stonner</t>
  </si>
  <si>
    <t xml:space="preserve">pstonner8e@moonfruit.com</t>
  </si>
  <si>
    <t xml:space="preserve">+1 (410) 158-5285</t>
  </si>
  <si>
    <t xml:space="preserve">09771 Rigney Center</t>
  </si>
  <si>
    <t xml:space="preserve">Baltimore</t>
  </si>
  <si>
    <t xml:space="preserve">Darrin Tingly</t>
  </si>
  <si>
    <t xml:space="preserve">dtingly8f@goo.ne.jp</t>
  </si>
  <si>
    <t xml:space="preserve">6094 Dawn Junction</t>
  </si>
  <si>
    <t xml:space="preserve">Lexington</t>
  </si>
  <si>
    <t xml:space="preserve">32177-42200-TP</t>
  </si>
  <si>
    <t xml:space="preserve">Rhodie Whife</t>
  </si>
  <si>
    <t xml:space="preserve">rwhife8g@360.cn</t>
  </si>
  <si>
    <t xml:space="preserve">2241 Kim Trail</t>
  </si>
  <si>
    <t xml:space="preserve">Joliet</t>
  </si>
  <si>
    <t xml:space="preserve">Benn Checci</t>
  </si>
  <si>
    <t xml:space="preserve">bchecci8h@usa.gov</t>
  </si>
  <si>
    <t xml:space="preserve">+44 (237) 377-1917</t>
  </si>
  <si>
    <t xml:space="preserve">88 West Avenue</t>
  </si>
  <si>
    <t xml:space="preserve">Eaton</t>
  </si>
  <si>
    <t xml:space="preserve">DN22</t>
  </si>
  <si>
    <t xml:space="preserve">Janifer Bagot</t>
  </si>
  <si>
    <t xml:space="preserve">jbagot8i@mac.com</t>
  </si>
  <si>
    <t xml:space="preserve">+1 (402) 659-3815</t>
  </si>
  <si>
    <t xml:space="preserve">8580 Autumn Leaf Trail</t>
  </si>
  <si>
    <t xml:space="preserve">Lincoln</t>
  </si>
  <si>
    <t xml:space="preserve">Ermin Beeble</t>
  </si>
  <si>
    <t xml:space="preserve">ebeeble8j@soundcloud.com</t>
  </si>
  <si>
    <t xml:space="preserve">+1 (513) 141-9892</t>
  </si>
  <si>
    <t xml:space="preserve">14777 Leroy Avenue</t>
  </si>
  <si>
    <t xml:space="preserve">Cos Fluin</t>
  </si>
  <si>
    <t xml:space="preserve">cfluin8k@flickr.com</t>
  </si>
  <si>
    <t xml:space="preserve">88 Jenna Point</t>
  </si>
  <si>
    <t xml:space="preserve">Eveleen Bletsor</t>
  </si>
  <si>
    <t xml:space="preserve">ebletsor8l@vinaora.com</t>
  </si>
  <si>
    <t xml:space="preserve">+1 (860) 182-4246</t>
  </si>
  <si>
    <t xml:space="preserve">9076 Manley Center</t>
  </si>
  <si>
    <t xml:space="preserve">West Hartford</t>
  </si>
  <si>
    <t xml:space="preserve">Paola Brydell</t>
  </si>
  <si>
    <t xml:space="preserve">pbrydell8m@bloglovin.com</t>
  </si>
  <si>
    <t xml:space="preserve">+353 (522) 527-0155</t>
  </si>
  <si>
    <t xml:space="preserve">826 Judy Alley</t>
  </si>
  <si>
    <t xml:space="preserve">Claudetta Rushe</t>
  </si>
  <si>
    <t xml:space="preserve">crushe8n@about.me</t>
  </si>
  <si>
    <t xml:space="preserve">+1 (704) 883-8274</t>
  </si>
  <si>
    <t xml:space="preserve">7 Corben Plaza</t>
  </si>
  <si>
    <t xml:space="preserve">Natka Leethem</t>
  </si>
  <si>
    <t xml:space="preserve">nleethem8o@mac.com</t>
  </si>
  <si>
    <t xml:space="preserve">+1 (318) 839-1492</t>
  </si>
  <si>
    <t xml:space="preserve">12 Stone Corner Avenue</t>
  </si>
  <si>
    <t xml:space="preserve">Ailene Nesfield</t>
  </si>
  <si>
    <t xml:space="preserve">anesfield8p@people.com.cn</t>
  </si>
  <si>
    <t xml:space="preserve">+44 (418) 372-8139</t>
  </si>
  <si>
    <t xml:space="preserve">59 Rieder Lane</t>
  </si>
  <si>
    <t xml:space="preserve">Belfast</t>
  </si>
  <si>
    <t xml:space="preserve">BT2</t>
  </si>
  <si>
    <t xml:space="preserve">Stacy Pickworth</t>
  </si>
  <si>
    <t xml:space="preserve">+1 (702) 723-3139</t>
  </si>
  <si>
    <t xml:space="preserve">81014 Delladonna Terrace</t>
  </si>
  <si>
    <t xml:space="preserve">Las Vegas</t>
  </si>
  <si>
    <t xml:space="preserve">Melli Brockway</t>
  </si>
  <si>
    <t xml:space="preserve">mbrockway8r@ibm.com</t>
  </si>
  <si>
    <t xml:space="preserve">+1 (515) 216-0617</t>
  </si>
  <si>
    <t xml:space="preserve">0528 Thackeray Pass</t>
  </si>
  <si>
    <t xml:space="preserve">Nanny Lush</t>
  </si>
  <si>
    <t xml:space="preserve">nlush8s@dedecms.com</t>
  </si>
  <si>
    <t xml:space="preserve">+353 (360) 805-4030</t>
  </si>
  <si>
    <t xml:space="preserve">1 Annamark Drive</t>
  </si>
  <si>
    <t xml:space="preserve">Selma McMillian</t>
  </si>
  <si>
    <t xml:space="preserve">smcmillian8t@csmonitor.com</t>
  </si>
  <si>
    <t xml:space="preserve">+1 (330) 407-0631</t>
  </si>
  <si>
    <t xml:space="preserve">6404 Heffernan Junction</t>
  </si>
  <si>
    <t xml:space="preserve">Akron</t>
  </si>
  <si>
    <t xml:space="preserve">Tess Bennison</t>
  </si>
  <si>
    <t xml:space="preserve">tbennison8u@google.cn</t>
  </si>
  <si>
    <t xml:space="preserve">+1 (561) 413-7904</t>
  </si>
  <si>
    <t xml:space="preserve">00225 Fieldstone Center</t>
  </si>
  <si>
    <t xml:space="preserve">West Palm Beach</t>
  </si>
  <si>
    <t xml:space="preserve">Gabie Tweed</t>
  </si>
  <si>
    <t xml:space="preserve">gtweed8v@yolasite.com</t>
  </si>
  <si>
    <t xml:space="preserve">0 Fairview Lane</t>
  </si>
  <si>
    <t xml:space="preserve">37916-57149-GE</t>
  </si>
  <si>
    <t xml:space="preserve">Freddie Cusick</t>
  </si>
  <si>
    <t xml:space="preserve">fcusick8w@hatena.ne.jp</t>
  </si>
  <si>
    <t xml:space="preserve">+1 (319) 601-1652</t>
  </si>
  <si>
    <t xml:space="preserve">1 Steensland Drive</t>
  </si>
  <si>
    <t xml:space="preserve">Iowa City</t>
  </si>
  <si>
    <t xml:space="preserve">Gaile Goggin</t>
  </si>
  <si>
    <t xml:space="preserve">ggoggin8x@wix.com</t>
  </si>
  <si>
    <t xml:space="preserve">+353 (484) 159-9549</t>
  </si>
  <si>
    <t xml:space="preserve">654 Mandrake Plaza</t>
  </si>
  <si>
    <t xml:space="preserve">Sandyford</t>
  </si>
  <si>
    <t xml:space="preserve">Skylar Jeyness</t>
  </si>
  <si>
    <t xml:space="preserve">sjeyness8y@biglobe.ne.jp</t>
  </si>
  <si>
    <t xml:space="preserve">+353 (460) 272-4069</t>
  </si>
  <si>
    <t xml:space="preserve">43 Fremont Point</t>
  </si>
  <si>
    <t xml:space="preserve">Dublin</t>
  </si>
  <si>
    <t xml:space="preserve">Donica Bonhome</t>
  </si>
  <si>
    <t xml:space="preserve">dbonhome8z@shinystat.com</t>
  </si>
  <si>
    <t xml:space="preserve">+1 (865) 238-4985</t>
  </si>
  <si>
    <t xml:space="preserve">73509 Victoria Junction</t>
  </si>
  <si>
    <t xml:space="preserve">Knoxville</t>
  </si>
  <si>
    <t xml:space="preserve">Diena Peetermann</t>
  </si>
  <si>
    <t xml:space="preserve">+1 (913) 671-7118</t>
  </si>
  <si>
    <t xml:space="preserve">05926 Northfield Parkway</t>
  </si>
  <si>
    <t xml:space="preserve">Trina Le Sarr</t>
  </si>
  <si>
    <t xml:space="preserve">tle91@epa.gov</t>
  </si>
  <si>
    <t xml:space="preserve">+1 (415) 176-8216</t>
  </si>
  <si>
    <t xml:space="preserve">96 Rigney Trail</t>
  </si>
  <si>
    <t xml:space="preserve">Flynn Antony</t>
  </si>
  <si>
    <t xml:space="preserve">+1 (205) 680-5859</t>
  </si>
  <si>
    <t xml:space="preserve">5678 Doe Crossing Junction</t>
  </si>
  <si>
    <t xml:space="preserve">Baudoin Alldridge</t>
  </si>
  <si>
    <t xml:space="preserve">balldridge93@yandex.ru</t>
  </si>
  <si>
    <t xml:space="preserve">+1 (646) 561-0082</t>
  </si>
  <si>
    <t xml:space="preserve">14 Oriole Hill</t>
  </si>
  <si>
    <t xml:space="preserve">Homer Dulany</t>
  </si>
  <si>
    <t xml:space="preserve">+1 (915) 761-6081</t>
  </si>
  <si>
    <t xml:space="preserve">1988 Autumn Leaf Crossing</t>
  </si>
  <si>
    <t xml:space="preserve">Lisa Goodger</t>
  </si>
  <si>
    <t xml:space="preserve">lgoodger95@guardian.co.uk</t>
  </si>
  <si>
    <t xml:space="preserve">86634 Nova Plaza</t>
  </si>
  <si>
    <t xml:space="preserve">33622-01348-PF</t>
  </si>
  <si>
    <t xml:space="preserve">Fiorenze Drogan</t>
  </si>
  <si>
    <t xml:space="preserve">fdrogan96@gnu.org</t>
  </si>
  <si>
    <t xml:space="preserve">+1 (202) 698-9605</t>
  </si>
  <si>
    <t xml:space="preserve">70193 Sunfield Circle</t>
  </si>
  <si>
    <t xml:space="preserve">Corine Drewett</t>
  </si>
  <si>
    <t xml:space="preserve">cdrewett97@wikipedia.org</t>
  </si>
  <si>
    <t xml:space="preserve">+1 (561) 651-3098</t>
  </si>
  <si>
    <t xml:space="preserve">1881 Elgar Parkway</t>
  </si>
  <si>
    <t xml:space="preserve">Boynton Beach</t>
  </si>
  <si>
    <t xml:space="preserve">Quinn Parsons</t>
  </si>
  <si>
    <t xml:space="preserve">qparsons98@blogtalkradio.com</t>
  </si>
  <si>
    <t xml:space="preserve">+1 (323) 848-5169</t>
  </si>
  <si>
    <t xml:space="preserve">47 Farwell Park</t>
  </si>
  <si>
    <t xml:space="preserve">Vivyan Ceely</t>
  </si>
  <si>
    <t xml:space="preserve">vceely99@auda.org.au</t>
  </si>
  <si>
    <t xml:space="preserve">+1 (410) 876-8486</t>
  </si>
  <si>
    <t xml:space="preserve">080 Stoughton Hill</t>
  </si>
  <si>
    <t xml:space="preserve">Elonore Goodings</t>
  </si>
  <si>
    <t xml:space="preserve">7 Grim Point</t>
  </si>
  <si>
    <t xml:space="preserve">Clement Vasiliev</t>
  </si>
  <si>
    <t xml:space="preserve">cvasiliev9b@discuz.net</t>
  </si>
  <si>
    <t xml:space="preserve">+1 (214) 507-8264</t>
  </si>
  <si>
    <t xml:space="preserve">49 Eliot Alley</t>
  </si>
  <si>
    <t xml:space="preserve">Terencio O'Moylan</t>
  </si>
  <si>
    <t xml:space="preserve">tomoylan9c@liveinternet.ru</t>
  </si>
  <si>
    <t xml:space="preserve">+44 (911) 807-7254</t>
  </si>
  <si>
    <t xml:space="preserve">19 Kings Pass</t>
  </si>
  <si>
    <t xml:space="preserve">Church End</t>
  </si>
  <si>
    <t xml:space="preserve">CB4</t>
  </si>
  <si>
    <t xml:space="preserve">34104-15243-UX</t>
  </si>
  <si>
    <t xml:space="preserve">Jeddy Vanyarkin</t>
  </si>
  <si>
    <t xml:space="preserve">+1 (614) 733-3977</t>
  </si>
  <si>
    <t xml:space="preserve">90 Fieldstone Way</t>
  </si>
  <si>
    <t xml:space="preserve">Wyatan Fetherston</t>
  </si>
  <si>
    <t xml:space="preserve">wfetherston9e@constantcontact.com</t>
  </si>
  <si>
    <t xml:space="preserve">+1 (212) 724-3420</t>
  </si>
  <si>
    <t xml:space="preserve">74 Morning Avenue</t>
  </si>
  <si>
    <t xml:space="preserve">Emmaline Rasmus</t>
  </si>
  <si>
    <t xml:space="preserve">erasmus9f@techcrunch.com</t>
  </si>
  <si>
    <t xml:space="preserve">+1 (617) 830-9474</t>
  </si>
  <si>
    <t xml:space="preserve">045 Jackson Junction</t>
  </si>
  <si>
    <t xml:space="preserve">Wesley Giorgioni</t>
  </si>
  <si>
    <t xml:space="preserve">wgiorgioni9g@wikipedia.org</t>
  </si>
  <si>
    <t xml:space="preserve">+1 (415) 960-7198</t>
  </si>
  <si>
    <t xml:space="preserve">45 Trailsway Avenue</t>
  </si>
  <si>
    <t xml:space="preserve">Lucienne Scargle</t>
  </si>
  <si>
    <t xml:space="preserve">lscargle9h@myspace.com</t>
  </si>
  <si>
    <t xml:space="preserve">+1 (317) 136-7045</t>
  </si>
  <si>
    <t xml:space="preserve">62 Pepper Wood Plaza</t>
  </si>
  <si>
    <t xml:space="preserve">Indianapolis</t>
  </si>
  <si>
    <t xml:space="preserve">40507-83899-MR</t>
  </si>
  <si>
    <t xml:space="preserve">Christy Franseco</t>
  </si>
  <si>
    <t xml:space="preserve">cfranseco9i@phoca.cz</t>
  </si>
  <si>
    <t xml:space="preserve">59947 Nobel Park</t>
  </si>
  <si>
    <t xml:space="preserve">Jacksonville</t>
  </si>
  <si>
    <t xml:space="preserve">Noam Climance</t>
  </si>
  <si>
    <t xml:space="preserve">nclimance9j@europa.eu</t>
  </si>
  <si>
    <t xml:space="preserve">34 Orin Crossing</t>
  </si>
  <si>
    <t xml:space="preserve">Seattle</t>
  </si>
  <si>
    <t xml:space="preserve">Catarina Donn</t>
  </si>
  <si>
    <t xml:space="preserve">+353 (950) 306-4776</t>
  </si>
  <si>
    <t xml:space="preserve">74 Logan Avenue</t>
  </si>
  <si>
    <t xml:space="preserve">Dunmanway</t>
  </si>
  <si>
    <t xml:space="preserve">P47</t>
  </si>
  <si>
    <t xml:space="preserve">Ameline Snazle</t>
  </si>
  <si>
    <t xml:space="preserve">asnazle9l@oracle.com</t>
  </si>
  <si>
    <t xml:space="preserve">+1 (334) 193-6359</t>
  </si>
  <si>
    <t xml:space="preserve">246 Katie Terrace</t>
  </si>
  <si>
    <t xml:space="preserve">Rebeka Worg</t>
  </si>
  <si>
    <t xml:space="preserve">rworg9m@arstechnica.com</t>
  </si>
  <si>
    <t xml:space="preserve">+1 (214) 985-2470</t>
  </si>
  <si>
    <t xml:space="preserve">8753 Texas Court</t>
  </si>
  <si>
    <t xml:space="preserve">Lewes Danes</t>
  </si>
  <si>
    <t xml:space="preserve">ldanes9n@umn.edu</t>
  </si>
  <si>
    <t xml:space="preserve">+1 (785) 398-5129</t>
  </si>
  <si>
    <t xml:space="preserve">37 Graedel Court</t>
  </si>
  <si>
    <t xml:space="preserve">Topeka</t>
  </si>
  <si>
    <t xml:space="preserve">Shelli Keynd</t>
  </si>
  <si>
    <t xml:space="preserve">skeynd9o@narod.ru</t>
  </si>
  <si>
    <t xml:space="preserve">+1 (903) 299-3053</t>
  </si>
  <si>
    <t xml:space="preserve">9 Iowa Court</t>
  </si>
  <si>
    <t xml:space="preserve">Tyler</t>
  </si>
  <si>
    <t xml:space="preserve">Dell Daveridge</t>
  </si>
  <si>
    <t xml:space="preserve">ddaveridge9p@arstechnica.com</t>
  </si>
  <si>
    <t xml:space="preserve">+1 (213) 474-2139</t>
  </si>
  <si>
    <t xml:space="preserve">09652 Crowley Lane</t>
  </si>
  <si>
    <t xml:space="preserve">Joshuah Awdry</t>
  </si>
  <si>
    <t xml:space="preserve">jawdry9q@utexas.edu</t>
  </si>
  <si>
    <t xml:space="preserve">+1 (318) 747-7610</t>
  </si>
  <si>
    <t xml:space="preserve">7961 Blackbird Road</t>
  </si>
  <si>
    <t xml:space="preserve">Shreveport</t>
  </si>
  <si>
    <t xml:space="preserve">Ethel Ryles</t>
  </si>
  <si>
    <t xml:space="preserve">eryles9r@fastcompany.com</t>
  </si>
  <si>
    <t xml:space="preserve">+1 (208) 760-1705</t>
  </si>
  <si>
    <t xml:space="preserve">8 Schurz Place</t>
  </si>
  <si>
    <t xml:space="preserve">Boise</t>
  </si>
  <si>
    <t xml:space="preserve">91336-36621-RB</t>
  </si>
  <si>
    <t xml:space="preserve">Selie Baulcombe</t>
  </si>
  <si>
    <t xml:space="preserve">sbaulcombe9s@dropbox.com</t>
  </si>
  <si>
    <t xml:space="preserve">+1 (760) 131-9436</t>
  </si>
  <si>
    <t xml:space="preserve">21543 Bluejay Court</t>
  </si>
  <si>
    <t xml:space="preserve">Maitilde Boxill</t>
  </si>
  <si>
    <t xml:space="preserve">+1 (334) 191-0127</t>
  </si>
  <si>
    <t xml:space="preserve">65 Cardinal Plaza</t>
  </si>
  <si>
    <t xml:space="preserve">Jodee Caldicott</t>
  </si>
  <si>
    <t xml:space="preserve">jcaldicott9u@usda.gov</t>
  </si>
  <si>
    <t xml:space="preserve">2690 Oak Way</t>
  </si>
  <si>
    <t xml:space="preserve">Fort Pierce</t>
  </si>
  <si>
    <t xml:space="preserve">Marianna Vedmore</t>
  </si>
  <si>
    <t xml:space="preserve">mvedmore9v@a8.net</t>
  </si>
  <si>
    <t xml:space="preserve">+1 (336) 366-8873</t>
  </si>
  <si>
    <t xml:space="preserve">368 Waubesa Way</t>
  </si>
  <si>
    <t xml:space="preserve">Willey Romao</t>
  </si>
  <si>
    <t xml:space="preserve">wromao9w@chronoengine.com</t>
  </si>
  <si>
    <t xml:space="preserve">+1 (916) 623-2394</t>
  </si>
  <si>
    <t xml:space="preserve">013 Vernon Way</t>
  </si>
  <si>
    <t xml:space="preserve">Enriqueta Ixor</t>
  </si>
  <si>
    <t xml:space="preserve">+1 (512) 200-9234</t>
  </si>
  <si>
    <t xml:space="preserve">068 Meadow Ridge Lane</t>
  </si>
  <si>
    <t xml:space="preserve">Round Rock</t>
  </si>
  <si>
    <t xml:space="preserve">Tomasina Cotmore</t>
  </si>
  <si>
    <t xml:space="preserve">tcotmore9y@amazonaws.com</t>
  </si>
  <si>
    <t xml:space="preserve">+1 (571) 250-3012</t>
  </si>
  <si>
    <t xml:space="preserve">2146 Helena Court</t>
  </si>
  <si>
    <t xml:space="preserve">Reston</t>
  </si>
  <si>
    <t xml:space="preserve">Yuma Skipsey</t>
  </si>
  <si>
    <t xml:space="preserve">yskipsey9z@spotify.com</t>
  </si>
  <si>
    <t xml:space="preserve">+44 (257) 759-9950</t>
  </si>
  <si>
    <t xml:space="preserve">321 Killdeer Center</t>
  </si>
  <si>
    <t xml:space="preserve">Charlton</t>
  </si>
  <si>
    <t xml:space="preserve">OX12</t>
  </si>
  <si>
    <t xml:space="preserve">Nicko Corps</t>
  </si>
  <si>
    <t xml:space="preserve">ncorpsa0@gmpg.org</t>
  </si>
  <si>
    <t xml:space="preserve">+1 (803) 730-8217</t>
  </si>
  <si>
    <t xml:space="preserve">119 Iowa Plaza</t>
  </si>
  <si>
    <t xml:space="preserve">09003-89770-JO</t>
  </si>
  <si>
    <t xml:space="preserve">Christabel Rubury</t>
  </si>
  <si>
    <t xml:space="preserve">cruburya1@geocities.jp</t>
  </si>
  <si>
    <t xml:space="preserve">+1 (615) 747-8432</t>
  </si>
  <si>
    <t xml:space="preserve">8895 Spaight Circle</t>
  </si>
  <si>
    <t xml:space="preserve">Feliks Babber</t>
  </si>
  <si>
    <t xml:space="preserve">fbabbera2@stanford.edu</t>
  </si>
  <si>
    <t xml:space="preserve">+1 (623) 550-6050</t>
  </si>
  <si>
    <t xml:space="preserve">18 Helena Trail</t>
  </si>
  <si>
    <t xml:space="preserve">Kaja Loxton</t>
  </si>
  <si>
    <t xml:space="preserve">kloxtona3@opensource.org</t>
  </si>
  <si>
    <t xml:space="preserve">8477 East Trail</t>
  </si>
  <si>
    <t xml:space="preserve">Miami</t>
  </si>
  <si>
    <t xml:space="preserve">Parker Tofful</t>
  </si>
  <si>
    <t xml:space="preserve">ptoffula4@posterous.com</t>
  </si>
  <si>
    <t xml:space="preserve">+1 (310) 210-6841</t>
  </si>
  <si>
    <t xml:space="preserve">97465 Almo Alley</t>
  </si>
  <si>
    <t xml:space="preserve">Casi Gwinnett</t>
  </si>
  <si>
    <t xml:space="preserve">cgwinnetta5@behance.net</t>
  </si>
  <si>
    <t xml:space="preserve">0 Elgar Parkway</t>
  </si>
  <si>
    <t xml:space="preserve">Anaheim</t>
  </si>
  <si>
    <t xml:space="preserve">Saree Ellesworth</t>
  </si>
  <si>
    <t xml:space="preserve">+1 (757) 211-0153</t>
  </si>
  <si>
    <t xml:space="preserve">715 Oxford Lane</t>
  </si>
  <si>
    <t xml:space="preserve">Silvio Iorizzi</t>
  </si>
  <si>
    <t xml:space="preserve">5 Dwight Plaza</t>
  </si>
  <si>
    <t xml:space="preserve">Leesa Flaonier</t>
  </si>
  <si>
    <t xml:space="preserve">lflaoniera8@wordpress.org</t>
  </si>
  <si>
    <t xml:space="preserve">+1 (718) 586-2839</t>
  </si>
  <si>
    <t xml:space="preserve">25 Saint Paul Drive</t>
  </si>
  <si>
    <t xml:space="preserve">Abba Pummell</t>
  </si>
  <si>
    <t xml:space="preserve">3 Service Pass</t>
  </si>
  <si>
    <t xml:space="preserve">Corinna Catcheside</t>
  </si>
  <si>
    <t xml:space="preserve">ccatchesideaa@macromedia.com</t>
  </si>
  <si>
    <t xml:space="preserve">+1 (801) 121-6042</t>
  </si>
  <si>
    <t xml:space="preserve">8 Kim Street</t>
  </si>
  <si>
    <t xml:space="preserve">Cortney Gibbonson</t>
  </si>
  <si>
    <t xml:space="preserve">cgibbonsonab@accuweather.com</t>
  </si>
  <si>
    <t xml:space="preserve">+1 (206) 848-3585</t>
  </si>
  <si>
    <t xml:space="preserve">861 David Crossing</t>
  </si>
  <si>
    <t xml:space="preserve">Terri Farra</t>
  </si>
  <si>
    <t xml:space="preserve">tfarraac@behance.net</t>
  </si>
  <si>
    <t xml:space="preserve">+1 (432) 648-9589</t>
  </si>
  <si>
    <t xml:space="preserve">06448 Burrows Terrace</t>
  </si>
  <si>
    <t xml:space="preserve">Odessa</t>
  </si>
  <si>
    <t xml:space="preserve">Corney Curme</t>
  </si>
  <si>
    <t xml:space="preserve">+353 (772) 127-7148</t>
  </si>
  <si>
    <t xml:space="preserve">0535 Michigan Plaza</t>
  </si>
  <si>
    <t xml:space="preserve">Castleknock</t>
  </si>
  <si>
    <t xml:space="preserve">K78</t>
  </si>
  <si>
    <t xml:space="preserve">Gothart Bamfield</t>
  </si>
  <si>
    <t xml:space="preserve">gbamfieldae@yellowpages.com</t>
  </si>
  <si>
    <t xml:space="preserve">+1 (214) 200-7886</t>
  </si>
  <si>
    <t xml:space="preserve">41203 Vernon Street</t>
  </si>
  <si>
    <t xml:space="preserve">Irving</t>
  </si>
  <si>
    <t xml:space="preserve">Waylin Hollingdale</t>
  </si>
  <si>
    <t xml:space="preserve">whollingdaleaf@about.me</t>
  </si>
  <si>
    <t xml:space="preserve">+1 (937) 354-2653</t>
  </si>
  <si>
    <t xml:space="preserve">3 Heath Trail</t>
  </si>
  <si>
    <t xml:space="preserve">Judd De Leek</t>
  </si>
  <si>
    <t xml:space="preserve">jdeag@xrea.com</t>
  </si>
  <si>
    <t xml:space="preserve">+1 (616) 966-1581</t>
  </si>
  <si>
    <t xml:space="preserve">90 Saint Paul Plaza</t>
  </si>
  <si>
    <t xml:space="preserve">Vanya Skullet</t>
  </si>
  <si>
    <t xml:space="preserve">vskulletah@tinyurl.com</t>
  </si>
  <si>
    <t xml:space="preserve">+353 (215) 420-1467</t>
  </si>
  <si>
    <t xml:space="preserve">4 Grim Road</t>
  </si>
  <si>
    <t xml:space="preserve">Jany Rudeforth</t>
  </si>
  <si>
    <t xml:space="preserve">jrudeforthai@wunderground.com</t>
  </si>
  <si>
    <t xml:space="preserve">+353 (232) 377-5407</t>
  </si>
  <si>
    <t xml:space="preserve">614 Commercial Center</t>
  </si>
  <si>
    <t xml:space="preserve">Tullyallen</t>
  </si>
  <si>
    <t xml:space="preserve">Ashbey Tomaszewski</t>
  </si>
  <si>
    <t xml:space="preserve">atomaszewskiaj@answers.com</t>
  </si>
  <si>
    <t xml:space="preserve">7685 Oxford Crossing</t>
  </si>
  <si>
    <t xml:space="preserve">Sutton</t>
  </si>
  <si>
    <t xml:space="preserve">CT15</t>
  </si>
  <si>
    <t xml:space="preserve">21815-71230-UT</t>
  </si>
  <si>
    <t xml:space="preserve">Fanni Marti</t>
  </si>
  <si>
    <t xml:space="preserve">fmartiak@stumbleupon.com</t>
  </si>
  <si>
    <t xml:space="preserve">+1 (217) 599-8947</t>
  </si>
  <si>
    <t xml:space="preserve">160 Ruskin Park</t>
  </si>
  <si>
    <t xml:space="preserve">Pren Bess</t>
  </si>
  <si>
    <t xml:space="preserve">pbessal@qq.com</t>
  </si>
  <si>
    <t xml:space="preserve">+1 (949) 121-4600</t>
  </si>
  <si>
    <t xml:space="preserve">36559 Sommers Parkway</t>
  </si>
  <si>
    <t xml:space="preserve">Elka Windress</t>
  </si>
  <si>
    <t xml:space="preserve">ewindressam@marketwatch.com</t>
  </si>
  <si>
    <t xml:space="preserve">+1 (443) 619-7953</t>
  </si>
  <si>
    <t xml:space="preserve">78 Anderson Alley</t>
  </si>
  <si>
    <t xml:space="preserve">Marty Kidstoun</t>
  </si>
  <si>
    <t xml:space="preserve">+1 (717) 990-3931</t>
  </si>
  <si>
    <t xml:space="preserve">4 Sundown Circle</t>
  </si>
  <si>
    <t xml:space="preserve">Harrisburg</t>
  </si>
  <si>
    <t xml:space="preserve">Nickey Dimbleby</t>
  </si>
  <si>
    <t xml:space="preserve">+1 (469) 579-2051</t>
  </si>
  <si>
    <t xml:space="preserve">525 Warner Hill</t>
  </si>
  <si>
    <t xml:space="preserve">Virgil Baumadier</t>
  </si>
  <si>
    <t xml:space="preserve">vbaumadierap@google.cn</t>
  </si>
  <si>
    <t xml:space="preserve">+1 (816) 987-4857</t>
  </si>
  <si>
    <t xml:space="preserve">89508 Atwood Way</t>
  </si>
  <si>
    <t xml:space="preserve">Lenore Messenbird</t>
  </si>
  <si>
    <t xml:space="preserve">+1 (217) 713-5108</t>
  </si>
  <si>
    <t xml:space="preserve">7881 Dahle Center</t>
  </si>
  <si>
    <t xml:space="preserve">Shirleen Welds</t>
  </si>
  <si>
    <t xml:space="preserve">sweldsar@wired.com</t>
  </si>
  <si>
    <t xml:space="preserve">+1 (203) 568-7058</t>
  </si>
  <si>
    <t xml:space="preserve">002 Summer Ridge Terrace</t>
  </si>
  <si>
    <t xml:space="preserve">New Haven</t>
  </si>
  <si>
    <t xml:space="preserve">Maisie Sarvar</t>
  </si>
  <si>
    <t xml:space="preserve">msarvaras@artisteer.com</t>
  </si>
  <si>
    <t xml:space="preserve">+1 (404) 401-6865</t>
  </si>
  <si>
    <t xml:space="preserve">83 Saint Paul Drive</t>
  </si>
  <si>
    <t xml:space="preserve">Lawrenceville</t>
  </si>
  <si>
    <t xml:space="preserve">Andrej Havick</t>
  </si>
  <si>
    <t xml:space="preserve">ahavickat@nsw.gov.au</t>
  </si>
  <si>
    <t xml:space="preserve">+1 (828) 769-0743</t>
  </si>
  <si>
    <t xml:space="preserve">720 Pennsylvania Pass</t>
  </si>
  <si>
    <t xml:space="preserve">Asheville</t>
  </si>
  <si>
    <t xml:space="preserve">Sloan Diviny</t>
  </si>
  <si>
    <t xml:space="preserve">sdivinyau@ask.com</t>
  </si>
  <si>
    <t xml:space="preserve">3904 Birchwood Terrace</t>
  </si>
  <si>
    <t xml:space="preserve">Itch Norquoy</t>
  </si>
  <si>
    <t xml:space="preserve">inorquoyav@businessweek.com</t>
  </si>
  <si>
    <t xml:space="preserve">1 Welch Court</t>
  </si>
  <si>
    <t xml:space="preserve">Anson Iddison</t>
  </si>
  <si>
    <t xml:space="preserve">aiddisonaw@usa.gov</t>
  </si>
  <si>
    <t xml:space="preserve">+1 (714) 658-0310</t>
  </si>
  <si>
    <t xml:space="preserve">8 Steensland Junction</t>
  </si>
  <si>
    <t xml:space="preserve">94341-60520-PF</t>
  </si>
  <si>
    <t xml:space="preserve">Dov Sprosson</t>
  </si>
  <si>
    <t xml:space="preserve">dsprossonax@wunderground.com</t>
  </si>
  <si>
    <t xml:space="preserve">+1 (240) 598-3988</t>
  </si>
  <si>
    <t xml:space="preserve">7 Anzinger Drive</t>
  </si>
  <si>
    <t xml:space="preserve">Hagerstown</t>
  </si>
  <si>
    <t xml:space="preserve">Randal Longfield</t>
  </si>
  <si>
    <t xml:space="preserve">rlongfielday@bluehost.com</t>
  </si>
  <si>
    <t xml:space="preserve">+1 (612) 210-6966</t>
  </si>
  <si>
    <t xml:space="preserve">513 Commercial Avenue</t>
  </si>
  <si>
    <t xml:space="preserve">Gregorius Kislingbury</t>
  </si>
  <si>
    <t xml:space="preserve">gkislingburyaz@samsung.com</t>
  </si>
  <si>
    <t xml:space="preserve">4 Jenifer Street</t>
  </si>
  <si>
    <t xml:space="preserve">Xenos Gibbons</t>
  </si>
  <si>
    <t xml:space="preserve">xgibbonsb0@artisteer.com</t>
  </si>
  <si>
    <t xml:space="preserve">+1 (909) 614-0008</t>
  </si>
  <si>
    <t xml:space="preserve">002 7th Junction</t>
  </si>
  <si>
    <t xml:space="preserve">Fleur Parres</t>
  </si>
  <si>
    <t xml:space="preserve">fparresb1@imageshack.us</t>
  </si>
  <si>
    <t xml:space="preserve">+1 (585) 672-4256</t>
  </si>
  <si>
    <t xml:space="preserve">641 Steensland Pass</t>
  </si>
  <si>
    <t xml:space="preserve">Gran Sibray</t>
  </si>
  <si>
    <t xml:space="preserve">gsibrayb2@wsj.com</t>
  </si>
  <si>
    <t xml:space="preserve">+1 (360) 389-5295</t>
  </si>
  <si>
    <t xml:space="preserve">5018 Iowa Pass</t>
  </si>
  <si>
    <t xml:space="preserve">Ingelbert Hotchkin</t>
  </si>
  <si>
    <t xml:space="preserve">ihotchkinb3@mit.edu</t>
  </si>
  <si>
    <t xml:space="preserve">+44 (387) 464-9544</t>
  </si>
  <si>
    <t xml:space="preserve">322 Basil Pass</t>
  </si>
  <si>
    <t xml:space="preserve">Preston</t>
  </si>
  <si>
    <t xml:space="preserve">PR1</t>
  </si>
  <si>
    <t xml:space="preserve">Neely Broadberrie</t>
  </si>
  <si>
    <t xml:space="preserve">nbroadberrieb4@gnu.org</t>
  </si>
  <si>
    <t xml:space="preserve">+1 (202) 327-2217</t>
  </si>
  <si>
    <t xml:space="preserve">8571 Buena Vista Junction</t>
  </si>
  <si>
    <t xml:space="preserve">Rutger Pithcock</t>
  </si>
  <si>
    <t xml:space="preserve">rpithcockb5@yellowbook.com</t>
  </si>
  <si>
    <t xml:space="preserve">+1 (865) 655-9540</t>
  </si>
  <si>
    <t xml:space="preserve">2425 Corben Street</t>
  </si>
  <si>
    <t xml:space="preserve">Gale Croysdale</t>
  </si>
  <si>
    <t xml:space="preserve">gcroysdaleb6@nih.gov</t>
  </si>
  <si>
    <t xml:space="preserve">+1 (304) 384-2939</t>
  </si>
  <si>
    <t xml:space="preserve">1657 Delladonna Hill</t>
  </si>
  <si>
    <t xml:space="preserve">Benedetto Gozzett</t>
  </si>
  <si>
    <t xml:space="preserve">bgozzettb7@github.com</t>
  </si>
  <si>
    <t xml:space="preserve">+1 (214) 700-0229</t>
  </si>
  <si>
    <t xml:space="preserve">0389 Hintze Pass</t>
  </si>
  <si>
    <t xml:space="preserve">Tania Craggs</t>
  </si>
  <si>
    <t xml:space="preserve">tcraggsb8@house.gov</t>
  </si>
  <si>
    <t xml:space="preserve">+353 (239) 197-6142</t>
  </si>
  <si>
    <t xml:space="preserve">0 Eagan Parkway</t>
  </si>
  <si>
    <t xml:space="preserve">Whitegate</t>
  </si>
  <si>
    <t xml:space="preserve">D15</t>
  </si>
  <si>
    <t xml:space="preserve">Leonie Cullrford</t>
  </si>
  <si>
    <t xml:space="preserve">lcullrfordb9@xing.com</t>
  </si>
  <si>
    <t xml:space="preserve">+1 (530) 998-9789</t>
  </si>
  <si>
    <t xml:space="preserve">71 Sycamore Crossing</t>
  </si>
  <si>
    <t xml:space="preserve">Chico</t>
  </si>
  <si>
    <t xml:space="preserve">Auguste Rizon</t>
  </si>
  <si>
    <t xml:space="preserve">arizonba@xing.com</t>
  </si>
  <si>
    <t xml:space="preserve">+1 (501) 732-3644</t>
  </si>
  <si>
    <t xml:space="preserve">19 Merrick Pass</t>
  </si>
  <si>
    <t xml:space="preserve">Lorin Guerrazzi</t>
  </si>
  <si>
    <t xml:space="preserve">+353 (764) 294-5957</t>
  </si>
  <si>
    <t xml:space="preserve">8244 La Follette Street</t>
  </si>
  <si>
    <t xml:space="preserve">Balrothery</t>
  </si>
  <si>
    <t xml:space="preserve">K32</t>
  </si>
  <si>
    <t xml:space="preserve">Felice Miell</t>
  </si>
  <si>
    <t xml:space="preserve">fmiellbc@spiegel.de</t>
  </si>
  <si>
    <t xml:space="preserve">+1 (732) 770-5368</t>
  </si>
  <si>
    <t xml:space="preserve">35 Hoepker Pass</t>
  </si>
  <si>
    <t xml:space="preserve">New Brunswick</t>
  </si>
  <si>
    <t xml:space="preserve">Hamish Skeech</t>
  </si>
  <si>
    <t xml:space="preserve">+353 (677) 415-3920</t>
  </si>
  <si>
    <t xml:space="preserve">5662 Messerschmidt Lane</t>
  </si>
  <si>
    <t xml:space="preserve">Valleymount</t>
  </si>
  <si>
    <t xml:space="preserve">A83</t>
  </si>
  <si>
    <t xml:space="preserve">Giordano Lorenzin</t>
  </si>
  <si>
    <t xml:space="preserve">+1 (415) 414-0382</t>
  </si>
  <si>
    <t xml:space="preserve">577 Roth Pass</t>
  </si>
  <si>
    <t xml:space="preserve">Harwilll Bishell</t>
  </si>
  <si>
    <t xml:space="preserve">+1 (337) 322-9762</t>
  </si>
  <si>
    <t xml:space="preserve">7960 Roth Center</t>
  </si>
  <si>
    <t xml:space="preserve">Lafayette</t>
  </si>
  <si>
    <t xml:space="preserve">Freeland Missenden</t>
  </si>
  <si>
    <t xml:space="preserve">+1 (619) 481-1493</t>
  </si>
  <si>
    <t xml:space="preserve">1 Randy Place</t>
  </si>
  <si>
    <t xml:space="preserve">San Diego</t>
  </si>
  <si>
    <t xml:space="preserve">Waylan Springall</t>
  </si>
  <si>
    <t xml:space="preserve">wspringallbh@jugem.jp</t>
  </si>
  <si>
    <t xml:space="preserve">+1 (626) 495-9253</t>
  </si>
  <si>
    <t xml:space="preserve">99 Schurz Pass</t>
  </si>
  <si>
    <t xml:space="preserve">Alhambra</t>
  </si>
  <si>
    <t xml:space="preserve">Kiri Avramow</t>
  </si>
  <si>
    <t xml:space="preserve">+1 (903) 801-9492</t>
  </si>
  <si>
    <t xml:space="preserve">2443 Bluejay Alley</t>
  </si>
  <si>
    <t xml:space="preserve">Gregg Hawkyens</t>
  </si>
  <si>
    <t xml:space="preserve">ghawkyensbj@census.gov</t>
  </si>
  <si>
    <t xml:space="preserve">48 Vidon Street</t>
  </si>
  <si>
    <t xml:space="preserve">Reggis Pracy</t>
  </si>
  <si>
    <t xml:space="preserve">+1 (937) 683-0925</t>
  </si>
  <si>
    <t xml:space="preserve">33211 Pleasure Circle</t>
  </si>
  <si>
    <t xml:space="preserve">Paula Denis</t>
  </si>
  <si>
    <t xml:space="preserve">+1 (602) 598-9823</t>
  </si>
  <si>
    <t xml:space="preserve">74 Texas Road</t>
  </si>
  <si>
    <t xml:space="preserve">Broderick McGilvra</t>
  </si>
  <si>
    <t xml:space="preserve">bmcgilvrabm@so-net.ne.jp</t>
  </si>
  <si>
    <t xml:space="preserve">880 Mockingbird Plaza</t>
  </si>
  <si>
    <t xml:space="preserve">Annabella Danzey</t>
  </si>
  <si>
    <t xml:space="preserve">adanzeybn@github.com</t>
  </si>
  <si>
    <t xml:space="preserve">+1 (402) 633-9913</t>
  </si>
  <si>
    <t xml:space="preserve">5692 Eastwood Hill</t>
  </si>
  <si>
    <t xml:space="preserve">83537-35563-UF</t>
  </si>
  <si>
    <t xml:space="preserve">Anthia McKeller</t>
  </si>
  <si>
    <t xml:space="preserve">amckellerbo@ning.com</t>
  </si>
  <si>
    <t xml:space="preserve">+1 (717) 414-0043</t>
  </si>
  <si>
    <t xml:space="preserve">0 Debra Crossing</t>
  </si>
  <si>
    <t xml:space="preserve">01881-40815-VO</t>
  </si>
  <si>
    <t xml:space="preserve">Faith Powley</t>
  </si>
  <si>
    <t xml:space="preserve">fpowleybp@dyndns.org</t>
  </si>
  <si>
    <t xml:space="preserve">+1 (504) 873-5980</t>
  </si>
  <si>
    <t xml:space="preserve">3 Talisman Hill</t>
  </si>
  <si>
    <t xml:space="preserve">Nevins Glowacz</t>
  </si>
  <si>
    <t xml:space="preserve">+1 (608) 617-1365</t>
  </si>
  <si>
    <t xml:space="preserve">8103 Maywood Center</t>
  </si>
  <si>
    <t xml:space="preserve">Madison</t>
  </si>
  <si>
    <t xml:space="preserve">Adelice Isabell</t>
  </si>
  <si>
    <t xml:space="preserve">+1 (304) 604-2131</t>
  </si>
  <si>
    <t xml:space="preserve">93 Hintze Point</t>
  </si>
  <si>
    <t xml:space="preserve">Yulma Dombrell</t>
  </si>
  <si>
    <t xml:space="preserve">ydombrellbs@dedecms.com</t>
  </si>
  <si>
    <t xml:space="preserve">+1 (501) 136-0040</t>
  </si>
  <si>
    <t xml:space="preserve">83 Sunbrook Lane</t>
  </si>
  <si>
    <t xml:space="preserve">Alric Darth</t>
  </si>
  <si>
    <t xml:space="preserve">adarthbt@t.co</t>
  </si>
  <si>
    <t xml:space="preserve">+1 (907) 557-6903</t>
  </si>
  <si>
    <t xml:space="preserve">86 Pawling Court</t>
  </si>
  <si>
    <t xml:space="preserve">Manuel Darrigoe</t>
  </si>
  <si>
    <t xml:space="preserve">mdarrigoebu@hud.gov</t>
  </si>
  <si>
    <t xml:space="preserve">+353 (973) 320-9537</t>
  </si>
  <si>
    <t xml:space="preserve">744 Prairie Rose Court</t>
  </si>
  <si>
    <t xml:space="preserve">Longwood</t>
  </si>
  <si>
    <t xml:space="preserve">D02</t>
  </si>
  <si>
    <t xml:space="preserve">Kynthia Berick</t>
  </si>
  <si>
    <t xml:space="preserve">+1 (562) 331-4713</t>
  </si>
  <si>
    <t xml:space="preserve">1678 Armistice Alley</t>
  </si>
  <si>
    <t xml:space="preserve">Minetta Ackrill</t>
  </si>
  <si>
    <t xml:space="preserve">mackrillbw@bandcamp.com</t>
  </si>
  <si>
    <t xml:space="preserve">+1 (330) 603-2373</t>
  </si>
  <si>
    <t xml:space="preserve">4 Arizona Road</t>
  </si>
  <si>
    <t xml:space="preserve">61516-88984-DK</t>
  </si>
  <si>
    <t xml:space="preserve">Maximo Bricksey</t>
  </si>
  <si>
    <t xml:space="preserve">mbrickseybx@youku.com</t>
  </si>
  <si>
    <t xml:space="preserve">+1 (757) 614-2072</t>
  </si>
  <si>
    <t xml:space="preserve">0082 Hooker Drive</t>
  </si>
  <si>
    <t xml:space="preserve">Chesapeake</t>
  </si>
  <si>
    <t xml:space="preserve">Melosa Kippen</t>
  </si>
  <si>
    <t xml:space="preserve">mkippenby@dion.ne.jp</t>
  </si>
  <si>
    <t xml:space="preserve">+1 (601) 262-2557</t>
  </si>
  <si>
    <t xml:space="preserve">87 Brentwood Hill</t>
  </si>
  <si>
    <t xml:space="preserve">Jackson</t>
  </si>
  <si>
    <t xml:space="preserve">Witty Ranson</t>
  </si>
  <si>
    <t xml:space="preserve">wransonbz@ted.com</t>
  </si>
  <si>
    <t xml:space="preserve">+353 (376) 165-2897</t>
  </si>
  <si>
    <t xml:space="preserve">012 Debra Center</t>
  </si>
  <si>
    <t xml:space="preserve">Kildare</t>
  </si>
  <si>
    <t xml:space="preserve">R51</t>
  </si>
  <si>
    <t xml:space="preserve">Rod Gowdie</t>
  </si>
  <si>
    <t xml:space="preserve">+1 (360) 347-6756</t>
  </si>
  <si>
    <t xml:space="preserve">7 Hansons Trail</t>
  </si>
  <si>
    <t xml:space="preserve">Lemuel Rignold</t>
  </si>
  <si>
    <t xml:space="preserve">lrignoldc1@miibeian.gov.cn</t>
  </si>
  <si>
    <t xml:space="preserve">+1 (916) 472-7804</t>
  </si>
  <si>
    <t xml:space="preserve">15027 Mcbride Pass</t>
  </si>
  <si>
    <t xml:space="preserve">Nevsa Fields</t>
  </si>
  <si>
    <t xml:space="preserve">+1 (617) 535-7583</t>
  </si>
  <si>
    <t xml:space="preserve">09 Lotheville Place</t>
  </si>
  <si>
    <t xml:space="preserve">Chance Rowthorn</t>
  </si>
  <si>
    <t xml:space="preserve">crowthornc3@msn.com</t>
  </si>
  <si>
    <t xml:space="preserve">+1 (785) 380-3311</t>
  </si>
  <si>
    <t xml:space="preserve">320 Rockefeller Alley</t>
  </si>
  <si>
    <t xml:space="preserve">Orly Ryland</t>
  </si>
  <si>
    <t xml:space="preserve">orylandc4@deviantart.com</t>
  </si>
  <si>
    <t xml:space="preserve">+1 (701) 417-3513</t>
  </si>
  <si>
    <t xml:space="preserve">3513 Burning Wood Way</t>
  </si>
  <si>
    <t xml:space="preserve">Willabella Abramski</t>
  </si>
  <si>
    <t xml:space="preserve">+1 (832) 263-0050</t>
  </si>
  <si>
    <t xml:space="preserve">40 Jenifer Alley</t>
  </si>
  <si>
    <t xml:space="preserve">48314-32864-VI</t>
  </si>
  <si>
    <t xml:space="preserve">Brandy Lottrington</t>
  </si>
  <si>
    <t xml:space="preserve">blottringtonc6@redcross.org</t>
  </si>
  <si>
    <t xml:space="preserve">+1 (405) 720-9470</t>
  </si>
  <si>
    <t xml:space="preserve">6 Ilene Hill</t>
  </si>
  <si>
    <t xml:space="preserve">Chickie Ragless</t>
  </si>
  <si>
    <t xml:space="preserve">craglessc7@webmd.com</t>
  </si>
  <si>
    <t xml:space="preserve">+353 (736) 602-8469</t>
  </si>
  <si>
    <t xml:space="preserve">98053 Elmside Drive</t>
  </si>
  <si>
    <t xml:space="preserve">Freda Hollows</t>
  </si>
  <si>
    <t xml:space="preserve">fhollowsc8@blogtalkradio.com</t>
  </si>
  <si>
    <t xml:space="preserve">+1 (716) 632-6865</t>
  </si>
  <si>
    <t xml:space="preserve">353 Portage Center</t>
  </si>
  <si>
    <t xml:space="preserve">Livy Lathleiff</t>
  </si>
  <si>
    <t xml:space="preserve">llathleiffc9@nationalgeographic.com</t>
  </si>
  <si>
    <t xml:space="preserve">+353 (895) 566-0110</t>
  </si>
  <si>
    <t xml:space="preserve">0671 Scoville Way</t>
  </si>
  <si>
    <t xml:space="preserve">Koralle Heads</t>
  </si>
  <si>
    <t xml:space="preserve">kheadsca@jalbum.net</t>
  </si>
  <si>
    <t xml:space="preserve">+1 (484) 131-2636</t>
  </si>
  <si>
    <t xml:space="preserve">2 Cherokee Hill</t>
  </si>
  <si>
    <t xml:space="preserve">Bethlehem</t>
  </si>
  <si>
    <t xml:space="preserve">Theo Bowne</t>
  </si>
  <si>
    <t xml:space="preserve">tbownecb@unicef.org</t>
  </si>
  <si>
    <t xml:space="preserve">+353 (540) 432-8009</t>
  </si>
  <si>
    <t xml:space="preserve">79 Prairieview Point</t>
  </si>
  <si>
    <t xml:space="preserve">Watergrasshill</t>
  </si>
  <si>
    <t xml:space="preserve">T56</t>
  </si>
  <si>
    <t xml:space="preserve">Rasia Jacquemard</t>
  </si>
  <si>
    <t xml:space="preserve">rjacquemardcc@acquirethisname.com</t>
  </si>
  <si>
    <t xml:space="preserve">+353 (959) 389-1521</t>
  </si>
  <si>
    <t xml:space="preserve">415 Fremont Junction</t>
  </si>
  <si>
    <t xml:space="preserve">Monasterevin</t>
  </si>
  <si>
    <t xml:space="preserve">W34</t>
  </si>
  <si>
    <t xml:space="preserve">Kizzie Warman</t>
  </si>
  <si>
    <t xml:space="preserve">kwarmancd@printfriendly.com</t>
  </si>
  <si>
    <t xml:space="preserve">67365 Homewood Center</t>
  </si>
  <si>
    <t xml:space="preserve">Wain Cholomin</t>
  </si>
  <si>
    <t xml:space="preserve">wcholomince@about.com</t>
  </si>
  <si>
    <t xml:space="preserve">+44 (512) 340-9049</t>
  </si>
  <si>
    <t xml:space="preserve">566 Arrowood Way</t>
  </si>
  <si>
    <t xml:space="preserve">B12</t>
  </si>
  <si>
    <t xml:space="preserve">Arleen Braidman</t>
  </si>
  <si>
    <t xml:space="preserve">abraidmancf@census.gov</t>
  </si>
  <si>
    <t xml:space="preserve">4 Golf View Hill</t>
  </si>
  <si>
    <t xml:space="preserve">Pru Durban</t>
  </si>
  <si>
    <t xml:space="preserve">pdurbancg@symantec.com</t>
  </si>
  <si>
    <t xml:space="preserve">+353 (709) 884-1892</t>
  </si>
  <si>
    <t xml:space="preserve">2 Forest Street</t>
  </si>
  <si>
    <t xml:space="preserve">Longford</t>
  </si>
  <si>
    <t xml:space="preserve">N39</t>
  </si>
  <si>
    <t xml:space="preserve">Antone Harrold</t>
  </si>
  <si>
    <t xml:space="preserve">aharroldch@miibeian.gov.cn</t>
  </si>
  <si>
    <t xml:space="preserve">+1 (419) 153-2104</t>
  </si>
  <si>
    <t xml:space="preserve">90 Kensington Road</t>
  </si>
  <si>
    <t xml:space="preserve">Sim Pamphilon</t>
  </si>
  <si>
    <t xml:space="preserve">spamphilonci@mlb.com</t>
  </si>
  <si>
    <t xml:space="preserve">+353 (456) 630-8490</t>
  </si>
  <si>
    <t xml:space="preserve">36194 Susan Street</t>
  </si>
  <si>
    <t xml:space="preserve">Ballylinan</t>
  </si>
  <si>
    <t xml:space="preserve">P56</t>
  </si>
  <si>
    <t xml:space="preserve">Mohandis Spurden</t>
  </si>
  <si>
    <t xml:space="preserve">mspurdencj@exblog.jp</t>
  </si>
  <si>
    <t xml:space="preserve">+1 (704) 256-1371</t>
  </si>
  <si>
    <t xml:space="preserve">55290 Manufacturers Lane</t>
  </si>
  <si>
    <t xml:space="preserve">Morgen Seson</t>
  </si>
  <si>
    <t xml:space="preserve">msesonck@census.gov</t>
  </si>
  <si>
    <t xml:space="preserve">+1 (206) 642-0902</t>
  </si>
  <si>
    <t xml:space="preserve">92847 Schlimgen Road</t>
  </si>
  <si>
    <t xml:space="preserve">Nalani Pirrone</t>
  </si>
  <si>
    <t xml:space="preserve">npirronecl@weibo.com</t>
  </si>
  <si>
    <t xml:space="preserve">+1 (570) 223-3194</t>
  </si>
  <si>
    <t xml:space="preserve">1585 Bashford Center</t>
  </si>
  <si>
    <t xml:space="preserve">Reube Cawley</t>
  </si>
  <si>
    <t xml:space="preserve">rcawleycm@yellowbook.com</t>
  </si>
  <si>
    <t xml:space="preserve">54210 Eagan Avenue</t>
  </si>
  <si>
    <t xml:space="preserve">Ballyboden</t>
  </si>
  <si>
    <t xml:space="preserve">Stan Barribal</t>
  </si>
  <si>
    <t xml:space="preserve">sbarribalcn@microsoft.com</t>
  </si>
  <si>
    <t xml:space="preserve">+353 (310) 256-3698</t>
  </si>
  <si>
    <t xml:space="preserve">6743 Cascade Drive</t>
  </si>
  <si>
    <t xml:space="preserve">Bagenalstown</t>
  </si>
  <si>
    <t xml:space="preserve">Agnes Adamides</t>
  </si>
  <si>
    <t xml:space="preserve">aadamidesco@bizjournals.com</t>
  </si>
  <si>
    <t xml:space="preserve">+44 (131) 485-2183</t>
  </si>
  <si>
    <t xml:space="preserve">6338 Arkansas Drive</t>
  </si>
  <si>
    <t xml:space="preserve">L74</t>
  </si>
  <si>
    <t xml:space="preserve">Carmelita Thowes</t>
  </si>
  <si>
    <t xml:space="preserve">cthowescp@craigslist.org</t>
  </si>
  <si>
    <t xml:space="preserve">+1 (585) 785-2424</t>
  </si>
  <si>
    <t xml:space="preserve">33398 Hallows Circle</t>
  </si>
  <si>
    <t xml:space="preserve">Rodolfo Willoway</t>
  </si>
  <si>
    <t xml:space="preserve">rwillowaycq@admin.ch</t>
  </si>
  <si>
    <t xml:space="preserve">+1 (520) 126-8439</t>
  </si>
  <si>
    <t xml:space="preserve">58 Schlimgen Parkway</t>
  </si>
  <si>
    <t xml:space="preserve">Alvis Elwin</t>
  </si>
  <si>
    <t xml:space="preserve">aelwincr@privacy.gov.au</t>
  </si>
  <si>
    <t xml:space="preserve">+1 (612) 244-0885</t>
  </si>
  <si>
    <t xml:space="preserve">26 Everett Hill</t>
  </si>
  <si>
    <t xml:space="preserve">Araldo Bilbrook</t>
  </si>
  <si>
    <t xml:space="preserve">abilbrookcs@booking.com</t>
  </si>
  <si>
    <t xml:space="preserve">+353 (138) 323-3320</t>
  </si>
  <si>
    <t xml:space="preserve">4 Raven Alley</t>
  </si>
  <si>
    <t xml:space="preserve">Ashbourne</t>
  </si>
  <si>
    <t xml:space="preserve">A84</t>
  </si>
  <si>
    <t xml:space="preserve">Ransell McKall</t>
  </si>
  <si>
    <t xml:space="preserve">rmckallct@sakura.ne.jp</t>
  </si>
  <si>
    <t xml:space="preserve">+44 (841) 988-2775</t>
  </si>
  <si>
    <t xml:space="preserve">451 Nevada Terrace</t>
  </si>
  <si>
    <t xml:space="preserve">Bristol</t>
  </si>
  <si>
    <t xml:space="preserve">BS41</t>
  </si>
  <si>
    <t xml:space="preserve">Borg Daile</t>
  </si>
  <si>
    <t xml:space="preserve">bdailecu@vistaprint.com</t>
  </si>
  <si>
    <t xml:space="preserve">+1 (770) 330-7785</t>
  </si>
  <si>
    <t xml:space="preserve">385 Corben Parkway</t>
  </si>
  <si>
    <t xml:space="preserve">Adolphe Treherne</t>
  </si>
  <si>
    <t xml:space="preserve">atrehernecv@state.tx.us</t>
  </si>
  <si>
    <t xml:space="preserve">+353 (860) 359-7907</t>
  </si>
  <si>
    <t xml:space="preserve">66 Sundown Place</t>
  </si>
  <si>
    <t xml:space="preserve">Farranacoush</t>
  </si>
  <si>
    <t xml:space="preserve">P81</t>
  </si>
  <si>
    <t xml:space="preserve">Annetta Brentnall</t>
  </si>
  <si>
    <t xml:space="preserve">abrentnallcw@biglobe.ne.jp</t>
  </si>
  <si>
    <t xml:space="preserve">+44 (373) 897-1797</t>
  </si>
  <si>
    <t xml:space="preserve">00 Ludington Pass</t>
  </si>
  <si>
    <t xml:space="preserve">Dick Drinkall</t>
  </si>
  <si>
    <t xml:space="preserve">ddrinkallcx@psu.edu</t>
  </si>
  <si>
    <t xml:space="preserve">+1 (865) 407-3871</t>
  </si>
  <si>
    <t xml:space="preserve">82460 Grover Parkway</t>
  </si>
  <si>
    <t xml:space="preserve">Dagny Kornel</t>
  </si>
  <si>
    <t xml:space="preserve">dkornelcy@cyberchimps.com</t>
  </si>
  <si>
    <t xml:space="preserve">+1 (989) 565-9120</t>
  </si>
  <si>
    <t xml:space="preserve">60360 Killdeer Alley</t>
  </si>
  <si>
    <t xml:space="preserve">Saginaw</t>
  </si>
  <si>
    <t xml:space="preserve">Rhona Lequeux</t>
  </si>
  <si>
    <t xml:space="preserve">rlequeuxcz@newyorker.com</t>
  </si>
  <si>
    <t xml:space="preserve">+1 (904) 161-6088</t>
  </si>
  <si>
    <t xml:space="preserve">093 Mayfield Place</t>
  </si>
  <si>
    <t xml:space="preserve">Saint Augustine</t>
  </si>
  <si>
    <t xml:space="preserve">Julius Mccaull</t>
  </si>
  <si>
    <t xml:space="preserve">jmccaulld0@parallels.com</t>
  </si>
  <si>
    <t xml:space="preserve">89 Gulseth Circle</t>
  </si>
  <si>
    <t xml:space="preserve">San Rafael</t>
  </si>
  <si>
    <t xml:space="preserve">27064-10803-SB</t>
  </si>
  <si>
    <t xml:space="preserve">Jolyn Dymoke</t>
  </si>
  <si>
    <t xml:space="preserve">jdymoked1@mapquest.com</t>
  </si>
  <si>
    <t xml:space="preserve">+1 (408) 775-2801</t>
  </si>
  <si>
    <t xml:space="preserve">2 Aberg Lane</t>
  </si>
  <si>
    <t xml:space="preserve">Alberto Hutchinson</t>
  </si>
  <si>
    <t xml:space="preserve">ahutchinsond2@imgur.com</t>
  </si>
  <si>
    <t xml:space="preserve">+1 (404) 775-3251</t>
  </si>
  <si>
    <t xml:space="preserve">327 Erie Way</t>
  </si>
  <si>
    <t xml:space="preserve">Lamond Gheeraert</t>
  </si>
  <si>
    <t xml:space="preserve">+1 (785) 654-9564</t>
  </si>
  <si>
    <t xml:space="preserve">02354 Melvin Parkway</t>
  </si>
  <si>
    <t xml:space="preserve">Roxine Drivers</t>
  </si>
  <si>
    <t xml:space="preserve">rdriversd4@hexun.com</t>
  </si>
  <si>
    <t xml:space="preserve">+1 (913) 127-4257</t>
  </si>
  <si>
    <t xml:space="preserve">842 Cardinal Court</t>
  </si>
  <si>
    <t xml:space="preserve">Heloise Zeal</t>
  </si>
  <si>
    <t xml:space="preserve">hzeald5@google.de</t>
  </si>
  <si>
    <t xml:space="preserve">+1 (206) 775-4468</t>
  </si>
  <si>
    <t xml:space="preserve">0420 Schurz Parkway</t>
  </si>
  <si>
    <t xml:space="preserve">Granger Smallcombe</t>
  </si>
  <si>
    <t xml:space="preserve">gsmallcombed6@ucla.edu</t>
  </si>
  <si>
    <t xml:space="preserve">+353 (374) 810-4528</t>
  </si>
  <si>
    <t xml:space="preserve">8448 Oxford Trail</t>
  </si>
  <si>
    <t xml:space="preserve">Daryn Dibley</t>
  </si>
  <si>
    <t xml:space="preserve">ddibleyd7@feedburner.com</t>
  </si>
  <si>
    <t xml:space="preserve">5676 Southridge Street</t>
  </si>
  <si>
    <t xml:space="preserve">Kissimmee</t>
  </si>
  <si>
    <t xml:space="preserve">Gardy Dimitriou</t>
  </si>
  <si>
    <t xml:space="preserve">gdimitrioud8@chronoengine.com</t>
  </si>
  <si>
    <t xml:space="preserve">+1 (585) 303-7337</t>
  </si>
  <si>
    <t xml:space="preserve">0 Gale Pass</t>
  </si>
  <si>
    <t xml:space="preserve">Fanny Flanagan</t>
  </si>
  <si>
    <t xml:space="preserve">fflanagand9@woothemes.com</t>
  </si>
  <si>
    <t xml:space="preserve">+1 (903) 455-7155</t>
  </si>
  <si>
    <t xml:space="preserve">268 Northport Drive</t>
  </si>
  <si>
    <t xml:space="preserve">Ailey Brash</t>
  </si>
  <si>
    <t xml:space="preserve">abrashda@plala.or.jp</t>
  </si>
  <si>
    <t xml:space="preserve">+1 (917) 544-7136</t>
  </si>
  <si>
    <t xml:space="preserve">64700 Eagan Crossing</t>
  </si>
  <si>
    <t xml:space="preserve">Flushing</t>
  </si>
  <si>
    <t xml:space="preserve">21565-13068-SH</t>
  </si>
  <si>
    <t xml:space="preserve">Tatiana Thorn</t>
  </si>
  <si>
    <t xml:space="preserve">+1 (571) 867-8277</t>
  </si>
  <si>
    <t xml:space="preserve">30943 High Crossing Point</t>
  </si>
  <si>
    <t xml:space="preserve">Sterling</t>
  </si>
  <si>
    <t xml:space="preserve">04776-34127-MX</t>
  </si>
  <si>
    <t xml:space="preserve">Wendeline McInerney</t>
  </si>
  <si>
    <t xml:space="preserve">wmcinerneydc@wordpress.com</t>
  </si>
  <si>
    <t xml:space="preserve">+1 (804) 658-7521</t>
  </si>
  <si>
    <t xml:space="preserve">92 Swallow Street</t>
  </si>
  <si>
    <t xml:space="preserve">Nanny Izhakov</t>
  </si>
  <si>
    <t xml:space="preserve">nizhakovdd@aol.com</t>
  </si>
  <si>
    <t xml:space="preserve">+44 (570) 683-9517</t>
  </si>
  <si>
    <t xml:space="preserve">013 Tennyson Terrace</t>
  </si>
  <si>
    <t xml:space="preserve">Seaton</t>
  </si>
  <si>
    <t xml:space="preserve">Stanly Keets</t>
  </si>
  <si>
    <t xml:space="preserve">skeetsde@answers.com</t>
  </si>
  <si>
    <t xml:space="preserve">+1 (703) 230-2979</t>
  </si>
  <si>
    <t xml:space="preserve">2500 Crest Line Plaza</t>
  </si>
  <si>
    <t xml:space="preserve">Orion Dyott</t>
  </si>
  <si>
    <t xml:space="preserve">+1 (801) 322-2923</t>
  </si>
  <si>
    <t xml:space="preserve">26 Londonderry Court</t>
  </si>
  <si>
    <t xml:space="preserve">Keefer Cake</t>
  </si>
  <si>
    <t xml:space="preserve">kcakedg@huffingtonpost.com</t>
  </si>
  <si>
    <t xml:space="preserve">1 Crowley Crossing</t>
  </si>
  <si>
    <t xml:space="preserve">Morna Hansed</t>
  </si>
  <si>
    <t xml:space="preserve">mhanseddh@instagram.com</t>
  </si>
  <si>
    <t xml:space="preserve">+353 (997) 520-7802</t>
  </si>
  <si>
    <t xml:space="preserve">1 Dwight Point</t>
  </si>
  <si>
    <r>
      <rPr>
        <sz val="11"/>
        <color rgb="FF000000"/>
        <rFont val="Calibri"/>
        <family val="2"/>
        <charset val="1"/>
      </rPr>
      <t xml:space="preserve">Tr</t>
    </r>
    <r>
      <rPr>
        <sz val="11"/>
        <color rgb="FF000000"/>
        <rFont val="Microsoft YaHei"/>
        <family val="2"/>
        <charset val="1"/>
      </rPr>
      <t xml:space="preserve">谩 </t>
    </r>
    <r>
      <rPr>
        <sz val="11"/>
        <color rgb="FF000000"/>
        <rFont val="Calibri"/>
        <family val="2"/>
        <charset val="1"/>
      </rPr>
      <t xml:space="preserve">Mh</t>
    </r>
    <r>
      <rPr>
        <sz val="11"/>
        <color rgb="FF000000"/>
        <rFont val="Microsoft YaHei"/>
        <family val="2"/>
        <charset val="1"/>
      </rPr>
      <t xml:space="preserve">贸</t>
    </r>
    <r>
      <rPr>
        <sz val="11"/>
        <color rgb="FF000000"/>
        <rFont val="Calibri"/>
        <family val="2"/>
        <charset val="1"/>
      </rPr>
      <t xml:space="preserve">r</t>
    </r>
  </si>
  <si>
    <t xml:space="preserve">R93</t>
  </si>
  <si>
    <t xml:space="preserve">Franny Kienlein</t>
  </si>
  <si>
    <t xml:space="preserve">fkienleindi@trellian.com</t>
  </si>
  <si>
    <t xml:space="preserve">+353 (972) 241-3434</t>
  </si>
  <si>
    <t xml:space="preserve">1 Manitowish Pass</t>
  </si>
  <si>
    <t xml:space="preserve">Coolock</t>
  </si>
  <si>
    <t xml:space="preserve">Klarika Egglestone</t>
  </si>
  <si>
    <t xml:space="preserve">kegglestonedj@sphinn.com</t>
  </si>
  <si>
    <t xml:space="preserve">+353 (452) 975-6438</t>
  </si>
  <si>
    <t xml:space="preserve">2765 Sunfield Terrace</t>
  </si>
  <si>
    <t xml:space="preserve">Becky Semkins</t>
  </si>
  <si>
    <t xml:space="preserve">bsemkinsdk@unc.edu</t>
  </si>
  <si>
    <t xml:space="preserve">+353 (209) 764-2690</t>
  </si>
  <si>
    <t xml:space="preserve">7219 Clemons Place</t>
  </si>
  <si>
    <t xml:space="preserve">Kinnegad</t>
  </si>
  <si>
    <t xml:space="preserve">Sean Lorenzetti</t>
  </si>
  <si>
    <t xml:space="preserve">slorenzettidl@is.gd</t>
  </si>
  <si>
    <t xml:space="preserve">+1 (915) 581-0694</t>
  </si>
  <si>
    <t xml:space="preserve">1104 Paget Lane</t>
  </si>
  <si>
    <t xml:space="preserve">Bob Giannazzi</t>
  </si>
  <si>
    <t xml:space="preserve">bgiannazzidm@apple.com</t>
  </si>
  <si>
    <t xml:space="preserve">+1 (754) 827-8970</t>
  </si>
  <si>
    <t xml:space="preserve">57 Division Plaza</t>
  </si>
  <si>
    <t xml:space="preserve">Kendra Backshell</t>
  </si>
  <si>
    <t xml:space="preserve">+1 (317) 595-9406</t>
  </si>
  <si>
    <t xml:space="preserve">47101 Northfield Lane</t>
  </si>
  <si>
    <t xml:space="preserve">Uriah Lethbrig</t>
  </si>
  <si>
    <t xml:space="preserve">ulethbrigdo@hc360.com</t>
  </si>
  <si>
    <t xml:space="preserve">+1 (414) 580-9714</t>
  </si>
  <si>
    <t xml:space="preserve">38 Carioca Center</t>
  </si>
  <si>
    <t xml:space="preserve">Sky Farnish</t>
  </si>
  <si>
    <t xml:space="preserve">sfarnishdp@dmoz.org</t>
  </si>
  <si>
    <t xml:space="preserve">+44 (847) 377-8172</t>
  </si>
  <si>
    <t xml:space="preserve">170 Prentice Center</t>
  </si>
  <si>
    <t xml:space="preserve">Felicia Jecock</t>
  </si>
  <si>
    <t xml:space="preserve">fjecockdq@unicef.org</t>
  </si>
  <si>
    <t xml:space="preserve">+1 (225) 116-2959</t>
  </si>
  <si>
    <t xml:space="preserve">403 Vahlen Junction</t>
  </si>
  <si>
    <t xml:space="preserve">Currey MacAllister</t>
  </si>
  <si>
    <t xml:space="preserve">+1 (203) 490-3839</t>
  </si>
  <si>
    <t xml:space="preserve">07300 Walton Point</t>
  </si>
  <si>
    <t xml:space="preserve">Hamlen Pallister</t>
  </si>
  <si>
    <t xml:space="preserve">hpallisterds@ning.com</t>
  </si>
  <si>
    <t xml:space="preserve">+1 (850) 517-1353</t>
  </si>
  <si>
    <t xml:space="preserve">19513 Golf Course Junction</t>
  </si>
  <si>
    <t xml:space="preserve">Chantal Mersh</t>
  </si>
  <si>
    <t xml:space="preserve">cmershdt@drupal.org</t>
  </si>
  <si>
    <t xml:space="preserve">+353 (343) 889-4565</t>
  </si>
  <si>
    <t xml:space="preserve">52843 Longview Street</t>
  </si>
  <si>
    <t xml:space="preserve">Milltown</t>
  </si>
  <si>
    <t xml:space="preserve">71631-11462-TH</t>
  </si>
  <si>
    <t xml:space="preserve">Brendin Bredee</t>
  </si>
  <si>
    <t xml:space="preserve">bbredeedu@flickr.com</t>
  </si>
  <si>
    <t xml:space="preserve">+44 (494) 148-6095</t>
  </si>
  <si>
    <t xml:space="preserve">2 Nancy Lane</t>
  </si>
  <si>
    <t xml:space="preserve">Malynda Purbrick</t>
  </si>
  <si>
    <t xml:space="preserve">+353 (160) 183-4278</t>
  </si>
  <si>
    <t xml:space="preserve">9233 3rd Avenue</t>
  </si>
  <si>
    <t xml:space="preserve">Alf Housaman</t>
  </si>
  <si>
    <t xml:space="preserve">+1 (616) 511-3898</t>
  </si>
  <si>
    <t xml:space="preserve">8581 Mcguire Road</t>
  </si>
  <si>
    <t xml:space="preserve">Gladi Ducker</t>
  </si>
  <si>
    <t xml:space="preserve">gduckerdx@patch.com</t>
  </si>
  <si>
    <t xml:space="preserve">+44 (749) 987-9016</t>
  </si>
  <si>
    <t xml:space="preserve">5069 Boyd Parkway</t>
  </si>
  <si>
    <t xml:space="preserve">88973-59503-DR</t>
  </si>
  <si>
    <t xml:space="preserve">Emelita Shearsby</t>
  </si>
  <si>
    <t xml:space="preserve">eshearsbydy@g.co</t>
  </si>
  <si>
    <t xml:space="preserve">+1 (913) 598-3795</t>
  </si>
  <si>
    <t xml:space="preserve">56612 Dahle Circle</t>
  </si>
  <si>
    <t xml:space="preserve">29738-86305-ZU</t>
  </si>
  <si>
    <t xml:space="preserve">Berte Gaddes</t>
  </si>
  <si>
    <t xml:space="preserve">+1 (607) 684-3969</t>
  </si>
  <si>
    <t xml:space="preserve">904 Killdeer Place</t>
  </si>
  <si>
    <t xml:space="preserve">Elmira</t>
  </si>
  <si>
    <t xml:space="preserve">68493-99734-LP</t>
  </si>
  <si>
    <t xml:space="preserve">Nadia Erswell</t>
  </si>
  <si>
    <t xml:space="preserve">nerswelle0@mlb.com</t>
  </si>
  <si>
    <t xml:space="preserve">+1 (920) 518-4152</t>
  </si>
  <si>
    <t xml:space="preserve">2973 Sachtjen Road</t>
  </si>
  <si>
    <t xml:space="preserve">Wain Stearley</t>
  </si>
  <si>
    <t xml:space="preserve">wstearleye1@census.gov</t>
  </si>
  <si>
    <t xml:space="preserve">+1 (336) 213-3687</t>
  </si>
  <si>
    <t xml:space="preserve">7 La Follette Road</t>
  </si>
  <si>
    <t xml:space="preserve">High Point</t>
  </si>
  <si>
    <t xml:space="preserve">Diane-marie Wincer</t>
  </si>
  <si>
    <t xml:space="preserve">dwincere2@marriott.com</t>
  </si>
  <si>
    <t xml:space="preserve">+1 (915) 676-6367</t>
  </si>
  <si>
    <t xml:space="preserve">04 Stuart Way</t>
  </si>
  <si>
    <t xml:space="preserve">Perry Lyfield</t>
  </si>
  <si>
    <t xml:space="preserve">plyfielde3@baidu.com</t>
  </si>
  <si>
    <t xml:space="preserve">+1 (216) 614-9325</t>
  </si>
  <si>
    <t xml:space="preserve">1263 Thackeray Parkway</t>
  </si>
  <si>
    <t xml:space="preserve">Cleveland</t>
  </si>
  <si>
    <t xml:space="preserve">Heall Perris</t>
  </si>
  <si>
    <t xml:space="preserve">hperrise4@studiopress.com</t>
  </si>
  <si>
    <t xml:space="preserve">+353 (954) 293-8675</t>
  </si>
  <si>
    <t xml:space="preserve">043 Bashford Point</t>
  </si>
  <si>
    <t xml:space="preserve">Ballymahon</t>
  </si>
  <si>
    <t xml:space="preserve">F52</t>
  </si>
  <si>
    <t xml:space="preserve">Marja Urion</t>
  </si>
  <si>
    <t xml:space="preserve">murione5@alexa.com</t>
  </si>
  <si>
    <t xml:space="preserve">+353 (715) 989-0283</t>
  </si>
  <si>
    <t xml:space="preserve">2 Sycamore Avenue</t>
  </si>
  <si>
    <t xml:space="preserve">Virginia</t>
  </si>
  <si>
    <t xml:space="preserve">D18</t>
  </si>
  <si>
    <t xml:space="preserve">Camellia Kid</t>
  </si>
  <si>
    <t xml:space="preserve">ckide6@narod.ru</t>
  </si>
  <si>
    <t xml:space="preserve">+353 (866) 707-2603</t>
  </si>
  <si>
    <t xml:space="preserve">37515 Wayridge Lane</t>
  </si>
  <si>
    <t xml:space="preserve">Carolann Beine</t>
  </si>
  <si>
    <t xml:space="preserve">cbeinee7@xinhuanet.com</t>
  </si>
  <si>
    <t xml:space="preserve">+1 (205) 468-0236</t>
  </si>
  <si>
    <t xml:space="preserve">81 West Plaza</t>
  </si>
  <si>
    <t xml:space="preserve">Celia Bakeup</t>
  </si>
  <si>
    <t xml:space="preserve">cbakeupe8@globo.com</t>
  </si>
  <si>
    <t xml:space="preserve">+1 (320) 375-8504</t>
  </si>
  <si>
    <t xml:space="preserve">73 Bellgrove Circle</t>
  </si>
  <si>
    <t xml:space="preserve">Saint Cloud</t>
  </si>
  <si>
    <t xml:space="preserve">Nataniel Helkin</t>
  </si>
  <si>
    <t xml:space="preserve">nhelkine9@example.com</t>
  </si>
  <si>
    <t xml:space="preserve">9 Loftsgordon Pass</t>
  </si>
  <si>
    <t xml:space="preserve">Pippo Witherington</t>
  </si>
  <si>
    <t xml:space="preserve">pwitheringtonea@networkadvertising.org</t>
  </si>
  <si>
    <t xml:space="preserve">+1 (810) 202-8870</t>
  </si>
  <si>
    <t xml:space="preserve">63 School Crossing</t>
  </si>
  <si>
    <t xml:space="preserve">Tildie Tilzey</t>
  </si>
  <si>
    <t xml:space="preserve">ttilzeyeb@hostgator.com</t>
  </si>
  <si>
    <t xml:space="preserve">+1 (314) 876-7205</t>
  </si>
  <si>
    <t xml:space="preserve">2812 Westend Hill</t>
  </si>
  <si>
    <t xml:space="preserve">Cindra Burling</t>
  </si>
  <si>
    <t xml:space="preserve">+1 (518) 562-5402</t>
  </si>
  <si>
    <t xml:space="preserve">5461 Anniversary Crossing</t>
  </si>
  <si>
    <t xml:space="preserve">Schenectady</t>
  </si>
  <si>
    <t xml:space="preserve">Channa Belamy</t>
  </si>
  <si>
    <t xml:space="preserve">+1 (863) 303-5561</t>
  </si>
  <si>
    <t xml:space="preserve">14 American Ash Parkway</t>
  </si>
  <si>
    <t xml:space="preserve">Lakeland</t>
  </si>
  <si>
    <t xml:space="preserve">Karl Imorts</t>
  </si>
  <si>
    <t xml:space="preserve">kimortsee@alexa.com</t>
  </si>
  <si>
    <t xml:space="preserve">+1 (321) 156-1160</t>
  </si>
  <si>
    <t xml:space="preserve">250 Elmside Junction</t>
  </si>
  <si>
    <t xml:space="preserve">Melbourne</t>
  </si>
  <si>
    <t xml:space="preserve">44086-16292-EU</t>
  </si>
  <si>
    <t xml:space="preserve">Philippine Starte</t>
  </si>
  <si>
    <t xml:space="preserve">pstarteef@accuweather.com</t>
  </si>
  <si>
    <t xml:space="preserve">+1 (713) 329-2578</t>
  </si>
  <si>
    <t xml:space="preserve">2904 Monterey Plaza</t>
  </si>
  <si>
    <t xml:space="preserve">Mag Armistead</t>
  </si>
  <si>
    <t xml:space="preserve">marmisteadeg@blogtalkradio.com</t>
  </si>
  <si>
    <t xml:space="preserve">+1 (504) 611-3400</t>
  </si>
  <si>
    <t xml:space="preserve">805 Kenwood Plaza</t>
  </si>
  <si>
    <t xml:space="preserve">15451-65859-BG</t>
  </si>
  <si>
    <t xml:space="preserve">Janela Lemerle</t>
  </si>
  <si>
    <t xml:space="preserve">jlemerleeh@ustream.tv</t>
  </si>
  <si>
    <t xml:space="preserve">+1 (405) 469-7785</t>
  </si>
  <si>
    <t xml:space="preserve">1 Myrtle Hill</t>
  </si>
  <si>
    <t xml:space="preserve">Vasili Upstone</t>
  </si>
  <si>
    <t xml:space="preserve">vupstoneei@google.pl</t>
  </si>
  <si>
    <t xml:space="preserve">+1 (785) 366-9983</t>
  </si>
  <si>
    <t xml:space="preserve">7 Dunning Trail</t>
  </si>
  <si>
    <t xml:space="preserve">Berty Beelby</t>
  </si>
  <si>
    <t xml:space="preserve">bbeelbyej@rediff.com</t>
  </si>
  <si>
    <t xml:space="preserve">+353 (537) 360-4393</t>
  </si>
  <si>
    <t xml:space="preserve">844 Sachs Avenue</t>
  </si>
  <si>
    <t xml:space="preserve">Lucan</t>
  </si>
  <si>
    <t xml:space="preserve">Erny Stenyng</t>
  </si>
  <si>
    <t xml:space="preserve">+1 (217) 450-8384</t>
  </si>
  <si>
    <t xml:space="preserve">8 Pond Parkway</t>
  </si>
  <si>
    <t xml:space="preserve">Edin Yantsurev</t>
  </si>
  <si>
    <t xml:space="preserve">+1 (856) 793-3491</t>
  </si>
  <si>
    <t xml:space="preserve">208 Main Park</t>
  </si>
  <si>
    <t xml:space="preserve">Camden</t>
  </si>
  <si>
    <t xml:space="preserve">Webb Speechly</t>
  </si>
  <si>
    <t xml:space="preserve">wspeechlyem@amazon.com</t>
  </si>
  <si>
    <t xml:space="preserve">+1 (206) 440-5750</t>
  </si>
  <si>
    <t xml:space="preserve">5 Helena Center</t>
  </si>
  <si>
    <t xml:space="preserve">Irvine Phillpot</t>
  </si>
  <si>
    <t xml:space="preserve">iphillpoten@buzzfeed.com</t>
  </si>
  <si>
    <t xml:space="preserve">+44 (610) 826-3107</t>
  </si>
  <si>
    <t xml:space="preserve">07208 Eastlawn Drive</t>
  </si>
  <si>
    <t xml:space="preserve">Lem Pennacci</t>
  </si>
  <si>
    <t xml:space="preserve">lpennaccieo@statcounter.com</t>
  </si>
  <si>
    <t xml:space="preserve">+1 (254) 597-0519</t>
  </si>
  <si>
    <t xml:space="preserve">23 Kinsman Way</t>
  </si>
  <si>
    <t xml:space="preserve">Waco</t>
  </si>
  <si>
    <t xml:space="preserve">Starr Arpin</t>
  </si>
  <si>
    <t xml:space="preserve">sarpinep@moonfruit.com</t>
  </si>
  <si>
    <t xml:space="preserve">+1 (804) 588-4160</t>
  </si>
  <si>
    <t xml:space="preserve">12 Bobwhite Road</t>
  </si>
  <si>
    <t xml:space="preserve">Donny Fries</t>
  </si>
  <si>
    <t xml:space="preserve">dfrieseq@cargocollective.com</t>
  </si>
  <si>
    <t xml:space="preserve">+1 (419) 138-9171</t>
  </si>
  <si>
    <t xml:space="preserve">404 Granby Trail</t>
  </si>
  <si>
    <t xml:space="preserve">Rana Sharer</t>
  </si>
  <si>
    <t xml:space="preserve">rsharerer@flavors.me</t>
  </si>
  <si>
    <t xml:space="preserve">+1 (304) 632-1951</t>
  </si>
  <si>
    <t xml:space="preserve">0 Granby Parkway</t>
  </si>
  <si>
    <t xml:space="preserve">Nannie Naseby</t>
  </si>
  <si>
    <t xml:space="preserve">nnasebyes@umich.edu</t>
  </si>
  <si>
    <t xml:space="preserve">+1 (407) 225-7234</t>
  </si>
  <si>
    <t xml:space="preserve">84666 Melvin Street</t>
  </si>
  <si>
    <t xml:space="preserve">Winter Haven</t>
  </si>
  <si>
    <t xml:space="preserve">Rea Offell</t>
  </si>
  <si>
    <t xml:space="preserve">+1 (214) 171-1701</t>
  </si>
  <si>
    <t xml:space="preserve">3356 Ruskin Way</t>
  </si>
  <si>
    <t xml:space="preserve">Kris O'Cullen</t>
  </si>
  <si>
    <t xml:space="preserve">koculleneu@ca.gov</t>
  </si>
  <si>
    <t xml:space="preserve">+353 (284) 183-7528</t>
  </si>
  <si>
    <t xml:space="preserve">39 Chinook Crossing</t>
  </si>
  <si>
    <t xml:space="preserve">Timoteo Glisane</t>
  </si>
  <si>
    <t xml:space="preserve">+353 (316) 279-4429</t>
  </si>
  <si>
    <t xml:space="preserve">2 Coolidge Crossing</t>
  </si>
  <si>
    <t xml:space="preserve">59361-00606-CU</t>
  </si>
  <si>
    <t xml:space="preserve">Wyatan Cokly</t>
  </si>
  <si>
    <t xml:space="preserve">wcoklyew@acquirethisname.com</t>
  </si>
  <si>
    <t xml:space="preserve">+1 (614) 162-7928</t>
  </si>
  <si>
    <t xml:space="preserve">51 Browning Park</t>
  </si>
  <si>
    <t xml:space="preserve">Hildegarde Brangan</t>
  </si>
  <si>
    <t xml:space="preserve">hbranganex@woothemes.com</t>
  </si>
  <si>
    <t xml:space="preserve">5 Pleasure Junction</t>
  </si>
  <si>
    <t xml:space="preserve">Amii Gallyon</t>
  </si>
  <si>
    <t xml:space="preserve">agallyoney@engadget.com</t>
  </si>
  <si>
    <t xml:space="preserve">229 Spohn Center</t>
  </si>
  <si>
    <t xml:space="preserve">Naperville</t>
  </si>
  <si>
    <t xml:space="preserve">Birgit Domange</t>
  </si>
  <si>
    <t xml:space="preserve">bdomangeez@yahoo.co.jp</t>
  </si>
  <si>
    <t xml:space="preserve">5 Sherman Drive</t>
  </si>
  <si>
    <t xml:space="preserve">Killian Osler</t>
  </si>
  <si>
    <t xml:space="preserve">koslerf0@gmpg.org</t>
  </si>
  <si>
    <t xml:space="preserve">+1 (517) 647-5356</t>
  </si>
  <si>
    <t xml:space="preserve">81 Stuart Street</t>
  </si>
  <si>
    <t xml:space="preserve">Lora Dukes</t>
  </si>
  <si>
    <t xml:space="preserve">+353 (963) 987-6580</t>
  </si>
  <si>
    <t xml:space="preserve">4 Lakewood Gardens Lane</t>
  </si>
  <si>
    <t xml:space="preserve">Boyle</t>
  </si>
  <si>
    <t xml:space="preserve">Zack Pellett</t>
  </si>
  <si>
    <t xml:space="preserve">zpellettf2@dailymotion.com</t>
  </si>
  <si>
    <t xml:space="preserve">+1 (318) 218-5955</t>
  </si>
  <si>
    <t xml:space="preserve">0 Lukken Court</t>
  </si>
  <si>
    <t xml:space="preserve">Ilaire Sprakes</t>
  </si>
  <si>
    <t xml:space="preserve">isprakesf3@spiegel.de</t>
  </si>
  <si>
    <t xml:space="preserve">+1 (408) 319-9787</t>
  </si>
  <si>
    <t xml:space="preserve">1969 Lakeland Avenue</t>
  </si>
  <si>
    <t xml:space="preserve">Heda Fromant</t>
  </si>
  <si>
    <t xml:space="preserve">hfromantf4@ucsd.edu</t>
  </si>
  <si>
    <t xml:space="preserve">+1 (610) 156-1700</t>
  </si>
  <si>
    <t xml:space="preserve">3341 Cascade Park</t>
  </si>
  <si>
    <t xml:space="preserve">Rufus Flear</t>
  </si>
  <si>
    <t xml:space="preserve">rflearf5@artisteer.com</t>
  </si>
  <si>
    <t xml:space="preserve">+44 (271) 881-4912</t>
  </si>
  <si>
    <t xml:space="preserve">30 Mayer Terrace</t>
  </si>
  <si>
    <t xml:space="preserve">Dom Milella</t>
  </si>
  <si>
    <t xml:space="preserve">+353 (361) 732-3444</t>
  </si>
  <si>
    <t xml:space="preserve">87 Cascade Crossing</t>
  </si>
  <si>
    <t xml:space="preserve">Manorhamilton</t>
  </si>
  <si>
    <t xml:space="preserve">H16</t>
  </si>
  <si>
    <t xml:space="preserve">64247-71448-NK</t>
  </si>
  <si>
    <t xml:space="preserve">Almire MacAless</t>
  </si>
  <si>
    <t xml:space="preserve">+1 (410) 274-0692</t>
  </si>
  <si>
    <t xml:space="preserve">897 Del Mar Center</t>
  </si>
  <si>
    <t xml:space="preserve">Bette-ann Munden</t>
  </si>
  <si>
    <t xml:space="preserve">bmundenf8@elpais.com</t>
  </si>
  <si>
    <t xml:space="preserve">+1 (405) 290-3207</t>
  </si>
  <si>
    <t xml:space="preserve">465 Oxford Street</t>
  </si>
  <si>
    <t xml:space="preserve">Wilek Lightollers</t>
  </si>
  <si>
    <t xml:space="preserve">wlightollersf9@baidu.com</t>
  </si>
  <si>
    <t xml:space="preserve">+1 (646) 793-8756</t>
  </si>
  <si>
    <t xml:space="preserve">8 Sunnyside Lane</t>
  </si>
  <si>
    <t xml:space="preserve">Nick Brakespear</t>
  </si>
  <si>
    <t xml:space="preserve">nbrakespearfa@rediff.com</t>
  </si>
  <si>
    <t xml:space="preserve">+1 (973) 380-3976</t>
  </si>
  <si>
    <t xml:space="preserve">2 Jenna Hill</t>
  </si>
  <si>
    <t xml:space="preserve">Malynda Glawsop</t>
  </si>
  <si>
    <t xml:space="preserve">mglawsopfb@reverbnation.com</t>
  </si>
  <si>
    <t xml:space="preserve">+1 (203) 608-9937</t>
  </si>
  <si>
    <t xml:space="preserve">682 Express Court</t>
  </si>
  <si>
    <t xml:space="preserve">Granville Alberts</t>
  </si>
  <si>
    <t xml:space="preserve">galbertsfc@etsy.com</t>
  </si>
  <si>
    <t xml:space="preserve">+44 (788) 686-0408</t>
  </si>
  <si>
    <t xml:space="preserve">0 Pierstorff Center</t>
  </si>
  <si>
    <t xml:space="preserve">Vasily Polglase</t>
  </si>
  <si>
    <t xml:space="preserve">vpolglasefd@about.me</t>
  </si>
  <si>
    <t xml:space="preserve">63 Maryland Trail</t>
  </si>
  <si>
    <t xml:space="preserve">Madelaine Sharples</t>
  </si>
  <si>
    <t xml:space="preserve">+44 (572) 727-1868</t>
  </si>
  <si>
    <t xml:space="preserve">0 Mayfield Avenue</t>
  </si>
  <si>
    <t xml:space="preserve">IV1</t>
  </si>
  <si>
    <t xml:space="preserve">Sigfrid Busch</t>
  </si>
  <si>
    <t xml:space="preserve">sbuschff@so-net.ne.jp</t>
  </si>
  <si>
    <t xml:space="preserve">+353 (953) 333-8754</t>
  </si>
  <si>
    <t xml:space="preserve">6666 Express Pass</t>
  </si>
  <si>
    <t xml:space="preserve">Bantry</t>
  </si>
  <si>
    <t xml:space="preserve">P75</t>
  </si>
  <si>
    <t xml:space="preserve">Cissiee Raisbeck</t>
  </si>
  <si>
    <t xml:space="preserve">craisbeckfg@webnode.com</t>
  </si>
  <si>
    <t xml:space="preserve">8026 Nobel Parkway</t>
  </si>
  <si>
    <t xml:space="preserve">30256-29772-KK</t>
  </si>
  <si>
    <t xml:space="preserve">Leslie Laughton</t>
  </si>
  <si>
    <t xml:space="preserve">+1 (321) 828-8078</t>
  </si>
  <si>
    <t xml:space="preserve">79 Acker Point</t>
  </si>
  <si>
    <t xml:space="preserve">Orlando</t>
  </si>
  <si>
    <t xml:space="preserve">Kenton Wetherick</t>
  </si>
  <si>
    <t xml:space="preserve">+1 (859) 628-7241</t>
  </si>
  <si>
    <t xml:space="preserve">6976 Knutson Lane</t>
  </si>
  <si>
    <t xml:space="preserve">Reamonn Aynold</t>
  </si>
  <si>
    <t xml:space="preserve">raynoldfj@ustream.tv</t>
  </si>
  <si>
    <t xml:space="preserve">+1 (414) 429-0919</t>
  </si>
  <si>
    <t xml:space="preserve">0380 Orin Road</t>
  </si>
  <si>
    <t xml:space="preserve">Hatty Dovydenas</t>
  </si>
  <si>
    <t xml:space="preserve">+1 (281) 416-9557</t>
  </si>
  <si>
    <t xml:space="preserve">227 Huxley Hill</t>
  </si>
  <si>
    <t xml:space="preserve">Amarillo</t>
  </si>
  <si>
    <t xml:space="preserve">Nathaniel Bloxland</t>
  </si>
  <si>
    <t xml:space="preserve">+353 (652) 208-7526</t>
  </si>
  <si>
    <t xml:space="preserve">04385 Tony Alley</t>
  </si>
  <si>
    <t xml:space="preserve">Daingean</t>
  </si>
  <si>
    <t xml:space="preserve">E91</t>
  </si>
  <si>
    <t xml:space="preserve">Brendan Grece</t>
  </si>
  <si>
    <t xml:space="preserve">bgrecefm@naver.com</t>
  </si>
  <si>
    <t xml:space="preserve">+44 (933) 508-3795</t>
  </si>
  <si>
    <t xml:space="preserve">5 Butterfield Plaza</t>
  </si>
  <si>
    <t xml:space="preserve">Halton</t>
  </si>
  <si>
    <t xml:space="preserve">LS9</t>
  </si>
  <si>
    <t xml:space="preserve">11107-57605-HS</t>
  </si>
  <si>
    <t xml:space="preserve">Steffie Maddrell</t>
  </si>
  <si>
    <t xml:space="preserve">smaddrellfn@123-reg.co.uk</t>
  </si>
  <si>
    <t xml:space="preserve">+1 (770) 714-7866</t>
  </si>
  <si>
    <t xml:space="preserve">39 Shasta Way</t>
  </si>
  <si>
    <t xml:space="preserve">Abbe Thys</t>
  </si>
  <si>
    <t xml:space="preserve">athysfo@cdc.gov</t>
  </si>
  <si>
    <t xml:space="preserve">+1 (865) 217-6208</t>
  </si>
  <si>
    <t xml:space="preserve">847 Sloan Parkway</t>
  </si>
  <si>
    <t xml:space="preserve">Jackquelin Chugg</t>
  </si>
  <si>
    <t xml:space="preserve">jchuggfp@about.me</t>
  </si>
  <si>
    <t xml:space="preserve">+1 (913) 466-8319</t>
  </si>
  <si>
    <t xml:space="preserve">973 Kings Hill</t>
  </si>
  <si>
    <t xml:space="preserve">Audra Kelston</t>
  </si>
  <si>
    <t xml:space="preserve">akelstonfq@sakura.ne.jp</t>
  </si>
  <si>
    <t xml:space="preserve">+1 (954) 981-8804</t>
  </si>
  <si>
    <t xml:space="preserve">9522 Oak Valley Way</t>
  </si>
  <si>
    <t xml:space="preserve">Elvina Angel</t>
  </si>
  <si>
    <t xml:space="preserve">+353 (921) 742-1111</t>
  </si>
  <si>
    <t xml:space="preserve">4 Hanson Parkway</t>
  </si>
  <si>
    <t xml:space="preserve">Claiborne Mottram</t>
  </si>
  <si>
    <t xml:space="preserve">cmottramfs@harvard.edu</t>
  </si>
  <si>
    <t xml:space="preserve">+1 (512) 333-9861</t>
  </si>
  <si>
    <t xml:space="preserve">5 Monument Point</t>
  </si>
  <si>
    <t xml:space="preserve">66005-20240-MI</t>
  </si>
  <si>
    <t xml:space="preserve">Dilly Marrison</t>
  </si>
  <si>
    <t xml:space="preserve">dmarrisonft@geocities.jp</t>
  </si>
  <si>
    <t xml:space="preserve">+1 (216) 996-5932</t>
  </si>
  <si>
    <t xml:space="preserve">23 Hallows Plaza</t>
  </si>
  <si>
    <t xml:space="preserve">Donalt Sangwin</t>
  </si>
  <si>
    <t xml:space="preserve">dsangwinfu@weebly.com</t>
  </si>
  <si>
    <t xml:space="preserve">+1 (301) 879-4079</t>
  </si>
  <si>
    <t xml:space="preserve">47 Granby Junction</t>
  </si>
  <si>
    <t xml:space="preserve">Hyattsville</t>
  </si>
  <si>
    <t xml:space="preserve">Elizabet Aizikowitz</t>
  </si>
  <si>
    <t xml:space="preserve">eaizikowitzfv@virginia.edu</t>
  </si>
  <si>
    <t xml:space="preserve">+44 (148) 635-3706</t>
  </si>
  <si>
    <t xml:space="preserve">7835 Namekagon Alley</t>
  </si>
  <si>
    <t xml:space="preserve">Ashley</t>
  </si>
  <si>
    <t xml:space="preserve">SN13</t>
  </si>
  <si>
    <t xml:space="preserve">Herbie Peppard</t>
  </si>
  <si>
    <t xml:space="preserve">2 International Lane</t>
  </si>
  <si>
    <t xml:space="preserve">Cornie Venour</t>
  </si>
  <si>
    <t xml:space="preserve">cvenourfx@ask.com</t>
  </si>
  <si>
    <t xml:space="preserve">+1 (318) 578-8039</t>
  </si>
  <si>
    <t xml:space="preserve">90 Commercial Pass</t>
  </si>
  <si>
    <t xml:space="preserve">Maggy Harby</t>
  </si>
  <si>
    <t xml:space="preserve">mharbyfy@163.com</t>
  </si>
  <si>
    <t xml:space="preserve">69 Jackson Junction</t>
  </si>
  <si>
    <t xml:space="preserve">Reggie Thickpenny</t>
  </si>
  <si>
    <t xml:space="preserve">rthickpennyfz@cafepress.com</t>
  </si>
  <si>
    <t xml:space="preserve">+1 (213) 234-9242</t>
  </si>
  <si>
    <t xml:space="preserve">791 School Center</t>
  </si>
  <si>
    <t xml:space="preserve">Phyllys Ormerod</t>
  </si>
  <si>
    <t xml:space="preserve">pormerodg0@redcross.org</t>
  </si>
  <si>
    <t xml:space="preserve">+1 (919) 491-2772</t>
  </si>
  <si>
    <t xml:space="preserve">04 Arrowood Court</t>
  </si>
  <si>
    <t xml:space="preserve">Durham</t>
  </si>
  <si>
    <t xml:space="preserve">Don Flintiff</t>
  </si>
  <si>
    <t xml:space="preserve">dflintiffg1@e-recht24.de</t>
  </si>
  <si>
    <t xml:space="preserve">7 Helena Junction</t>
  </si>
  <si>
    <t xml:space="preserve">London</t>
  </si>
  <si>
    <t xml:space="preserve">WC1B</t>
  </si>
  <si>
    <t xml:space="preserve">Tymon Zanetti</t>
  </si>
  <si>
    <t xml:space="preserve">tzanettig2@gravatar.com</t>
  </si>
  <si>
    <t xml:space="preserve">+353 (351) 897-2630</t>
  </si>
  <si>
    <t xml:space="preserve">561 Cherokee Trail</t>
  </si>
  <si>
    <t xml:space="preserve">Loughrea</t>
  </si>
  <si>
    <t xml:space="preserve">H62</t>
  </si>
  <si>
    <t xml:space="preserve">09530-56210-WO</t>
  </si>
  <si>
    <t xml:space="preserve">Bili Follet</t>
  </si>
  <si>
    <t xml:space="preserve">bfolletg3@a8.net</t>
  </si>
  <si>
    <t xml:space="preserve">+353 (147) 609-3789</t>
  </si>
  <si>
    <t xml:space="preserve">91 Darwin Circle</t>
  </si>
  <si>
    <t xml:space="preserve">Reinaldos Kirtley</t>
  </si>
  <si>
    <t xml:space="preserve">rkirtleyg4@hatena.ne.jp</t>
  </si>
  <si>
    <t xml:space="preserve">+1 (626) 635-6367</t>
  </si>
  <si>
    <t xml:space="preserve">6356 Di Loreto Road</t>
  </si>
  <si>
    <t xml:space="preserve">Carney Clemencet</t>
  </si>
  <si>
    <t xml:space="preserve">cclemencetg5@weather.com</t>
  </si>
  <si>
    <t xml:space="preserve">09240 Arkansas Point</t>
  </si>
  <si>
    <t xml:space="preserve">Russell Donet</t>
  </si>
  <si>
    <t xml:space="preserve">rdonetg6@oakley.com</t>
  </si>
  <si>
    <t xml:space="preserve">+1 (804) 583-2067</t>
  </si>
  <si>
    <t xml:space="preserve">1 Petterle Terrace</t>
  </si>
  <si>
    <t xml:space="preserve">Sidney Gawen</t>
  </si>
  <si>
    <t xml:space="preserve">sgaweng7@creativecommons.org</t>
  </si>
  <si>
    <t xml:space="preserve">+1 (571) 317-3089</t>
  </si>
  <si>
    <t xml:space="preserve">9231 Stang Drive</t>
  </si>
  <si>
    <t xml:space="preserve">Rickey Readie</t>
  </si>
  <si>
    <t xml:space="preserve">rreadieg8@guardian.co.uk</t>
  </si>
  <si>
    <t xml:space="preserve">+1 (775) 993-8273</t>
  </si>
  <si>
    <t xml:space="preserve">8 Everett Court</t>
  </si>
  <si>
    <t xml:space="preserve">64328-37891-JA</t>
  </si>
  <si>
    <t xml:space="preserve">Conchita Dietzler</t>
  </si>
  <si>
    <t xml:space="preserve">cdietzlerg9@goo.gl</t>
  </si>
  <si>
    <t xml:space="preserve">+353 (428) 656-7060</t>
  </si>
  <si>
    <t xml:space="preserve">1 Thierer Parkway</t>
  </si>
  <si>
    <t xml:space="preserve">Zilvia Claisse</t>
  </si>
  <si>
    <t xml:space="preserve">+1 (612) 477-9298</t>
  </si>
  <si>
    <t xml:space="preserve">529 Judy Circle</t>
  </si>
  <si>
    <t xml:space="preserve">Bar O' Mahony</t>
  </si>
  <si>
    <t xml:space="preserve">bogb@elpais.com</t>
  </si>
  <si>
    <t xml:space="preserve">478 Harper Junction</t>
  </si>
  <si>
    <t xml:space="preserve">Valenka Stansbury</t>
  </si>
  <si>
    <t xml:space="preserve">vstansburygc@unblog.fr</t>
  </si>
  <si>
    <t xml:space="preserve">+1 (915) 530-3435</t>
  </si>
  <si>
    <t xml:space="preserve">10283 Ramsey Hill</t>
  </si>
  <si>
    <t xml:space="preserve">Daniel Heinonen</t>
  </si>
  <si>
    <t xml:space="preserve">dheinonengd@printfriendly.com</t>
  </si>
  <si>
    <t xml:space="preserve">715 Kropf Hill</t>
  </si>
  <si>
    <t xml:space="preserve">Decatur</t>
  </si>
  <si>
    <t xml:space="preserve">Jewelle Shenton</t>
  </si>
  <si>
    <t xml:space="preserve">jshentonge@google.com.hk</t>
  </si>
  <si>
    <t xml:space="preserve">+1 (650) 712-0135</t>
  </si>
  <si>
    <t xml:space="preserve">46367 Waubesa Hill</t>
  </si>
  <si>
    <t xml:space="preserve">Jennifer Wilkisson</t>
  </si>
  <si>
    <t xml:space="preserve">jwilkissongf@nba.com</t>
  </si>
  <si>
    <t xml:space="preserve">26051 Golf Course Road</t>
  </si>
  <si>
    <t xml:space="preserve">Huntington Beach</t>
  </si>
  <si>
    <t xml:space="preserve">Kylie Mowat</t>
  </si>
  <si>
    <t xml:space="preserve">+1 (206) 275-3973</t>
  </si>
  <si>
    <t xml:space="preserve">06512 Shopko Court</t>
  </si>
  <si>
    <t xml:space="preserve">Cody Verissimo</t>
  </si>
  <si>
    <t xml:space="preserve">cverissimogh@theglobeandmail.com</t>
  </si>
  <si>
    <t xml:space="preserve">18 Bluestem Avenue</t>
  </si>
  <si>
    <t xml:space="preserve">Gabriel Starcks</t>
  </si>
  <si>
    <t xml:space="preserve">gstarcksgi@abc.net.au</t>
  </si>
  <si>
    <t xml:space="preserve">+1 (423) 903-3146</t>
  </si>
  <si>
    <t xml:space="preserve">5 Northland Alley</t>
  </si>
  <si>
    <t xml:space="preserve">Darby Dummer</t>
  </si>
  <si>
    <t xml:space="preserve">6664 Huxley Place</t>
  </si>
  <si>
    <t xml:space="preserve">Manchester</t>
  </si>
  <si>
    <t xml:space="preserve">M14</t>
  </si>
  <si>
    <t xml:space="preserve">Kienan Scholard</t>
  </si>
  <si>
    <t xml:space="preserve">kscholardgk@sbwire.com</t>
  </si>
  <si>
    <t xml:space="preserve">+1 (614) 199-9032</t>
  </si>
  <si>
    <t xml:space="preserve">47910 Longview Place</t>
  </si>
  <si>
    <t xml:space="preserve">Bo Kindley</t>
  </si>
  <si>
    <t xml:space="preserve">bkindleygl@wikimedia.org</t>
  </si>
  <si>
    <t xml:space="preserve">+1 (650) 799-2315</t>
  </si>
  <si>
    <t xml:space="preserve">2 Village Plaza</t>
  </si>
  <si>
    <t xml:space="preserve">Krissie Hammett</t>
  </si>
  <si>
    <t xml:space="preserve">khammettgm@dmoz.org</t>
  </si>
  <si>
    <t xml:space="preserve">+1 (415) 825-4799</t>
  </si>
  <si>
    <t xml:space="preserve">798 Grover Lane</t>
  </si>
  <si>
    <t xml:space="preserve">Alisha Hulburt</t>
  </si>
  <si>
    <t xml:space="preserve">ahulburtgn@fda.gov</t>
  </si>
  <si>
    <t xml:space="preserve">7997 Artisan Crossing</t>
  </si>
  <si>
    <t xml:space="preserve">Peyter Lauritzen</t>
  </si>
  <si>
    <t xml:space="preserve">plauritzengo@photobucket.com</t>
  </si>
  <si>
    <t xml:space="preserve">+1 (215) 308-0788</t>
  </si>
  <si>
    <t xml:space="preserve">833 Monument Circle</t>
  </si>
  <si>
    <t xml:space="preserve">Aurelia Burgwin</t>
  </si>
  <si>
    <t xml:space="preserve">aburgwingp@redcross.org</t>
  </si>
  <si>
    <t xml:space="preserve">+1 (314) 407-3962</t>
  </si>
  <si>
    <t xml:space="preserve">0 Amoth Alley</t>
  </si>
  <si>
    <t xml:space="preserve">Emalee Rolin</t>
  </si>
  <si>
    <t xml:space="preserve">erolingq@google.fr</t>
  </si>
  <si>
    <t xml:space="preserve">+1 (419) 597-8743</t>
  </si>
  <si>
    <t xml:space="preserve">2 Merry Center</t>
  </si>
  <si>
    <t xml:space="preserve">Donavon Fowle</t>
  </si>
  <si>
    <t xml:space="preserve">dfowlegr@epa.gov</t>
  </si>
  <si>
    <t xml:space="preserve">1 Mockingbird Trail</t>
  </si>
  <si>
    <t xml:space="preserve">Jorge Bettison</t>
  </si>
  <si>
    <t xml:space="preserve">+353 (782) 457-9198</t>
  </si>
  <si>
    <t xml:space="preserve">3336 Lien Plaza</t>
  </si>
  <si>
    <t xml:space="preserve">Wang Powlesland</t>
  </si>
  <si>
    <t xml:space="preserve">wpowleslandgt@soundcloud.com</t>
  </si>
  <si>
    <t xml:space="preserve">+1 (412) 453-4798</t>
  </si>
  <si>
    <t xml:space="preserve">2 Novick Junction</t>
  </si>
  <si>
    <t xml:space="preserve">Pittsburgh</t>
  </si>
  <si>
    <t xml:space="preserve">73171-33001-FC</t>
  </si>
  <si>
    <t xml:space="preserve">Brendin Peattie</t>
  </si>
  <si>
    <t xml:space="preserve">bpeattiegu@imgur.com</t>
  </si>
  <si>
    <t xml:space="preserve">+1 (954) 385-1889</t>
  </si>
  <si>
    <t xml:space="preserve">4135 Burrows Court</t>
  </si>
  <si>
    <t xml:space="preserve">Laurence Ellingham</t>
  </si>
  <si>
    <t xml:space="preserve">lellinghamgv@sciencedaily.com</t>
  </si>
  <si>
    <t xml:space="preserve">+1 (318) 670-8027</t>
  </si>
  <si>
    <t xml:space="preserve">4286 Kingsford Crossing</t>
  </si>
  <si>
    <t xml:space="preserve">Billy Neiland</t>
  </si>
  <si>
    <t xml:space="preserve">02971 Alpine Court</t>
  </si>
  <si>
    <t xml:space="preserve">Ancell Fendt</t>
  </si>
  <si>
    <t xml:space="preserve">afendtgx@forbes.com</t>
  </si>
  <si>
    <t xml:space="preserve">+1 (414) 811-7606</t>
  </si>
  <si>
    <t xml:space="preserve">6 Rutledge Trail</t>
  </si>
  <si>
    <t xml:space="preserve">Angelia Cleyburn</t>
  </si>
  <si>
    <t xml:space="preserve">acleyburngy@lycos.com</t>
  </si>
  <si>
    <t xml:space="preserve">+1 (754) 355-3802</t>
  </si>
  <si>
    <t xml:space="preserve">45127 Melvin Avenue</t>
  </si>
  <si>
    <t xml:space="preserve">Temple Castiglione</t>
  </si>
  <si>
    <t xml:space="preserve">tcastiglionegz@xing.com</t>
  </si>
  <si>
    <t xml:space="preserve">+1 (318) 820-6128</t>
  </si>
  <si>
    <t xml:space="preserve">0915 Novick Avenue</t>
  </si>
  <si>
    <t xml:space="preserve">Betti Lacasa</t>
  </si>
  <si>
    <t xml:space="preserve">+353 (930) 704-1778</t>
  </si>
  <si>
    <t xml:space="preserve">4 Lindbergh Trail</t>
  </si>
  <si>
    <t xml:space="preserve">Gunilla Lynch</t>
  </si>
  <si>
    <t xml:space="preserve">+1 (916) 626-5223</t>
  </si>
  <si>
    <t xml:space="preserve">9945 Eagan Circle</t>
  </si>
  <si>
    <t xml:space="preserve">62762-19458-UY</t>
  </si>
  <si>
    <t xml:space="preserve">Vita Pummery</t>
  </si>
  <si>
    <t xml:space="preserve">+1 (615) 549-8774</t>
  </si>
  <si>
    <t xml:space="preserve">999 Sachtjen Avenue</t>
  </si>
  <si>
    <t xml:space="preserve">Shay Couronne</t>
  </si>
  <si>
    <t xml:space="preserve">scouronneh3@mozilla.org</t>
  </si>
  <si>
    <t xml:space="preserve">+1 (701) 894-8081</t>
  </si>
  <si>
    <t xml:space="preserve">67 David Lane</t>
  </si>
  <si>
    <t xml:space="preserve">Linus Flippelli</t>
  </si>
  <si>
    <t xml:space="preserve">lflippellih4@github.io</t>
  </si>
  <si>
    <t xml:space="preserve">+44 (200) 860-6521</t>
  </si>
  <si>
    <t xml:space="preserve">3657 International Terrace</t>
  </si>
  <si>
    <t xml:space="preserve">Middleton</t>
  </si>
  <si>
    <t xml:space="preserve">LE16</t>
  </si>
  <si>
    <t xml:space="preserve">Rachelle Elizabeth</t>
  </si>
  <si>
    <t xml:space="preserve">relizabethh5@live.com</t>
  </si>
  <si>
    <t xml:space="preserve">+1 (918) 203-3263</t>
  </si>
  <si>
    <t xml:space="preserve">2668 Dixon Plaza</t>
  </si>
  <si>
    <t xml:space="preserve">Innis Renhard</t>
  </si>
  <si>
    <t xml:space="preserve">irenhardh6@i2i.jp</t>
  </si>
  <si>
    <t xml:space="preserve">+1 (646) 225-6560</t>
  </si>
  <si>
    <t xml:space="preserve">73184 Fieldstone Junction</t>
  </si>
  <si>
    <t xml:space="preserve">Winne Roche</t>
  </si>
  <si>
    <t xml:space="preserve">wrocheh7@xinhuanet.com</t>
  </si>
  <si>
    <t xml:space="preserve">+1 (317) 439-5584</t>
  </si>
  <si>
    <t xml:space="preserve">378 Scofield Place</t>
  </si>
  <si>
    <t xml:space="preserve">Seminole</t>
  </si>
  <si>
    <t xml:space="preserve">94022-69223-DP</t>
  </si>
  <si>
    <t xml:space="preserve">Josy Bus</t>
  </si>
  <si>
    <t xml:space="preserve">jbush8@guardian.co.uk</t>
  </si>
  <si>
    <t xml:space="preserve">+353 (439) 947-1816</t>
  </si>
  <si>
    <t xml:space="preserve">548 Melvin Pass</t>
  </si>
  <si>
    <t xml:space="preserve">Cordy Odgaard</t>
  </si>
  <si>
    <t xml:space="preserve">codgaardh9@nsw.gov.au</t>
  </si>
  <si>
    <t xml:space="preserve">+1 (503) 203-1484</t>
  </si>
  <si>
    <t xml:space="preserve">5 Florence Court</t>
  </si>
  <si>
    <t xml:space="preserve">Bertine Byrd</t>
  </si>
  <si>
    <t xml:space="preserve">bbyrdha@4shared.com</t>
  </si>
  <si>
    <t xml:space="preserve">3482 Morning Circle</t>
  </si>
  <si>
    <t xml:space="preserve">Nelie Garnson</t>
  </si>
  <si>
    <t xml:space="preserve">+44 (141) 640-7113</t>
  </si>
  <si>
    <t xml:space="preserve">821 Annamark Park</t>
  </si>
  <si>
    <t xml:space="preserve">Merton</t>
  </si>
  <si>
    <t xml:space="preserve">SW19</t>
  </si>
  <si>
    <t xml:space="preserve">Dianne Chardin</t>
  </si>
  <si>
    <t xml:space="preserve">dchardinhc@nhs.uk</t>
  </si>
  <si>
    <t xml:space="preserve">6495 Warrior Point</t>
  </si>
  <si>
    <t xml:space="preserve">Ballybofey</t>
  </si>
  <si>
    <t xml:space="preserve">V23</t>
  </si>
  <si>
    <t xml:space="preserve">Hailee Radbone</t>
  </si>
  <si>
    <t xml:space="preserve">hradbonehd@newsvine.com</t>
  </si>
  <si>
    <t xml:space="preserve">+1 (415) 968-9559</t>
  </si>
  <si>
    <t xml:space="preserve">265 Maple Parkway</t>
  </si>
  <si>
    <t xml:space="preserve">Wallis Bernth</t>
  </si>
  <si>
    <t xml:space="preserve">wbernthhe@miitbeian.gov.cn</t>
  </si>
  <si>
    <t xml:space="preserve">+1 (412) 597-3861</t>
  </si>
  <si>
    <t xml:space="preserve">5 Ramsey Plaza</t>
  </si>
  <si>
    <t xml:space="preserve">Byron Acarson</t>
  </si>
  <si>
    <t xml:space="preserve">bacarsonhf@cnn.com</t>
  </si>
  <si>
    <t xml:space="preserve">+1 (713) 418-6385</t>
  </si>
  <si>
    <t xml:space="preserve">0 Bay Center</t>
  </si>
  <si>
    <t xml:space="preserve">Faunie Brigham</t>
  </si>
  <si>
    <t xml:space="preserve">fbrighamhg@blog.com</t>
  </si>
  <si>
    <t xml:space="preserve">+353 (620) 657-2946</t>
  </si>
  <si>
    <t xml:space="preserve">7246 Green Pass</t>
  </si>
  <si>
    <t xml:space="preserve">Castlerea</t>
  </si>
  <si>
    <t xml:space="preserve">Linn Alaway</t>
  </si>
  <si>
    <t xml:space="preserve">lalawayhh@weather.com</t>
  </si>
  <si>
    <t xml:space="preserve">5602 Florence Avenue</t>
  </si>
  <si>
    <t xml:space="preserve">37997-75562-PI</t>
  </si>
  <si>
    <t xml:space="preserve">Cami Meir</t>
  </si>
  <si>
    <t xml:space="preserve">cmeirhi@cnet.com</t>
  </si>
  <si>
    <t xml:space="preserve">+1 (817) 618-7085</t>
  </si>
  <si>
    <t xml:space="preserve">02 Rutledge Road</t>
  </si>
  <si>
    <t xml:space="preserve">69981-85767-RP</t>
  </si>
  <si>
    <t xml:space="preserve">Marcie Aingell</t>
  </si>
  <si>
    <t xml:space="preserve">maingellhj@nasa.gov</t>
  </si>
  <si>
    <t xml:space="preserve">+353 (287) 780-1746</t>
  </si>
  <si>
    <t xml:space="preserve">1274 Prairieview Drive</t>
  </si>
  <si>
    <t xml:space="preserve">Marjorie Yoxen</t>
  </si>
  <si>
    <t xml:space="preserve">myoxenhk@google.com</t>
  </si>
  <si>
    <t xml:space="preserve">+1 (213) 241-8051</t>
  </si>
  <si>
    <t xml:space="preserve">84 Oak Valley Drive</t>
  </si>
  <si>
    <t xml:space="preserve">Gaspar McGavin</t>
  </si>
  <si>
    <t xml:space="preserve">gmcgavinhl@histats.com</t>
  </si>
  <si>
    <t xml:space="preserve">+1 (570) 745-7589</t>
  </si>
  <si>
    <t xml:space="preserve">573 Anhalt Park</t>
  </si>
  <si>
    <t xml:space="preserve">Lindy Uttermare</t>
  </si>
  <si>
    <t xml:space="preserve">luttermarehm@engadget.com</t>
  </si>
  <si>
    <t xml:space="preserve">+1 (817) 793-6871</t>
  </si>
  <si>
    <t xml:space="preserve">77 Lake View Road</t>
  </si>
  <si>
    <t xml:space="preserve">Eal D'Ambrogio</t>
  </si>
  <si>
    <t xml:space="preserve">edambrogiohn@techcrunch.com</t>
  </si>
  <si>
    <t xml:space="preserve">+1 (816) 196-1729</t>
  </si>
  <si>
    <t xml:space="preserve">32 Darwin Court</t>
  </si>
  <si>
    <t xml:space="preserve">Carolee Winchcombe</t>
  </si>
  <si>
    <t xml:space="preserve">cwinchcombeho@jiathis.com</t>
  </si>
  <si>
    <t xml:space="preserve">+1 (501) 772-4397</t>
  </si>
  <si>
    <t xml:space="preserve">687 Bluestem Point</t>
  </si>
  <si>
    <t xml:space="preserve">Benedikta Paumier</t>
  </si>
  <si>
    <t xml:space="preserve">bpaumierhp@umn.edu</t>
  </si>
  <si>
    <t xml:space="preserve">+353 (777) 856-8236</t>
  </si>
  <si>
    <t xml:space="preserve">319 Carioca Alley</t>
  </si>
  <si>
    <t xml:space="preserve">Ballisodare</t>
  </si>
  <si>
    <t xml:space="preserve">Neville Piatto</t>
  </si>
  <si>
    <t xml:space="preserve">+353 (573) 561-9754</t>
  </si>
  <si>
    <t xml:space="preserve">118 Vermont Junction</t>
  </si>
  <si>
    <t xml:space="preserve">Jeno Capey</t>
  </si>
  <si>
    <t xml:space="preserve">jcapeyhr@bravesites.com</t>
  </si>
  <si>
    <t xml:space="preserve">+1 (814) 974-7878</t>
  </si>
  <si>
    <t xml:space="preserve">9 Evergreen Circle</t>
  </si>
  <si>
    <t xml:space="preserve">05503-73375-RU</t>
  </si>
  <si>
    <t xml:space="preserve">Carmella Bruffell</t>
  </si>
  <si>
    <t xml:space="preserve">+44 (138) 190-7521</t>
  </si>
  <si>
    <t xml:space="preserve">996 Meadow Valley Point</t>
  </si>
  <si>
    <t xml:space="preserve">Yardley Basill</t>
  </si>
  <si>
    <t xml:space="preserve">ybasillht@theguardian.com</t>
  </si>
  <si>
    <t xml:space="preserve">+1 (412) 297-2806</t>
  </si>
  <si>
    <t xml:space="preserve">10675 Loomis Place</t>
  </si>
  <si>
    <t xml:space="preserve">Maggy Baistow</t>
  </si>
  <si>
    <t xml:space="preserve">mbaistowhu@i2i.jp</t>
  </si>
  <si>
    <t xml:space="preserve">+44 (876) 508-3376</t>
  </si>
  <si>
    <t xml:space="preserve">9531 Dexter Drive</t>
  </si>
  <si>
    <t xml:space="preserve">Ford</t>
  </si>
  <si>
    <t xml:space="preserve">GL54</t>
  </si>
  <si>
    <t xml:space="preserve">Courtney Pallant</t>
  </si>
  <si>
    <t xml:space="preserve">cpallanthv@typepad.com</t>
  </si>
  <si>
    <t xml:space="preserve">117 American Ash Crossing</t>
  </si>
  <si>
    <t xml:space="preserve">Marne Mingey</t>
  </si>
  <si>
    <t xml:space="preserve">+1 (786) 445-8879</t>
  </si>
  <si>
    <t xml:space="preserve">7 South Parkway</t>
  </si>
  <si>
    <t xml:space="preserve">Denny O' Ronan</t>
  </si>
  <si>
    <t xml:space="preserve">dohx@redcross.org</t>
  </si>
  <si>
    <t xml:space="preserve">+1 (325) 276-3690</t>
  </si>
  <si>
    <t xml:space="preserve">92 Kingsford Court</t>
  </si>
  <si>
    <t xml:space="preserve">San Angelo</t>
  </si>
  <si>
    <t xml:space="preserve">Dottie Rallin</t>
  </si>
  <si>
    <t xml:space="preserve">drallinhy@howstuffworks.com</t>
  </si>
  <si>
    <t xml:space="preserve">+1 (518) 981-1531</t>
  </si>
  <si>
    <t xml:space="preserve">13617 Harbort Lane</t>
  </si>
  <si>
    <t xml:space="preserve">Ardith Chill</t>
  </si>
  <si>
    <t xml:space="preserve">achillhz@epa.gov</t>
  </si>
  <si>
    <t xml:space="preserve">+44 (411) 344-1320</t>
  </si>
  <si>
    <t xml:space="preserve">677 Bartillon Avenue</t>
  </si>
  <si>
    <t xml:space="preserve">Thorpe</t>
  </si>
  <si>
    <t xml:space="preserve">BD23</t>
  </si>
  <si>
    <t xml:space="preserve">Tuckie Mathonnet</t>
  </si>
  <si>
    <t xml:space="preserve">tmathonneti0@google.co.jp</t>
  </si>
  <si>
    <t xml:space="preserve">+1 (614) 781-0396</t>
  </si>
  <si>
    <t xml:space="preserve">407 Roth Circle</t>
  </si>
  <si>
    <t xml:space="preserve">Charmane Denys</t>
  </si>
  <si>
    <t xml:space="preserve">cdenysi1@is.gd</t>
  </si>
  <si>
    <t xml:space="preserve">+44 (341) 297-2539</t>
  </si>
  <si>
    <t xml:space="preserve">480 Shopko Street</t>
  </si>
  <si>
    <t xml:space="preserve">Carlton</t>
  </si>
  <si>
    <t xml:space="preserve">DL8</t>
  </si>
  <si>
    <t xml:space="preserve">Cecily Stebbings</t>
  </si>
  <si>
    <t xml:space="preserve">cstebbingsi2@drupal.org</t>
  </si>
  <si>
    <t xml:space="preserve">+1 (951) 986-4062</t>
  </si>
  <si>
    <t xml:space="preserve">6 Green Ridge Drive</t>
  </si>
  <si>
    <t xml:space="preserve">Giana Tonnesen</t>
  </si>
  <si>
    <t xml:space="preserve">+1 (202) 931-2413</t>
  </si>
  <si>
    <t xml:space="preserve">041 Lighthouse Bay Center</t>
  </si>
  <si>
    <t xml:space="preserve">Rhetta Zywicki</t>
  </si>
  <si>
    <t xml:space="preserve">rzywickii4@ifeng.com</t>
  </si>
  <si>
    <t xml:space="preserve">18 Ruskin Plaza</t>
  </si>
  <si>
    <t xml:space="preserve">Ballinteer</t>
  </si>
  <si>
    <t xml:space="preserve">Almeria Burgett</t>
  </si>
  <si>
    <t xml:space="preserve">aburgetti5@moonfruit.com</t>
  </si>
  <si>
    <t xml:space="preserve">+1 (419) 372-4746</t>
  </si>
  <si>
    <t xml:space="preserve">50879 Reindahl Road</t>
  </si>
  <si>
    <t xml:space="preserve">Marvin Malloy</t>
  </si>
  <si>
    <t xml:space="preserve">mmalloyi6@seattletimes.com</t>
  </si>
  <si>
    <t xml:space="preserve">+1 (202) 284-7115</t>
  </si>
  <si>
    <t xml:space="preserve">2 Ohio Drive</t>
  </si>
  <si>
    <t xml:space="preserve">Maxim McParland</t>
  </si>
  <si>
    <t xml:space="preserve">mmcparlandi7@w3.org</t>
  </si>
  <si>
    <t xml:space="preserve">17 Valley Edge Terrace</t>
  </si>
  <si>
    <t xml:space="preserve">Cedar Rapids</t>
  </si>
  <si>
    <t xml:space="preserve">Sylas Jennaroy</t>
  </si>
  <si>
    <t xml:space="preserve">sjennaroyi8@purevolume.com</t>
  </si>
  <si>
    <t xml:space="preserve">22 South Court</t>
  </si>
  <si>
    <t xml:space="preserve">Wren Place</t>
  </si>
  <si>
    <t xml:space="preserve">wplacei9@wsj.com</t>
  </si>
  <si>
    <t xml:space="preserve">+1 (408) 106-8863</t>
  </si>
  <si>
    <t xml:space="preserve">9 Artisan Avenue</t>
  </si>
  <si>
    <t xml:space="preserve">Sunnyvale</t>
  </si>
  <si>
    <t xml:space="preserve">10248-53779-DT</t>
  </si>
  <si>
    <t xml:space="preserve">Hewitt Jarret</t>
  </si>
  <si>
    <t xml:space="preserve">88563 Veith Circle</t>
  </si>
  <si>
    <t xml:space="preserve">Dollie Gadsden</t>
  </si>
  <si>
    <t xml:space="preserve">dgadsdenib@google.com.hk</t>
  </si>
  <si>
    <t xml:space="preserve">+353 (847) 447-7835</t>
  </si>
  <si>
    <t xml:space="preserve">70 Ludington Terrace</t>
  </si>
  <si>
    <t xml:space="preserve">Cluain Meala</t>
  </si>
  <si>
    <t xml:space="preserve">Val Wakelin</t>
  </si>
  <si>
    <t xml:space="preserve">vwakelinic@unesco.org</t>
  </si>
  <si>
    <t xml:space="preserve">+1 (517) 163-7746</t>
  </si>
  <si>
    <t xml:space="preserve">2003 Muir Lane</t>
  </si>
  <si>
    <t xml:space="preserve">Annie Campsall</t>
  </si>
  <si>
    <t xml:space="preserve">acampsallid@zimbio.com</t>
  </si>
  <si>
    <t xml:space="preserve">+1 (713) 339-5547</t>
  </si>
  <si>
    <t xml:space="preserve">52003 Burning Wood Plaza</t>
  </si>
  <si>
    <t xml:space="preserve">Shermy Moseby</t>
  </si>
  <si>
    <t xml:space="preserve">smosebyie@stanford.edu</t>
  </si>
  <si>
    <t xml:space="preserve">463 Mandrake Terrace</t>
  </si>
  <si>
    <t xml:space="preserve">Murfreesboro</t>
  </si>
  <si>
    <t xml:space="preserve">Corrie Wass</t>
  </si>
  <si>
    <t xml:space="preserve">cwassif@prweb.com</t>
  </si>
  <si>
    <t xml:space="preserve">9978 Monterey Crossing</t>
  </si>
  <si>
    <t xml:space="preserve">Ira Sjostrom</t>
  </si>
  <si>
    <t xml:space="preserve">isjostromig@pbs.org</t>
  </si>
  <si>
    <t xml:space="preserve">+1 (814) 359-4610</t>
  </si>
  <si>
    <t xml:space="preserve">68502 Stoughton Court</t>
  </si>
  <si>
    <t xml:space="preserve">71845-97930-ME</t>
  </si>
  <si>
    <t xml:space="preserve">Helli Load</t>
  </si>
  <si>
    <t xml:space="preserve">hloadih@weibo.com</t>
  </si>
  <si>
    <t xml:space="preserve">+1 (601) 387-9366</t>
  </si>
  <si>
    <t xml:space="preserve">7062 Hollow Ridge Alley</t>
  </si>
  <si>
    <t xml:space="preserve">Jermaine Branchett</t>
  </si>
  <si>
    <t xml:space="preserve">jbranchettii@bravesites.com</t>
  </si>
  <si>
    <t xml:space="preserve">+1 (806) 376-6144</t>
  </si>
  <si>
    <t xml:space="preserve">55287 Atwood Alley</t>
  </si>
  <si>
    <t xml:space="preserve">Nissie Rudland</t>
  </si>
  <si>
    <t xml:space="preserve">nrudlandij@blogs.com</t>
  </si>
  <si>
    <t xml:space="preserve">+353 (445) 224-6111</t>
  </si>
  <si>
    <t xml:space="preserve">60371 Doe Crossing Place</t>
  </si>
  <si>
    <t xml:space="preserve">Gorey</t>
  </si>
  <si>
    <t xml:space="preserve">Janella Millett</t>
  </si>
  <si>
    <t xml:space="preserve">jmillettik@addtoany.com</t>
  </si>
  <si>
    <t xml:space="preserve">+1 (919) 302-3228</t>
  </si>
  <si>
    <t xml:space="preserve">3 Novick Alley</t>
  </si>
  <si>
    <t xml:space="preserve">Ferdie Tourry</t>
  </si>
  <si>
    <t xml:space="preserve">ftourryil@google.de</t>
  </si>
  <si>
    <t xml:space="preserve">+1 (843) 243-1686</t>
  </si>
  <si>
    <t xml:space="preserve">9422 Forest Dale Circle</t>
  </si>
  <si>
    <t xml:space="preserve">Florence</t>
  </si>
  <si>
    <t xml:space="preserve">Cecil Weatherall</t>
  </si>
  <si>
    <t xml:space="preserve">cweatherallim@toplist.cz</t>
  </si>
  <si>
    <t xml:space="preserve">+1 (315) 335-0182</t>
  </si>
  <si>
    <t xml:space="preserve">218 5th Plaza</t>
  </si>
  <si>
    <t xml:space="preserve">Syracuse</t>
  </si>
  <si>
    <t xml:space="preserve">Gale Heindrick</t>
  </si>
  <si>
    <t xml:space="preserve">gheindrickin@usda.gov</t>
  </si>
  <si>
    <t xml:space="preserve">+1 (229) 111-7292</t>
  </si>
  <si>
    <t xml:space="preserve">37 Schiller Place</t>
  </si>
  <si>
    <t xml:space="preserve">Layne Imason</t>
  </si>
  <si>
    <t xml:space="preserve">limasonio@discuz.net</t>
  </si>
  <si>
    <t xml:space="preserve">9 Village Green Parkway</t>
  </si>
  <si>
    <t xml:space="preserve">Hazel Saill</t>
  </si>
  <si>
    <t xml:space="preserve">hsaillip@odnoklassniki.ru</t>
  </si>
  <si>
    <t xml:space="preserve">+1 (913) 968-8024</t>
  </si>
  <si>
    <t xml:space="preserve">3186 Bay Lane</t>
  </si>
  <si>
    <t xml:space="preserve">Hermann Larvor</t>
  </si>
  <si>
    <t xml:space="preserve">hlarvoriq@last.fm</t>
  </si>
  <si>
    <t xml:space="preserve">+1 (941) 779-2195</t>
  </si>
  <si>
    <t xml:space="preserve">65129 Becker Drive</t>
  </si>
  <si>
    <t xml:space="preserve">Bradenton</t>
  </si>
  <si>
    <t xml:space="preserve">Terri Lyford</t>
  </si>
  <si>
    <t xml:space="preserve">+1 (610) 942-2790</t>
  </si>
  <si>
    <t xml:space="preserve">00 Buell Avenue</t>
  </si>
  <si>
    <t xml:space="preserve">Allentown</t>
  </si>
  <si>
    <t xml:space="preserve">Gabey Cogan</t>
  </si>
  <si>
    <t xml:space="preserve">+1 (757) 101-9459</t>
  </si>
  <si>
    <t xml:space="preserve">05001 Continental Crossing</t>
  </si>
  <si>
    <t xml:space="preserve">Hampton</t>
  </si>
  <si>
    <t xml:space="preserve">Charin Penwarden</t>
  </si>
  <si>
    <t xml:space="preserve">cpenwardenit@mlb.com</t>
  </si>
  <si>
    <t xml:space="preserve">+353 (765) 345-5590</t>
  </si>
  <si>
    <t xml:space="preserve">1 Nobel Terrace</t>
  </si>
  <si>
    <t xml:space="preserve">Milty Middis</t>
  </si>
  <si>
    <t xml:space="preserve">mmiddisiu@dmoz.org</t>
  </si>
  <si>
    <t xml:space="preserve">+1 (316) 736-9645</t>
  </si>
  <si>
    <t xml:space="preserve">8 Schiller Point</t>
  </si>
  <si>
    <t xml:space="preserve">Wichita</t>
  </si>
  <si>
    <t xml:space="preserve">Adrianne Vairow</t>
  </si>
  <si>
    <t xml:space="preserve">avairowiv@studiopress.com</t>
  </si>
  <si>
    <t xml:space="preserve">+44 (236) 517-2586</t>
  </si>
  <si>
    <t xml:space="preserve">73486 Cardinal Terrace</t>
  </si>
  <si>
    <t xml:space="preserve">Anjanette Goldie</t>
  </si>
  <si>
    <t xml:space="preserve">agoldieiw@goo.gl</t>
  </si>
  <si>
    <t xml:space="preserve">3729 Susan Drive</t>
  </si>
  <si>
    <t xml:space="preserve">Nicky Ayris</t>
  </si>
  <si>
    <t xml:space="preserve">nayrisix@t-online.de</t>
  </si>
  <si>
    <t xml:space="preserve">+44 (627) 552-5656</t>
  </si>
  <si>
    <t xml:space="preserve">7 Reinke Circle</t>
  </si>
  <si>
    <t xml:space="preserve">Laryssa Benediktovich</t>
  </si>
  <si>
    <t xml:space="preserve">lbenediktovichiy@wunderground.com</t>
  </si>
  <si>
    <t xml:space="preserve">+1 (904) 330-1211</t>
  </si>
  <si>
    <t xml:space="preserve">5 Prairieview Drive</t>
  </si>
  <si>
    <t xml:space="preserve">Theo Jacobovitz</t>
  </si>
  <si>
    <t xml:space="preserve">tjacobovitziz@cbc.ca</t>
  </si>
  <si>
    <t xml:space="preserve">+1 (713) 642-2082</t>
  </si>
  <si>
    <t xml:space="preserve">21597 Bonner Pass</t>
  </si>
  <si>
    <t xml:space="preserve">Becca Ableson</t>
  </si>
  <si>
    <t xml:space="preserve">+1 (971) 254-5295</t>
  </si>
  <si>
    <t xml:space="preserve">69493 Hanson Place</t>
  </si>
  <si>
    <t xml:space="preserve">Jeno Druitt</t>
  </si>
  <si>
    <t xml:space="preserve">jdruittj1@feedburner.com</t>
  </si>
  <si>
    <t xml:space="preserve">+1 (650) 693-6904</t>
  </si>
  <si>
    <t xml:space="preserve">1726 1st Drive</t>
  </si>
  <si>
    <t xml:space="preserve">Deonne Shortall</t>
  </si>
  <si>
    <t xml:space="preserve">dshortallj2@wikipedia.org</t>
  </si>
  <si>
    <t xml:space="preserve">+1 (714) 917-8665</t>
  </si>
  <si>
    <t xml:space="preserve">0 Kropf Lane</t>
  </si>
  <si>
    <t xml:space="preserve">Wilton Cottier</t>
  </si>
  <si>
    <t xml:space="preserve">wcottierj3@cafepress.com</t>
  </si>
  <si>
    <t xml:space="preserve">+1 (408) 261-7902</t>
  </si>
  <si>
    <t xml:space="preserve">341 Oak Point</t>
  </si>
  <si>
    <t xml:space="preserve">Kevan Grinsted</t>
  </si>
  <si>
    <t xml:space="preserve">kgrinstedj4@google.com.br</t>
  </si>
  <si>
    <t xml:space="preserve">+353 (773) 225-6216</t>
  </si>
  <si>
    <t xml:space="preserve">3 Kennedy Plaza</t>
  </si>
  <si>
    <t xml:space="preserve">Tallaght</t>
  </si>
  <si>
    <t xml:space="preserve">Dionne Skyner</t>
  </si>
  <si>
    <t xml:space="preserve">dskynerj5@hubpages.com</t>
  </si>
  <si>
    <t xml:space="preserve">+1 (719) 937-4913</t>
  </si>
  <si>
    <t xml:space="preserve">39 Kings Junction</t>
  </si>
  <si>
    <t xml:space="preserve">Francesco Dressel</t>
  </si>
  <si>
    <t xml:space="preserve">1 Fulton Road</t>
  </si>
  <si>
    <t xml:space="preserve">09357-10966-VA</t>
  </si>
  <si>
    <t xml:space="preserve">Paola Normanvill</t>
  </si>
  <si>
    <t xml:space="preserve">pnormanvillj7@biblegateway.com</t>
  </si>
  <si>
    <t xml:space="preserve">+1 (561) 922-9845</t>
  </si>
  <si>
    <t xml:space="preserve">904 Butternut Alley</t>
  </si>
  <si>
    <t xml:space="preserve">Ambrosio Weinmann</t>
  </si>
  <si>
    <t xml:space="preserve">aweinmannj8@shinystat.com</t>
  </si>
  <si>
    <t xml:space="preserve">+1 (513) 966-3308</t>
  </si>
  <si>
    <t xml:space="preserve">8 Waywood Alley</t>
  </si>
  <si>
    <t xml:space="preserve">Elden Andriessen</t>
  </si>
  <si>
    <t xml:space="preserve">eandriessenj9@europa.eu</t>
  </si>
  <si>
    <t xml:space="preserve">+1 (314) 307-5250</t>
  </si>
  <si>
    <t xml:space="preserve">64390 Sommers Road</t>
  </si>
  <si>
    <t xml:space="preserve">Roxie Deaconson</t>
  </si>
  <si>
    <t xml:space="preserve">rdeaconsonja@archive.org</t>
  </si>
  <si>
    <t xml:space="preserve">+1 (914) 524-1161</t>
  </si>
  <si>
    <t xml:space="preserve">70166 Marcy Center</t>
  </si>
  <si>
    <t xml:space="preserve">Yonkers</t>
  </si>
  <si>
    <t xml:space="preserve">Davida Caro</t>
  </si>
  <si>
    <t xml:space="preserve">dcarojb@twitter.com</t>
  </si>
  <si>
    <t xml:space="preserve">+1 (410) 594-3041</t>
  </si>
  <si>
    <t xml:space="preserve">476 Hoepker Place</t>
  </si>
  <si>
    <t xml:space="preserve">Johna Bluck</t>
  </si>
  <si>
    <t xml:space="preserve">jbluckjc@imageshack.us</t>
  </si>
  <si>
    <t xml:space="preserve">+1 (904) 875-3139</t>
  </si>
  <si>
    <t xml:space="preserve">8387 Del Sol Drive</t>
  </si>
  <si>
    <t xml:space="preserve">Myrle Dearden</t>
  </si>
  <si>
    <t xml:space="preserve">06 Scoville Alley</t>
  </si>
  <si>
    <t xml:space="preserve">Bayside</t>
  </si>
  <si>
    <t xml:space="preserve">D13</t>
  </si>
  <si>
    <t xml:space="preserve">Jimmy Dymoke</t>
  </si>
  <si>
    <t xml:space="preserve">jdymokeje@prnewswire.com</t>
  </si>
  <si>
    <t xml:space="preserve">+353 (390) 459-9269</t>
  </si>
  <si>
    <t xml:space="preserve">8424 Milwaukee Court</t>
  </si>
  <si>
    <t xml:space="preserve">Orland Tadman</t>
  </si>
  <si>
    <t xml:space="preserve">otadmanjf@ft.com</t>
  </si>
  <si>
    <t xml:space="preserve">+1 (305) 205-3682</t>
  </si>
  <si>
    <t xml:space="preserve">94 John Wall Terrace</t>
  </si>
  <si>
    <t xml:space="preserve">Barrett Gudde</t>
  </si>
  <si>
    <t xml:space="preserve">bguddejg@dailymotion.com</t>
  </si>
  <si>
    <t xml:space="preserve">1 Buhler Trail</t>
  </si>
  <si>
    <t xml:space="preserve">Nathan Sictornes</t>
  </si>
  <si>
    <t xml:space="preserve">nsictornesjh@buzzfeed.com</t>
  </si>
  <si>
    <t xml:space="preserve">+353 (410) 713-0145</t>
  </si>
  <si>
    <t xml:space="preserve">26 Little Fleur Trail</t>
  </si>
  <si>
    <t xml:space="preserve">Vivyan Dunning</t>
  </si>
  <si>
    <t xml:space="preserve">vdunningji@independent.co.uk</t>
  </si>
  <si>
    <t xml:space="preserve">9681 Dapin Center</t>
  </si>
  <si>
    <t xml:space="preserve">Doralin Baison</t>
  </si>
  <si>
    <t xml:space="preserve">+353 (214) 406-4884</t>
  </si>
  <si>
    <t xml:space="preserve">9 Dayton Park</t>
  </si>
  <si>
    <t xml:space="preserve">Josefina Ferens</t>
  </si>
  <si>
    <t xml:space="preserve">+1 (212) 163-1916</t>
  </si>
  <si>
    <t xml:space="preserve">51 Bluejay Point</t>
  </si>
  <si>
    <t xml:space="preserve">Shelley Gehring</t>
  </si>
  <si>
    <t xml:space="preserve">sgehringjl@gnu.org</t>
  </si>
  <si>
    <t xml:space="preserve">+1 (864) 940-7075</t>
  </si>
  <si>
    <t xml:space="preserve">663 Westend Hill</t>
  </si>
  <si>
    <t xml:space="preserve">Barrie Fallowes</t>
  </si>
  <si>
    <t xml:space="preserve">bfallowesjm@purevolume.com</t>
  </si>
  <si>
    <t xml:space="preserve">+1 (805) 975-3527</t>
  </si>
  <si>
    <t xml:space="preserve">1768 Hoepker Place</t>
  </si>
  <si>
    <t xml:space="preserve">Bakersfield</t>
  </si>
  <si>
    <t xml:space="preserve">Nicolas Aiton</t>
  </si>
  <si>
    <t xml:space="preserve">+353 (861) 791-0313</t>
  </si>
  <si>
    <t xml:space="preserve">4 Colorado Center</t>
  </si>
  <si>
    <t xml:space="preserve">Dungarvan</t>
  </si>
  <si>
    <t xml:space="preserve">Shelli De Banke</t>
  </si>
  <si>
    <t xml:space="preserve">sdejo@newsvine.com</t>
  </si>
  <si>
    <t xml:space="preserve">+1 (314) 496-2561</t>
  </si>
  <si>
    <t xml:space="preserve">290 Ridgeview Way</t>
  </si>
  <si>
    <t xml:space="preserve">Lyell Murch</t>
  </si>
  <si>
    <t xml:space="preserve">+1 (260) 280-7251</t>
  </si>
  <si>
    <t xml:space="preserve">18 Darwin Park</t>
  </si>
  <si>
    <t xml:space="preserve">Stearne Count</t>
  </si>
  <si>
    <t xml:space="preserve">scountjq@nba.com</t>
  </si>
  <si>
    <t xml:space="preserve">+1 (952) 721-7276</t>
  </si>
  <si>
    <t xml:space="preserve">31 Holy Cross Lane</t>
  </si>
  <si>
    <t xml:space="preserve">Young America</t>
  </si>
  <si>
    <t xml:space="preserve">Selia Ragles</t>
  </si>
  <si>
    <t xml:space="preserve">sraglesjr@blogtalkradio.com</t>
  </si>
  <si>
    <t xml:space="preserve">+1 (479) 494-1369</t>
  </si>
  <si>
    <t xml:space="preserve">214 Dwight Hill</t>
  </si>
  <si>
    <t xml:space="preserve">Fort Smith</t>
  </si>
  <si>
    <t xml:space="preserve">Silas Deehan</t>
  </si>
  <si>
    <t xml:space="preserve">77 Sycamore Pass</t>
  </si>
  <si>
    <t xml:space="preserve">Sacha Bruun</t>
  </si>
  <si>
    <t xml:space="preserve">sbruunjt@blogtalkradio.com</t>
  </si>
  <si>
    <t xml:space="preserve">+1 (209) 784-1969</t>
  </si>
  <si>
    <t xml:space="preserve">44 Northview Lane</t>
  </si>
  <si>
    <t xml:space="preserve">Alon Pllu</t>
  </si>
  <si>
    <t xml:space="preserve">aplluju@dagondesign.com</t>
  </si>
  <si>
    <t xml:space="preserve">+353 (915) 742-6707</t>
  </si>
  <si>
    <t xml:space="preserve">043 American Circle</t>
  </si>
  <si>
    <t xml:space="preserve">Navan</t>
  </si>
  <si>
    <t xml:space="preserve">Gilberto Cornier</t>
  </si>
  <si>
    <t xml:space="preserve">gcornierjv@techcrunch.com</t>
  </si>
  <si>
    <t xml:space="preserve">39353 Northview Avenue</t>
  </si>
  <si>
    <t xml:space="preserve">20077-67239-EC</t>
  </si>
  <si>
    <t xml:space="preserve">Selestina Greedyer</t>
  </si>
  <si>
    <t xml:space="preserve">sgreedyerjw@parallels.com</t>
  </si>
  <si>
    <t xml:space="preserve">+353 (388) 882-1500</t>
  </si>
  <si>
    <t xml:space="preserve">9707 Leroy Junction</t>
  </si>
  <si>
    <t xml:space="preserve">Willabella Harvison</t>
  </si>
  <si>
    <t xml:space="preserve">wharvisonjx@gizmodo.com</t>
  </si>
  <si>
    <t xml:space="preserve">+1 (610) 316-8430</t>
  </si>
  <si>
    <t xml:space="preserve">0 Sachs Way</t>
  </si>
  <si>
    <t xml:space="preserve">Darice Heaford</t>
  </si>
  <si>
    <t xml:space="preserve">dheafordjy@twitpic.com</t>
  </si>
  <si>
    <t xml:space="preserve">+1 (325) 537-8835</t>
  </si>
  <si>
    <t xml:space="preserve">43 Grasskamp Junction</t>
  </si>
  <si>
    <t xml:space="preserve">Granger Fantham</t>
  </si>
  <si>
    <t xml:space="preserve">gfanthamjz@hexun.com</t>
  </si>
  <si>
    <t xml:space="preserve">+1 (323) 878-8818</t>
  </si>
  <si>
    <t xml:space="preserve">46555 Graceland Court</t>
  </si>
  <si>
    <t xml:space="preserve">Reynolds Crookshanks</t>
  </si>
  <si>
    <t xml:space="preserve">rcrookshanksk0@unc.edu</t>
  </si>
  <si>
    <t xml:space="preserve">+1 (517) 654-6004</t>
  </si>
  <si>
    <t xml:space="preserve">52495 Pawling Place</t>
  </si>
  <si>
    <t xml:space="preserve">Niels Leake</t>
  </si>
  <si>
    <t xml:space="preserve">nleakek1@cmu.edu</t>
  </si>
  <si>
    <t xml:space="preserve">+1 (786) 470-1233</t>
  </si>
  <si>
    <t xml:space="preserve">1138 Vermont Alley</t>
  </si>
  <si>
    <t xml:space="preserve">Hetti Measures</t>
  </si>
  <si>
    <t xml:space="preserve">+1 (562) 343-9707</t>
  </si>
  <si>
    <t xml:space="preserve">3287 Corry Plaza</t>
  </si>
  <si>
    <t xml:space="preserve">Gay Eilhersen</t>
  </si>
  <si>
    <t xml:space="preserve">geilhersenk3@networksolutions.com</t>
  </si>
  <si>
    <t xml:space="preserve">+1 (559) 791-5117</t>
  </si>
  <si>
    <t xml:space="preserve">60707 Hallows Point</t>
  </si>
  <si>
    <t xml:space="preserve">Nico Hubert</t>
  </si>
  <si>
    <t xml:space="preserve">+1 (646) 228-3492</t>
  </si>
  <si>
    <t xml:space="preserve">027 Village Avenue</t>
  </si>
  <si>
    <t xml:space="preserve">Cristina Aleixo</t>
  </si>
  <si>
    <t xml:space="preserve">caleixok5@globo.com</t>
  </si>
  <si>
    <t xml:space="preserve">+1 (719) 241-4639</t>
  </si>
  <si>
    <t xml:space="preserve">9 Lindbergh Center</t>
  </si>
  <si>
    <t xml:space="preserve">Derrek Allpress</t>
  </si>
  <si>
    <t xml:space="preserve">+1 (562) 723-4457</t>
  </si>
  <si>
    <t xml:space="preserve">66 Lakeland Trail</t>
  </si>
  <si>
    <t xml:space="preserve">Long Beach</t>
  </si>
  <si>
    <t xml:space="preserve">Rikki Tomkowicz</t>
  </si>
  <si>
    <t xml:space="preserve">rtomkowiczk7@bravesites.com</t>
  </si>
  <si>
    <t xml:space="preserve">+353 (849) 645-1593</t>
  </si>
  <si>
    <t xml:space="preserve">76 Larry Junction</t>
  </si>
  <si>
    <t xml:space="preserve">Lusk</t>
  </si>
  <si>
    <t xml:space="preserve">K45</t>
  </si>
  <si>
    <t xml:space="preserve">Rochette Huscroft</t>
  </si>
  <si>
    <t xml:space="preserve">rhuscroftk8@jimdo.com</t>
  </si>
  <si>
    <t xml:space="preserve">+1 (775) 223-5044</t>
  </si>
  <si>
    <t xml:space="preserve">6111 Bobwhite Way</t>
  </si>
  <si>
    <t xml:space="preserve">Selle Scurrer</t>
  </si>
  <si>
    <t xml:space="preserve">sscurrerk9@flavors.me</t>
  </si>
  <si>
    <t xml:space="preserve">+44 (520) 402-1303</t>
  </si>
  <si>
    <t xml:space="preserve">99 Mariners Cove Trail</t>
  </si>
  <si>
    <t xml:space="preserve">Andie Rudram</t>
  </si>
  <si>
    <t xml:space="preserve">arudramka@prnewswire.com</t>
  </si>
  <si>
    <t xml:space="preserve">+1 (702) 333-7442</t>
  </si>
  <si>
    <t xml:space="preserve">5600 Bultman Court</t>
  </si>
  <si>
    <t xml:space="preserve">Leta Clarricoates</t>
  </si>
  <si>
    <t xml:space="preserve">+1 (302) 620-1205</t>
  </si>
  <si>
    <t xml:space="preserve">12504 Westport Hill</t>
  </si>
  <si>
    <t xml:space="preserve">Wilmington</t>
  </si>
  <si>
    <t xml:space="preserve">Jacquelyn Maha</t>
  </si>
  <si>
    <t xml:space="preserve">jmahakc@cyberchimps.com</t>
  </si>
  <si>
    <t xml:space="preserve">+1 (702) 238-8287</t>
  </si>
  <si>
    <t xml:space="preserve">604 Hintze Place</t>
  </si>
  <si>
    <t xml:space="preserve">Glory Clemon</t>
  </si>
  <si>
    <t xml:space="preserve">gclemonkd@networksolutions.com</t>
  </si>
  <si>
    <t xml:space="preserve">+1 (205) 681-2376</t>
  </si>
  <si>
    <t xml:space="preserve">5 Pleasure Point</t>
  </si>
  <si>
    <t xml:space="preserve">Alica Kift</t>
  </si>
  <si>
    <t xml:space="preserve">+1 (209) 133-9447</t>
  </si>
  <si>
    <t xml:space="preserve">4214 Amoth Avenue</t>
  </si>
  <si>
    <t xml:space="preserve">Garden Grove</t>
  </si>
  <si>
    <t xml:space="preserve">Babb Pollins</t>
  </si>
  <si>
    <t xml:space="preserve">bpollinskf@shinystat.com</t>
  </si>
  <si>
    <t xml:space="preserve">76 Ilene Way</t>
  </si>
  <si>
    <t xml:space="preserve">Jarret Toye</t>
  </si>
  <si>
    <t xml:space="preserve">jtoyekg@pinterest.com</t>
  </si>
  <si>
    <t xml:space="preserve">+353 (587) 270-6561</t>
  </si>
  <si>
    <t xml:space="preserve">89789 Sachtjen Hill</t>
  </si>
  <si>
    <t xml:space="preserve">Carlie Linskill</t>
  </si>
  <si>
    <t xml:space="preserve">clinskillkh@sphinn.com</t>
  </si>
  <si>
    <t xml:space="preserve">+1 (513) 743-7556</t>
  </si>
  <si>
    <t xml:space="preserve">05296 Debra Alley</t>
  </si>
  <si>
    <t xml:space="preserve">Natal Vigrass</t>
  </si>
  <si>
    <t xml:space="preserve">nvigrasski@ezinearticles.com</t>
  </si>
  <si>
    <t xml:space="preserve">+44 (336) 257-7415</t>
  </si>
  <si>
    <t xml:space="preserve">1375 Parkside Junction</t>
  </si>
  <si>
    <t xml:space="preserve">94278-27169-QC</t>
  </si>
  <si>
    <t xml:space="preserve">Burlie Issac</t>
  </si>
  <si>
    <t xml:space="preserve">+1 (503) 459-5544</t>
  </si>
  <si>
    <t xml:space="preserve">3 Tennessee Lane</t>
  </si>
  <si>
    <t xml:space="preserve">Kandace Cragell</t>
  </si>
  <si>
    <t xml:space="preserve">kcragellkk@google.com</t>
  </si>
  <si>
    <t xml:space="preserve">+353 (458) 634-2269</t>
  </si>
  <si>
    <t xml:space="preserve">772 Buhler Point</t>
  </si>
  <si>
    <t xml:space="preserve">Lyon Ibert</t>
  </si>
  <si>
    <t xml:space="preserve">libertkl@huffingtonpost.com</t>
  </si>
  <si>
    <t xml:space="preserve">+1 (408) 546-0790</t>
  </si>
  <si>
    <t xml:space="preserve">623 Paget Crossing</t>
  </si>
  <si>
    <t xml:space="preserve">Reese Lidgey</t>
  </si>
  <si>
    <t xml:space="preserve">rlidgeykm@vimeo.com</t>
  </si>
  <si>
    <t xml:space="preserve">+1 (901) 276-4141</t>
  </si>
  <si>
    <t xml:space="preserve">22 Northwestern Alley</t>
  </si>
  <si>
    <t xml:space="preserve">Tersina Castagne</t>
  </si>
  <si>
    <t xml:space="preserve">tcastagnekn@wikia.com</t>
  </si>
  <si>
    <t xml:space="preserve">+1 (407) 154-6967</t>
  </si>
  <si>
    <t xml:space="preserve">403 Mifflin Pass</t>
  </si>
  <si>
    <t xml:space="preserve">Samuele Klaaassen</t>
  </si>
  <si>
    <t xml:space="preserve">+1 (313) 436-2249</t>
  </si>
  <si>
    <t xml:space="preserve">52 2nd Road</t>
  </si>
  <si>
    <t xml:space="preserve">Jordana Halden</t>
  </si>
  <si>
    <t xml:space="preserve">jhaldenkp@comcast.net</t>
  </si>
  <si>
    <t xml:space="preserve">+353 (278) 873-4395</t>
  </si>
  <si>
    <t xml:space="preserve">70 Oriole Lane</t>
  </si>
  <si>
    <t xml:space="preserve">Clones</t>
  </si>
  <si>
    <t xml:space="preserve">H23</t>
  </si>
  <si>
    <t xml:space="preserve">Hussein Olliff</t>
  </si>
  <si>
    <t xml:space="preserve">holliffkq@sciencedirect.com</t>
  </si>
  <si>
    <t xml:space="preserve">+353 (203) 716-7239</t>
  </si>
  <si>
    <t xml:space="preserve">251 Shoshone Terrace</t>
  </si>
  <si>
    <t xml:space="preserve">Stradbally</t>
  </si>
  <si>
    <t xml:space="preserve">Teddi Quadri</t>
  </si>
  <si>
    <t xml:space="preserve">tquadrikr@opensource.org</t>
  </si>
  <si>
    <t xml:space="preserve">+353 (789) 442-3189</t>
  </si>
  <si>
    <t xml:space="preserve">35 Meadow Vale Circle</t>
  </si>
  <si>
    <t xml:space="preserve">Ballina</t>
  </si>
  <si>
    <t xml:space="preserve">F26</t>
  </si>
  <si>
    <t xml:space="preserve">Felita Eshmade</t>
  </si>
  <si>
    <t xml:space="preserve">feshmadeks@umn.edu</t>
  </si>
  <si>
    <t xml:space="preserve">+1 (804) 531-4136</t>
  </si>
  <si>
    <t xml:space="preserve">08 Shopko Park</t>
  </si>
  <si>
    <t xml:space="preserve">Melodie OIlier</t>
  </si>
  <si>
    <t xml:space="preserve">moilierkt@paginegialle.it</t>
  </si>
  <si>
    <t xml:space="preserve">+353 (675) 503-7567</t>
  </si>
  <si>
    <t xml:space="preserve">146 Waxwing Point</t>
  </si>
  <si>
    <t xml:space="preserve">Glasnevin</t>
  </si>
  <si>
    <t xml:space="preserve">Hazel Iacopini</t>
  </si>
  <si>
    <t xml:space="preserve">+1 (682) 246-6139</t>
  </si>
  <si>
    <t xml:space="preserve">7594 Hollow Ridge Road</t>
  </si>
  <si>
    <t xml:space="preserve">Vinny Shoebotham</t>
  </si>
  <si>
    <t xml:space="preserve">vshoebothamkv@redcross.org</t>
  </si>
  <si>
    <t xml:space="preserve">+1 (212) 998-0802</t>
  </si>
  <si>
    <t xml:space="preserve">93569 Hintze Way</t>
  </si>
  <si>
    <t xml:space="preserve">Bran Sterke</t>
  </si>
  <si>
    <t xml:space="preserve">bsterkekw@biblegateway.com</t>
  </si>
  <si>
    <t xml:space="preserve">+1 (682) 617-0470</t>
  </si>
  <si>
    <t xml:space="preserve">0066 Hanover Avenue</t>
  </si>
  <si>
    <t xml:space="preserve">Simone Capon</t>
  </si>
  <si>
    <t xml:space="preserve">scaponkx@craigslist.org</t>
  </si>
  <si>
    <t xml:space="preserve">+1 (602) 619-0168</t>
  </si>
  <si>
    <t xml:space="preserve">0616 Utah Parkway</t>
  </si>
  <si>
    <t xml:space="preserve">91950-91273-JT</t>
  </si>
  <si>
    <t xml:space="preserve">Philomena Traite</t>
  </si>
  <si>
    <t xml:space="preserve">ptraiteky@huffingtonpost.com</t>
  </si>
  <si>
    <t xml:space="preserve">75 Saint Paul Junction</t>
  </si>
  <si>
    <t xml:space="preserve">Foster Constance</t>
  </si>
  <si>
    <t xml:space="preserve">fconstancekz@ifeng.com</t>
  </si>
  <si>
    <t xml:space="preserve">+1 (214) 388-6754</t>
  </si>
  <si>
    <t xml:space="preserve">2236 Mitchell Trail</t>
  </si>
  <si>
    <t xml:space="preserve">Fernando Sulman</t>
  </si>
  <si>
    <t xml:space="preserve">fsulmanl0@washington.edu</t>
  </si>
  <si>
    <t xml:space="preserve">+1 (828) 464-2678</t>
  </si>
  <si>
    <t xml:space="preserve">45 Village Terrace</t>
  </si>
  <si>
    <t xml:space="preserve">Dorotea Hollyman</t>
  </si>
  <si>
    <t xml:space="preserve">dhollymanl1@ibm.com</t>
  </si>
  <si>
    <t xml:space="preserve">+1 (406) 851-1244</t>
  </si>
  <si>
    <t xml:space="preserve">46861 Esker Avenue</t>
  </si>
  <si>
    <t xml:space="preserve">Billings</t>
  </si>
  <si>
    <t xml:space="preserve">Lorelei Nardoni</t>
  </si>
  <si>
    <t xml:space="preserve">lnardonil2@hao123.com</t>
  </si>
  <si>
    <t xml:space="preserve">77724 Roxbury Road</t>
  </si>
  <si>
    <t xml:space="preserve">Dallas Yarham</t>
  </si>
  <si>
    <t xml:space="preserve">dyarhaml3@moonfruit.com</t>
  </si>
  <si>
    <t xml:space="preserve">+1 (816) 213-5248</t>
  </si>
  <si>
    <t xml:space="preserve">689 8th Hill</t>
  </si>
  <si>
    <t xml:space="preserve">Independence</t>
  </si>
  <si>
    <t xml:space="preserve">Arlana Ferrea</t>
  </si>
  <si>
    <t xml:space="preserve">aferreal4@wikia.com</t>
  </si>
  <si>
    <t xml:space="preserve">5299 Springs Park</t>
  </si>
  <si>
    <t xml:space="preserve">Chuck Kendrick</t>
  </si>
  <si>
    <t xml:space="preserve">ckendrickl5@webnode.com</t>
  </si>
  <si>
    <t xml:space="preserve">74028 Hansons Crossing</t>
  </si>
  <si>
    <t xml:space="preserve">Monroe</t>
  </si>
  <si>
    <t xml:space="preserve">Sharona Danilchik</t>
  </si>
  <si>
    <t xml:space="preserve">sdanilchikl6@mit.edu</t>
  </si>
  <si>
    <t xml:space="preserve">+44 (292) 975-0144</t>
  </si>
  <si>
    <t xml:space="preserve">273 Nelson Parkway</t>
  </si>
  <si>
    <t xml:space="preserve">Sarajane Potter</t>
  </si>
  <si>
    <t xml:space="preserve">+1 (817) 389-2294</t>
  </si>
  <si>
    <t xml:space="preserve">5 Hermina Drive</t>
  </si>
  <si>
    <t xml:space="preserve">Bobby Folomkin</t>
  </si>
  <si>
    <t xml:space="preserve">bfolomkinl8@yolasite.com</t>
  </si>
  <si>
    <t xml:space="preserve">+1 (701) 278-8412</t>
  </si>
  <si>
    <t xml:space="preserve">2676 Alpine Lane</t>
  </si>
  <si>
    <t xml:space="preserve">Rafferty Pursglove</t>
  </si>
  <si>
    <t xml:space="preserve">rpursglovel9@biblegateway.com</t>
  </si>
  <si>
    <t xml:space="preserve">+1 (214) 813-8745</t>
  </si>
  <si>
    <t xml:space="preserve">4 Buena Vista Circle</t>
  </si>
  <si>
    <t xml:space="preserve">81059-24087-UE</t>
  </si>
  <si>
    <t xml:space="preserve">Riva De Micoli</t>
  </si>
  <si>
    <t xml:space="preserve">rdela@usa.gov</t>
  </si>
  <si>
    <t xml:space="preserve">+1 (614) 894-2436</t>
  </si>
  <si>
    <t xml:space="preserve">62449 Manitowish Point</t>
  </si>
  <si>
    <t xml:space="preserve">46168-23489-RD</t>
  </si>
  <si>
    <t xml:space="preserve">Antoine Taunton.</t>
  </si>
  <si>
    <t xml:space="preserve">atauntonlb@bing.com</t>
  </si>
  <si>
    <t xml:space="preserve">+1 (512) 286-0114</t>
  </si>
  <si>
    <t xml:space="preserve">42 Melrose Parkway</t>
  </si>
  <si>
    <t xml:space="preserve">11664-43119-GV</t>
  </si>
  <si>
    <t xml:space="preserve">Krishnah Incogna</t>
  </si>
  <si>
    <t xml:space="preserve">+1 (334) 451-9490</t>
  </si>
  <si>
    <t xml:space="preserve">948 Graedel Place</t>
  </si>
  <si>
    <t xml:space="preserve">Dalia Eburah</t>
  </si>
  <si>
    <t xml:space="preserve">deburahld@google.co.jp</t>
  </si>
  <si>
    <t xml:space="preserve">+44 (607) 596-3921</t>
  </si>
  <si>
    <t xml:space="preserve">23 Summerview Place</t>
  </si>
  <si>
    <t xml:space="preserve">Martie Brimilcombe</t>
  </si>
  <si>
    <t xml:space="preserve">mbrimilcombele@cnn.com</t>
  </si>
  <si>
    <t xml:space="preserve">2260 Kinsman Junction</t>
  </si>
  <si>
    <t xml:space="preserve">Suzanna Bollam</t>
  </si>
  <si>
    <t xml:space="preserve">sbollamlf@list-manage.com</t>
  </si>
  <si>
    <t xml:space="preserve">+1 (303) 746-0415</t>
  </si>
  <si>
    <t xml:space="preserve">5 Buhler Center</t>
  </si>
  <si>
    <t xml:space="preserve">Littleton</t>
  </si>
  <si>
    <t xml:space="preserve">Mellisa Mebes</t>
  </si>
  <si>
    <t xml:space="preserve">+1 (410) 273-2348</t>
  </si>
  <si>
    <t xml:space="preserve">803 Crest Line Parkway</t>
  </si>
  <si>
    <t xml:space="preserve">Alva Filipczak</t>
  </si>
  <si>
    <t xml:space="preserve">afilipczaklh@ning.com</t>
  </si>
  <si>
    <t xml:space="preserve">+353 (176) 447-3656</t>
  </si>
  <si>
    <t xml:space="preserve">4847 Vera Crossing</t>
  </si>
  <si>
    <t xml:space="preserve">Dorette Hinemoor</t>
  </si>
  <si>
    <t xml:space="preserve">+1 (754) 336-4224</t>
  </si>
  <si>
    <t xml:space="preserve">121 Union Point</t>
  </si>
  <si>
    <t xml:space="preserve">Rhetta Elnaugh</t>
  </si>
  <si>
    <t xml:space="preserve">relnaughlj@comsenz.com</t>
  </si>
  <si>
    <t xml:space="preserve">+1 (619) 728-2474</t>
  </si>
  <si>
    <t xml:space="preserve">48 Randy Street</t>
  </si>
  <si>
    <t xml:space="preserve">Jule Deehan</t>
  </si>
  <si>
    <t xml:space="preserve">jdeehanlk@about.me</t>
  </si>
  <si>
    <t xml:space="preserve">+1 (972) 327-1194</t>
  </si>
  <si>
    <t xml:space="preserve">11217 Maywood Terrace</t>
  </si>
  <si>
    <t xml:space="preserve">Janella Eden</t>
  </si>
  <si>
    <t xml:space="preserve">jedenll@e-recht24.de</t>
  </si>
  <si>
    <t xml:space="preserve">613 Merrick Way</t>
  </si>
  <si>
    <t xml:space="preserve">35463-72088-KU</t>
  </si>
  <si>
    <t xml:space="preserve">Devora Maton</t>
  </si>
  <si>
    <t xml:space="preserve">dmatonlm@utexas.edu</t>
  </si>
  <si>
    <t xml:space="preserve">+1 (616) 449-5632</t>
  </si>
  <si>
    <t xml:space="preserve">77 Butternut Park</t>
  </si>
  <si>
    <t xml:space="preserve">Ugo Southerden</t>
  </si>
  <si>
    <t xml:space="preserve">usoutherdenln@hao123.com</t>
  </si>
  <si>
    <t xml:space="preserve">+1 (786) 490-0037</t>
  </si>
  <si>
    <t xml:space="preserve">63 Holmberg Avenue</t>
  </si>
  <si>
    <t xml:space="preserve">Verne Dunkerley</t>
  </si>
  <si>
    <t xml:space="preserve">+1 (763) 806-0186</t>
  </si>
  <si>
    <t xml:space="preserve">5770 Crest Line Place</t>
  </si>
  <si>
    <t xml:space="preserve">Lacee Burtenshaw</t>
  </si>
  <si>
    <t xml:space="preserve">lburtenshawlp@shinystat.com</t>
  </si>
  <si>
    <t xml:space="preserve">+1 (678) 536-4251</t>
  </si>
  <si>
    <t xml:space="preserve">8 Prentice Way</t>
  </si>
  <si>
    <t xml:space="preserve">Adorne Gregoratti</t>
  </si>
  <si>
    <t xml:space="preserve">agregorattilq@vistaprint.com</t>
  </si>
  <si>
    <t xml:space="preserve">+353 (773) 508-6581</t>
  </si>
  <si>
    <t xml:space="preserve">27208 Maple Avenue</t>
  </si>
  <si>
    <t xml:space="preserve">Malahide</t>
  </si>
  <si>
    <t xml:space="preserve">K36</t>
  </si>
  <si>
    <t xml:space="preserve">Chris Croster</t>
  </si>
  <si>
    <t xml:space="preserve">ccrosterlr@gov.uk</t>
  </si>
  <si>
    <t xml:space="preserve">+1 (813) 621-3097</t>
  </si>
  <si>
    <t xml:space="preserve">9 Brickson Park Street</t>
  </si>
  <si>
    <t xml:space="preserve">Graeme Whitehead</t>
  </si>
  <si>
    <t xml:space="preserve">gwhiteheadls@hp.com</t>
  </si>
  <si>
    <t xml:space="preserve">39 Pawling Place</t>
  </si>
  <si>
    <t xml:space="preserve">Haslett Jodrelle</t>
  </si>
  <si>
    <t xml:space="preserve">hjodrellelt@samsung.com</t>
  </si>
  <si>
    <t xml:space="preserve">+1 (305) 334-0992</t>
  </si>
  <si>
    <t xml:space="preserve">9 Macpherson Avenue</t>
  </si>
  <si>
    <t xml:space="preserve">Cam Jewster</t>
  </si>
  <si>
    <t xml:space="preserve">cjewsterlu@moonfruit.com</t>
  </si>
  <si>
    <t xml:space="preserve">+1 (937) 925-7390</t>
  </si>
  <si>
    <t xml:space="preserve">24010 Sunnyside Drive</t>
  </si>
  <si>
    <t xml:space="preserve">Beryl Osborn</t>
  </si>
  <si>
    <t xml:space="preserve">+1 (312) 648-4940</t>
  </si>
  <si>
    <t xml:space="preserve">71 Donald Trail</t>
  </si>
  <si>
    <t xml:space="preserve">Kaela Nottram</t>
  </si>
  <si>
    <t xml:space="preserve">knottramlw@odnoklassniki.ru</t>
  </si>
  <si>
    <t xml:space="preserve">+353 (549) 358-7019</t>
  </si>
  <si>
    <t xml:space="preserve">5 Moulton Court</t>
  </si>
  <si>
    <t xml:space="preserve">Arklow</t>
  </si>
  <si>
    <t xml:space="preserve">Y14</t>
  </si>
  <si>
    <t xml:space="preserve">Nobe Buney</t>
  </si>
  <si>
    <t xml:space="preserve">nbuneylx@jugem.jp</t>
  </si>
  <si>
    <t xml:space="preserve">+1 (510) 973-7084</t>
  </si>
  <si>
    <t xml:space="preserve">7 Anzinger Parkway</t>
  </si>
  <si>
    <t xml:space="preserve">Silvan McShea</t>
  </si>
  <si>
    <t xml:space="preserve">smcshealy@photobucket.com</t>
  </si>
  <si>
    <t xml:space="preserve">+1 (360) 578-2262</t>
  </si>
  <si>
    <t xml:space="preserve">017 Loeprich Trail</t>
  </si>
  <si>
    <t xml:space="preserve">Olympia</t>
  </si>
  <si>
    <t xml:space="preserve">Karylin Huddart</t>
  </si>
  <si>
    <t xml:space="preserve">khuddartlz@about.com</t>
  </si>
  <si>
    <t xml:space="preserve">+1 (214) 931-4518</t>
  </si>
  <si>
    <t xml:space="preserve">831 Meadow Valley Way</t>
  </si>
  <si>
    <t xml:space="preserve">Jereme Gippes</t>
  </si>
  <si>
    <t xml:space="preserve">jgippesm0@cloudflare.com</t>
  </si>
  <si>
    <t xml:space="preserve">+44 (185) 319-5850</t>
  </si>
  <si>
    <t xml:space="preserve">47392 Spenser Trail</t>
  </si>
  <si>
    <t xml:space="preserve">Twyford</t>
  </si>
  <si>
    <t xml:space="preserve">LE14</t>
  </si>
  <si>
    <t xml:space="preserve">Lukas Whittlesee</t>
  </si>
  <si>
    <t xml:space="preserve">lwhittleseem1@e-recht24.de</t>
  </si>
  <si>
    <t xml:space="preserve">+1 (540) 413-9605</t>
  </si>
  <si>
    <t xml:space="preserve">720 Victoria Parkway</t>
  </si>
  <si>
    <t xml:space="preserve">Gregorius Trengrove</t>
  </si>
  <si>
    <t xml:space="preserve">gtrengrovem2@elpais.com</t>
  </si>
  <si>
    <t xml:space="preserve">+1 (516) 513-7620</t>
  </si>
  <si>
    <t xml:space="preserve">0862 Farwell Avenue</t>
  </si>
  <si>
    <t xml:space="preserve">New Hyde Park</t>
  </si>
  <si>
    <t xml:space="preserve">Wright Caldero</t>
  </si>
  <si>
    <t xml:space="preserve">wcalderom3@stumbleupon.com</t>
  </si>
  <si>
    <t xml:space="preserve">+1 (714) 117-5483</t>
  </si>
  <si>
    <t xml:space="preserve">5933 Graceland Way</t>
  </si>
  <si>
    <t xml:space="preserve">Merell Zanazzi</t>
  </si>
  <si>
    <t xml:space="preserve">+1 (606) 824-3445</t>
  </si>
  <si>
    <t xml:space="preserve">4 Memorial Place</t>
  </si>
  <si>
    <t xml:space="preserve">Jed Kennicott</t>
  </si>
  <si>
    <t xml:space="preserve">jkennicottm5@yahoo.co.jp</t>
  </si>
  <si>
    <t xml:space="preserve">+1 (813) 579-8389</t>
  </si>
  <si>
    <t xml:space="preserve">2 Holy Cross Pass</t>
  </si>
  <si>
    <t xml:space="preserve">Guenevere Ruggen</t>
  </si>
  <si>
    <t xml:space="preserve">gruggenm6@nymag.com</t>
  </si>
  <si>
    <t xml:space="preserve">+1 (408) 211-2306</t>
  </si>
  <si>
    <t xml:space="preserve">67 Mendota Hill</t>
  </si>
  <si>
    <t xml:space="preserve">Gonzales Cicculi</t>
  </si>
  <si>
    <t xml:space="preserve">63861 Bunting Road</t>
  </si>
  <si>
    <t xml:space="preserve">Man Fright</t>
  </si>
  <si>
    <t xml:space="preserve">mfrightm8@harvard.edu</t>
  </si>
  <si>
    <t xml:space="preserve">+353 (955) 108-0675</t>
  </si>
  <si>
    <t xml:space="preserve">27242 Fordem Crossing</t>
  </si>
  <si>
    <t xml:space="preserve">Boyce Tarte</t>
  </si>
  <si>
    <t xml:space="preserve">btartem9@aol.com</t>
  </si>
  <si>
    <t xml:space="preserve">+1 (360) 927-6561</t>
  </si>
  <si>
    <t xml:space="preserve">084 Reindahl Park</t>
  </si>
  <si>
    <t xml:space="preserve">Caddric Krzysztofiak</t>
  </si>
  <si>
    <t xml:space="preserve">ckrzysztofiakma@skyrock.com</t>
  </si>
  <si>
    <t xml:space="preserve">+1 (972) 782-4187</t>
  </si>
  <si>
    <t xml:space="preserve">6 Dayton Alley</t>
  </si>
  <si>
    <t xml:space="preserve">Mesquite</t>
  </si>
  <si>
    <t xml:space="preserve">Darn Penquet</t>
  </si>
  <si>
    <t xml:space="preserve">dpenquetmb@diigo.com</t>
  </si>
  <si>
    <t xml:space="preserve">19199 Mariners Cove Avenue</t>
  </si>
  <si>
    <t xml:space="preserve">Jammie Cloke</t>
  </si>
  <si>
    <t xml:space="preserve">+44 (540) 353-5754</t>
  </si>
  <si>
    <t xml:space="preserve">844 Lawn Drive</t>
  </si>
  <si>
    <t xml:space="preserve">Chester Clowton</t>
  </si>
  <si>
    <t xml:space="preserve">+1 (763) 691-6777</t>
  </si>
  <si>
    <t xml:space="preserve">15196 Pleasure Court</t>
  </si>
  <si>
    <t xml:space="preserve">Monticello</t>
  </si>
  <si>
    <t xml:space="preserve">Kathleen Diable</t>
  </si>
  <si>
    <t xml:space="preserve">81 Arapahoe Circle</t>
  </si>
  <si>
    <t xml:space="preserve">Koren Ferretti</t>
  </si>
  <si>
    <t xml:space="preserve">kferrettimf@huffingtonpost.com</t>
  </si>
  <si>
    <t xml:space="preserve">+353 (526) 215-2582</t>
  </si>
  <si>
    <t xml:space="preserve">372 Northland Street</t>
  </si>
  <si>
    <t xml:space="preserve">44938-31785-YZ</t>
  </si>
  <si>
    <t xml:space="preserve">Agretha Melland</t>
  </si>
  <si>
    <t xml:space="preserve">amellandmg@pen.io</t>
  </si>
  <si>
    <t xml:space="preserve">+1 (212) 500-7483</t>
  </si>
  <si>
    <t xml:space="preserve">5424 Beilfuss Court</t>
  </si>
  <si>
    <t xml:space="preserve">Chaddie Bennie</t>
  </si>
  <si>
    <t xml:space="preserve">+1 (915) 204-2588</t>
  </si>
  <si>
    <t xml:space="preserve">935 Lawn Circle</t>
  </si>
  <si>
    <t xml:space="preserve">Alberta Balsdone</t>
  </si>
  <si>
    <t xml:space="preserve">abalsdonemi@toplist.cz</t>
  </si>
  <si>
    <t xml:space="preserve">+1 (863) 490-5370</t>
  </si>
  <si>
    <t xml:space="preserve">3 Kings Plaza</t>
  </si>
  <si>
    <t xml:space="preserve">Largo</t>
  </si>
  <si>
    <t xml:space="preserve">Brice Romera</t>
  </si>
  <si>
    <t xml:space="preserve">bromeramj@list-manage.com</t>
  </si>
  <si>
    <t xml:space="preserve">+353 (640) 110-9801</t>
  </si>
  <si>
    <t xml:space="preserve">2311 Eastlawn Plaza</t>
  </si>
  <si>
    <t xml:space="preserve">Foxrock</t>
  </si>
  <si>
    <t xml:space="preserve">45009-09239-IV</t>
  </si>
  <si>
    <t xml:space="preserve">Micky Glover</t>
  </si>
  <si>
    <t xml:space="preserve">mglovermk@cnbc.com</t>
  </si>
  <si>
    <t xml:space="preserve">+44 (898) 129-9218</t>
  </si>
  <si>
    <t xml:space="preserve">95 Grasskamp Point</t>
  </si>
  <si>
    <t xml:space="preserve">Burnside</t>
  </si>
  <si>
    <t xml:space="preserve">EH52</t>
  </si>
  <si>
    <t xml:space="preserve">Conchita Bryde</t>
  </si>
  <si>
    <t xml:space="preserve">cbrydeml@tuttocitta.it</t>
  </si>
  <si>
    <t xml:space="preserve">+1 (405) 497-2199</t>
  </si>
  <si>
    <t xml:space="preserve">74 Crowley Plaza</t>
  </si>
  <si>
    <t xml:space="preserve">Silvanus Enefer</t>
  </si>
  <si>
    <t xml:space="preserve">senefermm@blog.com</t>
  </si>
  <si>
    <t xml:space="preserve">+1 (202) 877-3473</t>
  </si>
  <si>
    <t xml:space="preserve">52 Carey Plaza</t>
  </si>
  <si>
    <t xml:space="preserve">Lenci Haggerstone</t>
  </si>
  <si>
    <t xml:space="preserve">lhaggerstonemn@independent.co.uk</t>
  </si>
  <si>
    <t xml:space="preserve">+1 (770) 779-0007</t>
  </si>
  <si>
    <t xml:space="preserve">52441 Evergreen Lane</t>
  </si>
  <si>
    <t xml:space="preserve">Marvin Gundry</t>
  </si>
  <si>
    <t xml:space="preserve">mgundrymo@omniture.com</t>
  </si>
  <si>
    <t xml:space="preserve">+353 (500) 164-9392</t>
  </si>
  <si>
    <t xml:space="preserve">4 Harper Avenue</t>
  </si>
  <si>
    <t xml:space="preserve">Bayard Wellan</t>
  </si>
  <si>
    <t xml:space="preserve">bwellanmp@cafepress.com</t>
  </si>
  <si>
    <t xml:space="preserve">7203 Main Crossing</t>
  </si>
  <si>
    <t xml:space="preserve">Allis Wilmore</t>
  </si>
  <si>
    <t xml:space="preserve">+1 (713) 984-5207</t>
  </si>
  <si>
    <t xml:space="preserve">94 Moulton Street</t>
  </si>
  <si>
    <t xml:space="preserve">Caddric Atcheson</t>
  </si>
  <si>
    <t xml:space="preserve">catchesonmr@xinhuanet.com</t>
  </si>
  <si>
    <t xml:space="preserve">+1 (202) 975-7723</t>
  </si>
  <si>
    <t xml:space="preserve">1 Hovde Pass</t>
  </si>
  <si>
    <t xml:space="preserve">Eustace Stenton</t>
  </si>
  <si>
    <t xml:space="preserve">estentonms@google.it</t>
  </si>
  <si>
    <t xml:space="preserve">+1 (512) 819-1430</t>
  </si>
  <si>
    <t xml:space="preserve">8472 Graedel Circle</t>
  </si>
  <si>
    <t xml:space="preserve">Ericka Tripp</t>
  </si>
  <si>
    <t xml:space="preserve">etrippmt@wp.com</t>
  </si>
  <si>
    <t xml:space="preserve">+1 (602) 971-9708</t>
  </si>
  <si>
    <t xml:space="preserve">4 4th Pass</t>
  </si>
  <si>
    <t xml:space="preserve">Lyndsey MacManus</t>
  </si>
  <si>
    <t xml:space="preserve">lmacmanusmu@imdb.com</t>
  </si>
  <si>
    <t xml:space="preserve">+1 (912) 191-6620</t>
  </si>
  <si>
    <t xml:space="preserve">9 Springs Crossing</t>
  </si>
  <si>
    <t xml:space="preserve">Savannah</t>
  </si>
  <si>
    <t xml:space="preserve">Tess Benediktovich</t>
  </si>
  <si>
    <t xml:space="preserve">tbenediktovichmv@ebay.com</t>
  </si>
  <si>
    <t xml:space="preserve">+1 (505) 523-8113</t>
  </si>
  <si>
    <t xml:space="preserve">1068 Sutherland Plaza</t>
  </si>
  <si>
    <t xml:space="preserve">Albuquerque</t>
  </si>
  <si>
    <t xml:space="preserve">Correy Bourner</t>
  </si>
  <si>
    <t xml:space="preserve">cbournermw@chronoengine.com</t>
  </si>
  <si>
    <t xml:space="preserve">6058 Lunder Junction</t>
  </si>
  <si>
    <t xml:space="preserve">78661-52235-WG</t>
  </si>
  <si>
    <t xml:space="preserve">Uta Kohring</t>
  </si>
  <si>
    <t xml:space="preserve">ukohringmx@seattletimes.com</t>
  </si>
  <si>
    <t xml:space="preserve">+1 (619) 602-9063</t>
  </si>
  <si>
    <t xml:space="preserve">3 Loftsgordon Plaza</t>
  </si>
  <si>
    <t xml:space="preserve">Kandy Heddan</t>
  </si>
  <si>
    <t xml:space="preserve">kheddanmy@icq.com</t>
  </si>
  <si>
    <t xml:space="preserve">+1 (850) 796-6812</t>
  </si>
  <si>
    <t xml:space="preserve">6234 Heath Court</t>
  </si>
  <si>
    <t xml:space="preserve">Ibby Charters</t>
  </si>
  <si>
    <t xml:space="preserve">ichartersmz@abc.net.au</t>
  </si>
  <si>
    <t xml:space="preserve">+1 (202) 710-9776</t>
  </si>
  <si>
    <t xml:space="preserve">9435 Troy Circle</t>
  </si>
  <si>
    <t xml:space="preserve">Adora Roubert</t>
  </si>
  <si>
    <t xml:space="preserve">aroubertn0@tmall.com</t>
  </si>
  <si>
    <t xml:space="preserve">+1 (772) 366-6549</t>
  </si>
  <si>
    <t xml:space="preserve">27591 Michigan Place</t>
  </si>
  <si>
    <t xml:space="preserve">Port Saint Lucie</t>
  </si>
  <si>
    <t xml:space="preserve">Hillel Mairs</t>
  </si>
  <si>
    <t xml:space="preserve">hmairsn1@so-net.ne.jp</t>
  </si>
  <si>
    <t xml:space="preserve">+1 (304) 834-9665</t>
  </si>
  <si>
    <t xml:space="preserve">325 Forest Run Crossing</t>
  </si>
  <si>
    <t xml:space="preserve">Helaina Rainforth</t>
  </si>
  <si>
    <t xml:space="preserve">hrainforthn2@blog.com</t>
  </si>
  <si>
    <t xml:space="preserve">+1 (215) 607-9440</t>
  </si>
  <si>
    <t xml:space="preserve">132 New Castle Drive</t>
  </si>
  <si>
    <t xml:space="preserve">Odelia Skerme</t>
  </si>
  <si>
    <t xml:space="preserve">oskermen3@hatena.ne.jp</t>
  </si>
  <si>
    <t xml:space="preserve">+1 (405) 615-0298</t>
  </si>
  <si>
    <t xml:space="preserve">4 Tony Circle</t>
  </si>
  <si>
    <t xml:space="preserve">Isac Jesper</t>
  </si>
  <si>
    <t xml:space="preserve">ijespern4@theglobeandmail.com</t>
  </si>
  <si>
    <t xml:space="preserve">+1 (239) 918-0943</t>
  </si>
  <si>
    <t xml:space="preserve">810 Sage Court</t>
  </si>
  <si>
    <t xml:space="preserve">Lenette Dwerryhouse</t>
  </si>
  <si>
    <t xml:space="preserve">ldwerryhousen5@gravatar.com</t>
  </si>
  <si>
    <t xml:space="preserve">+1 (682) 812-1698</t>
  </si>
  <si>
    <t xml:space="preserve">2 Wayridge Court</t>
  </si>
  <si>
    <t xml:space="preserve">Nadeen Broomer</t>
  </si>
  <si>
    <t xml:space="preserve">nbroomern6@examiner.com</t>
  </si>
  <si>
    <t xml:space="preserve">+1 (402) 219-2018</t>
  </si>
  <si>
    <t xml:space="preserve">51 Straubel Terrace</t>
  </si>
  <si>
    <t xml:space="preserve">Omaha</t>
  </si>
  <si>
    <t xml:space="preserve">Konstantine Thoumasson</t>
  </si>
  <si>
    <t xml:space="preserve">kthoumassonn7@bloglovin.com</t>
  </si>
  <si>
    <t xml:space="preserve">342 North Lane</t>
  </si>
  <si>
    <t xml:space="preserve">Frans Habbergham</t>
  </si>
  <si>
    <t xml:space="preserve">fhabberghamn8@discovery.com</t>
  </si>
  <si>
    <t xml:space="preserve">+1 (775) 814-9362</t>
  </si>
  <si>
    <t xml:space="preserve">76 Fallview Crossing</t>
  </si>
  <si>
    <t xml:space="preserve">86783-78048-GC</t>
  </si>
  <si>
    <t xml:space="preserve">Margarette Woolham</t>
  </si>
  <si>
    <t xml:space="preserve">mwoolhamn9@nature.com</t>
  </si>
  <si>
    <t xml:space="preserve">+1 (321) 687-2352</t>
  </si>
  <si>
    <t xml:space="preserve">5 Sunnyside Drive</t>
  </si>
  <si>
    <t xml:space="preserve">Romain Avrashin</t>
  </si>
  <si>
    <t xml:space="preserve">ravrashinna@tamu.edu</t>
  </si>
  <si>
    <t xml:space="preserve">+1 (202) 973-9890</t>
  </si>
  <si>
    <t xml:space="preserve">88 Westerfield Point</t>
  </si>
  <si>
    <t xml:space="preserve">Miran Doidge</t>
  </si>
  <si>
    <t xml:space="preserve">mdoidgenb@etsy.com</t>
  </si>
  <si>
    <t xml:space="preserve">+1 (831) 955-4716</t>
  </si>
  <si>
    <t xml:space="preserve">94 Del Mar Lane</t>
  </si>
  <si>
    <t xml:space="preserve">Salinas</t>
  </si>
  <si>
    <t xml:space="preserve">Janeva Edinboro</t>
  </si>
  <si>
    <t xml:space="preserve">jedinboronc@reverbnation.com</t>
  </si>
  <si>
    <t xml:space="preserve">+1 (754) 219-4187</t>
  </si>
  <si>
    <t xml:space="preserve">24 Bowman Point</t>
  </si>
  <si>
    <t xml:space="preserve">Trumaine Tewelson</t>
  </si>
  <si>
    <t xml:space="preserve">ttewelsonnd@cdbaby.com</t>
  </si>
  <si>
    <t xml:space="preserve">903 Scoville Court</t>
  </si>
  <si>
    <t xml:space="preserve">06624-75300-AR</t>
  </si>
  <si>
    <t xml:space="preserve">Niles Krimmer</t>
  </si>
  <si>
    <t xml:space="preserve">nkrimmerne@bbb.org</t>
  </si>
  <si>
    <t xml:space="preserve">0401 Bashford Avenue</t>
  </si>
  <si>
    <t xml:space="preserve">Glendale</t>
  </si>
  <si>
    <t xml:space="preserve">De Drewitt</t>
  </si>
  <si>
    <t xml:space="preserve">ddrewittnf@mapquest.com</t>
  </si>
  <si>
    <t xml:space="preserve">+1 (571) 504-1175</t>
  </si>
  <si>
    <t xml:space="preserve">6 Tomscot Hill</t>
  </si>
  <si>
    <t xml:space="preserve">Adelheid Gladhill</t>
  </si>
  <si>
    <t xml:space="preserve">agladhillng@stanford.edu</t>
  </si>
  <si>
    <t xml:space="preserve">+1 (410) 991-5601</t>
  </si>
  <si>
    <t xml:space="preserve">36 Atwood Plaza</t>
  </si>
  <si>
    <t xml:space="preserve">Murielle Lorinez</t>
  </si>
  <si>
    <t xml:space="preserve">mlorineznh@whitehouse.gov</t>
  </si>
  <si>
    <t xml:space="preserve">029 Bluejay Circle</t>
  </si>
  <si>
    <t xml:space="preserve">Edin Mathe</t>
  </si>
  <si>
    <t xml:space="preserve">+1 (404) 514-8311</t>
  </si>
  <si>
    <t xml:space="preserve">49261 Merry Crossing</t>
  </si>
  <si>
    <t xml:space="preserve">Mordy Van Der Vlies</t>
  </si>
  <si>
    <t xml:space="preserve">mvannj@wikipedia.org</t>
  </si>
  <si>
    <t xml:space="preserve">297 Fulton Way</t>
  </si>
  <si>
    <t xml:space="preserve">Mobile</t>
  </si>
  <si>
    <t xml:space="preserve">Spencer Wastell</t>
  </si>
  <si>
    <t xml:space="preserve">+1 (432) 765-8747</t>
  </si>
  <si>
    <t xml:space="preserve">80 Oak Alley</t>
  </si>
  <si>
    <t xml:space="preserve">Jemimah Ethelston</t>
  </si>
  <si>
    <t xml:space="preserve">jethelstonnl@creativecommons.org</t>
  </si>
  <si>
    <t xml:space="preserve">+1 (954) 385-3551</t>
  </si>
  <si>
    <t xml:space="preserve">676 Mcbride Lane</t>
  </si>
  <si>
    <t xml:space="preserve">Hollywood</t>
  </si>
  <si>
    <t xml:space="preserve">39652-20484-RV</t>
  </si>
  <si>
    <t xml:space="preserve">Bobbe Jevon</t>
  </si>
  <si>
    <t xml:space="preserve">bjevonnm@feedburner.com</t>
  </si>
  <si>
    <t xml:space="preserve">+1 (785) 211-7568</t>
  </si>
  <si>
    <t xml:space="preserve">66 Roth Center</t>
  </si>
  <si>
    <t xml:space="preserve">Perice Eberz</t>
  </si>
  <si>
    <t xml:space="preserve">peberznn@woothemes.com</t>
  </si>
  <si>
    <t xml:space="preserve">+1 (530) 938-1204</t>
  </si>
  <si>
    <t xml:space="preserve">490 Elmside Court</t>
  </si>
  <si>
    <t xml:space="preserve">Bear Gaish</t>
  </si>
  <si>
    <t xml:space="preserve">bgaishno@altervista.org</t>
  </si>
  <si>
    <t xml:space="preserve">0010 Dayton Crossing</t>
  </si>
  <si>
    <t xml:space="preserve">Lynnea Danton</t>
  </si>
  <si>
    <t xml:space="preserve">ldantonnp@miitbeian.gov.cn</t>
  </si>
  <si>
    <t xml:space="preserve">111 Mosinee Alley</t>
  </si>
  <si>
    <t xml:space="preserve">Skipton Morrall</t>
  </si>
  <si>
    <t xml:space="preserve">smorrallnq@answers.com</t>
  </si>
  <si>
    <t xml:space="preserve">+1 (304) 897-5422</t>
  </si>
  <si>
    <t xml:space="preserve">52731 Fair Oaks Way</t>
  </si>
  <si>
    <t xml:space="preserve">Devan Crownshaw</t>
  </si>
  <si>
    <t xml:space="preserve">dcrownshawnr@photobucket.com</t>
  </si>
  <si>
    <t xml:space="preserve">+1 (610) 576-4733</t>
  </si>
  <si>
    <t xml:space="preserve">25669 Spohn Plaza</t>
  </si>
  <si>
    <t xml:space="preserve">67938-81768-NX</t>
  </si>
  <si>
    <t xml:space="preserve">Kriste Wessel</t>
  </si>
  <si>
    <t xml:space="preserve">kwesselns@wikispaces.com</t>
  </si>
  <si>
    <t xml:space="preserve">+44 (739) 768-8321</t>
  </si>
  <si>
    <t xml:space="preserve">2664 Karstens Court</t>
  </si>
  <si>
    <t xml:space="preserve">W1F</t>
  </si>
  <si>
    <t xml:space="preserve">Joceline Reddoch</t>
  </si>
  <si>
    <t xml:space="preserve">jreddochnt@sun.com</t>
  </si>
  <si>
    <t xml:space="preserve">+1 (863) 742-5292</t>
  </si>
  <si>
    <t xml:space="preserve">79075 Helena Road</t>
  </si>
  <si>
    <t xml:space="preserve">Shelley Titley</t>
  </si>
  <si>
    <t xml:space="preserve">stitleynu@whitehouse.gov</t>
  </si>
  <si>
    <t xml:space="preserve">+1 (701) 350-6149</t>
  </si>
  <si>
    <t xml:space="preserve">8279 Old Gate Lane</t>
  </si>
  <si>
    <t xml:space="preserve">Redd Simao</t>
  </si>
  <si>
    <t xml:space="preserve">rsimaonv@simplemachines.org</t>
  </si>
  <si>
    <t xml:space="preserve">+1 (479) 898-5090</t>
  </si>
  <si>
    <t xml:space="preserve">37 Ridgeway Street</t>
  </si>
  <si>
    <t xml:space="preserve">Cece Inker</t>
  </si>
  <si>
    <t xml:space="preserve">+1 (863) 977-9033</t>
  </si>
  <si>
    <t xml:space="preserve">67 Annamark Street</t>
  </si>
  <si>
    <t xml:space="preserve">Noel Chisholm</t>
  </si>
  <si>
    <t xml:space="preserve">nchisholmnx@example.com</t>
  </si>
  <si>
    <t xml:space="preserve">+1 (865) 228-1100</t>
  </si>
  <si>
    <t xml:space="preserve">85 Calypso Place</t>
  </si>
  <si>
    <t xml:space="preserve">Grazia Oats</t>
  </si>
  <si>
    <t xml:space="preserve">goatsny@live.com</t>
  </si>
  <si>
    <t xml:space="preserve">+1 (213) 813-1072</t>
  </si>
  <si>
    <t xml:space="preserve">7552 Dottie Road</t>
  </si>
  <si>
    <t xml:space="preserve">Meade Birkin</t>
  </si>
  <si>
    <t xml:space="preserve">mbirkinnz@java.com</t>
  </si>
  <si>
    <t xml:space="preserve">+1 (954) 431-7206</t>
  </si>
  <si>
    <t xml:space="preserve">218 Elka Trail</t>
  </si>
  <si>
    <t xml:space="preserve">Ronda Pyson</t>
  </si>
  <si>
    <t xml:space="preserve">rpysono0@constantcontact.com</t>
  </si>
  <si>
    <t xml:space="preserve">+353 (836) 436-1472</t>
  </si>
  <si>
    <t xml:space="preserve">850 Jenna Court</t>
  </si>
  <si>
    <t xml:space="preserve">13764-02913-LA</t>
  </si>
  <si>
    <t xml:space="preserve">Rachele Ebrall</t>
  </si>
  <si>
    <t xml:space="preserve">+1 (312) 585-2288</t>
  </si>
  <si>
    <t xml:space="preserve">709 Blackbird Crossing</t>
  </si>
  <si>
    <t xml:space="preserve">Rafaela Treacher</t>
  </si>
  <si>
    <t xml:space="preserve">rtreachero2@usa.gov</t>
  </si>
  <si>
    <t xml:space="preserve">+353 (552) 867-2244</t>
  </si>
  <si>
    <t xml:space="preserve">16 Prentice Court</t>
  </si>
  <si>
    <t xml:space="preserve">Greystones</t>
  </si>
  <si>
    <t xml:space="preserve">Bee Fattorini</t>
  </si>
  <si>
    <t xml:space="preserve">bfattorinio3@quantcast.com</t>
  </si>
  <si>
    <t xml:space="preserve">433 Caliangt Park</t>
  </si>
  <si>
    <t xml:space="preserve">Monaghan</t>
  </si>
  <si>
    <t xml:space="preserve">H18</t>
  </si>
  <si>
    <t xml:space="preserve">Margie Palleske</t>
  </si>
  <si>
    <t xml:space="preserve">mpalleskeo4@nyu.edu</t>
  </si>
  <si>
    <t xml:space="preserve">+1 (561) 371-1596</t>
  </si>
  <si>
    <t xml:space="preserve">30 Dixon Trail</t>
  </si>
  <si>
    <t xml:space="preserve">Alexina Randals</t>
  </si>
  <si>
    <t xml:space="preserve">+1 (916) 300-4433</t>
  </si>
  <si>
    <t xml:space="preserve">713 Hayes Junction</t>
  </si>
  <si>
    <t xml:space="preserve">Filip Antcliffe</t>
  </si>
  <si>
    <t xml:space="preserve">fantcliffeo6@amazon.co.jp</t>
  </si>
  <si>
    <t xml:space="preserve">+353 (581) 217-6697</t>
  </si>
  <si>
    <t xml:space="preserve">05 Bobwhite Pass</t>
  </si>
  <si>
    <t xml:space="preserve">Peyter Matignon</t>
  </si>
  <si>
    <t xml:space="preserve">pmatignono7@harvard.edu</t>
  </si>
  <si>
    <t xml:space="preserve">+44 (792) 626-3977</t>
  </si>
  <si>
    <t xml:space="preserve">3162 Arizona Way</t>
  </si>
  <si>
    <t xml:space="preserve">Kirkton</t>
  </si>
  <si>
    <t xml:space="preserve">KW10</t>
  </si>
  <si>
    <t xml:space="preserve">Claudie Weond</t>
  </si>
  <si>
    <t xml:space="preserve">cweondo8@theglobeandmail.com</t>
  </si>
  <si>
    <t xml:space="preserve">+1 (828) 335-1268</t>
  </si>
  <si>
    <t xml:space="preserve">41 Coolidge Way</t>
  </si>
  <si>
    <t xml:space="preserve">Modesty MacConnechie</t>
  </si>
  <si>
    <t xml:space="preserve">mmacconnechieo9@reuters.com</t>
  </si>
  <si>
    <t xml:space="preserve">+1 (304) 620-6008</t>
  </si>
  <si>
    <t xml:space="preserve">526 Onsgard Park</t>
  </si>
  <si>
    <t xml:space="preserve">Jaquenette Skentelbery</t>
  </si>
  <si>
    <t xml:space="preserve">jskentelberyoa@paypal.com</t>
  </si>
  <si>
    <t xml:space="preserve">+1 (713) 976-5419</t>
  </si>
  <si>
    <t xml:space="preserve">90235 Holy Cross Parkway</t>
  </si>
  <si>
    <t xml:space="preserve">Orazio Comber</t>
  </si>
  <si>
    <t xml:space="preserve">ocomberob@goo.gl</t>
  </si>
  <si>
    <t xml:space="preserve">+353 (947) 836-2302</t>
  </si>
  <si>
    <t xml:space="preserve">725 Autumn Leaf Place</t>
  </si>
  <si>
    <t xml:space="preserve">66934-67426-WC</t>
  </si>
  <si>
    <t xml:space="preserve">Domini Bram</t>
  </si>
  <si>
    <t xml:space="preserve">dbramoc@ifeng.com</t>
  </si>
  <si>
    <t xml:space="preserve">+1 (202) 790-0537</t>
  </si>
  <si>
    <t xml:space="preserve">7528 Luster Court</t>
  </si>
  <si>
    <t xml:space="preserve">Zachary Tramel</t>
  </si>
  <si>
    <t xml:space="preserve">ztramelod@netlog.com</t>
  </si>
  <si>
    <t xml:space="preserve">+1 (862) 925-5943</t>
  </si>
  <si>
    <t xml:space="preserve">28834 Wayridge Lane</t>
  </si>
  <si>
    <t xml:space="preserve">Izaak Primak</t>
  </si>
  <si>
    <t xml:space="preserve">+1 (206) 705-3979</t>
  </si>
  <si>
    <t xml:space="preserve">55 Buhler Pass</t>
  </si>
  <si>
    <t xml:space="preserve">Brittani Thoresbie</t>
  </si>
  <si>
    <t xml:space="preserve">+1 (303) 606-9146</t>
  </si>
  <si>
    <t xml:space="preserve">643 Logan Plaza</t>
  </si>
  <si>
    <t xml:space="preserve">Constanta Hatfull</t>
  </si>
  <si>
    <t xml:space="preserve">chatfullog@ebay.com</t>
  </si>
  <si>
    <t xml:space="preserve">+1 (815) 382-1966</t>
  </si>
  <si>
    <t xml:space="preserve">2 Nelson Alley</t>
  </si>
  <si>
    <t xml:space="preserve">Rockford</t>
  </si>
  <si>
    <t xml:space="preserve">Bobbe Castagneto</t>
  </si>
  <si>
    <t xml:space="preserve">+1 (406) 972-9050</t>
  </si>
  <si>
    <t xml:space="preserve">5 Moose Terrace</t>
  </si>
  <si>
    <t xml:space="preserve">32562-55185-DQ</t>
  </si>
  <si>
    <t xml:space="preserve">Chastity Swatman</t>
  </si>
  <si>
    <t xml:space="preserve">cswatmanoi@cbslocal.com</t>
  </si>
  <si>
    <t xml:space="preserve">+1 (404) 916-1168</t>
  </si>
  <si>
    <t xml:space="preserve">4 Eastwood Alley</t>
  </si>
  <si>
    <t xml:space="preserve">Lindon Agnolo</t>
  </si>
  <si>
    <t xml:space="preserve">lagnolooj@pinterest.com</t>
  </si>
  <si>
    <t xml:space="preserve">+1 (918) 228-6949</t>
  </si>
  <si>
    <t xml:space="preserve">82499 Mallard Lane</t>
  </si>
  <si>
    <t xml:space="preserve">Delainey Kiddy</t>
  </si>
  <si>
    <t xml:space="preserve">dkiddyok@fda.gov</t>
  </si>
  <si>
    <t xml:space="preserve">+1 (209) 103-3933</t>
  </si>
  <si>
    <t xml:space="preserve">66184 Melby Avenue</t>
  </si>
  <si>
    <t xml:space="preserve">Helli Petroulis</t>
  </si>
  <si>
    <t xml:space="preserve">hpetroulisol@state.tx.us</t>
  </si>
  <si>
    <t xml:space="preserve">+353 (783) 893-0842</t>
  </si>
  <si>
    <t xml:space="preserve">56 Hollow Ridge Circle</t>
  </si>
  <si>
    <t xml:space="preserve">Mullagh</t>
  </si>
  <si>
    <t xml:space="preserve">Marty Scholl</t>
  </si>
  <si>
    <t xml:space="preserve">mschollom@taobao.com</t>
  </si>
  <si>
    <t xml:space="preserve">+1 (415) 613-5939</t>
  </si>
  <si>
    <t xml:space="preserve">59992 Canary Crossing</t>
  </si>
  <si>
    <t xml:space="preserve">Kienan Ferson</t>
  </si>
  <si>
    <t xml:space="preserve">kfersonon@g.co</t>
  </si>
  <si>
    <t xml:space="preserve">+1 (251) 291-1195</t>
  </si>
  <si>
    <t xml:space="preserve">72997 Annamark Plaza</t>
  </si>
  <si>
    <t xml:space="preserve">Blake Kelloway</t>
  </si>
  <si>
    <t xml:space="preserve">bkellowayoo@omniture.com</t>
  </si>
  <si>
    <t xml:space="preserve">+1 (415) 757-3377</t>
  </si>
  <si>
    <t xml:space="preserve">7351 Sloan Pass</t>
  </si>
  <si>
    <t xml:space="preserve">Scarlett Oliffe</t>
  </si>
  <si>
    <t xml:space="preserve">soliffeop@yellowbook.com</t>
  </si>
  <si>
    <t xml:space="preserve">+1 (212) 198-9134</t>
  </si>
  <si>
    <t xml:space="preserve">1866 Ohio Point</t>
  </si>
  <si>
    <t xml:space="preserve">Kippie Marrison</t>
  </si>
  <si>
    <t xml:space="preserve">kmarrisonoq@dropbox.com</t>
  </si>
  <si>
    <t xml:space="preserve">+1 (303) 808-6803</t>
  </si>
  <si>
    <t xml:space="preserve">84 Sutherland Alley</t>
  </si>
  <si>
    <t xml:space="preserve">Celestia Dolohunty</t>
  </si>
  <si>
    <t xml:space="preserve">cdolohuntyor@dailymail.co.uk</t>
  </si>
  <si>
    <t xml:space="preserve">+1 (619) 353-0412</t>
  </si>
  <si>
    <t xml:space="preserve">836 Towne Court</t>
  </si>
  <si>
    <t xml:space="preserve">Patsy Vasilenko</t>
  </si>
  <si>
    <t xml:space="preserve">pvasilenkoos@addtoany.com</t>
  </si>
  <si>
    <t xml:space="preserve">+44 (116) 714-6469</t>
  </si>
  <si>
    <t xml:space="preserve">56 Ridge Oak Point</t>
  </si>
  <si>
    <t xml:space="preserve">Raphaela Schankelborg</t>
  </si>
  <si>
    <t xml:space="preserve">rschankelborgot@ameblo.jp</t>
  </si>
  <si>
    <t xml:space="preserve">528 Debs Terrace</t>
  </si>
  <si>
    <t xml:space="preserve">Sharity Wickens</t>
  </si>
  <si>
    <t xml:space="preserve">+353 (724) 224-5556</t>
  </si>
  <si>
    <t xml:space="preserve">5873 Lake View Parkway</t>
  </si>
  <si>
    <t xml:space="preserve">Cavan</t>
  </si>
  <si>
    <t xml:space="preserve">Derick Snow</t>
  </si>
  <si>
    <t xml:space="preserve">+1 (718) 461-3002</t>
  </si>
  <si>
    <t xml:space="preserve">813 La Follette Place</t>
  </si>
  <si>
    <t xml:space="preserve">Baxy Cargen</t>
  </si>
  <si>
    <t xml:space="preserve">bcargenow@geocities.jp</t>
  </si>
  <si>
    <t xml:space="preserve">+1 (253) 509-6510</t>
  </si>
  <si>
    <t xml:space="preserve">58 Carpenter Pass</t>
  </si>
  <si>
    <t xml:space="preserve">Ryann Stickler</t>
  </si>
  <si>
    <t xml:space="preserve">rsticklerox@printfriendly.com</t>
  </si>
  <si>
    <t xml:space="preserve">+44 (830) 367-6129</t>
  </si>
  <si>
    <t xml:space="preserve">471 Sage Center</t>
  </si>
  <si>
    <t xml:space="preserve">Daryn Cassius</t>
  </si>
  <si>
    <t xml:space="preserve">+1 (269) 398-0766</t>
  </si>
  <si>
    <t xml:space="preserve">19 Ridgeway Road</t>
  </si>
  <si>
    <t xml:space="preserve">Battle Creek</t>
  </si>
  <si>
    <t xml:space="preserve">06062-66586-TK</t>
  </si>
  <si>
    <t xml:space="preserve">Bud Danett</t>
  </si>
  <si>
    <t xml:space="preserve">bdanettoz@kickstarter.com</t>
  </si>
  <si>
    <t xml:space="preserve">3 Dennis Road</t>
  </si>
  <si>
    <t xml:space="preserve">Skelly Dolohunty</t>
  </si>
  <si>
    <t xml:space="preserve">+353 (239) 716-2717</t>
  </si>
  <si>
    <t xml:space="preserve">34010 Kensington Trail</t>
  </si>
  <si>
    <t xml:space="preserve">Ballymun</t>
  </si>
  <si>
    <t xml:space="preserve">Drake Jevon</t>
  </si>
  <si>
    <t xml:space="preserve">djevonp1@ibm.com</t>
  </si>
  <si>
    <t xml:space="preserve">+1 (832) 733-7027</t>
  </si>
  <si>
    <t xml:space="preserve">27430 Fairfield Parkway</t>
  </si>
  <si>
    <t xml:space="preserve">Hall Ranner</t>
  </si>
  <si>
    <t xml:space="preserve">hrannerp2@omniture.com</t>
  </si>
  <si>
    <t xml:space="preserve">+1 (513) 635-0251</t>
  </si>
  <si>
    <t xml:space="preserve">51 Sunfield Crossing</t>
  </si>
  <si>
    <t xml:space="preserve">Berkly Imrie</t>
  </si>
  <si>
    <t xml:space="preserve">bimriep3@addtoany.com</t>
  </si>
  <si>
    <t xml:space="preserve">+1 (559) 761-5288</t>
  </si>
  <si>
    <t xml:space="preserve">1815 Annamark Way</t>
  </si>
  <si>
    <t xml:space="preserve">Dorey Sopper</t>
  </si>
  <si>
    <t xml:space="preserve">dsopperp4@eventbrite.com</t>
  </si>
  <si>
    <t xml:space="preserve">+1 (612) 870-1604</t>
  </si>
  <si>
    <t xml:space="preserve">0244 Northfield Place</t>
  </si>
  <si>
    <t xml:space="preserve">Darcy Lochran</t>
  </si>
  <si>
    <t xml:space="preserve">+1 (915) 776-4578</t>
  </si>
  <si>
    <t xml:space="preserve">7464 Nobel Way</t>
  </si>
  <si>
    <t xml:space="preserve">Lauritz Ledgley</t>
  </si>
  <si>
    <t xml:space="preserve">lledgleyp6@de.vu</t>
  </si>
  <si>
    <t xml:space="preserve">+1 (515) 261-2295</t>
  </si>
  <si>
    <t xml:space="preserve">99138 Waywood Junction</t>
  </si>
  <si>
    <t xml:space="preserve">Tawnya Menary</t>
  </si>
  <si>
    <t xml:space="preserve">tmenaryp7@phoca.cz</t>
  </si>
  <si>
    <t xml:space="preserve">+1 (971) 467-6353</t>
  </si>
  <si>
    <t xml:space="preserve">5546 Kensington Hill</t>
  </si>
  <si>
    <t xml:space="preserve">Gustaf Ciccotti</t>
  </si>
  <si>
    <t xml:space="preserve">gciccottip8@so-net.ne.jp</t>
  </si>
  <si>
    <t xml:space="preserve">+1 (832) 392-5010</t>
  </si>
  <si>
    <t xml:space="preserve">94417 Boyd Trail</t>
  </si>
  <si>
    <t xml:space="preserve">Bobbe Renner</t>
  </si>
  <si>
    <t xml:space="preserve">+1 (919) 456-9860</t>
  </si>
  <si>
    <t xml:space="preserve">9 Westerfield Place</t>
  </si>
  <si>
    <t xml:space="preserve">Wilton Jallin</t>
  </si>
  <si>
    <t xml:space="preserve">wjallinpa@pcworld.com</t>
  </si>
  <si>
    <t xml:space="preserve">+1 (617) 201-1702</t>
  </si>
  <si>
    <t xml:space="preserve">6511 Haas Road</t>
  </si>
  <si>
    <t xml:space="preserve">Mindy Bogey</t>
  </si>
  <si>
    <t xml:space="preserve">mbogeypb@thetimes.co.uk</t>
  </si>
  <si>
    <t xml:space="preserve">+1 (202) 479-4238</t>
  </si>
  <si>
    <t xml:space="preserve">7791 Westend Point</t>
  </si>
  <si>
    <t xml:space="preserve">Paulie Fonzone</t>
  </si>
  <si>
    <t xml:space="preserve">+1 (518) 905-1184</t>
  </si>
  <si>
    <t xml:space="preserve">596 Manufacturers Alley</t>
  </si>
  <si>
    <t xml:space="preserve">Merrile Cobbledick</t>
  </si>
  <si>
    <t xml:space="preserve">mcobbledickpd@ucsd.edu</t>
  </si>
  <si>
    <t xml:space="preserve">+1 (520) 567-8210</t>
  </si>
  <si>
    <t xml:space="preserve">949 Nobel Plaza</t>
  </si>
  <si>
    <t xml:space="preserve">Antonius Lewry</t>
  </si>
  <si>
    <t xml:space="preserve">alewrype@whitehouse.gov</t>
  </si>
  <si>
    <t xml:space="preserve">+1 (334) 368-9435</t>
  </si>
  <si>
    <t xml:space="preserve">86 Pine View Pass</t>
  </si>
  <si>
    <t xml:space="preserve">Isis Hessel</t>
  </si>
  <si>
    <t xml:space="preserve">ihesselpf@ox.ac.uk</t>
  </si>
  <si>
    <t xml:space="preserve">+1 (907) 873-3538</t>
  </si>
  <si>
    <t xml:space="preserve">2900 Pennsylvania Court</t>
  </si>
  <si>
    <t xml:space="preserve">Fairbanks</t>
  </si>
  <si>
    <t xml:space="preserve">Harland Trematick</t>
  </si>
  <si>
    <t xml:space="preserve">1235 Shopko Point</t>
  </si>
  <si>
    <t xml:space="preserve">Chloris Sorrell</t>
  </si>
  <si>
    <t xml:space="preserve">csorrellph@amazon.com</t>
  </si>
  <si>
    <t xml:space="preserve">+44 (160) 225-1993</t>
  </si>
  <si>
    <t xml:space="preserve">5 Scott Lane</t>
  </si>
  <si>
    <t xml:space="preserve">S8</t>
  </si>
  <si>
    <t xml:space="preserve">11513-19816-IJ</t>
  </si>
  <si>
    <t xml:space="preserve">Odette Tocque</t>
  </si>
  <si>
    <t xml:space="preserve">otocquepi@abc.net.au</t>
  </si>
  <si>
    <t xml:space="preserve">+1 (786) 201-0196</t>
  </si>
  <si>
    <t xml:space="preserve">731 Anzinger Park</t>
  </si>
  <si>
    <t xml:space="preserve">Quintina Heavyside</t>
  </si>
  <si>
    <t xml:space="preserve">qheavysidepj@unc.edu</t>
  </si>
  <si>
    <t xml:space="preserve">+1 (859) 572-4305</t>
  </si>
  <si>
    <t xml:space="preserve">7995 Macpherson Drive</t>
  </si>
  <si>
    <t xml:space="preserve">Hadley Reuven</t>
  </si>
  <si>
    <t xml:space="preserve">hreuvenpk@whitehouse.gov</t>
  </si>
  <si>
    <t xml:space="preserve">+1 (616) 851-0525</t>
  </si>
  <si>
    <t xml:space="preserve">227 Burning Wood Drive</t>
  </si>
  <si>
    <t xml:space="preserve">Mitch Attwool</t>
  </si>
  <si>
    <t xml:space="preserve">mattwoolpl@nba.com</t>
  </si>
  <si>
    <t xml:space="preserve">+1 (515) 821-3701</t>
  </si>
  <si>
    <t xml:space="preserve">6229 Dawn Junction</t>
  </si>
  <si>
    <t xml:space="preserve">Charin Maplethorp</t>
  </si>
  <si>
    <t xml:space="preserve">35 Alpine Circle</t>
  </si>
  <si>
    <t xml:space="preserve">Goldie Wynes</t>
  </si>
  <si>
    <t xml:space="preserve">gwynespn@dagondesign.com</t>
  </si>
  <si>
    <t xml:space="preserve">+1 (512) 118-8603</t>
  </si>
  <si>
    <t xml:space="preserve">5251 Everett Way</t>
  </si>
  <si>
    <t xml:space="preserve">Celie MacCourt</t>
  </si>
  <si>
    <t xml:space="preserve">cmaccourtpo@amazon.com</t>
  </si>
  <si>
    <t xml:space="preserve">01678 4th Hill</t>
  </si>
  <si>
    <t xml:space="preserve">00841-75330-ZV</t>
  </si>
  <si>
    <t xml:space="preserve">Rori Ollin</t>
  </si>
  <si>
    <t xml:space="preserve">+1 (626) 704-3749</t>
  </si>
  <si>
    <t xml:space="preserve">05889 Heath Place</t>
  </si>
  <si>
    <t xml:space="preserve">Evy Wilsone</t>
  </si>
  <si>
    <t xml:space="preserve">ewilsonepq@eepurl.com</t>
  </si>
  <si>
    <t xml:space="preserve">+1 (202) 969-6382</t>
  </si>
  <si>
    <t xml:space="preserve">13130 Heffernan Point</t>
  </si>
  <si>
    <t xml:space="preserve">Dolores Duffie</t>
  </si>
  <si>
    <t xml:space="preserve">dduffiepr@time.com</t>
  </si>
  <si>
    <t xml:space="preserve">+1 (971) 936-3214</t>
  </si>
  <si>
    <t xml:space="preserve">3 Jenifer Circle</t>
  </si>
  <si>
    <t xml:space="preserve">Mathilda Matiasek</t>
  </si>
  <si>
    <t xml:space="preserve">mmatiasekps@ucoz.ru</t>
  </si>
  <si>
    <t xml:space="preserve">30867 Magdeline Way</t>
  </si>
  <si>
    <t xml:space="preserve">Jarred Camillo</t>
  </si>
  <si>
    <t xml:space="preserve">jcamillopt@shinystat.com</t>
  </si>
  <si>
    <t xml:space="preserve">+1 (202) 572-0994</t>
  </si>
  <si>
    <t xml:space="preserve">48965 Mesta Lane</t>
  </si>
  <si>
    <t xml:space="preserve">Kameko Philbrick</t>
  </si>
  <si>
    <t xml:space="preserve">kphilbrickpu@cdc.gov</t>
  </si>
  <si>
    <t xml:space="preserve">987 Westridge Terrace</t>
  </si>
  <si>
    <t xml:space="preserve">Mallory Shrimpling</t>
  </si>
  <si>
    <t xml:space="preserve">40 Declaration Point</t>
  </si>
  <si>
    <t xml:space="preserve">Barnett Sillis</t>
  </si>
  <si>
    <t xml:space="preserve">bsillispw@istockphoto.com</t>
  </si>
  <si>
    <t xml:space="preserve">+1 (305) 267-4961</t>
  </si>
  <si>
    <t xml:space="preserve">53 Shasta Plaza</t>
  </si>
  <si>
    <t xml:space="preserve">Brenn Dundredge</t>
  </si>
  <si>
    <t xml:space="preserve">+1 (405) 369-5173</t>
  </si>
  <si>
    <t xml:space="preserve">5 Morrow Street</t>
  </si>
  <si>
    <t xml:space="preserve">Read Cutts</t>
  </si>
  <si>
    <t xml:space="preserve">rcuttspy@techcrunch.com</t>
  </si>
  <si>
    <t xml:space="preserve">+1 (815) 758-8653</t>
  </si>
  <si>
    <t xml:space="preserve">820 Reinke Pass</t>
  </si>
  <si>
    <t xml:space="preserve">Michale Delves</t>
  </si>
  <si>
    <t xml:space="preserve">mdelvespz@nature.com</t>
  </si>
  <si>
    <t xml:space="preserve">+1 (334) 881-9178</t>
  </si>
  <si>
    <t xml:space="preserve">670 Shoshone Circle</t>
  </si>
  <si>
    <t xml:space="preserve">Devland Gritton</t>
  </si>
  <si>
    <t xml:space="preserve">dgrittonq0@nydailynews.com</t>
  </si>
  <si>
    <t xml:space="preserve">+1 (626) 968-5148</t>
  </si>
  <si>
    <t xml:space="preserve">095 Jenna Junction</t>
  </si>
  <si>
    <t xml:space="preserve">91240-83405-ZQ</t>
  </si>
  <si>
    <t xml:space="preserve">Caitlin Cattermull</t>
  </si>
  <si>
    <t xml:space="preserve">ccattermullq1@columbia.edu</t>
  </si>
  <si>
    <t xml:space="preserve">+1 (312) 880-3388</t>
  </si>
  <si>
    <t xml:space="preserve">1 Gina Street</t>
  </si>
  <si>
    <t xml:space="preserve">Dell Gut</t>
  </si>
  <si>
    <t xml:space="preserve">dgutq2@umich.edu</t>
  </si>
  <si>
    <t xml:space="preserve">+1 (281) 648-9915</t>
  </si>
  <si>
    <t xml:space="preserve">30506 Bowman Avenue</t>
  </si>
  <si>
    <t xml:space="preserve">Willy Pummery</t>
  </si>
  <si>
    <t xml:space="preserve">wpummeryq3@topsy.com</t>
  </si>
  <si>
    <t xml:space="preserve">+1 (231) 416-9594</t>
  </si>
  <si>
    <t xml:space="preserve">9795 Acker Plaza</t>
  </si>
  <si>
    <t xml:space="preserve">Muskegon</t>
  </si>
  <si>
    <t xml:space="preserve">Geoffrey Siuda</t>
  </si>
  <si>
    <t xml:space="preserve">gsiudaq4@nytimes.com</t>
  </si>
  <si>
    <t xml:space="preserve">+1 (202) 315-8135</t>
  </si>
  <si>
    <t xml:space="preserve">64284 Pearson Parkway</t>
  </si>
  <si>
    <t xml:space="preserve">Henderson Crowne</t>
  </si>
  <si>
    <t xml:space="preserve">hcrowneq5@wufoo.com</t>
  </si>
  <si>
    <t xml:space="preserve">+353 (476) 525-5512</t>
  </si>
  <si>
    <t xml:space="preserve">706 Eagan Lane</t>
  </si>
  <si>
    <t xml:space="preserve">Sallins</t>
  </si>
  <si>
    <t xml:space="preserve">W91</t>
  </si>
  <si>
    <t xml:space="preserve">Vernor Pawsey</t>
  </si>
  <si>
    <t xml:space="preserve">vpawseyq6@tiny.cc</t>
  </si>
  <si>
    <t xml:space="preserve">+1 (478) 568-4944</t>
  </si>
  <si>
    <t xml:space="preserve">883 Eagan Point</t>
  </si>
  <si>
    <t xml:space="preserve">Augustin Waterhouse</t>
  </si>
  <si>
    <t xml:space="preserve">awaterhouseq7@istockphoto.com</t>
  </si>
  <si>
    <t xml:space="preserve">+1 (318) 129-0806</t>
  </si>
  <si>
    <t xml:space="preserve">23530 Lake View Trail</t>
  </si>
  <si>
    <t xml:space="preserve">Fanchon Haughian</t>
  </si>
  <si>
    <t xml:space="preserve">fhaughianq8@1688.com</t>
  </si>
  <si>
    <t xml:space="preserve">+1 (253) 974-5538</t>
  </si>
  <si>
    <t xml:space="preserve">2017 Ronald Regan Trail</t>
  </si>
  <si>
    <t xml:space="preserve">Jaimie Hatz</t>
  </si>
  <si>
    <t xml:space="preserve">+1 (915) 920-9318</t>
  </si>
  <si>
    <t xml:space="preserve">3 Atwood Avenue</t>
  </si>
  <si>
    <t xml:space="preserve">Edeline Edney</t>
  </si>
  <si>
    <t xml:space="preserve">+1 (205) 866-7629</t>
  </si>
  <si>
    <t xml:space="preserve">43 Crest Line Road</t>
  </si>
  <si>
    <t xml:space="preserve">Rickie Faltin</t>
  </si>
  <si>
    <t xml:space="preserve">rfaltinqb@topsy.com</t>
  </si>
  <si>
    <t xml:space="preserve">2 Laurel Drive</t>
  </si>
  <si>
    <t xml:space="preserve">Gnni Cheeke</t>
  </si>
  <si>
    <t xml:space="preserve">gcheekeqc@sitemeter.com</t>
  </si>
  <si>
    <t xml:space="preserve">+44 (677) 694-1404</t>
  </si>
  <si>
    <t xml:space="preserve">934 Loomis Junction</t>
  </si>
  <si>
    <t xml:space="preserve">EC3M</t>
  </si>
  <si>
    <t xml:space="preserve">Gwenni Ratt</t>
  </si>
  <si>
    <t xml:space="preserve">grattqd@phpbb.com</t>
  </si>
  <si>
    <t xml:space="preserve">+353 (878) 618-9723</t>
  </si>
  <si>
    <t xml:space="preserve">55 Montana Road</t>
  </si>
  <si>
    <t xml:space="preserve">Castlemartyr</t>
  </si>
  <si>
    <t xml:space="preserve">H71</t>
  </si>
  <si>
    <t xml:space="preserve">Johnath Fairebrother</t>
  </si>
  <si>
    <t xml:space="preserve">+1 (302) 159-1841</t>
  </si>
  <si>
    <t xml:space="preserve">05 Bluestem Street</t>
  </si>
  <si>
    <t xml:space="preserve">Ingamar Eberlein</t>
  </si>
  <si>
    <t xml:space="preserve">ieberleinqf@hc360.com</t>
  </si>
  <si>
    <t xml:space="preserve">+1 (717) 323-3451</t>
  </si>
  <si>
    <t xml:space="preserve">8 Delaware Circle</t>
  </si>
  <si>
    <t xml:space="preserve">Jilly Dreng</t>
  </si>
  <si>
    <t xml:space="preserve">jdrengqg@uiuc.edu</t>
  </si>
  <si>
    <t xml:space="preserve">+353 (350) 974-1489</t>
  </si>
  <si>
    <t xml:space="preserve">0 Cardinal Park</t>
  </si>
  <si>
    <t xml:space="preserve">47723-84396-MT</t>
  </si>
  <si>
    <t xml:space="preserve">Jillane Jedrzej</t>
  </si>
  <si>
    <t xml:space="preserve">jjedrzejqh@dailymail.co.uk</t>
  </si>
  <si>
    <t xml:space="preserve">+1 (915) 844-8777</t>
  </si>
  <si>
    <t xml:space="preserve">8 Melby Hill</t>
  </si>
  <si>
    <t xml:space="preserve">48392-32021-EC</t>
  </si>
  <si>
    <t xml:space="preserve">Correy Lampel</t>
  </si>
  <si>
    <t xml:space="preserve">clampelqi@jimdo.com</t>
  </si>
  <si>
    <t xml:space="preserve">+1 (314) 143-0842</t>
  </si>
  <si>
    <t xml:space="preserve">445 Brown Way</t>
  </si>
  <si>
    <t xml:space="preserve">65786-21069-IP</t>
  </si>
  <si>
    <t xml:space="preserve">Dulcie Mapowder</t>
  </si>
  <si>
    <t xml:space="preserve">dmapowderqj@free.fr</t>
  </si>
  <si>
    <t xml:space="preserve">+1 (479) 381-2689</t>
  </si>
  <si>
    <t xml:space="preserve">557 Kipling Crossing</t>
  </si>
  <si>
    <t xml:space="preserve">89074-09459-KV</t>
  </si>
  <si>
    <t xml:space="preserve">Eward Dearman</t>
  </si>
  <si>
    <t xml:space="preserve">edearmanqk@redcross.org</t>
  </si>
  <si>
    <t xml:space="preserve">+1 (615) 958-6287</t>
  </si>
  <si>
    <t xml:space="preserve">22585 Monument Plaza</t>
  </si>
  <si>
    <t xml:space="preserve">44330-33172-IT</t>
  </si>
  <si>
    <t xml:space="preserve">Dominique Lenard</t>
  </si>
  <si>
    <t xml:space="preserve">dlenardql@bizjournals.com</t>
  </si>
  <si>
    <t xml:space="preserve">+1 (202) 883-2832</t>
  </si>
  <si>
    <t xml:space="preserve">6300 Evergreen Drive</t>
  </si>
  <si>
    <t xml:space="preserve">63349-66809-NF</t>
  </si>
  <si>
    <t xml:space="preserve">Lloyd Toffano</t>
  </si>
  <si>
    <t xml:space="preserve">ltoffanoqm@tripadvisor.com</t>
  </si>
  <si>
    <t xml:space="preserve">31039 Fieldstone Alley</t>
  </si>
  <si>
    <t xml:space="preserve">Inglewood</t>
  </si>
  <si>
    <t xml:space="preserve">Rhodie Strathern</t>
  </si>
  <si>
    <t xml:space="preserve">rstrathernqn@devhub.com</t>
  </si>
  <si>
    <t xml:space="preserve">63071 Warner Terrace</t>
  </si>
  <si>
    <t xml:space="preserve">Chad Miguel</t>
  </si>
  <si>
    <t xml:space="preserve">cmiguelqo@exblog.jp</t>
  </si>
  <si>
    <t xml:space="preserve">+1 (240) 449-8992</t>
  </si>
  <si>
    <t xml:space="preserve">83 Sauthoff Junction</t>
  </si>
  <si>
    <t xml:space="preserve">Florinda Matusovsky</t>
  </si>
  <si>
    <t xml:space="preserve">+1 (518) 618-9919</t>
  </si>
  <si>
    <t xml:space="preserve">2 Moland Court</t>
  </si>
  <si>
    <t xml:space="preserve">Morly Rocks</t>
  </si>
  <si>
    <t xml:space="preserve">mrocksqq@exblog.jp</t>
  </si>
  <si>
    <t xml:space="preserve">+353 (731) 124-0228</t>
  </si>
  <si>
    <t xml:space="preserve">21 Spenser Court</t>
  </si>
  <si>
    <t xml:space="preserve">Crossmolina</t>
  </si>
  <si>
    <t xml:space="preserve">Yuri Burrells</t>
  </si>
  <si>
    <t xml:space="preserve">yburrellsqr@vinaora.com</t>
  </si>
  <si>
    <t xml:space="preserve">+1 (859) 101-4742</t>
  </si>
  <si>
    <t xml:space="preserve">4 Brickson Park Court</t>
  </si>
  <si>
    <t xml:space="preserve">Cleopatra Goodrum</t>
  </si>
  <si>
    <t xml:space="preserve">cgoodrumqs@goodreads.com</t>
  </si>
  <si>
    <t xml:space="preserve">+1 (619) 944-5888</t>
  </si>
  <si>
    <t xml:space="preserve">94 Roxbury Road</t>
  </si>
  <si>
    <t xml:space="preserve">Joey Jefferys</t>
  </si>
  <si>
    <t xml:space="preserve">jjefferysqt@blog.com</t>
  </si>
  <si>
    <t xml:space="preserve">526 Helena Crossing</t>
  </si>
  <si>
    <t xml:space="preserve">Bearnard Wardell</t>
  </si>
  <si>
    <t xml:space="preserve">bwardellqu@adobe.com</t>
  </si>
  <si>
    <t xml:space="preserve">+1 (347) 311-2289</t>
  </si>
  <si>
    <t xml:space="preserve">57299 Tennessee Hill</t>
  </si>
  <si>
    <t xml:space="preserve">Zeke Walisiak</t>
  </si>
  <si>
    <t xml:space="preserve">zwalisiakqv@ucsd.edu</t>
  </si>
  <si>
    <t xml:space="preserve">+353 (848) 172-8155</t>
  </si>
  <si>
    <t xml:space="preserve">7 Birchwood Street</t>
  </si>
  <si>
    <t xml:space="preserve">Booterstown</t>
  </si>
  <si>
    <t xml:space="preserve">Wiley Leopold</t>
  </si>
  <si>
    <t xml:space="preserve">wleopoldqw@blogspot.com</t>
  </si>
  <si>
    <t xml:space="preserve">+1 (352) 173-9191</t>
  </si>
  <si>
    <t xml:space="preserve">5 Elmside Terrace</t>
  </si>
  <si>
    <t xml:space="preserve">Gainesville</t>
  </si>
  <si>
    <t xml:space="preserve">Chiarra Shalders</t>
  </si>
  <si>
    <t xml:space="preserve">cshaldersqx@cisco.com</t>
  </si>
  <si>
    <t xml:space="preserve">+1 (305) 787-2810</t>
  </si>
  <si>
    <t xml:space="preserve">445 Heath Terrace</t>
  </si>
  <si>
    <t xml:space="preserve">Sharl Southerill</t>
  </si>
  <si>
    <t xml:space="preserve">+1 (865) 959-4075</t>
  </si>
  <si>
    <t xml:space="preserve">39 Nelson Pass</t>
  </si>
  <si>
    <t xml:space="preserve">Noni Furber</t>
  </si>
  <si>
    <t xml:space="preserve">nfurberqz@jugem.jp</t>
  </si>
  <si>
    <t xml:space="preserve">+1 (817) 813-2784</t>
  </si>
  <si>
    <t xml:space="preserve">565 Sloan Avenue</t>
  </si>
  <si>
    <t xml:space="preserve">Dinah Crutcher</t>
  </si>
  <si>
    <t xml:space="preserve">+353 (706) 448-6304</t>
  </si>
  <si>
    <t xml:space="preserve">89147 Northport Trail</t>
  </si>
  <si>
    <t xml:space="preserve">Charlean Keave</t>
  </si>
  <si>
    <t xml:space="preserve">ckeaver1@ucoz.com</t>
  </si>
  <si>
    <t xml:space="preserve">+1 (850) 410-9647</t>
  </si>
  <si>
    <t xml:space="preserve">08019 Fairfield Pass</t>
  </si>
  <si>
    <t xml:space="preserve">Sada Roseborough</t>
  </si>
  <si>
    <t xml:space="preserve">sroseboroughr2@virginia.edu</t>
  </si>
  <si>
    <t xml:space="preserve">+1 (253) 735-5179</t>
  </si>
  <si>
    <t xml:space="preserve">779 Memorial Avenue</t>
  </si>
  <si>
    <t xml:space="preserve">Clayton Kingwell</t>
  </si>
  <si>
    <t xml:space="preserve">ckingwellr3@squarespace.com</t>
  </si>
  <si>
    <t xml:space="preserve">+353 (182) 469-0985</t>
  </si>
  <si>
    <t xml:space="preserve">947 Burrows Park</t>
  </si>
  <si>
    <t xml:space="preserve">Rathnew</t>
  </si>
  <si>
    <t xml:space="preserve">Kacy Canto</t>
  </si>
  <si>
    <t xml:space="preserve">kcantor4@gmpg.org</t>
  </si>
  <si>
    <t xml:space="preserve">+1 (260) 735-9621</t>
  </si>
  <si>
    <t xml:space="preserve">43 Doe Crossing Center</t>
  </si>
  <si>
    <t xml:space="preserve">Mab Blakemore</t>
  </si>
  <si>
    <t xml:space="preserve">mblakemorer5@nsw.gov.au</t>
  </si>
  <si>
    <t xml:space="preserve">+1 (806) 227-6812</t>
  </si>
  <si>
    <t xml:space="preserve">70 Crescent Oaks Junction</t>
  </si>
  <si>
    <t xml:space="preserve">58408-27638-IB</t>
  </si>
  <si>
    <t xml:space="preserve">Dedie Gooderridge</t>
  </si>
  <si>
    <t xml:space="preserve">dgooderridger6@lycos.com</t>
  </si>
  <si>
    <t xml:space="preserve">+1 (202) 793-3951</t>
  </si>
  <si>
    <t xml:space="preserve">181 Londonderry Circle</t>
  </si>
  <si>
    <t xml:space="preserve">Javier Causnett</t>
  </si>
  <si>
    <t xml:space="preserve">+1 (301) 396-9701</t>
  </si>
  <si>
    <t xml:space="preserve">511 Rowland Alley</t>
  </si>
  <si>
    <t xml:space="preserve">Silver Spring</t>
  </si>
  <si>
    <t xml:space="preserve">Demetris Micheli</t>
  </si>
  <si>
    <t xml:space="preserve">+1 (608) 138-8374</t>
  </si>
  <si>
    <t xml:space="preserve">33123 Rigney Pass</t>
  </si>
  <si>
    <t xml:space="preserve">Chloette Bernardot</t>
  </si>
  <si>
    <t xml:space="preserve">cbernardotr9@wix.com</t>
  </si>
  <si>
    <t xml:space="preserve">+1 (936) 783-5732</t>
  </si>
  <si>
    <t xml:space="preserve">6672 Cordelia Point</t>
  </si>
  <si>
    <t xml:space="preserve">Conroe</t>
  </si>
  <si>
    <t xml:space="preserve">Kim Kemery</t>
  </si>
  <si>
    <t xml:space="preserve">kkemeryra@t.co</t>
  </si>
  <si>
    <t xml:space="preserve">+1 (817) 407-3513</t>
  </si>
  <si>
    <t xml:space="preserve">95 Delladonna Parkway</t>
  </si>
  <si>
    <t xml:space="preserve">Fanchette Parlot</t>
  </si>
  <si>
    <t xml:space="preserve">fparlotrb@forbes.com</t>
  </si>
  <si>
    <t xml:space="preserve">+1 (614) 706-1246</t>
  </si>
  <si>
    <t xml:space="preserve">7765 Westridge Lane</t>
  </si>
  <si>
    <t xml:space="preserve">Ramon Cheak</t>
  </si>
  <si>
    <t xml:space="preserve">rcheakrc@tripadvisor.com</t>
  </si>
  <si>
    <t xml:space="preserve">23 Paget Point</t>
  </si>
  <si>
    <t xml:space="preserve">Bundoran</t>
  </si>
  <si>
    <t xml:space="preserve">Koressa O'Geneay</t>
  </si>
  <si>
    <t xml:space="preserve">kogeneayrd@utexas.edu</t>
  </si>
  <si>
    <t xml:space="preserve">+1 (303) 637-0326</t>
  </si>
  <si>
    <t xml:space="preserve">77 Rigney Hill</t>
  </si>
  <si>
    <t xml:space="preserve">Claudell Ayre</t>
  </si>
  <si>
    <t xml:space="preserve">cayrere@symantec.com</t>
  </si>
  <si>
    <t xml:space="preserve">+1 (386) 573-2575</t>
  </si>
  <si>
    <t xml:space="preserve">5645 Lotheville Crossing</t>
  </si>
  <si>
    <t xml:space="preserve">Daytona Beach</t>
  </si>
  <si>
    <t xml:space="preserve">Lorianne Kyneton</t>
  </si>
  <si>
    <t xml:space="preserve">lkynetonrf@macromedia.com</t>
  </si>
  <si>
    <t xml:space="preserve">+44 (618) 634-9365</t>
  </si>
  <si>
    <t xml:space="preserve">1926 3rd Center</t>
  </si>
  <si>
    <t xml:space="preserve">Adele McFayden</t>
  </si>
  <si>
    <t xml:space="preserve">+44 (123) 755-7484</t>
  </si>
  <si>
    <t xml:space="preserve">28 Darwin Terrace</t>
  </si>
  <si>
    <t xml:space="preserve">Wirral</t>
  </si>
  <si>
    <t xml:space="preserve">CH48</t>
  </si>
  <si>
    <t xml:space="preserve">Herta Layne</t>
  </si>
  <si>
    <t xml:space="preserve">+1 (636) 143-8338</t>
  </si>
  <si>
    <t xml:space="preserve">5495 Talisman Plaza</t>
  </si>
  <si>
    <t xml:space="preserve">98051-37183-SK</t>
  </si>
  <si>
    <t xml:space="preserve">Dierdre Scrigmour</t>
  </si>
  <si>
    <t xml:space="preserve">dscrigmourri@cnbc.com</t>
  </si>
  <si>
    <t xml:space="preserve">+1 (858) 976-1767</t>
  </si>
  <si>
    <t xml:space="preserve">018 Luster Pass</t>
  </si>
  <si>
    <t xml:space="preserve">Oceanside</t>
  </si>
  <si>
    <t xml:space="preserve">48689-81852-DT</t>
  </si>
  <si>
    <t xml:space="preserve">Romy Whittlesea</t>
  </si>
  <si>
    <t xml:space="preserve">+1 (423) 297-8063</t>
  </si>
  <si>
    <t xml:space="preserve">65 Reinke Point</t>
  </si>
  <si>
    <t xml:space="preserve">Desdemona Eye</t>
  </si>
  <si>
    <t xml:space="preserve">+353 (252) 896-2096</t>
  </si>
  <si>
    <t xml:space="preserve">191 Manitowish Crossing</t>
  </si>
  <si>
    <t xml:space="preserve">Margarette Sterland</t>
  </si>
  <si>
    <t xml:space="preserve">+1 (215) 872-6809</t>
  </si>
  <si>
    <t xml:space="preserve">5 Kenwood Pass</t>
  </si>
  <si>
    <t xml:space="preserve">Catharine Scoines</t>
  </si>
  <si>
    <t xml:space="preserve">+353 (693) 290-4775</t>
  </si>
  <si>
    <t xml:space="preserve">39192 Glendale Hill</t>
  </si>
  <si>
    <t xml:space="preserve">Jennica Tewelson</t>
  </si>
  <si>
    <t xml:space="preserve">jtewelsonrn@samsung.com</t>
  </si>
  <si>
    <t xml:space="preserve">+1 (469) 573-8379</t>
  </si>
  <si>
    <t xml:space="preserve">4040 Hoard Junction</t>
  </si>
  <si>
    <t xml:space="preserve">Marguerite Graves</t>
  </si>
  <si>
    <t xml:space="preserve">+1 (479) 204-9111</t>
  </si>
  <si>
    <t xml:space="preserve">91413 Scott Way</t>
  </si>
  <si>
    <t xml:space="preserve">10940-42739-ET</t>
  </si>
  <si>
    <t xml:space="preserve">Etan Featenby</t>
  </si>
  <si>
    <t xml:space="preserve">+1 (719) 416-9560</t>
  </si>
  <si>
    <t xml:space="preserve">885 Toban Plaza</t>
  </si>
  <si>
    <t xml:space="preserve">Nicolina Jenny</t>
  </si>
  <si>
    <t xml:space="preserve">njennyrq@bigcartel.com</t>
  </si>
  <si>
    <t xml:space="preserve">+1 (562) 679-4750</t>
  </si>
  <si>
    <t xml:space="preserve">6099 American Ash Court</t>
  </si>
  <si>
    <t xml:space="preserve">Vidovic Antonelli</t>
  </si>
  <si>
    <t xml:space="preserve">+44 (810) 927-9266</t>
  </si>
  <si>
    <t xml:space="preserve">3242 Corscot Pass</t>
  </si>
  <si>
    <t xml:space="preserve">EC1V</t>
  </si>
  <si>
    <t xml:space="preserve">Price per 100g</t>
  </si>
  <si>
    <t xml:space="preserve">Profit</t>
  </si>
  <si>
    <t xml:space="preserve">Ara</t>
  </si>
  <si>
    <t xml:space="preserve">L</t>
  </si>
  <si>
    <t xml:space="preserve">M</t>
  </si>
  <si>
    <t xml:space="preserve">D</t>
  </si>
  <si>
    <t xml:space="preserve">Rob</t>
  </si>
  <si>
    <t xml:space="preserve">Lib</t>
  </si>
  <si>
    <t xml:space="preserve">Exc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</si>
</sst>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0.0"/>
    <numFmt numFmtId="167" formatCode="[$$-409]* #,##0.00;\-[$$-409]* #,##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Microsoft YaHe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11.85"/>
    <col collapsed="false" customWidth="true" hidden="false" outlineLevel="0" max="3" min="3" style="1" width="17.42"/>
    <col collapsed="false" customWidth="true" hidden="false" outlineLevel="0" max="4" min="4" style="1" width="10.14"/>
    <col collapsed="false" customWidth="true" hidden="false" outlineLevel="0" max="6" min="6" style="1" width="15.42"/>
    <col collapsed="false" customWidth="true" hidden="false" outlineLevel="0" max="7" min="7" style="1" width="17.34"/>
    <col collapsed="false" customWidth="true" hidden="false" outlineLevel="0" max="8" min="8" style="1" width="12.88"/>
    <col collapsed="false" customWidth="true" hidden="false" outlineLevel="0" max="9" min="9" style="1" width="11.71"/>
    <col collapsed="false" customWidth="true" hidden="false" outlineLevel="0" max="10" min="10" style="1" width="10.57"/>
    <col collapsed="false" customWidth="true" hidden="false" outlineLevel="0" max="11" min="11" style="1" width="4.57"/>
    <col collapsed="false" customWidth="true" hidden="false" outlineLevel="0" max="12" min="12" style="1" width="9.57"/>
    <col collapsed="false" customWidth="true" hidden="false" outlineLevel="0" max="13" min="13" style="1" width="8.51"/>
    <col collapsed="false" customWidth="true" hidden="false" outlineLevel="0" max="15" min="15" style="1" width="11.66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 customFormat="false" ht="15" hidden="false" customHeight="false" outlineLevel="0" collapsed="false">
      <c r="A2" s="7" t="s">
        <v>15</v>
      </c>
      <c r="B2" s="8" t="n">
        <v>43713</v>
      </c>
      <c r="C2" s="7" t="s">
        <v>16</v>
      </c>
      <c r="D2" s="1" t="s">
        <v>17</v>
      </c>
      <c r="E2" s="7" t="n">
        <v>2</v>
      </c>
      <c r="F2" s="7" t="str">
        <f aca="false">_xlfn.XLOOKUP(C2,customers!A1:A1001,customers!B1:B1001,,0)</f>
        <v>Aloisia Allner</v>
      </c>
      <c r="G2" s="7" t="str">
        <f aca="false">IF(_xlfn.XLOOKUP(C2,customers!$A$1:$A$1001,customers!$C$1:$C$1001,,3)=0,"",_xlfn.XLOOKUP(C2,customers!$A$1:$A$1001,customers!$C$1:$C$1001,,3))</f>
        <v>aallner0@lulu.com</v>
      </c>
      <c r="H2" s="7" t="str">
        <f aca="false">_xlfn.XLOOKUP(C2,customers!$A$1:$A$1001,customers!$G$1:$G$1001,,0)</f>
        <v>United States</v>
      </c>
      <c r="I2" s="1" t="str">
        <f aca="false">VLOOKUP(D2,products!$A$1:$G$49,2,0)</f>
        <v>Rob</v>
      </c>
      <c r="J2" s="1" t="str">
        <f aca="false">VLOOKUP($D2,products!$A$1:$G$49,3,0)</f>
        <v>M</v>
      </c>
      <c r="K2" s="9" t="n">
        <f aca="false">VLOOKUP($D2,products!$A$1:$G$49,4,0)</f>
        <v>1</v>
      </c>
      <c r="L2" s="10" t="n">
        <f aca="false">VLOOKUP($D2,products!$A$1:$G$49,5,0)</f>
        <v>9.95</v>
      </c>
      <c r="M2" s="10" t="n">
        <f aca="false">L2*E2</f>
        <v>19.9</v>
      </c>
      <c r="N2" s="1" t="str">
        <f aca="false">IF(I2="Rob","Robusta",IF(I2="Exc","Excelsa",IF(I2="Ara","Arab",IF(I2="Lib","Liberica"))))</f>
        <v>Robusta</v>
      </c>
      <c r="O2" s="1" t="str">
        <f aca="false">IF(J2="M","Medium",IF(J2="L","Light",IF(J2="D","Dark")))</f>
        <v>Medium</v>
      </c>
    </row>
    <row r="3" customFormat="false" ht="15" hidden="false" customHeight="false" outlineLevel="0" collapsed="false">
      <c r="A3" s="7" t="s">
        <v>15</v>
      </c>
      <c r="B3" s="8" t="n">
        <v>43713</v>
      </c>
      <c r="C3" s="7" t="s">
        <v>16</v>
      </c>
      <c r="D3" s="1" t="s">
        <v>18</v>
      </c>
      <c r="E3" s="7" t="n">
        <v>5</v>
      </c>
      <c r="F3" s="7" t="str">
        <f aca="false">_xlfn.XLOOKUP(C3,customers!A2:A1002,customers!B2:B1002,,0)</f>
        <v>Aloisia Allner</v>
      </c>
      <c r="G3" s="7" t="str">
        <f aca="false">IF(_xlfn.XLOOKUP(C3,customers!$A$1:$A$1001,customers!$C$1:$C$1001,,3)=0,"",_xlfn.XLOOKUP(C3,customers!$A$1:$A$1001,customers!$C$1:$C$1001,,3))</f>
        <v>aallner0@lulu.com</v>
      </c>
      <c r="H3" s="7" t="str">
        <f aca="false">_xlfn.XLOOKUP(C3,customers!$A$1:$A$1001,customers!$G$1:$G$1001,,0)</f>
        <v>United States</v>
      </c>
      <c r="I3" s="1" t="str">
        <f aca="false">VLOOKUP(D3,products!$A$1:$G$49,2,0)</f>
        <v>Exc</v>
      </c>
      <c r="J3" s="1" t="str">
        <f aca="false">VLOOKUP($D3,products!$A$1:$G$49,3,0)</f>
        <v>M</v>
      </c>
      <c r="K3" s="9" t="n">
        <f aca="false">VLOOKUP($D3,products!$A$1:$G$49,4,0)</f>
        <v>0.5</v>
      </c>
      <c r="L3" s="10" t="n">
        <f aca="false">VLOOKUP($D3,products!$A$1:$G$49,5,0)</f>
        <v>8.25</v>
      </c>
      <c r="M3" s="10" t="n">
        <f aca="false">L3*E3</f>
        <v>41.25</v>
      </c>
      <c r="N3" s="1" t="str">
        <f aca="false">IF(I3="Rob","Robusta",IF(I3="Exc","Excelsa",IF(I3="Ara","Arab",IF(I3="Lib","Liberica"))))</f>
        <v>Excelsa</v>
      </c>
      <c r="O3" s="1" t="str">
        <f aca="false">IF(J3="M","Medium",IF(J3="L","Light",IF(J3="D","Dark")))</f>
        <v>Medium</v>
      </c>
    </row>
    <row r="4" customFormat="false" ht="15" hidden="false" customHeight="false" outlineLevel="0" collapsed="false">
      <c r="A4" s="7" t="s">
        <v>19</v>
      </c>
      <c r="B4" s="8" t="n">
        <v>44364</v>
      </c>
      <c r="C4" s="7" t="s">
        <v>20</v>
      </c>
      <c r="D4" s="1" t="s">
        <v>21</v>
      </c>
      <c r="E4" s="7" t="n">
        <v>1</v>
      </c>
      <c r="F4" s="7" t="str">
        <f aca="false">_xlfn.XLOOKUP(C4,customers!A3:A1003,customers!B3:B1003,,0)</f>
        <v>Jami Redholes</v>
      </c>
      <c r="G4" s="7" t="str">
        <f aca="false">IF(_xlfn.XLOOKUP(C4,customers!$A$1:$A$1001,customers!$C$1:$C$1001,,3)=0,"",_xlfn.XLOOKUP(C4,customers!$A$1:$A$1001,customers!$C$1:$C$1001,,3))</f>
        <v>jredholes2@tmall.com</v>
      </c>
      <c r="H4" s="7" t="str">
        <f aca="false">_xlfn.XLOOKUP(C4,customers!$A$1:$A$1001,customers!$G$1:$G$1001,,0)</f>
        <v>United States</v>
      </c>
      <c r="I4" s="1" t="str">
        <f aca="false">VLOOKUP(D4,products!$A$1:$G$49,2,0)</f>
        <v>Ara</v>
      </c>
      <c r="J4" s="1" t="str">
        <f aca="false">VLOOKUP($D4,products!$A$1:$G$49,3,0)</f>
        <v>L</v>
      </c>
      <c r="K4" s="9" t="n">
        <f aca="false">VLOOKUP($D4,products!$A$1:$G$49,4,0)</f>
        <v>1</v>
      </c>
      <c r="L4" s="10" t="n">
        <f aca="false">VLOOKUP($D4,products!$A$1:$G$49,5,0)</f>
        <v>12.95</v>
      </c>
      <c r="M4" s="10" t="n">
        <f aca="false">L4*E4</f>
        <v>12.95</v>
      </c>
      <c r="N4" s="1" t="str">
        <f aca="false">IF(I4="Rob","Robusta",IF(I4="Exc","Excelsa",IF(I4="Ara","Arab",IF(I4="Lib","Liberica"))))</f>
        <v>Arab</v>
      </c>
      <c r="O4" s="1" t="str">
        <f aca="false">IF(J4="M","Medium",IF(J4="L","Light",IF(J4="D","Dark")))</f>
        <v>Light</v>
      </c>
    </row>
    <row r="5" customFormat="false" ht="15" hidden="false" customHeight="false" outlineLevel="0" collapsed="false">
      <c r="A5" s="7" t="s">
        <v>22</v>
      </c>
      <c r="B5" s="8" t="n">
        <v>44392</v>
      </c>
      <c r="C5" s="7" t="s">
        <v>23</v>
      </c>
      <c r="D5" s="1" t="s">
        <v>24</v>
      </c>
      <c r="E5" s="7" t="n">
        <v>2</v>
      </c>
      <c r="F5" s="7" t="str">
        <f aca="false">_xlfn.XLOOKUP(C5,customers!A4:A1004,customers!B4:B1004,,0)</f>
        <v>Christoffer O' Shea</v>
      </c>
      <c r="G5" s="7" t="str">
        <f aca="false">IF(_xlfn.XLOOKUP(C5,customers!$A$1:$A$1001,customers!$C$1:$C$1001,,3)=0,"",_xlfn.XLOOKUP(C5,customers!$A$1:$A$1001,customers!$C$1:$C$1001,,3))</f>
        <v/>
      </c>
      <c r="H5" s="7" t="str">
        <f aca="false">_xlfn.XLOOKUP(C5,customers!$A$1:$A$1001,customers!$G$1:$G$1001,,0)</f>
        <v>Ireland</v>
      </c>
      <c r="I5" s="1" t="str">
        <f aca="false">VLOOKUP(D5,products!$A$1:$G$49,2,0)</f>
        <v>Exc</v>
      </c>
      <c r="J5" s="1" t="str">
        <f aca="false">VLOOKUP($D5,products!$A$1:$G$49,3,0)</f>
        <v>M</v>
      </c>
      <c r="K5" s="9" t="n">
        <f aca="false">VLOOKUP($D5,products!$A$1:$G$49,4,0)</f>
        <v>1</v>
      </c>
      <c r="L5" s="10" t="n">
        <f aca="false">VLOOKUP($D5,products!$A$1:$G$49,5,0)</f>
        <v>13.75</v>
      </c>
      <c r="M5" s="10" t="n">
        <f aca="false">L5*E5</f>
        <v>27.5</v>
      </c>
      <c r="N5" s="1" t="str">
        <f aca="false">IF(I5="Rob","Robusta",IF(I5="Exc","Excelsa",IF(I5="Ara","Arab",IF(I5="Lib","Liberica"))))</f>
        <v>Excelsa</v>
      </c>
      <c r="O5" s="1" t="str">
        <f aca="false">IF(J5="M","Medium",IF(J5="L","Light",IF(J5="D","Dark")))</f>
        <v>Medium</v>
      </c>
    </row>
    <row r="6" customFormat="false" ht="15" hidden="false" customHeight="false" outlineLevel="0" collapsed="false">
      <c r="A6" s="7" t="s">
        <v>22</v>
      </c>
      <c r="B6" s="8" t="n">
        <v>44392</v>
      </c>
      <c r="C6" s="7" t="s">
        <v>23</v>
      </c>
      <c r="D6" s="1" t="s">
        <v>25</v>
      </c>
      <c r="E6" s="7" t="n">
        <v>2</v>
      </c>
      <c r="F6" s="7" t="str">
        <f aca="false">_xlfn.XLOOKUP(C6,customers!A5:A1005,customers!B5:B1005,,0)</f>
        <v>Christoffer O' Shea</v>
      </c>
      <c r="G6" s="7" t="str">
        <f aca="false">IF(_xlfn.XLOOKUP(C6,customers!$A$1:$A$1001,customers!$C$1:$C$1001,,3)=0,"",_xlfn.XLOOKUP(C6,customers!$A$1:$A$1001,customers!$C$1:$C$1001,,3))</f>
        <v/>
      </c>
      <c r="H6" s="7" t="str">
        <f aca="false">_xlfn.XLOOKUP(C6,customers!$A$1:$A$1001,customers!$G$1:$G$1001,,0)</f>
        <v>Ireland</v>
      </c>
      <c r="I6" s="1" t="str">
        <f aca="false">VLOOKUP(D6,products!$A$1:$G$49,2,0)</f>
        <v>Rob</v>
      </c>
      <c r="J6" s="1" t="str">
        <f aca="false">VLOOKUP($D6,products!$A$1:$G$49,3,0)</f>
        <v>L</v>
      </c>
      <c r="K6" s="9" t="n">
        <f aca="false">VLOOKUP($D6,products!$A$1:$G$49,4,0)</f>
        <v>2.5</v>
      </c>
      <c r="L6" s="10" t="n">
        <f aca="false">VLOOKUP($D6,products!$A$1:$G$49,5,0)</f>
        <v>27.485</v>
      </c>
      <c r="M6" s="10" t="n">
        <f aca="false">L6*E6</f>
        <v>54.97</v>
      </c>
      <c r="N6" s="1" t="str">
        <f aca="false">IF(I6="Rob","Robusta",IF(I6="Exc","Excelsa",IF(I6="Ara","Arab",IF(I6="Lib","Liberica"))))</f>
        <v>Robusta</v>
      </c>
      <c r="O6" s="1" t="str">
        <f aca="false">IF(J6="M","Medium",IF(J6="L","Light",IF(J6="D","Dark")))</f>
        <v>Light</v>
      </c>
    </row>
    <row r="7" customFormat="false" ht="15" hidden="false" customHeight="false" outlineLevel="0" collapsed="false">
      <c r="A7" s="7" t="s">
        <v>26</v>
      </c>
      <c r="B7" s="8" t="n">
        <v>44412</v>
      </c>
      <c r="C7" s="7" t="s">
        <v>27</v>
      </c>
      <c r="D7" s="1" t="s">
        <v>28</v>
      </c>
      <c r="E7" s="7" t="n">
        <v>3</v>
      </c>
      <c r="F7" s="7" t="str">
        <f aca="false">_xlfn.XLOOKUP(C7,customers!A6:A1006,customers!B6:B1006,,0)</f>
        <v>Beryle Cottier</v>
      </c>
      <c r="G7" s="7" t="str">
        <f aca="false">IF(_xlfn.XLOOKUP(C7,customers!$A$1:$A$1001,customers!$C$1:$C$1001,,3)=0,"",_xlfn.XLOOKUP(C7,customers!$A$1:$A$1001,customers!$C$1:$C$1001,,3))</f>
        <v/>
      </c>
      <c r="H7" s="7" t="str">
        <f aca="false">_xlfn.XLOOKUP(C7,customers!$A$1:$A$1001,customers!$G$1:$G$1001,,0)</f>
        <v>United States</v>
      </c>
      <c r="I7" s="1" t="str">
        <f aca="false">VLOOKUP(D7,products!$A$1:$G$49,2,0)</f>
        <v>Lib</v>
      </c>
      <c r="J7" s="1" t="str">
        <f aca="false">VLOOKUP($D7,products!$A$1:$G$49,3,0)</f>
        <v>D</v>
      </c>
      <c r="K7" s="9" t="n">
        <f aca="false">VLOOKUP($D7,products!$A$1:$G$49,4,0)</f>
        <v>1</v>
      </c>
      <c r="L7" s="10" t="n">
        <f aca="false">VLOOKUP($D7,products!$A$1:$G$49,5,0)</f>
        <v>12.95</v>
      </c>
      <c r="M7" s="10" t="n">
        <f aca="false">L7*E7</f>
        <v>38.85</v>
      </c>
      <c r="N7" s="1" t="str">
        <f aca="false">IF(I7="Rob","Robusta",IF(I7="Exc","Excelsa",IF(I7="Ara","Arab",IF(I7="Lib","Liberica"))))</f>
        <v>Liberica</v>
      </c>
      <c r="O7" s="1" t="str">
        <f aca="false">IF(J7="M","Medium",IF(J7="L","Light",IF(J7="D","Dark")))</f>
        <v>Dark</v>
      </c>
    </row>
    <row r="8" customFormat="false" ht="15" hidden="false" customHeight="false" outlineLevel="0" collapsed="false">
      <c r="A8" s="7" t="s">
        <v>29</v>
      </c>
      <c r="B8" s="8" t="n">
        <v>44582</v>
      </c>
      <c r="C8" s="7" t="s">
        <v>30</v>
      </c>
      <c r="D8" s="1" t="s">
        <v>31</v>
      </c>
      <c r="E8" s="7" t="n">
        <v>3</v>
      </c>
      <c r="F8" s="7" t="str">
        <f aca="false">_xlfn.XLOOKUP(C8,customers!A7:A1007,customers!B7:B1007,,0)</f>
        <v>Shaylynn Lobe</v>
      </c>
      <c r="G8" s="7" t="str">
        <f aca="false">IF(_xlfn.XLOOKUP(C8,customers!$A$1:$A$1001,customers!$C$1:$C$1001,,3)=0,"",_xlfn.XLOOKUP(C8,customers!$A$1:$A$1001,customers!$C$1:$C$1001,,3))</f>
        <v>slobe6@nifty.com</v>
      </c>
      <c r="H8" s="7" t="str">
        <f aca="false">_xlfn.XLOOKUP(C8,customers!$A$1:$A$1001,customers!$G$1:$G$1001,,0)</f>
        <v>United States</v>
      </c>
      <c r="I8" s="1" t="str">
        <f aca="false">VLOOKUP(D8,products!$A$1:$G$49,2,0)</f>
        <v>Exc</v>
      </c>
      <c r="J8" s="1" t="str">
        <f aca="false">VLOOKUP($D8,products!$A$1:$G$49,3,0)</f>
        <v>D</v>
      </c>
      <c r="K8" s="9" t="n">
        <f aca="false">VLOOKUP($D8,products!$A$1:$G$49,4,0)</f>
        <v>0.5</v>
      </c>
      <c r="L8" s="10" t="n">
        <f aca="false">VLOOKUP($D8,products!$A$1:$G$49,5,0)</f>
        <v>7.29</v>
      </c>
      <c r="M8" s="10" t="n">
        <f aca="false">L8*E8</f>
        <v>21.87</v>
      </c>
      <c r="N8" s="1" t="str">
        <f aca="false">IF(I8="Rob","Robusta",IF(I8="Exc","Excelsa",IF(I8="Ara","Arab",IF(I8="Lib","Liberica"))))</f>
        <v>Excelsa</v>
      </c>
      <c r="O8" s="1" t="str">
        <f aca="false">IF(J8="M","Medium",IF(J8="L","Light",IF(J8="D","Dark")))</f>
        <v>Dark</v>
      </c>
    </row>
    <row r="9" customFormat="false" ht="15" hidden="false" customHeight="false" outlineLevel="0" collapsed="false">
      <c r="A9" s="7" t="s">
        <v>32</v>
      </c>
      <c r="B9" s="8" t="n">
        <v>44701</v>
      </c>
      <c r="C9" s="7" t="s">
        <v>33</v>
      </c>
      <c r="D9" s="1" t="s">
        <v>34</v>
      </c>
      <c r="E9" s="7" t="n">
        <v>1</v>
      </c>
      <c r="F9" s="7" t="str">
        <f aca="false">_xlfn.XLOOKUP(C9,customers!A8:A1008,customers!B8:B1008,,0)</f>
        <v>Melvin Wharfe</v>
      </c>
      <c r="G9" s="7" t="str">
        <f aca="false">IF(_xlfn.XLOOKUP(C9,customers!$A$1:$A$1001,customers!$C$1:$C$1001,,3)=0,"",_xlfn.XLOOKUP(C9,customers!$A$1:$A$1001,customers!$C$1:$C$1001,,3))</f>
        <v/>
      </c>
      <c r="H9" s="7" t="str">
        <f aca="false">_xlfn.XLOOKUP(C9,customers!$A$1:$A$1001,customers!$G$1:$G$1001,,0)</f>
        <v>Ireland</v>
      </c>
      <c r="I9" s="1" t="str">
        <f aca="false">VLOOKUP(D9,products!$A$1:$G$49,2,0)</f>
        <v>Lib</v>
      </c>
      <c r="J9" s="1" t="str">
        <f aca="false">VLOOKUP($D9,products!$A$1:$G$49,3,0)</f>
        <v>L</v>
      </c>
      <c r="K9" s="9" t="n">
        <f aca="false">VLOOKUP($D9,products!$A$1:$G$49,4,0)</f>
        <v>0.2</v>
      </c>
      <c r="L9" s="10" t="n">
        <f aca="false">VLOOKUP($D9,products!$A$1:$G$49,5,0)</f>
        <v>4.755</v>
      </c>
      <c r="M9" s="10" t="n">
        <f aca="false">L9*E9</f>
        <v>4.755</v>
      </c>
      <c r="N9" s="1" t="str">
        <f aca="false">IF(I9="Rob","Robusta",IF(I9="Exc","Excelsa",IF(I9="Ara","Arab",IF(I9="Lib","Liberica"))))</f>
        <v>Liberica</v>
      </c>
      <c r="O9" s="1" t="str">
        <f aca="false">IF(J9="M","Medium",IF(J9="L","Light",IF(J9="D","Dark")))</f>
        <v>Light</v>
      </c>
    </row>
    <row r="10" customFormat="false" ht="15" hidden="false" customHeight="false" outlineLevel="0" collapsed="false">
      <c r="A10" s="7" t="s">
        <v>35</v>
      </c>
      <c r="B10" s="8" t="n">
        <v>43467</v>
      </c>
      <c r="C10" s="7" t="s">
        <v>36</v>
      </c>
      <c r="D10" s="1" t="s">
        <v>37</v>
      </c>
      <c r="E10" s="7" t="n">
        <v>3</v>
      </c>
      <c r="F10" s="7" t="str">
        <f aca="false">_xlfn.XLOOKUP(C10,customers!A9:A1009,customers!B9:B1009,,0)</f>
        <v>Guthrey Petracci</v>
      </c>
      <c r="G10" s="7" t="str">
        <f aca="false">IF(_xlfn.XLOOKUP(C10,customers!$A$1:$A$1001,customers!$C$1:$C$1001,,3)=0,"",_xlfn.XLOOKUP(C10,customers!$A$1:$A$1001,customers!$C$1:$C$1001,,3))</f>
        <v>gpetracci8@livejournal.com</v>
      </c>
      <c r="H10" s="7" t="str">
        <f aca="false">_xlfn.XLOOKUP(C10,customers!$A$1:$A$1001,customers!$G$1:$G$1001,,0)</f>
        <v>United States</v>
      </c>
      <c r="I10" s="1" t="str">
        <f aca="false">VLOOKUP(D10,products!$A$1:$G$49,2,0)</f>
        <v>Rob</v>
      </c>
      <c r="J10" s="1" t="str">
        <f aca="false">VLOOKUP($D10,products!$A$1:$G$49,3,0)</f>
        <v>M</v>
      </c>
      <c r="K10" s="9" t="n">
        <f aca="false">VLOOKUP($D10,products!$A$1:$G$49,4,0)</f>
        <v>0.5</v>
      </c>
      <c r="L10" s="10" t="n">
        <f aca="false">VLOOKUP($D10,products!$A$1:$G$49,5,0)</f>
        <v>5.97</v>
      </c>
      <c r="M10" s="10" t="n">
        <f aca="false">L10*E10</f>
        <v>17.91</v>
      </c>
      <c r="N10" s="1" t="str">
        <f aca="false">IF(I10="Rob","Robusta",IF(I10="Exc","Excelsa",IF(I10="Ara","Arab",IF(I10="Lib","Liberica"))))</f>
        <v>Robusta</v>
      </c>
      <c r="O10" s="1" t="str">
        <f aca="false">IF(J10="M","Medium",IF(J10="L","Light",IF(J10="D","Dark")))</f>
        <v>Medium</v>
      </c>
    </row>
    <row r="11" customFormat="false" ht="15" hidden="false" customHeight="false" outlineLevel="0" collapsed="false">
      <c r="A11" s="7" t="s">
        <v>38</v>
      </c>
      <c r="B11" s="8" t="n">
        <v>43713</v>
      </c>
      <c r="C11" s="7" t="s">
        <v>39</v>
      </c>
      <c r="D11" s="1" t="s">
        <v>37</v>
      </c>
      <c r="E11" s="7" t="n">
        <v>1</v>
      </c>
      <c r="F11" s="7" t="str">
        <f aca="false">_xlfn.XLOOKUP(C11,customers!A10:A1010,customers!B10:B1010,,0)</f>
        <v>Rodger Raven</v>
      </c>
      <c r="G11" s="7" t="str">
        <f aca="false">IF(_xlfn.XLOOKUP(C11,customers!$A$1:$A$1001,customers!$C$1:$C$1001,,3)=0,"",_xlfn.XLOOKUP(C11,customers!$A$1:$A$1001,customers!$C$1:$C$1001,,3))</f>
        <v>rraven9@ed.gov</v>
      </c>
      <c r="H11" s="7" t="str">
        <f aca="false">_xlfn.XLOOKUP(C11,customers!$A$1:$A$1001,customers!$G$1:$G$1001,,0)</f>
        <v>United States</v>
      </c>
      <c r="I11" s="1" t="str">
        <f aca="false">VLOOKUP(D11,products!$A$1:$G$49,2,0)</f>
        <v>Rob</v>
      </c>
      <c r="J11" s="1" t="str">
        <f aca="false">VLOOKUP($D11,products!$A$1:$G$49,3,0)</f>
        <v>M</v>
      </c>
      <c r="K11" s="9" t="n">
        <f aca="false">VLOOKUP($D11,products!$A$1:$G$49,4,0)</f>
        <v>0.5</v>
      </c>
      <c r="L11" s="10" t="n">
        <f aca="false">VLOOKUP($D11,products!$A$1:$G$49,5,0)</f>
        <v>5.97</v>
      </c>
      <c r="M11" s="10" t="n">
        <f aca="false">L11*E11</f>
        <v>5.97</v>
      </c>
      <c r="N11" s="1" t="str">
        <f aca="false">IF(I11="Rob","Robusta",IF(I11="Exc","Excelsa",IF(I11="Ara","Arab",IF(I11="Lib","Liberica"))))</f>
        <v>Robusta</v>
      </c>
      <c r="O11" s="1" t="str">
        <f aca="false">IF(J11="M","Medium",IF(J11="L","Light",IF(J11="D","Dark")))</f>
        <v>Medium</v>
      </c>
    </row>
    <row r="12" customFormat="false" ht="15" hidden="false" customHeight="false" outlineLevel="0" collapsed="false">
      <c r="A12" s="7" t="s">
        <v>40</v>
      </c>
      <c r="B12" s="8" t="n">
        <v>44263</v>
      </c>
      <c r="C12" s="7" t="s">
        <v>41</v>
      </c>
      <c r="D12" s="1" t="s">
        <v>42</v>
      </c>
      <c r="E12" s="7" t="n">
        <v>4</v>
      </c>
      <c r="F12" s="7" t="str">
        <f aca="false">_xlfn.XLOOKUP(C12,customers!A11:A1011,customers!B11:B1011,,0)</f>
        <v>Ferrell Ferber</v>
      </c>
      <c r="G12" s="7" t="str">
        <f aca="false">IF(_xlfn.XLOOKUP(C12,customers!$A$1:$A$1001,customers!$C$1:$C$1001,,3)=0,"",_xlfn.XLOOKUP(C12,customers!$A$1:$A$1001,customers!$C$1:$C$1001,,3))</f>
        <v>fferbera@businesswire.com</v>
      </c>
      <c r="H12" s="7" t="str">
        <f aca="false">_xlfn.XLOOKUP(C12,customers!$A$1:$A$1001,customers!$G$1:$G$1001,,0)</f>
        <v>United States</v>
      </c>
      <c r="I12" s="1" t="str">
        <f aca="false">VLOOKUP(D12,products!$A$1:$G$49,2,0)</f>
        <v>Ara</v>
      </c>
      <c r="J12" s="1" t="str">
        <f aca="false">VLOOKUP($D12,products!$A$1:$G$49,3,0)</f>
        <v>D</v>
      </c>
      <c r="K12" s="9" t="n">
        <f aca="false">VLOOKUP($D12,products!$A$1:$G$49,4,0)</f>
        <v>1</v>
      </c>
      <c r="L12" s="10" t="n">
        <f aca="false">VLOOKUP($D12,products!$A$1:$G$49,5,0)</f>
        <v>9.95</v>
      </c>
      <c r="M12" s="10" t="n">
        <f aca="false">L12*E12</f>
        <v>39.8</v>
      </c>
      <c r="N12" s="1" t="str">
        <f aca="false">IF(I12="Rob","Robusta",IF(I12="Exc","Excelsa",IF(I12="Ara","Arab",IF(I12="Lib","Liberica"))))</f>
        <v>Arab</v>
      </c>
      <c r="O12" s="1" t="str">
        <f aca="false">IF(J12="M","Medium",IF(J12="L","Light",IF(J12="D","Dark")))</f>
        <v>Dark</v>
      </c>
    </row>
    <row r="13" customFormat="false" ht="15" hidden="false" customHeight="false" outlineLevel="0" collapsed="false">
      <c r="A13" s="7" t="s">
        <v>43</v>
      </c>
      <c r="B13" s="8" t="n">
        <v>44132</v>
      </c>
      <c r="C13" s="7" t="s">
        <v>44</v>
      </c>
      <c r="D13" s="1" t="s">
        <v>45</v>
      </c>
      <c r="E13" s="7" t="n">
        <v>5</v>
      </c>
      <c r="F13" s="7" t="str">
        <f aca="false">_xlfn.XLOOKUP(C13,customers!A12:A1012,customers!B12:B1012,,0)</f>
        <v>Duky Phizackerly</v>
      </c>
      <c r="G13" s="7" t="str">
        <f aca="false">IF(_xlfn.XLOOKUP(C13,customers!$A$1:$A$1001,customers!$C$1:$C$1001,,3)=0,"",_xlfn.XLOOKUP(C13,customers!$A$1:$A$1001,customers!$C$1:$C$1001,,3))</f>
        <v>dphizackerlyb@utexas.edu</v>
      </c>
      <c r="H13" s="7" t="str">
        <f aca="false">_xlfn.XLOOKUP(C13,customers!$A$1:$A$1001,customers!$G$1:$G$1001,,0)</f>
        <v>United States</v>
      </c>
      <c r="I13" s="1" t="str">
        <f aca="false">VLOOKUP(D13,products!$A$1:$G$49,2,0)</f>
        <v>Exc</v>
      </c>
      <c r="J13" s="1" t="str">
        <f aca="false">VLOOKUP($D13,products!$A$1:$G$49,3,0)</f>
        <v>L</v>
      </c>
      <c r="K13" s="9" t="n">
        <f aca="false">VLOOKUP($D13,products!$A$1:$G$49,4,0)</f>
        <v>2.5</v>
      </c>
      <c r="L13" s="10" t="n">
        <f aca="false">VLOOKUP($D13,products!$A$1:$G$49,5,0)</f>
        <v>34.155</v>
      </c>
      <c r="M13" s="10" t="n">
        <f aca="false">L13*E13</f>
        <v>170.775</v>
      </c>
      <c r="N13" s="1" t="str">
        <f aca="false">IF(I13="Rob","Robusta",IF(I13="Exc","Excelsa",IF(I13="Ara","Arab",IF(I13="Lib","Liberica"))))</f>
        <v>Excelsa</v>
      </c>
      <c r="O13" s="1" t="str">
        <f aca="false">IF(J13="M","Medium",IF(J13="L","Light",IF(J13="D","Dark")))</f>
        <v>Light</v>
      </c>
    </row>
    <row r="14" customFormat="false" ht="15" hidden="false" customHeight="false" outlineLevel="0" collapsed="false">
      <c r="A14" s="7" t="s">
        <v>46</v>
      </c>
      <c r="B14" s="8" t="n">
        <v>44744</v>
      </c>
      <c r="C14" s="7" t="s">
        <v>47</v>
      </c>
      <c r="D14" s="1" t="s">
        <v>17</v>
      </c>
      <c r="E14" s="7" t="n">
        <v>5</v>
      </c>
      <c r="F14" s="7" t="str">
        <f aca="false">_xlfn.XLOOKUP(C14,customers!A13:A1013,customers!B13:B1013,,0)</f>
        <v>Rosaleen Scholar</v>
      </c>
      <c r="G14" s="7" t="str">
        <f aca="false">IF(_xlfn.XLOOKUP(C14,customers!$A$1:$A$1001,customers!$C$1:$C$1001,,3)=0,"",_xlfn.XLOOKUP(C14,customers!$A$1:$A$1001,customers!$C$1:$C$1001,,3))</f>
        <v>rscholarc@nyu.edu</v>
      </c>
      <c r="H14" s="7" t="str">
        <f aca="false">_xlfn.XLOOKUP(C14,customers!$A$1:$A$1001,customers!$G$1:$G$1001,,0)</f>
        <v>United States</v>
      </c>
      <c r="I14" s="1" t="str">
        <f aca="false">VLOOKUP(D14,products!$A$1:$G$49,2,0)</f>
        <v>Rob</v>
      </c>
      <c r="J14" s="1" t="str">
        <f aca="false">VLOOKUP($D14,products!$A$1:$G$49,3,0)</f>
        <v>M</v>
      </c>
      <c r="K14" s="9" t="n">
        <f aca="false">VLOOKUP($D14,products!$A$1:$G$49,4,0)</f>
        <v>1</v>
      </c>
      <c r="L14" s="10" t="n">
        <f aca="false">VLOOKUP($D14,products!$A$1:$G$49,5,0)</f>
        <v>9.95</v>
      </c>
      <c r="M14" s="10" t="n">
        <f aca="false">L14*E14</f>
        <v>49.75</v>
      </c>
      <c r="N14" s="1" t="str">
        <f aca="false">IF(I14="Rob","Robusta",IF(I14="Exc","Excelsa",IF(I14="Ara","Arab",IF(I14="Lib","Liberica"))))</f>
        <v>Robusta</v>
      </c>
      <c r="O14" s="1" t="str">
        <f aca="false">IF(J14="M","Medium",IF(J14="L","Light",IF(J14="D","Dark")))</f>
        <v>Medium</v>
      </c>
    </row>
    <row r="15" customFormat="false" ht="15" hidden="false" customHeight="false" outlineLevel="0" collapsed="false">
      <c r="A15" s="7" t="s">
        <v>48</v>
      </c>
      <c r="B15" s="8" t="n">
        <v>43973</v>
      </c>
      <c r="C15" s="7" t="s">
        <v>49</v>
      </c>
      <c r="D15" s="1" t="s">
        <v>50</v>
      </c>
      <c r="E15" s="7" t="n">
        <v>2</v>
      </c>
      <c r="F15" s="7" t="str">
        <f aca="false">_xlfn.XLOOKUP(C15,customers!A14:A1014,customers!B14:B1014,,0)</f>
        <v>Terence Vanyutin</v>
      </c>
      <c r="G15" s="7" t="str">
        <f aca="false">IF(_xlfn.XLOOKUP(C15,customers!$A$1:$A$1001,customers!$C$1:$C$1001,,3)=0,"",_xlfn.XLOOKUP(C15,customers!$A$1:$A$1001,customers!$C$1:$C$1001,,3))</f>
        <v>tvanyutind@wix.com</v>
      </c>
      <c r="H15" s="7" t="str">
        <f aca="false">_xlfn.XLOOKUP(C15,customers!$A$1:$A$1001,customers!$G$1:$G$1001,,0)</f>
        <v>United States</v>
      </c>
      <c r="I15" s="1" t="str">
        <f aca="false">VLOOKUP(D15,products!$A$1:$G$49,2,0)</f>
        <v>Rob</v>
      </c>
      <c r="J15" s="1" t="str">
        <f aca="false">VLOOKUP($D15,products!$A$1:$G$49,3,0)</f>
        <v>D</v>
      </c>
      <c r="K15" s="9" t="n">
        <f aca="false">VLOOKUP($D15,products!$A$1:$G$49,4,0)</f>
        <v>2.5</v>
      </c>
      <c r="L15" s="10" t="n">
        <f aca="false">VLOOKUP($D15,products!$A$1:$G$49,5,0)</f>
        <v>20.585</v>
      </c>
      <c r="M15" s="10" t="n">
        <f aca="false">L15*E15</f>
        <v>41.17</v>
      </c>
      <c r="N15" s="1" t="str">
        <f aca="false">IF(I15="Rob","Robusta",IF(I15="Exc","Excelsa",IF(I15="Ara","Arab",IF(I15="Lib","Liberica"))))</f>
        <v>Robusta</v>
      </c>
      <c r="O15" s="1" t="str">
        <f aca="false">IF(J15="M","Medium",IF(J15="L","Light",IF(J15="D","Dark")))</f>
        <v>Dark</v>
      </c>
    </row>
    <row r="16" customFormat="false" ht="15" hidden="false" customHeight="false" outlineLevel="0" collapsed="false">
      <c r="A16" s="7" t="s">
        <v>51</v>
      </c>
      <c r="B16" s="8" t="n">
        <v>44656</v>
      </c>
      <c r="C16" s="7" t="s">
        <v>52</v>
      </c>
      <c r="D16" s="1" t="s">
        <v>53</v>
      </c>
      <c r="E16" s="7" t="n">
        <v>3</v>
      </c>
      <c r="F16" s="7" t="str">
        <f aca="false">_xlfn.XLOOKUP(C16,customers!A15:A1015,customers!B15:B1015,,0)</f>
        <v>Patrice Trobe</v>
      </c>
      <c r="G16" s="7" t="str">
        <f aca="false">IF(_xlfn.XLOOKUP(C16,customers!$A$1:$A$1001,customers!$C$1:$C$1001,,3)=0,"",_xlfn.XLOOKUP(C16,customers!$A$1:$A$1001,customers!$C$1:$C$1001,,3))</f>
        <v>ptrobee@wunderground.com</v>
      </c>
      <c r="H16" s="7" t="str">
        <f aca="false">_xlfn.XLOOKUP(C16,customers!$A$1:$A$1001,customers!$G$1:$G$1001,,0)</f>
        <v>United States</v>
      </c>
      <c r="I16" s="1" t="str">
        <f aca="false">VLOOKUP(D16,products!$A$1:$G$49,2,0)</f>
        <v>Lib</v>
      </c>
      <c r="J16" s="1" t="str">
        <f aca="false">VLOOKUP($D16,products!$A$1:$G$49,3,0)</f>
        <v>D</v>
      </c>
      <c r="K16" s="9" t="n">
        <f aca="false">VLOOKUP($D16,products!$A$1:$G$49,4,0)</f>
        <v>0.2</v>
      </c>
      <c r="L16" s="10" t="n">
        <f aca="false">VLOOKUP($D16,products!$A$1:$G$49,5,0)</f>
        <v>3.885</v>
      </c>
      <c r="M16" s="10" t="n">
        <f aca="false">L16*E16</f>
        <v>11.655</v>
      </c>
      <c r="N16" s="1" t="str">
        <f aca="false">IF(I16="Rob","Robusta",IF(I16="Exc","Excelsa",IF(I16="Ara","Arab",IF(I16="Lib","Liberica"))))</f>
        <v>Liberica</v>
      </c>
      <c r="O16" s="1" t="str">
        <f aca="false">IF(J16="M","Medium",IF(J16="L","Light",IF(J16="D","Dark")))</f>
        <v>Dark</v>
      </c>
    </row>
    <row r="17" customFormat="false" ht="15" hidden="false" customHeight="false" outlineLevel="0" collapsed="false">
      <c r="A17" s="7" t="s">
        <v>54</v>
      </c>
      <c r="B17" s="8" t="n">
        <v>44719</v>
      </c>
      <c r="C17" s="7" t="s">
        <v>55</v>
      </c>
      <c r="D17" s="1" t="s">
        <v>56</v>
      </c>
      <c r="E17" s="7" t="n">
        <v>5</v>
      </c>
      <c r="F17" s="7" t="str">
        <f aca="false">_xlfn.XLOOKUP(C17,customers!A16:A1016,customers!B16:B1016,,0)</f>
        <v>Llywellyn Oscroft</v>
      </c>
      <c r="G17" s="7" t="str">
        <f aca="false">IF(_xlfn.XLOOKUP(C17,customers!$A$1:$A$1001,customers!$C$1:$C$1001,,3)=0,"",_xlfn.XLOOKUP(C17,customers!$A$1:$A$1001,customers!$C$1:$C$1001,,3))</f>
        <v>loscroftf@ebay.co.uk</v>
      </c>
      <c r="H17" s="7" t="str">
        <f aca="false">_xlfn.XLOOKUP(C17,customers!$A$1:$A$1001,customers!$G$1:$G$1001,,0)</f>
        <v>United States</v>
      </c>
      <c r="I17" s="1" t="str">
        <f aca="false">VLOOKUP(D17,products!$A$1:$G$49,2,0)</f>
        <v>Rob</v>
      </c>
      <c r="J17" s="1" t="str">
        <f aca="false">VLOOKUP($D17,products!$A$1:$G$49,3,0)</f>
        <v>M</v>
      </c>
      <c r="K17" s="9" t="n">
        <f aca="false">VLOOKUP($D17,products!$A$1:$G$49,4,0)</f>
        <v>2.5</v>
      </c>
      <c r="L17" s="10" t="n">
        <f aca="false">VLOOKUP($D17,products!$A$1:$G$49,5,0)</f>
        <v>22.885</v>
      </c>
      <c r="M17" s="10" t="n">
        <f aca="false">L17*E17</f>
        <v>114.425</v>
      </c>
      <c r="N17" s="1" t="str">
        <f aca="false">IF(I17="Rob","Robusta",IF(I17="Exc","Excelsa",IF(I17="Ara","Arab",IF(I17="Lib","Liberica"))))</f>
        <v>Robusta</v>
      </c>
      <c r="O17" s="1" t="str">
        <f aca="false">IF(J17="M","Medium",IF(J17="L","Light",IF(J17="D","Dark")))</f>
        <v>Medium</v>
      </c>
    </row>
    <row r="18" customFormat="false" ht="15" hidden="false" customHeight="false" outlineLevel="0" collapsed="false">
      <c r="A18" s="7" t="s">
        <v>57</v>
      </c>
      <c r="B18" s="8" t="n">
        <v>43544</v>
      </c>
      <c r="C18" s="7" t="s">
        <v>58</v>
      </c>
      <c r="D18" s="1" t="s">
        <v>59</v>
      </c>
      <c r="E18" s="7" t="n">
        <v>6</v>
      </c>
      <c r="F18" s="7" t="str">
        <f aca="false">_xlfn.XLOOKUP(C18,customers!A17:A1017,customers!B17:B1017,,0)</f>
        <v>Minni Alabaster</v>
      </c>
      <c r="G18" s="7" t="str">
        <f aca="false">IF(_xlfn.XLOOKUP(C18,customers!$A$1:$A$1001,customers!$C$1:$C$1001,,3)=0,"",_xlfn.XLOOKUP(C18,customers!$A$1:$A$1001,customers!$C$1:$C$1001,,3))</f>
        <v>malabasterg@hexun.com</v>
      </c>
      <c r="H18" s="7" t="str">
        <f aca="false">_xlfn.XLOOKUP(C18,customers!$A$1:$A$1001,customers!$G$1:$G$1001,,0)</f>
        <v>United States</v>
      </c>
      <c r="I18" s="1" t="str">
        <f aca="false">VLOOKUP(D18,products!$A$1:$G$49,2,0)</f>
        <v>Ara</v>
      </c>
      <c r="J18" s="1" t="str">
        <f aca="false">VLOOKUP($D18,products!$A$1:$G$49,3,0)</f>
        <v>M</v>
      </c>
      <c r="K18" s="9" t="n">
        <f aca="false">VLOOKUP($D18,products!$A$1:$G$49,4,0)</f>
        <v>0.2</v>
      </c>
      <c r="L18" s="10" t="n">
        <f aca="false">VLOOKUP($D18,products!$A$1:$G$49,5,0)</f>
        <v>3.375</v>
      </c>
      <c r="M18" s="10" t="n">
        <f aca="false">L18*E18</f>
        <v>20.25</v>
      </c>
      <c r="N18" s="1" t="str">
        <f aca="false">IF(I18="Rob","Robusta",IF(I18="Exc","Excelsa",IF(I18="Ara","Arab",IF(I18="Lib","Liberica"))))</f>
        <v>Arab</v>
      </c>
      <c r="O18" s="1" t="str">
        <f aca="false">IF(J18="M","Medium",IF(J18="L","Light",IF(J18="D","Dark")))</f>
        <v>Medium</v>
      </c>
    </row>
    <row r="19" customFormat="false" ht="15" hidden="false" customHeight="false" outlineLevel="0" collapsed="false">
      <c r="A19" s="7" t="s">
        <v>60</v>
      </c>
      <c r="B19" s="8" t="n">
        <v>43757</v>
      </c>
      <c r="C19" s="7" t="s">
        <v>61</v>
      </c>
      <c r="D19" s="1" t="s">
        <v>21</v>
      </c>
      <c r="E19" s="7" t="n">
        <v>6</v>
      </c>
      <c r="F19" s="7" t="str">
        <f aca="false">_xlfn.XLOOKUP(C19,customers!A18:A1018,customers!B18:B1018,,0)</f>
        <v>Rhianon Broxup</v>
      </c>
      <c r="G19" s="7" t="str">
        <f aca="false">IF(_xlfn.XLOOKUP(C19,customers!$A$1:$A$1001,customers!$C$1:$C$1001,,3)=0,"",_xlfn.XLOOKUP(C19,customers!$A$1:$A$1001,customers!$C$1:$C$1001,,3))</f>
        <v>rbroxuph@jimdo.com</v>
      </c>
      <c r="H19" s="7" t="str">
        <f aca="false">_xlfn.XLOOKUP(C19,customers!$A$1:$A$1001,customers!$G$1:$G$1001,,0)</f>
        <v>United States</v>
      </c>
      <c r="I19" s="1" t="str">
        <f aca="false">VLOOKUP(D19,products!$A$1:$G$49,2,0)</f>
        <v>Ara</v>
      </c>
      <c r="J19" s="1" t="str">
        <f aca="false">VLOOKUP($D19,products!$A$1:$G$49,3,0)</f>
        <v>L</v>
      </c>
      <c r="K19" s="9" t="n">
        <f aca="false">VLOOKUP($D19,products!$A$1:$G$49,4,0)</f>
        <v>1</v>
      </c>
      <c r="L19" s="10" t="n">
        <f aca="false">VLOOKUP($D19,products!$A$1:$G$49,5,0)</f>
        <v>12.95</v>
      </c>
      <c r="M19" s="10" t="n">
        <f aca="false">L19*E19</f>
        <v>77.7</v>
      </c>
      <c r="N19" s="1" t="str">
        <f aca="false">IF(I19="Rob","Robusta",IF(I19="Exc","Excelsa",IF(I19="Ara","Arab",IF(I19="Lib","Liberica"))))</f>
        <v>Arab</v>
      </c>
      <c r="O19" s="1" t="str">
        <f aca="false">IF(J19="M","Medium",IF(J19="L","Light",IF(J19="D","Dark")))</f>
        <v>Light</v>
      </c>
    </row>
    <row r="20" customFormat="false" ht="15" hidden="false" customHeight="false" outlineLevel="0" collapsed="false">
      <c r="A20" s="7" t="s">
        <v>62</v>
      </c>
      <c r="B20" s="8" t="n">
        <v>43629</v>
      </c>
      <c r="C20" s="7" t="s">
        <v>63</v>
      </c>
      <c r="D20" s="1" t="s">
        <v>50</v>
      </c>
      <c r="E20" s="7" t="n">
        <v>4</v>
      </c>
      <c r="F20" s="7" t="str">
        <f aca="false">_xlfn.XLOOKUP(C20,customers!A19:A1019,customers!B19:B1019,,0)</f>
        <v>Pall Redford</v>
      </c>
      <c r="G20" s="7" t="str">
        <f aca="false">IF(_xlfn.XLOOKUP(C20,customers!$A$1:$A$1001,customers!$C$1:$C$1001,,3)=0,"",_xlfn.XLOOKUP(C20,customers!$A$1:$A$1001,customers!$C$1:$C$1001,,3))</f>
        <v>predfordi@ow.ly</v>
      </c>
      <c r="H20" s="7" t="str">
        <f aca="false">_xlfn.XLOOKUP(C20,customers!$A$1:$A$1001,customers!$G$1:$G$1001,,0)</f>
        <v>Ireland</v>
      </c>
      <c r="I20" s="1" t="str">
        <f aca="false">VLOOKUP(D20,products!$A$1:$G$49,2,0)</f>
        <v>Rob</v>
      </c>
      <c r="J20" s="1" t="str">
        <f aca="false">VLOOKUP($D20,products!$A$1:$G$49,3,0)</f>
        <v>D</v>
      </c>
      <c r="K20" s="9" t="n">
        <f aca="false">VLOOKUP($D20,products!$A$1:$G$49,4,0)</f>
        <v>2.5</v>
      </c>
      <c r="L20" s="10" t="n">
        <f aca="false">VLOOKUP($D20,products!$A$1:$G$49,5,0)</f>
        <v>20.585</v>
      </c>
      <c r="M20" s="10" t="n">
        <f aca="false">L20*E20</f>
        <v>82.34</v>
      </c>
      <c r="N20" s="1" t="str">
        <f aca="false">IF(I20="Rob","Robusta",IF(I20="Exc","Excelsa",IF(I20="Ara","Arab",IF(I20="Lib","Liberica"))))</f>
        <v>Robusta</v>
      </c>
      <c r="O20" s="1" t="str">
        <f aca="false">IF(J20="M","Medium",IF(J20="L","Light",IF(J20="D","Dark")))</f>
        <v>Dark</v>
      </c>
    </row>
    <row r="21" customFormat="false" ht="15" hidden="false" customHeight="false" outlineLevel="0" collapsed="false">
      <c r="A21" s="7" t="s">
        <v>64</v>
      </c>
      <c r="B21" s="8" t="n">
        <v>44169</v>
      </c>
      <c r="C21" s="7" t="s">
        <v>65</v>
      </c>
      <c r="D21" s="1" t="s">
        <v>59</v>
      </c>
      <c r="E21" s="7" t="n">
        <v>5</v>
      </c>
      <c r="F21" s="7" t="str">
        <f aca="false">_xlfn.XLOOKUP(C21,customers!A20:A1020,customers!B20:B1020,,0)</f>
        <v>Aurea Corradino</v>
      </c>
      <c r="G21" s="7" t="str">
        <f aca="false">IF(_xlfn.XLOOKUP(C21,customers!$A$1:$A$1001,customers!$C$1:$C$1001,,3)=0,"",_xlfn.XLOOKUP(C21,customers!$A$1:$A$1001,customers!$C$1:$C$1001,,3))</f>
        <v>acorradinoj@harvard.edu</v>
      </c>
      <c r="H21" s="7" t="str">
        <f aca="false">_xlfn.XLOOKUP(C21,customers!$A$1:$A$1001,customers!$G$1:$G$1001,,0)</f>
        <v>United States</v>
      </c>
      <c r="I21" s="1" t="str">
        <f aca="false">VLOOKUP(D21,products!$A$1:$G$49,2,0)</f>
        <v>Ara</v>
      </c>
      <c r="J21" s="1" t="str">
        <f aca="false">VLOOKUP($D21,products!$A$1:$G$49,3,0)</f>
        <v>M</v>
      </c>
      <c r="K21" s="9" t="n">
        <f aca="false">VLOOKUP($D21,products!$A$1:$G$49,4,0)</f>
        <v>0.2</v>
      </c>
      <c r="L21" s="10" t="n">
        <f aca="false">VLOOKUP($D21,products!$A$1:$G$49,5,0)</f>
        <v>3.375</v>
      </c>
      <c r="M21" s="10" t="n">
        <f aca="false">L21*E21</f>
        <v>16.875</v>
      </c>
      <c r="N21" s="1" t="str">
        <f aca="false">IF(I21="Rob","Robusta",IF(I21="Exc","Excelsa",IF(I21="Ara","Arab",IF(I21="Lib","Liberica"))))</f>
        <v>Arab</v>
      </c>
      <c r="O21" s="1" t="str">
        <f aca="false">IF(J21="M","Medium",IF(J21="L","Light",IF(J21="D","Dark")))</f>
        <v>Medium</v>
      </c>
    </row>
    <row r="22" customFormat="false" ht="15" hidden="false" customHeight="false" outlineLevel="0" collapsed="false">
      <c r="A22" s="7" t="s">
        <v>64</v>
      </c>
      <c r="B22" s="8" t="n">
        <v>44169</v>
      </c>
      <c r="C22" s="7" t="s">
        <v>65</v>
      </c>
      <c r="D22" s="1" t="s">
        <v>66</v>
      </c>
      <c r="E22" s="7" t="n">
        <v>4</v>
      </c>
      <c r="F22" s="7" t="str">
        <f aca="false">_xlfn.XLOOKUP(C22,customers!A21:A1021,customers!B21:B1021,,0)</f>
        <v>Aurea Corradino</v>
      </c>
      <c r="G22" s="7" t="str">
        <f aca="false">IF(_xlfn.XLOOKUP(C22,customers!$A$1:$A$1001,customers!$C$1:$C$1001,,3)=0,"",_xlfn.XLOOKUP(C22,customers!$A$1:$A$1001,customers!$C$1:$C$1001,,3))</f>
        <v>acorradinoj@harvard.edu</v>
      </c>
      <c r="H22" s="7" t="str">
        <f aca="false">_xlfn.XLOOKUP(C22,customers!$A$1:$A$1001,customers!$G$1:$G$1001,,0)</f>
        <v>United States</v>
      </c>
      <c r="I22" s="1" t="str">
        <f aca="false">VLOOKUP(D22,products!$A$1:$G$49,2,0)</f>
        <v>Exc</v>
      </c>
      <c r="J22" s="1" t="str">
        <f aca="false">VLOOKUP($D22,products!$A$1:$G$49,3,0)</f>
        <v>D</v>
      </c>
      <c r="K22" s="9" t="n">
        <f aca="false">VLOOKUP($D22,products!$A$1:$G$49,4,0)</f>
        <v>0.2</v>
      </c>
      <c r="L22" s="10" t="n">
        <f aca="false">VLOOKUP($D22,products!$A$1:$G$49,5,0)</f>
        <v>3.645</v>
      </c>
      <c r="M22" s="10" t="n">
        <f aca="false">L22*E22</f>
        <v>14.58</v>
      </c>
      <c r="N22" s="1" t="str">
        <f aca="false">IF(I22="Rob","Robusta",IF(I22="Exc","Excelsa",IF(I22="Ara","Arab",IF(I22="Lib","Liberica"))))</f>
        <v>Excelsa</v>
      </c>
      <c r="O22" s="1" t="str">
        <f aca="false">IF(J22="M","Medium",IF(J22="L","Light",IF(J22="D","Dark")))</f>
        <v>Dark</v>
      </c>
    </row>
    <row r="23" customFormat="false" ht="15" hidden="false" customHeight="false" outlineLevel="0" collapsed="false">
      <c r="A23" s="7" t="s">
        <v>67</v>
      </c>
      <c r="B23" s="8" t="n">
        <v>44169</v>
      </c>
      <c r="C23" s="7" t="s">
        <v>68</v>
      </c>
      <c r="D23" s="1" t="s">
        <v>69</v>
      </c>
      <c r="E23" s="7" t="n">
        <v>6</v>
      </c>
      <c r="F23" s="7" t="str">
        <f aca="false">_xlfn.XLOOKUP(C23,customers!A22:A1022,customers!B22:B1022,,0)</f>
        <v>Avrit Davidowsky</v>
      </c>
      <c r="G23" s="7" t="str">
        <f aca="false">IF(_xlfn.XLOOKUP(C23,customers!$A$1:$A$1001,customers!$C$1:$C$1001,,3)=0,"",_xlfn.XLOOKUP(C23,customers!$A$1:$A$1001,customers!$C$1:$C$1001,,3))</f>
        <v>adavidowskyl@netvibes.com</v>
      </c>
      <c r="H23" s="7" t="str">
        <f aca="false">_xlfn.XLOOKUP(C23,customers!$A$1:$A$1001,customers!$G$1:$G$1001,,0)</f>
        <v>United States</v>
      </c>
      <c r="I23" s="1" t="str">
        <f aca="false">VLOOKUP(D23,products!$A$1:$G$49,2,0)</f>
        <v>Ara</v>
      </c>
      <c r="J23" s="1" t="str">
        <f aca="false">VLOOKUP($D23,products!$A$1:$G$49,3,0)</f>
        <v>D</v>
      </c>
      <c r="K23" s="9" t="n">
        <f aca="false">VLOOKUP($D23,products!$A$1:$G$49,4,0)</f>
        <v>0.2</v>
      </c>
      <c r="L23" s="10" t="n">
        <f aca="false">VLOOKUP($D23,products!$A$1:$G$49,5,0)</f>
        <v>2.985</v>
      </c>
      <c r="M23" s="10" t="n">
        <f aca="false">L23*E23</f>
        <v>17.91</v>
      </c>
      <c r="N23" s="1" t="str">
        <f aca="false">IF(I23="Rob","Robusta",IF(I23="Exc","Excelsa",IF(I23="Ara","Arab",IF(I23="Lib","Liberica"))))</f>
        <v>Arab</v>
      </c>
      <c r="O23" s="1" t="str">
        <f aca="false">IF(J23="M","Medium",IF(J23="L","Light",IF(J23="D","Dark")))</f>
        <v>Dark</v>
      </c>
    </row>
    <row r="24" customFormat="false" ht="15" hidden="false" customHeight="false" outlineLevel="0" collapsed="false">
      <c r="A24" s="7" t="s">
        <v>70</v>
      </c>
      <c r="B24" s="8" t="n">
        <v>44218</v>
      </c>
      <c r="C24" s="7" t="s">
        <v>71</v>
      </c>
      <c r="D24" s="1" t="s">
        <v>56</v>
      </c>
      <c r="E24" s="7" t="n">
        <v>4</v>
      </c>
      <c r="F24" s="7" t="str">
        <f aca="false">_xlfn.XLOOKUP(C24,customers!A23:A1023,customers!B23:B1023,,0)</f>
        <v>Annabel Antuk</v>
      </c>
      <c r="G24" s="7" t="str">
        <f aca="false">IF(_xlfn.XLOOKUP(C24,customers!$A$1:$A$1001,customers!$C$1:$C$1001,,3)=0,"",_xlfn.XLOOKUP(C24,customers!$A$1:$A$1001,customers!$C$1:$C$1001,,3))</f>
        <v>aantukm@kickstarter.com</v>
      </c>
      <c r="H24" s="7" t="str">
        <f aca="false">_xlfn.XLOOKUP(C24,customers!$A$1:$A$1001,customers!$G$1:$G$1001,,0)</f>
        <v>United States</v>
      </c>
      <c r="I24" s="1" t="str">
        <f aca="false">VLOOKUP(D24,products!$A$1:$G$49,2,0)</f>
        <v>Rob</v>
      </c>
      <c r="J24" s="1" t="str">
        <f aca="false">VLOOKUP($D24,products!$A$1:$G$49,3,0)</f>
        <v>M</v>
      </c>
      <c r="K24" s="9" t="n">
        <f aca="false">VLOOKUP($D24,products!$A$1:$G$49,4,0)</f>
        <v>2.5</v>
      </c>
      <c r="L24" s="10" t="n">
        <f aca="false">VLOOKUP($D24,products!$A$1:$G$49,5,0)</f>
        <v>22.885</v>
      </c>
      <c r="M24" s="10" t="n">
        <f aca="false">L24*E24</f>
        <v>91.54</v>
      </c>
      <c r="N24" s="1" t="str">
        <f aca="false">IF(I24="Rob","Robusta",IF(I24="Exc","Excelsa",IF(I24="Ara","Arab",IF(I24="Lib","Liberica"))))</f>
        <v>Robusta</v>
      </c>
      <c r="O24" s="1" t="str">
        <f aca="false">IF(J24="M","Medium",IF(J24="L","Light",IF(J24="D","Dark")))</f>
        <v>Medium</v>
      </c>
    </row>
    <row r="25" customFormat="false" ht="15" hidden="false" customHeight="false" outlineLevel="0" collapsed="false">
      <c r="A25" s="7" t="s">
        <v>72</v>
      </c>
      <c r="B25" s="8" t="n">
        <v>44603</v>
      </c>
      <c r="C25" s="7" t="s">
        <v>73</v>
      </c>
      <c r="D25" s="1" t="s">
        <v>69</v>
      </c>
      <c r="E25" s="7" t="n">
        <v>4</v>
      </c>
      <c r="F25" s="7" t="str">
        <f aca="false">_xlfn.XLOOKUP(C25,customers!A24:A1024,customers!B24:B1024,,0)</f>
        <v>Iorgo Kleinert</v>
      </c>
      <c r="G25" s="7" t="str">
        <f aca="false">IF(_xlfn.XLOOKUP(C25,customers!$A$1:$A$1001,customers!$C$1:$C$1001,,3)=0,"",_xlfn.XLOOKUP(C25,customers!$A$1:$A$1001,customers!$C$1:$C$1001,,3))</f>
        <v>ikleinertn@timesonline.co.uk</v>
      </c>
      <c r="H25" s="7" t="str">
        <f aca="false">_xlfn.XLOOKUP(C25,customers!$A$1:$A$1001,customers!$G$1:$G$1001,,0)</f>
        <v>United States</v>
      </c>
      <c r="I25" s="1" t="str">
        <f aca="false">VLOOKUP(D25,products!$A$1:$G$49,2,0)</f>
        <v>Ara</v>
      </c>
      <c r="J25" s="1" t="str">
        <f aca="false">VLOOKUP($D25,products!$A$1:$G$49,3,0)</f>
        <v>D</v>
      </c>
      <c r="K25" s="9" t="n">
        <f aca="false">VLOOKUP($D25,products!$A$1:$G$49,4,0)</f>
        <v>0.2</v>
      </c>
      <c r="L25" s="10" t="n">
        <f aca="false">VLOOKUP($D25,products!$A$1:$G$49,5,0)</f>
        <v>2.985</v>
      </c>
      <c r="M25" s="10" t="n">
        <f aca="false">L25*E25</f>
        <v>11.94</v>
      </c>
      <c r="N25" s="1" t="str">
        <f aca="false">IF(I25="Rob","Robusta",IF(I25="Exc","Excelsa",IF(I25="Ara","Arab",IF(I25="Lib","Liberica"))))</f>
        <v>Arab</v>
      </c>
      <c r="O25" s="1" t="str">
        <f aca="false">IF(J25="M","Medium",IF(J25="L","Light",IF(J25="D","Dark")))</f>
        <v>Dark</v>
      </c>
    </row>
    <row r="26" customFormat="false" ht="15" hidden="false" customHeight="false" outlineLevel="0" collapsed="false">
      <c r="A26" s="7" t="s">
        <v>74</v>
      </c>
      <c r="B26" s="8" t="n">
        <v>44454</v>
      </c>
      <c r="C26" s="7" t="s">
        <v>75</v>
      </c>
      <c r="D26" s="1" t="s">
        <v>76</v>
      </c>
      <c r="E26" s="7" t="n">
        <v>1</v>
      </c>
      <c r="F26" s="7" t="str">
        <f aca="false">_xlfn.XLOOKUP(C26,customers!A25:A1025,customers!B25:B1025,,0)</f>
        <v>Chrisy Blofeld</v>
      </c>
      <c r="G26" s="7" t="str">
        <f aca="false">IF(_xlfn.XLOOKUP(C26,customers!$A$1:$A$1001,customers!$C$1:$C$1001,,3)=0,"",_xlfn.XLOOKUP(C26,customers!$A$1:$A$1001,customers!$C$1:$C$1001,,3))</f>
        <v>cblofeldo@amazon.co.uk</v>
      </c>
      <c r="H26" s="7" t="str">
        <f aca="false">_xlfn.XLOOKUP(C26,customers!$A$1:$A$1001,customers!$G$1:$G$1001,,0)</f>
        <v>United States</v>
      </c>
      <c r="I26" s="1" t="str">
        <f aca="false">VLOOKUP(D26,products!$A$1:$G$49,2,0)</f>
        <v>Ara</v>
      </c>
      <c r="J26" s="1" t="str">
        <f aca="false">VLOOKUP($D26,products!$A$1:$G$49,3,0)</f>
        <v>M</v>
      </c>
      <c r="K26" s="9" t="n">
        <f aca="false">VLOOKUP($D26,products!$A$1:$G$49,4,0)</f>
        <v>1</v>
      </c>
      <c r="L26" s="10" t="n">
        <f aca="false">VLOOKUP($D26,products!$A$1:$G$49,5,0)</f>
        <v>11.25</v>
      </c>
      <c r="M26" s="10" t="n">
        <f aca="false">L26*E26</f>
        <v>11.25</v>
      </c>
      <c r="N26" s="1" t="str">
        <f aca="false">IF(I26="Rob","Robusta",IF(I26="Exc","Excelsa",IF(I26="Ara","Arab",IF(I26="Lib","Liberica"))))</f>
        <v>Arab</v>
      </c>
      <c r="O26" s="1" t="str">
        <f aca="false">IF(J26="M","Medium",IF(J26="L","Light",IF(J26="D","Dark")))</f>
        <v>Medium</v>
      </c>
    </row>
    <row r="27" customFormat="false" ht="15" hidden="false" customHeight="false" outlineLevel="0" collapsed="false">
      <c r="A27" s="7" t="s">
        <v>77</v>
      </c>
      <c r="B27" s="8" t="n">
        <v>44128</v>
      </c>
      <c r="C27" s="7" t="s">
        <v>78</v>
      </c>
      <c r="D27" s="1" t="s">
        <v>79</v>
      </c>
      <c r="E27" s="7" t="n">
        <v>3</v>
      </c>
      <c r="F27" s="7" t="str">
        <f aca="false">_xlfn.XLOOKUP(C27,customers!A26:A1026,customers!B26:B1026,,0)</f>
        <v>Culley Farris</v>
      </c>
      <c r="G27" s="7" t="str">
        <f aca="false">IF(_xlfn.XLOOKUP(C27,customers!$A$1:$A$1001,customers!$C$1:$C$1001,,3)=0,"",_xlfn.XLOOKUP(C27,customers!$A$1:$A$1001,customers!$C$1:$C$1001,,3))</f>
        <v/>
      </c>
      <c r="H27" s="7" t="str">
        <f aca="false">_xlfn.XLOOKUP(C27,customers!$A$1:$A$1001,customers!$G$1:$G$1001,,0)</f>
        <v>United States</v>
      </c>
      <c r="I27" s="1" t="str">
        <f aca="false">VLOOKUP(D27,products!$A$1:$G$49,2,0)</f>
        <v>Exc</v>
      </c>
      <c r="J27" s="1" t="str">
        <f aca="false">VLOOKUP($D27,products!$A$1:$G$49,3,0)</f>
        <v>M</v>
      </c>
      <c r="K27" s="9" t="n">
        <f aca="false">VLOOKUP($D27,products!$A$1:$G$49,4,0)</f>
        <v>0.2</v>
      </c>
      <c r="L27" s="10" t="n">
        <f aca="false">VLOOKUP($D27,products!$A$1:$G$49,5,0)</f>
        <v>4.125</v>
      </c>
      <c r="M27" s="10" t="n">
        <f aca="false">L27*E27</f>
        <v>12.375</v>
      </c>
      <c r="N27" s="1" t="str">
        <f aca="false">IF(I27="Rob","Robusta",IF(I27="Exc","Excelsa",IF(I27="Ara","Arab",IF(I27="Lib","Liberica"))))</f>
        <v>Excelsa</v>
      </c>
      <c r="O27" s="1" t="str">
        <f aca="false">IF(J27="M","Medium",IF(J27="L","Light",IF(J27="D","Dark")))</f>
        <v>Medium</v>
      </c>
    </row>
    <row r="28" customFormat="false" ht="15" hidden="false" customHeight="false" outlineLevel="0" collapsed="false">
      <c r="A28" s="7" t="s">
        <v>80</v>
      </c>
      <c r="B28" s="8" t="n">
        <v>43516</v>
      </c>
      <c r="C28" s="7" t="s">
        <v>81</v>
      </c>
      <c r="D28" s="1" t="s">
        <v>82</v>
      </c>
      <c r="E28" s="7" t="n">
        <v>4</v>
      </c>
      <c r="F28" s="7" t="str">
        <f aca="false">_xlfn.XLOOKUP(C28,customers!A27:A1027,customers!B27:B1027,,0)</f>
        <v>Selene Shales</v>
      </c>
      <c r="G28" s="7" t="str">
        <f aca="false">IF(_xlfn.XLOOKUP(C28,customers!$A$1:$A$1001,customers!$C$1:$C$1001,,3)=0,"",_xlfn.XLOOKUP(C28,customers!$A$1:$A$1001,customers!$C$1:$C$1001,,3))</f>
        <v>sshalesq@umich.edu</v>
      </c>
      <c r="H28" s="7" t="str">
        <f aca="false">_xlfn.XLOOKUP(C28,customers!$A$1:$A$1001,customers!$G$1:$G$1001,,0)</f>
        <v>United States</v>
      </c>
      <c r="I28" s="1" t="str">
        <f aca="false">VLOOKUP(D28,products!$A$1:$G$49,2,0)</f>
        <v>Ara</v>
      </c>
      <c r="J28" s="1" t="str">
        <f aca="false">VLOOKUP($D28,products!$A$1:$G$49,3,0)</f>
        <v>M</v>
      </c>
      <c r="K28" s="9" t="n">
        <f aca="false">VLOOKUP($D28,products!$A$1:$G$49,4,0)</f>
        <v>0.5</v>
      </c>
      <c r="L28" s="10" t="n">
        <f aca="false">VLOOKUP($D28,products!$A$1:$G$49,5,0)</f>
        <v>6.75</v>
      </c>
      <c r="M28" s="10" t="n">
        <f aca="false">L28*E28</f>
        <v>27</v>
      </c>
      <c r="N28" s="1" t="str">
        <f aca="false">IF(I28="Rob","Robusta",IF(I28="Exc","Excelsa",IF(I28="Ara","Arab",IF(I28="Lib","Liberica"))))</f>
        <v>Arab</v>
      </c>
      <c r="O28" s="1" t="str">
        <f aca="false">IF(J28="M","Medium",IF(J28="L","Light",IF(J28="D","Dark")))</f>
        <v>Medium</v>
      </c>
    </row>
    <row r="29" customFormat="false" ht="15" hidden="false" customHeight="false" outlineLevel="0" collapsed="false">
      <c r="A29" s="7" t="s">
        <v>83</v>
      </c>
      <c r="B29" s="8" t="n">
        <v>43746</v>
      </c>
      <c r="C29" s="7" t="s">
        <v>84</v>
      </c>
      <c r="D29" s="1" t="s">
        <v>59</v>
      </c>
      <c r="E29" s="7" t="n">
        <v>5</v>
      </c>
      <c r="F29" s="7" t="str">
        <f aca="false">_xlfn.XLOOKUP(C29,customers!A28:A1028,customers!B28:B1028,,0)</f>
        <v>Vivie Danneil</v>
      </c>
      <c r="G29" s="7" t="str">
        <f aca="false">IF(_xlfn.XLOOKUP(C29,customers!$A$1:$A$1001,customers!$C$1:$C$1001,,3)=0,"",_xlfn.XLOOKUP(C29,customers!$A$1:$A$1001,customers!$C$1:$C$1001,,3))</f>
        <v>vdanneilr@mtv.com</v>
      </c>
      <c r="H29" s="7" t="str">
        <f aca="false">_xlfn.XLOOKUP(C29,customers!$A$1:$A$1001,customers!$G$1:$G$1001,,0)</f>
        <v>Ireland</v>
      </c>
      <c r="I29" s="1" t="str">
        <f aca="false">VLOOKUP(D29,products!$A$1:$G$49,2,0)</f>
        <v>Ara</v>
      </c>
      <c r="J29" s="1" t="str">
        <f aca="false">VLOOKUP($D29,products!$A$1:$G$49,3,0)</f>
        <v>M</v>
      </c>
      <c r="K29" s="9" t="n">
        <f aca="false">VLOOKUP($D29,products!$A$1:$G$49,4,0)</f>
        <v>0.2</v>
      </c>
      <c r="L29" s="10" t="n">
        <f aca="false">VLOOKUP($D29,products!$A$1:$G$49,5,0)</f>
        <v>3.375</v>
      </c>
      <c r="M29" s="10" t="n">
        <f aca="false">L29*E29</f>
        <v>16.875</v>
      </c>
      <c r="N29" s="1" t="str">
        <f aca="false">IF(I29="Rob","Robusta",IF(I29="Exc","Excelsa",IF(I29="Ara","Arab",IF(I29="Lib","Liberica"))))</f>
        <v>Arab</v>
      </c>
      <c r="O29" s="1" t="str">
        <f aca="false">IF(J29="M","Medium",IF(J29="L","Light",IF(J29="D","Dark")))</f>
        <v>Medium</v>
      </c>
    </row>
    <row r="30" customFormat="false" ht="15" hidden="false" customHeight="false" outlineLevel="0" collapsed="false">
      <c r="A30" s="7" t="s">
        <v>85</v>
      </c>
      <c r="B30" s="8" t="n">
        <v>44775</v>
      </c>
      <c r="C30" s="7" t="s">
        <v>86</v>
      </c>
      <c r="D30" s="1" t="s">
        <v>87</v>
      </c>
      <c r="E30" s="7" t="n">
        <v>3</v>
      </c>
      <c r="F30" s="7" t="str">
        <f aca="false">_xlfn.XLOOKUP(C30,customers!A29:A1029,customers!B29:B1029,,0)</f>
        <v>Theresita Newbury</v>
      </c>
      <c r="G30" s="7" t="str">
        <f aca="false">IF(_xlfn.XLOOKUP(C30,customers!$A$1:$A$1001,customers!$C$1:$C$1001,,3)=0,"",_xlfn.XLOOKUP(C30,customers!$A$1:$A$1001,customers!$C$1:$C$1001,,3))</f>
        <v>tnewburys@usda.gov</v>
      </c>
      <c r="H30" s="7" t="str">
        <f aca="false">_xlfn.XLOOKUP(C30,customers!$A$1:$A$1001,customers!$G$1:$G$1001,,0)</f>
        <v>Ireland</v>
      </c>
      <c r="I30" s="1" t="str">
        <f aca="false">VLOOKUP(D30,products!$A$1:$G$49,2,0)</f>
        <v>Ara</v>
      </c>
      <c r="J30" s="1" t="str">
        <f aca="false">VLOOKUP($D30,products!$A$1:$G$49,3,0)</f>
        <v>D</v>
      </c>
      <c r="K30" s="9" t="n">
        <f aca="false">VLOOKUP($D30,products!$A$1:$G$49,4,0)</f>
        <v>0.5</v>
      </c>
      <c r="L30" s="10" t="n">
        <f aca="false">VLOOKUP($D30,products!$A$1:$G$49,5,0)</f>
        <v>5.97</v>
      </c>
      <c r="M30" s="10" t="n">
        <f aca="false">L30*E30</f>
        <v>17.91</v>
      </c>
      <c r="N30" s="1" t="str">
        <f aca="false">IF(I30="Rob","Robusta",IF(I30="Exc","Excelsa",IF(I30="Ara","Arab",IF(I30="Lib","Liberica"))))</f>
        <v>Arab</v>
      </c>
      <c r="O30" s="1" t="str">
        <f aca="false">IF(J30="M","Medium",IF(J30="L","Light",IF(J30="D","Dark")))</f>
        <v>Dark</v>
      </c>
    </row>
    <row r="31" customFormat="false" ht="15" hidden="false" customHeight="false" outlineLevel="0" collapsed="false">
      <c r="A31" s="7" t="s">
        <v>88</v>
      </c>
      <c r="B31" s="8" t="n">
        <v>43516</v>
      </c>
      <c r="C31" s="7" t="s">
        <v>89</v>
      </c>
      <c r="D31" s="1" t="s">
        <v>42</v>
      </c>
      <c r="E31" s="7" t="n">
        <v>4</v>
      </c>
      <c r="F31" s="7" t="str">
        <f aca="false">_xlfn.XLOOKUP(C31,customers!A30:A1030,customers!B30:B1030,,0)</f>
        <v>Mozelle Calcutt</v>
      </c>
      <c r="G31" s="7" t="str">
        <f aca="false">IF(_xlfn.XLOOKUP(C31,customers!$A$1:$A$1001,customers!$C$1:$C$1001,,3)=0,"",_xlfn.XLOOKUP(C31,customers!$A$1:$A$1001,customers!$C$1:$C$1001,,3))</f>
        <v>mcalcuttt@baidu.com</v>
      </c>
      <c r="H31" s="7" t="str">
        <f aca="false">_xlfn.XLOOKUP(C31,customers!$A$1:$A$1001,customers!$G$1:$G$1001,,0)</f>
        <v>Ireland</v>
      </c>
      <c r="I31" s="1" t="str">
        <f aca="false">VLOOKUP(D31,products!$A$1:$G$49,2,0)</f>
        <v>Ara</v>
      </c>
      <c r="J31" s="1" t="str">
        <f aca="false">VLOOKUP($D31,products!$A$1:$G$49,3,0)</f>
        <v>D</v>
      </c>
      <c r="K31" s="9" t="n">
        <f aca="false">VLOOKUP($D31,products!$A$1:$G$49,4,0)</f>
        <v>1</v>
      </c>
      <c r="L31" s="10" t="n">
        <f aca="false">VLOOKUP($D31,products!$A$1:$G$49,5,0)</f>
        <v>9.95</v>
      </c>
      <c r="M31" s="10" t="n">
        <f aca="false">L31*E31</f>
        <v>39.8</v>
      </c>
      <c r="N31" s="1" t="str">
        <f aca="false">IF(I31="Rob","Robusta",IF(I31="Exc","Excelsa",IF(I31="Ara","Arab",IF(I31="Lib","Liberica"))))</f>
        <v>Arab</v>
      </c>
      <c r="O31" s="1" t="str">
        <f aca="false">IF(J31="M","Medium",IF(J31="L","Light",IF(J31="D","Dark")))</f>
        <v>Dark</v>
      </c>
    </row>
    <row r="32" customFormat="false" ht="15" hidden="false" customHeight="false" outlineLevel="0" collapsed="false">
      <c r="A32" s="7" t="s">
        <v>90</v>
      </c>
      <c r="B32" s="8" t="n">
        <v>44464</v>
      </c>
      <c r="C32" s="7" t="s">
        <v>91</v>
      </c>
      <c r="D32" s="1" t="s">
        <v>92</v>
      </c>
      <c r="E32" s="7" t="n">
        <v>5</v>
      </c>
      <c r="F32" s="7" t="str">
        <f aca="false">_xlfn.XLOOKUP(C32,customers!A31:A1031,customers!B31:B1031,,0)</f>
        <v>Adrian Swaine</v>
      </c>
      <c r="G32" s="7" t="str">
        <f aca="false">IF(_xlfn.XLOOKUP(C32,customers!$A$1:$A$1001,customers!$C$1:$C$1001,,3)=0,"",_xlfn.XLOOKUP(C32,customers!$A$1:$A$1001,customers!$C$1:$C$1001,,3))</f>
        <v/>
      </c>
      <c r="H32" s="7" t="str">
        <f aca="false">_xlfn.XLOOKUP(C32,customers!$A$1:$A$1001,customers!$G$1:$G$1001,,0)</f>
        <v>United States</v>
      </c>
      <c r="I32" s="1" t="str">
        <f aca="false">VLOOKUP(D32,products!$A$1:$G$49,2,0)</f>
        <v>Lib</v>
      </c>
      <c r="J32" s="1" t="str">
        <f aca="false">VLOOKUP($D32,products!$A$1:$G$49,3,0)</f>
        <v>M</v>
      </c>
      <c r="K32" s="9" t="n">
        <f aca="false">VLOOKUP($D32,products!$A$1:$G$49,4,0)</f>
        <v>0.2</v>
      </c>
      <c r="L32" s="10" t="n">
        <f aca="false">VLOOKUP($D32,products!$A$1:$G$49,5,0)</f>
        <v>4.365</v>
      </c>
      <c r="M32" s="10" t="n">
        <f aca="false">L32*E32</f>
        <v>21.825</v>
      </c>
      <c r="N32" s="1" t="str">
        <f aca="false">IF(I32="Rob","Robusta",IF(I32="Exc","Excelsa",IF(I32="Ara","Arab",IF(I32="Lib","Liberica"))))</f>
        <v>Liberica</v>
      </c>
      <c r="O32" s="1" t="str">
        <f aca="false">IF(J32="M","Medium",IF(J32="L","Light",IF(J32="D","Dark")))</f>
        <v>Medium</v>
      </c>
    </row>
    <row r="33" customFormat="false" ht="15" hidden="false" customHeight="false" outlineLevel="0" collapsed="false">
      <c r="A33" s="7" t="s">
        <v>90</v>
      </c>
      <c r="B33" s="8" t="n">
        <v>44464</v>
      </c>
      <c r="C33" s="7" t="s">
        <v>91</v>
      </c>
      <c r="D33" s="1" t="s">
        <v>87</v>
      </c>
      <c r="E33" s="7" t="n">
        <v>6</v>
      </c>
      <c r="F33" s="7" t="str">
        <f aca="false">_xlfn.XLOOKUP(C33,customers!A32:A1032,customers!B32:B1032,,0)</f>
        <v>Adrian Swaine</v>
      </c>
      <c r="G33" s="7" t="str">
        <f aca="false">IF(_xlfn.XLOOKUP(C33,customers!$A$1:$A$1001,customers!$C$1:$C$1001,,3)=0,"",_xlfn.XLOOKUP(C33,customers!$A$1:$A$1001,customers!$C$1:$C$1001,,3))</f>
        <v/>
      </c>
      <c r="H33" s="7" t="str">
        <f aca="false">_xlfn.XLOOKUP(C33,customers!$A$1:$A$1001,customers!$G$1:$G$1001,,0)</f>
        <v>United States</v>
      </c>
      <c r="I33" s="1" t="str">
        <f aca="false">VLOOKUP(D33,products!$A$1:$G$49,2,0)</f>
        <v>Ara</v>
      </c>
      <c r="J33" s="1" t="str">
        <f aca="false">VLOOKUP($D33,products!$A$1:$G$49,3,0)</f>
        <v>D</v>
      </c>
      <c r="K33" s="9" t="n">
        <f aca="false">VLOOKUP($D33,products!$A$1:$G$49,4,0)</f>
        <v>0.5</v>
      </c>
      <c r="L33" s="10" t="n">
        <f aca="false">VLOOKUP($D33,products!$A$1:$G$49,5,0)</f>
        <v>5.97</v>
      </c>
      <c r="M33" s="10" t="n">
        <f aca="false">L33*E33</f>
        <v>35.82</v>
      </c>
      <c r="N33" s="1" t="str">
        <f aca="false">IF(I33="Rob","Robusta",IF(I33="Exc","Excelsa",IF(I33="Ara","Arab",IF(I33="Lib","Liberica"))))</f>
        <v>Arab</v>
      </c>
      <c r="O33" s="1" t="str">
        <f aca="false">IF(J33="M","Medium",IF(J33="L","Light",IF(J33="D","Dark")))</f>
        <v>Dark</v>
      </c>
    </row>
    <row r="34" customFormat="false" ht="15" hidden="false" customHeight="false" outlineLevel="0" collapsed="false">
      <c r="A34" s="7" t="s">
        <v>90</v>
      </c>
      <c r="B34" s="8" t="n">
        <v>44464</v>
      </c>
      <c r="C34" s="7" t="s">
        <v>91</v>
      </c>
      <c r="D34" s="1" t="s">
        <v>93</v>
      </c>
      <c r="E34" s="7" t="n">
        <v>6</v>
      </c>
      <c r="F34" s="7" t="e">
        <f aca="false">_xlfn.XLOOKUP(C34,customers!A33:A1033,customers!B33:B1033,,0)</f>
        <v>#N/A</v>
      </c>
      <c r="G34" s="7" t="str">
        <f aca="false">IF(_xlfn.XLOOKUP(C34,customers!$A$1:$A$1001,customers!$C$1:$C$1001,,3)=0,"",_xlfn.XLOOKUP(C34,customers!$A$1:$A$1001,customers!$C$1:$C$1001,,3))</f>
        <v/>
      </c>
      <c r="H34" s="7" t="str">
        <f aca="false">_xlfn.XLOOKUP(C34,customers!$A$1:$A$1001,customers!$G$1:$G$1001,,0)</f>
        <v>United States</v>
      </c>
      <c r="I34" s="1" t="str">
        <f aca="false">VLOOKUP(D34,products!$A$1:$G$49,2,0)</f>
        <v>Lib</v>
      </c>
      <c r="J34" s="1" t="str">
        <f aca="false">VLOOKUP($D34,products!$A$1:$G$49,3,0)</f>
        <v>M</v>
      </c>
      <c r="K34" s="9" t="n">
        <f aca="false">VLOOKUP($D34,products!$A$1:$G$49,4,0)</f>
        <v>0.5</v>
      </c>
      <c r="L34" s="10" t="n">
        <f aca="false">VLOOKUP($D34,products!$A$1:$G$49,5,0)</f>
        <v>8.73</v>
      </c>
      <c r="M34" s="10" t="n">
        <f aca="false">L34*E34</f>
        <v>52.38</v>
      </c>
      <c r="N34" s="1" t="str">
        <f aca="false">IF(I34="Rob","Robusta",IF(I34="Exc","Excelsa",IF(I34="Ara","Arab",IF(I34="Lib","Liberica"))))</f>
        <v>Liberica</v>
      </c>
      <c r="O34" s="1" t="str">
        <f aca="false">IF(J34="M","Medium",IF(J34="L","Light",IF(J34="D","Dark")))</f>
        <v>Medium</v>
      </c>
    </row>
    <row r="35" customFormat="false" ht="15" hidden="false" customHeight="false" outlineLevel="0" collapsed="false">
      <c r="A35" s="7" t="s">
        <v>94</v>
      </c>
      <c r="B35" s="8" t="n">
        <v>44394</v>
      </c>
      <c r="C35" s="7" t="s">
        <v>95</v>
      </c>
      <c r="D35" s="1" t="s">
        <v>34</v>
      </c>
      <c r="E35" s="7" t="n">
        <v>5</v>
      </c>
      <c r="F35" s="7" t="str">
        <f aca="false">_xlfn.XLOOKUP(C35,customers!A34:A1034,customers!B34:B1034,,0)</f>
        <v>Gallard Gatheral</v>
      </c>
      <c r="G35" s="7" t="str">
        <f aca="false">IF(_xlfn.XLOOKUP(C35,customers!$A$1:$A$1001,customers!$C$1:$C$1001,,3)=0,"",_xlfn.XLOOKUP(C35,customers!$A$1:$A$1001,customers!$C$1:$C$1001,,3))</f>
        <v>ggatheralx@123-reg.co.uk</v>
      </c>
      <c r="H35" s="7" t="str">
        <f aca="false">_xlfn.XLOOKUP(C35,customers!$A$1:$A$1001,customers!$G$1:$G$1001,,0)</f>
        <v>United States</v>
      </c>
      <c r="I35" s="1" t="str">
        <f aca="false">VLOOKUP(D35,products!$A$1:$G$49,2,0)</f>
        <v>Lib</v>
      </c>
      <c r="J35" s="1" t="str">
        <f aca="false">VLOOKUP($D35,products!$A$1:$G$49,3,0)</f>
        <v>L</v>
      </c>
      <c r="K35" s="9" t="n">
        <f aca="false">VLOOKUP($D35,products!$A$1:$G$49,4,0)</f>
        <v>0.2</v>
      </c>
      <c r="L35" s="10" t="n">
        <f aca="false">VLOOKUP($D35,products!$A$1:$G$49,5,0)</f>
        <v>4.755</v>
      </c>
      <c r="M35" s="10" t="n">
        <f aca="false">L35*E35</f>
        <v>23.775</v>
      </c>
      <c r="N35" s="1" t="str">
        <f aca="false">IF(I35="Rob","Robusta",IF(I35="Exc","Excelsa",IF(I35="Ara","Arab",IF(I35="Lib","Liberica"))))</f>
        <v>Liberica</v>
      </c>
      <c r="O35" s="1" t="str">
        <f aca="false">IF(J35="M","Medium",IF(J35="L","Light",IF(J35="D","Dark")))</f>
        <v>Light</v>
      </c>
    </row>
    <row r="36" customFormat="false" ht="15" hidden="false" customHeight="false" outlineLevel="0" collapsed="false">
      <c r="A36" s="7" t="s">
        <v>96</v>
      </c>
      <c r="B36" s="8" t="n">
        <v>44011</v>
      </c>
      <c r="C36" s="7" t="s">
        <v>97</v>
      </c>
      <c r="D36" s="1" t="s">
        <v>98</v>
      </c>
      <c r="E36" s="7" t="n">
        <v>6</v>
      </c>
      <c r="F36" s="7" t="str">
        <f aca="false">_xlfn.XLOOKUP(C36,customers!A35:A1035,customers!B35:B1035,,0)</f>
        <v>Una Welberry</v>
      </c>
      <c r="G36" s="7" t="str">
        <f aca="false">IF(_xlfn.XLOOKUP(C36,customers!$A$1:$A$1001,customers!$C$1:$C$1001,,3)=0,"",_xlfn.XLOOKUP(C36,customers!$A$1:$A$1001,customers!$C$1:$C$1001,,3))</f>
        <v>uwelberryy@ebay.co.uk</v>
      </c>
      <c r="H36" s="7" t="str">
        <f aca="false">_xlfn.XLOOKUP(C36,customers!$A$1:$A$1001,customers!$G$1:$G$1001,,0)</f>
        <v>United Kingdom</v>
      </c>
      <c r="I36" s="1" t="str">
        <f aca="false">VLOOKUP(D36,products!$A$1:$G$49,2,0)</f>
        <v>Lib</v>
      </c>
      <c r="J36" s="1" t="str">
        <f aca="false">VLOOKUP($D36,products!$A$1:$G$49,3,0)</f>
        <v>L</v>
      </c>
      <c r="K36" s="9" t="n">
        <f aca="false">VLOOKUP($D36,products!$A$1:$G$49,4,0)</f>
        <v>0.5</v>
      </c>
      <c r="L36" s="10" t="n">
        <f aca="false">VLOOKUP($D36,products!$A$1:$G$49,5,0)</f>
        <v>9.51</v>
      </c>
      <c r="M36" s="10" t="n">
        <f aca="false">L36*E36</f>
        <v>57.06</v>
      </c>
      <c r="N36" s="1" t="str">
        <f aca="false">IF(I36="Rob","Robusta",IF(I36="Exc","Excelsa",IF(I36="Ara","Arab",IF(I36="Lib","Liberica"))))</f>
        <v>Liberica</v>
      </c>
      <c r="O36" s="1" t="str">
        <f aca="false">IF(J36="M","Medium",IF(J36="L","Light",IF(J36="D","Dark")))</f>
        <v>Light</v>
      </c>
    </row>
    <row r="37" customFormat="false" ht="15" hidden="false" customHeight="false" outlineLevel="0" collapsed="false">
      <c r="A37" s="7" t="s">
        <v>99</v>
      </c>
      <c r="B37" s="8" t="n">
        <v>44348</v>
      </c>
      <c r="C37" s="7" t="s">
        <v>100</v>
      </c>
      <c r="D37" s="1" t="s">
        <v>87</v>
      </c>
      <c r="E37" s="7" t="n">
        <v>6</v>
      </c>
      <c r="F37" s="7" t="str">
        <f aca="false">_xlfn.XLOOKUP(C37,customers!A36:A1036,customers!B36:B1036,,0)</f>
        <v>Faber Eilhart</v>
      </c>
      <c r="G37" s="7" t="str">
        <f aca="false">IF(_xlfn.XLOOKUP(C37,customers!$A$1:$A$1001,customers!$C$1:$C$1001,,3)=0,"",_xlfn.XLOOKUP(C37,customers!$A$1:$A$1001,customers!$C$1:$C$1001,,3))</f>
        <v>feilhartz@who.int</v>
      </c>
      <c r="H37" s="7" t="str">
        <f aca="false">_xlfn.XLOOKUP(C37,customers!$A$1:$A$1001,customers!$G$1:$G$1001,,0)</f>
        <v>United States</v>
      </c>
      <c r="I37" s="1" t="str">
        <f aca="false">VLOOKUP(D37,products!$A$1:$G$49,2,0)</f>
        <v>Ara</v>
      </c>
      <c r="J37" s="1" t="str">
        <f aca="false">VLOOKUP($D37,products!$A$1:$G$49,3,0)</f>
        <v>D</v>
      </c>
      <c r="K37" s="9" t="n">
        <f aca="false">VLOOKUP($D37,products!$A$1:$G$49,4,0)</f>
        <v>0.5</v>
      </c>
      <c r="L37" s="10" t="n">
        <f aca="false">VLOOKUP($D37,products!$A$1:$G$49,5,0)</f>
        <v>5.97</v>
      </c>
      <c r="M37" s="10" t="n">
        <f aca="false">L37*E37</f>
        <v>35.82</v>
      </c>
      <c r="N37" s="1" t="str">
        <f aca="false">IF(I37="Rob","Robusta",IF(I37="Exc","Excelsa",IF(I37="Ara","Arab",IF(I37="Lib","Liberica"))))</f>
        <v>Arab</v>
      </c>
      <c r="O37" s="1" t="str">
        <f aca="false">IF(J37="M","Medium",IF(J37="L","Light",IF(J37="D","Dark")))</f>
        <v>Dark</v>
      </c>
    </row>
    <row r="38" customFormat="false" ht="15" hidden="false" customHeight="false" outlineLevel="0" collapsed="false">
      <c r="A38" s="7" t="s">
        <v>101</v>
      </c>
      <c r="B38" s="8" t="n">
        <v>44233</v>
      </c>
      <c r="C38" s="7" t="s">
        <v>102</v>
      </c>
      <c r="D38" s="1" t="s">
        <v>92</v>
      </c>
      <c r="E38" s="7" t="n">
        <v>2</v>
      </c>
      <c r="F38" s="7" t="str">
        <f aca="false">_xlfn.XLOOKUP(C38,customers!A37:A1037,customers!B37:B1037,,0)</f>
        <v>Zorina Ponting</v>
      </c>
      <c r="G38" s="7" t="str">
        <f aca="false">IF(_xlfn.XLOOKUP(C38,customers!$A$1:$A$1001,customers!$C$1:$C$1001,,3)=0,"",_xlfn.XLOOKUP(C38,customers!$A$1:$A$1001,customers!$C$1:$C$1001,,3))</f>
        <v>zponting10@altervista.org</v>
      </c>
      <c r="H38" s="7" t="str">
        <f aca="false">_xlfn.XLOOKUP(C38,customers!$A$1:$A$1001,customers!$G$1:$G$1001,,0)</f>
        <v>United States</v>
      </c>
      <c r="I38" s="1" t="str">
        <f aca="false">VLOOKUP(D38,products!$A$1:$G$49,2,0)</f>
        <v>Lib</v>
      </c>
      <c r="J38" s="1" t="str">
        <f aca="false">VLOOKUP($D38,products!$A$1:$G$49,3,0)</f>
        <v>M</v>
      </c>
      <c r="K38" s="9" t="n">
        <f aca="false">VLOOKUP($D38,products!$A$1:$G$49,4,0)</f>
        <v>0.2</v>
      </c>
      <c r="L38" s="10" t="n">
        <f aca="false">VLOOKUP($D38,products!$A$1:$G$49,5,0)</f>
        <v>4.365</v>
      </c>
      <c r="M38" s="10" t="n">
        <f aca="false">L38*E38</f>
        <v>8.73</v>
      </c>
      <c r="N38" s="1" t="str">
        <f aca="false">IF(I38="Rob","Robusta",IF(I38="Exc","Excelsa",IF(I38="Ara","Arab",IF(I38="Lib","Liberica"))))</f>
        <v>Liberica</v>
      </c>
      <c r="O38" s="1" t="str">
        <f aca="false">IF(J38="M","Medium",IF(J38="L","Light",IF(J38="D","Dark")))</f>
        <v>Medium</v>
      </c>
    </row>
    <row r="39" customFormat="false" ht="15" hidden="false" customHeight="false" outlineLevel="0" collapsed="false">
      <c r="A39" s="7" t="s">
        <v>103</v>
      </c>
      <c r="B39" s="8" t="n">
        <v>43580</v>
      </c>
      <c r="C39" s="7" t="s">
        <v>104</v>
      </c>
      <c r="D39" s="1" t="s">
        <v>98</v>
      </c>
      <c r="E39" s="7" t="n">
        <v>3</v>
      </c>
      <c r="F39" s="7" t="str">
        <f aca="false">_xlfn.XLOOKUP(C39,customers!A38:A1038,customers!B38:B1038,,0)</f>
        <v>Silvio Strase</v>
      </c>
      <c r="G39" s="7" t="str">
        <f aca="false">IF(_xlfn.XLOOKUP(C39,customers!$A$1:$A$1001,customers!$C$1:$C$1001,,3)=0,"",_xlfn.XLOOKUP(C39,customers!$A$1:$A$1001,customers!$C$1:$C$1001,,3))</f>
        <v>sstrase11@booking.com</v>
      </c>
      <c r="H39" s="7" t="str">
        <f aca="false">_xlfn.XLOOKUP(C39,customers!$A$1:$A$1001,customers!$G$1:$G$1001,,0)</f>
        <v>United States</v>
      </c>
      <c r="I39" s="1" t="str">
        <f aca="false">VLOOKUP(D39,products!$A$1:$G$49,2,0)</f>
        <v>Lib</v>
      </c>
      <c r="J39" s="1" t="str">
        <f aca="false">VLOOKUP($D39,products!$A$1:$G$49,3,0)</f>
        <v>L</v>
      </c>
      <c r="K39" s="9" t="n">
        <f aca="false">VLOOKUP($D39,products!$A$1:$G$49,4,0)</f>
        <v>0.5</v>
      </c>
      <c r="L39" s="10" t="n">
        <f aca="false">VLOOKUP($D39,products!$A$1:$G$49,5,0)</f>
        <v>9.51</v>
      </c>
      <c r="M39" s="10" t="n">
        <f aca="false">L39*E39</f>
        <v>28.53</v>
      </c>
      <c r="N39" s="1" t="str">
        <f aca="false">IF(I39="Rob","Robusta",IF(I39="Exc","Excelsa",IF(I39="Ara","Arab",IF(I39="Lib","Liberica"))))</f>
        <v>Liberica</v>
      </c>
      <c r="O39" s="1" t="str">
        <f aca="false">IF(J39="M","Medium",IF(J39="L","Light",IF(J39="D","Dark")))</f>
        <v>Light</v>
      </c>
    </row>
    <row r="40" customFormat="false" ht="15" hidden="false" customHeight="false" outlineLevel="0" collapsed="false">
      <c r="A40" s="7" t="s">
        <v>105</v>
      </c>
      <c r="B40" s="8" t="n">
        <v>43946</v>
      </c>
      <c r="C40" s="7" t="s">
        <v>106</v>
      </c>
      <c r="D40" s="1" t="s">
        <v>56</v>
      </c>
      <c r="E40" s="7" t="n">
        <v>5</v>
      </c>
      <c r="F40" s="7" t="str">
        <f aca="false">_xlfn.XLOOKUP(C40,customers!A39:A1039,customers!B39:B1039,,0)</f>
        <v>Dorie de la Tremoille</v>
      </c>
      <c r="G40" s="7" t="str">
        <f aca="false">IF(_xlfn.XLOOKUP(C40,customers!$A$1:$A$1001,customers!$C$1:$C$1001,,3)=0,"",_xlfn.XLOOKUP(C40,customers!$A$1:$A$1001,customers!$C$1:$C$1001,,3))</f>
        <v>dde12@unesco.org</v>
      </c>
      <c r="H40" s="7" t="str">
        <f aca="false">_xlfn.XLOOKUP(C40,customers!$A$1:$A$1001,customers!$G$1:$G$1001,,0)</f>
        <v>United States</v>
      </c>
      <c r="I40" s="1" t="str">
        <f aca="false">VLOOKUP(D40,products!$A$1:$G$49,2,0)</f>
        <v>Rob</v>
      </c>
      <c r="J40" s="1" t="str">
        <f aca="false">VLOOKUP($D40,products!$A$1:$G$49,3,0)</f>
        <v>M</v>
      </c>
      <c r="K40" s="9" t="n">
        <f aca="false">VLOOKUP($D40,products!$A$1:$G$49,4,0)</f>
        <v>2.5</v>
      </c>
      <c r="L40" s="10" t="n">
        <f aca="false">VLOOKUP($D40,products!$A$1:$G$49,5,0)</f>
        <v>22.885</v>
      </c>
      <c r="M40" s="10" t="n">
        <f aca="false">L40*E40</f>
        <v>114.425</v>
      </c>
      <c r="N40" s="1" t="str">
        <f aca="false">IF(I40="Rob","Robusta",IF(I40="Exc","Excelsa",IF(I40="Ara","Arab",IF(I40="Lib","Liberica"))))</f>
        <v>Robusta</v>
      </c>
      <c r="O40" s="1" t="str">
        <f aca="false">IF(J40="M","Medium",IF(J40="L","Light",IF(J40="D","Dark")))</f>
        <v>Medium</v>
      </c>
    </row>
    <row r="41" customFormat="false" ht="15" hidden="false" customHeight="false" outlineLevel="0" collapsed="false">
      <c r="A41" s="7" t="s">
        <v>107</v>
      </c>
      <c r="B41" s="8" t="n">
        <v>44524</v>
      </c>
      <c r="C41" s="7" t="s">
        <v>108</v>
      </c>
      <c r="D41" s="1" t="s">
        <v>17</v>
      </c>
      <c r="E41" s="7" t="n">
        <v>6</v>
      </c>
      <c r="F41" s="7" t="str">
        <f aca="false">_xlfn.XLOOKUP(C41,customers!A40:A1040,customers!B40:B1040,,0)</f>
        <v>Hy Zanetto</v>
      </c>
      <c r="G41" s="7" t="str">
        <f aca="false">IF(_xlfn.XLOOKUP(C41,customers!$A$1:$A$1001,customers!$C$1:$C$1001,,3)=0,"",_xlfn.XLOOKUP(C41,customers!$A$1:$A$1001,customers!$C$1:$C$1001,,3))</f>
        <v/>
      </c>
      <c r="H41" s="7" t="str">
        <f aca="false">_xlfn.XLOOKUP(C41,customers!$A$1:$A$1001,customers!$G$1:$G$1001,,0)</f>
        <v>United States</v>
      </c>
      <c r="I41" s="1" t="str">
        <f aca="false">VLOOKUP(D41,products!$A$1:$G$49,2,0)</f>
        <v>Rob</v>
      </c>
      <c r="J41" s="1" t="str">
        <f aca="false">VLOOKUP($D41,products!$A$1:$G$49,3,0)</f>
        <v>M</v>
      </c>
      <c r="K41" s="9" t="n">
        <f aca="false">VLOOKUP($D41,products!$A$1:$G$49,4,0)</f>
        <v>1</v>
      </c>
      <c r="L41" s="10" t="n">
        <f aca="false">VLOOKUP($D41,products!$A$1:$G$49,5,0)</f>
        <v>9.95</v>
      </c>
      <c r="M41" s="10" t="n">
        <f aca="false">L41*E41</f>
        <v>59.7</v>
      </c>
      <c r="N41" s="1" t="str">
        <f aca="false">IF(I41="Rob","Robusta",IF(I41="Exc","Excelsa",IF(I41="Ara","Arab",IF(I41="Lib","Liberica"))))</f>
        <v>Robusta</v>
      </c>
      <c r="O41" s="1" t="str">
        <f aca="false">IF(J41="M","Medium",IF(J41="L","Light",IF(J41="D","Dark")))</f>
        <v>Medium</v>
      </c>
    </row>
    <row r="42" customFormat="false" ht="15" hidden="false" customHeight="false" outlineLevel="0" collapsed="false">
      <c r="A42" s="7" t="s">
        <v>109</v>
      </c>
      <c r="B42" s="8" t="n">
        <v>44305</v>
      </c>
      <c r="C42" s="7" t="s">
        <v>110</v>
      </c>
      <c r="D42" s="1" t="s">
        <v>111</v>
      </c>
      <c r="E42" s="7" t="n">
        <v>3</v>
      </c>
      <c r="F42" s="7" t="str">
        <f aca="false">_xlfn.XLOOKUP(C42,customers!A41:A1041,customers!B41:B1041,,0)</f>
        <v>Jessica McNess</v>
      </c>
      <c r="G42" s="7" t="str">
        <f aca="false">IF(_xlfn.XLOOKUP(C42,customers!$A$1:$A$1001,customers!$C$1:$C$1001,,3)=0,"",_xlfn.XLOOKUP(C42,customers!$A$1:$A$1001,customers!$C$1:$C$1001,,3))</f>
        <v/>
      </c>
      <c r="H42" s="7" t="str">
        <f aca="false">_xlfn.XLOOKUP(C42,customers!$A$1:$A$1001,customers!$G$1:$G$1001,,0)</f>
        <v>United States</v>
      </c>
      <c r="I42" s="1" t="str">
        <f aca="false">VLOOKUP(D42,products!$A$1:$G$49,2,0)</f>
        <v>Lib</v>
      </c>
      <c r="J42" s="1" t="str">
        <f aca="false">VLOOKUP($D42,products!$A$1:$G$49,3,0)</f>
        <v>M</v>
      </c>
      <c r="K42" s="9" t="n">
        <f aca="false">VLOOKUP($D42,products!$A$1:$G$49,4,0)</f>
        <v>1</v>
      </c>
      <c r="L42" s="10" t="n">
        <f aca="false">VLOOKUP($D42,products!$A$1:$G$49,5,0)</f>
        <v>14.55</v>
      </c>
      <c r="M42" s="10" t="n">
        <f aca="false">L42*E42</f>
        <v>43.65</v>
      </c>
      <c r="N42" s="1" t="str">
        <f aca="false">IF(I42="Rob","Robusta",IF(I42="Exc","Excelsa",IF(I42="Ara","Arab",IF(I42="Lib","Liberica"))))</f>
        <v>Liberica</v>
      </c>
      <c r="O42" s="1" t="str">
        <f aca="false">IF(J42="M","Medium",IF(J42="L","Light",IF(J42="D","Dark")))</f>
        <v>Medium</v>
      </c>
    </row>
    <row r="43" customFormat="false" ht="15" hidden="false" customHeight="false" outlineLevel="0" collapsed="false">
      <c r="A43" s="7" t="s">
        <v>112</v>
      </c>
      <c r="B43" s="8" t="n">
        <v>44749</v>
      </c>
      <c r="C43" s="7" t="s">
        <v>113</v>
      </c>
      <c r="D43" s="1" t="s">
        <v>66</v>
      </c>
      <c r="E43" s="7" t="n">
        <v>2</v>
      </c>
      <c r="F43" s="7" t="str">
        <f aca="false">_xlfn.XLOOKUP(C43,customers!A42:A1042,customers!B42:B1042,,0)</f>
        <v>Lorenzo Yeoland</v>
      </c>
      <c r="G43" s="7" t="str">
        <f aca="false">IF(_xlfn.XLOOKUP(C43,customers!$A$1:$A$1001,customers!$C$1:$C$1001,,3)=0,"",_xlfn.XLOOKUP(C43,customers!$A$1:$A$1001,customers!$C$1:$C$1001,,3))</f>
        <v>lyeoland15@pbs.org</v>
      </c>
      <c r="H43" s="7" t="str">
        <f aca="false">_xlfn.XLOOKUP(C43,customers!$A$1:$A$1001,customers!$G$1:$G$1001,,0)</f>
        <v>United States</v>
      </c>
      <c r="I43" s="1" t="str">
        <f aca="false">VLOOKUP(D43,products!$A$1:$G$49,2,0)</f>
        <v>Exc</v>
      </c>
      <c r="J43" s="1" t="str">
        <f aca="false">VLOOKUP($D43,products!$A$1:$G$49,3,0)</f>
        <v>D</v>
      </c>
      <c r="K43" s="9" t="n">
        <f aca="false">VLOOKUP($D43,products!$A$1:$G$49,4,0)</f>
        <v>0.2</v>
      </c>
      <c r="L43" s="10" t="n">
        <f aca="false">VLOOKUP($D43,products!$A$1:$G$49,5,0)</f>
        <v>3.645</v>
      </c>
      <c r="M43" s="10" t="n">
        <f aca="false">L43*E43</f>
        <v>7.29</v>
      </c>
      <c r="N43" s="1" t="str">
        <f aca="false">IF(I43="Rob","Robusta",IF(I43="Exc","Excelsa",IF(I43="Ara","Arab",IF(I43="Lib","Liberica"))))</f>
        <v>Excelsa</v>
      </c>
      <c r="O43" s="1" t="str">
        <f aca="false">IF(J43="M","Medium",IF(J43="L","Light",IF(J43="D","Dark")))</f>
        <v>Dark</v>
      </c>
    </row>
    <row r="44" customFormat="false" ht="15" hidden="false" customHeight="false" outlineLevel="0" collapsed="false">
      <c r="A44" s="7" t="s">
        <v>114</v>
      </c>
      <c r="B44" s="8" t="n">
        <v>43607</v>
      </c>
      <c r="C44" s="7" t="s">
        <v>115</v>
      </c>
      <c r="D44" s="1" t="s">
        <v>116</v>
      </c>
      <c r="E44" s="7" t="n">
        <v>3</v>
      </c>
      <c r="F44" s="7" t="str">
        <f aca="false">_xlfn.XLOOKUP(C44,customers!A43:A1043,customers!B43:B1043,,0)</f>
        <v>Abigail Tolworthy</v>
      </c>
      <c r="G44" s="7" t="str">
        <f aca="false">IF(_xlfn.XLOOKUP(C44,customers!$A$1:$A$1001,customers!$C$1:$C$1001,,3)=0,"",_xlfn.XLOOKUP(C44,customers!$A$1:$A$1001,customers!$C$1:$C$1001,,3))</f>
        <v>atolworthy16@toplist.cz</v>
      </c>
      <c r="H44" s="7" t="str">
        <f aca="false">_xlfn.XLOOKUP(C44,customers!$A$1:$A$1001,customers!$G$1:$G$1001,,0)</f>
        <v>United States</v>
      </c>
      <c r="I44" s="1" t="str">
        <f aca="false">VLOOKUP(D44,products!$A$1:$G$49,2,0)</f>
        <v>Rob</v>
      </c>
      <c r="J44" s="1" t="str">
        <f aca="false">VLOOKUP($D44,products!$A$1:$G$49,3,0)</f>
        <v>D</v>
      </c>
      <c r="K44" s="9" t="n">
        <f aca="false">VLOOKUP($D44,products!$A$1:$G$49,4,0)</f>
        <v>0.2</v>
      </c>
      <c r="L44" s="10" t="n">
        <f aca="false">VLOOKUP($D44,products!$A$1:$G$49,5,0)</f>
        <v>2.685</v>
      </c>
      <c r="M44" s="10" t="n">
        <f aca="false">L44*E44</f>
        <v>8.055</v>
      </c>
      <c r="N44" s="1" t="str">
        <f aca="false">IF(I44="Rob","Robusta",IF(I44="Exc","Excelsa",IF(I44="Ara","Arab",IF(I44="Lib","Liberica"))))</f>
        <v>Robusta</v>
      </c>
      <c r="O44" s="1" t="str">
        <f aca="false">IF(J44="M","Medium",IF(J44="L","Light",IF(J44="D","Dark")))</f>
        <v>Dark</v>
      </c>
    </row>
    <row r="45" customFormat="false" ht="15" hidden="false" customHeight="false" outlineLevel="0" collapsed="false">
      <c r="A45" s="7" t="s">
        <v>117</v>
      </c>
      <c r="B45" s="8" t="n">
        <v>44473</v>
      </c>
      <c r="C45" s="7" t="s">
        <v>118</v>
      </c>
      <c r="D45" s="1" t="s">
        <v>119</v>
      </c>
      <c r="E45" s="7" t="n">
        <v>2</v>
      </c>
      <c r="F45" s="7" t="str">
        <f aca="false">_xlfn.XLOOKUP(C45,customers!A44:A1044,customers!B44:B1044,,0)</f>
        <v>Maurie Bartol</v>
      </c>
      <c r="G45" s="7" t="str">
        <f aca="false">IF(_xlfn.XLOOKUP(C45,customers!$A$1:$A$1001,customers!$C$1:$C$1001,,3)=0,"",_xlfn.XLOOKUP(C45,customers!$A$1:$A$1001,customers!$C$1:$C$1001,,3))</f>
        <v/>
      </c>
      <c r="H45" s="7" t="str">
        <f aca="false">_xlfn.XLOOKUP(C45,customers!$A$1:$A$1001,customers!$G$1:$G$1001,,0)</f>
        <v>United States</v>
      </c>
      <c r="I45" s="1" t="str">
        <f aca="false">VLOOKUP(D45,products!$A$1:$G$49,2,0)</f>
        <v>Lib</v>
      </c>
      <c r="J45" s="1" t="str">
        <f aca="false">VLOOKUP($D45,products!$A$1:$G$49,3,0)</f>
        <v>L</v>
      </c>
      <c r="K45" s="9" t="n">
        <f aca="false">VLOOKUP($D45,products!$A$1:$G$49,4,0)</f>
        <v>2.5</v>
      </c>
      <c r="L45" s="10" t="n">
        <f aca="false">VLOOKUP($D45,products!$A$1:$G$49,5,0)</f>
        <v>36.455</v>
      </c>
      <c r="M45" s="10" t="n">
        <f aca="false">L45*E45</f>
        <v>72.91</v>
      </c>
      <c r="N45" s="1" t="str">
        <f aca="false">IF(I45="Rob","Robusta",IF(I45="Exc","Excelsa",IF(I45="Ara","Arab",IF(I45="Lib","Liberica"))))</f>
        <v>Liberica</v>
      </c>
      <c r="O45" s="1" t="str">
        <f aca="false">IF(J45="M","Medium",IF(J45="L","Light",IF(J45="D","Dark")))</f>
        <v>Light</v>
      </c>
    </row>
    <row r="46" customFormat="false" ht="15" hidden="false" customHeight="false" outlineLevel="0" collapsed="false">
      <c r="A46" s="7" t="s">
        <v>120</v>
      </c>
      <c r="B46" s="8" t="n">
        <v>43932</v>
      </c>
      <c r="C46" s="7" t="s">
        <v>121</v>
      </c>
      <c r="D46" s="1" t="s">
        <v>18</v>
      </c>
      <c r="E46" s="7" t="n">
        <v>2</v>
      </c>
      <c r="F46" s="7" t="str">
        <f aca="false">_xlfn.XLOOKUP(C46,customers!A45:A1045,customers!B45:B1045,,0)</f>
        <v>Olag Baudassi</v>
      </c>
      <c r="G46" s="7" t="str">
        <f aca="false">IF(_xlfn.XLOOKUP(C46,customers!$A$1:$A$1001,customers!$C$1:$C$1001,,3)=0,"",_xlfn.XLOOKUP(C46,customers!$A$1:$A$1001,customers!$C$1:$C$1001,,3))</f>
        <v>obaudassi18@seesaa.net</v>
      </c>
      <c r="H46" s="7" t="str">
        <f aca="false">_xlfn.XLOOKUP(C46,customers!$A$1:$A$1001,customers!$G$1:$G$1001,,0)</f>
        <v>United States</v>
      </c>
      <c r="I46" s="1" t="str">
        <f aca="false">VLOOKUP(D46,products!$A$1:$G$49,2,0)</f>
        <v>Exc</v>
      </c>
      <c r="J46" s="1" t="str">
        <f aca="false">VLOOKUP($D46,products!$A$1:$G$49,3,0)</f>
        <v>M</v>
      </c>
      <c r="K46" s="9" t="n">
        <f aca="false">VLOOKUP($D46,products!$A$1:$G$49,4,0)</f>
        <v>0.5</v>
      </c>
      <c r="L46" s="10" t="n">
        <f aca="false">VLOOKUP($D46,products!$A$1:$G$49,5,0)</f>
        <v>8.25</v>
      </c>
      <c r="M46" s="10" t="n">
        <f aca="false">L46*E46</f>
        <v>16.5</v>
      </c>
      <c r="N46" s="1" t="str">
        <f aca="false">IF(I46="Rob","Robusta",IF(I46="Exc","Excelsa",IF(I46="Ara","Arab",IF(I46="Lib","Liberica"))))</f>
        <v>Excelsa</v>
      </c>
      <c r="O46" s="1" t="str">
        <f aca="false">IF(J46="M","Medium",IF(J46="L","Light",IF(J46="D","Dark")))</f>
        <v>Medium</v>
      </c>
    </row>
    <row r="47" customFormat="false" ht="15" hidden="false" customHeight="false" outlineLevel="0" collapsed="false">
      <c r="A47" s="7" t="s">
        <v>122</v>
      </c>
      <c r="B47" s="8" t="n">
        <v>44592</v>
      </c>
      <c r="C47" s="7" t="s">
        <v>123</v>
      </c>
      <c r="D47" s="1" t="s">
        <v>124</v>
      </c>
      <c r="E47" s="7" t="n">
        <v>6</v>
      </c>
      <c r="F47" s="7" t="str">
        <f aca="false">_xlfn.XLOOKUP(C47,customers!A46:A1046,customers!B46:B1046,,0)</f>
        <v>Petey Kingsbury</v>
      </c>
      <c r="G47" s="7" t="str">
        <f aca="false">IF(_xlfn.XLOOKUP(C47,customers!$A$1:$A$1001,customers!$C$1:$C$1001,,3)=0,"",_xlfn.XLOOKUP(C47,customers!$A$1:$A$1001,customers!$C$1:$C$1001,,3))</f>
        <v>pkingsbury19@comcast.net</v>
      </c>
      <c r="H47" s="7" t="str">
        <f aca="false">_xlfn.XLOOKUP(C47,customers!$A$1:$A$1001,customers!$G$1:$G$1001,,0)</f>
        <v>United States</v>
      </c>
      <c r="I47" s="1" t="str">
        <f aca="false">VLOOKUP(D47,products!$A$1:$G$49,2,0)</f>
        <v>Lib</v>
      </c>
      <c r="J47" s="1" t="str">
        <f aca="false">VLOOKUP($D47,products!$A$1:$G$49,3,0)</f>
        <v>D</v>
      </c>
      <c r="K47" s="9" t="n">
        <f aca="false">VLOOKUP($D47,products!$A$1:$G$49,4,0)</f>
        <v>2.5</v>
      </c>
      <c r="L47" s="10" t="n">
        <f aca="false">VLOOKUP($D47,products!$A$1:$G$49,5,0)</f>
        <v>29.785</v>
      </c>
      <c r="M47" s="10" t="n">
        <f aca="false">L47*E47</f>
        <v>178.71</v>
      </c>
      <c r="N47" s="1" t="str">
        <f aca="false">IF(I47="Rob","Robusta",IF(I47="Exc","Excelsa",IF(I47="Ara","Arab",IF(I47="Lib","Liberica"))))</f>
        <v>Liberica</v>
      </c>
      <c r="O47" s="1" t="str">
        <f aca="false">IF(J47="M","Medium",IF(J47="L","Light",IF(J47="D","Dark")))</f>
        <v>Dark</v>
      </c>
    </row>
    <row r="48" customFormat="false" ht="15" hidden="false" customHeight="false" outlineLevel="0" collapsed="false">
      <c r="A48" s="7" t="s">
        <v>125</v>
      </c>
      <c r="B48" s="8" t="n">
        <v>43776</v>
      </c>
      <c r="C48" s="7" t="s">
        <v>126</v>
      </c>
      <c r="D48" s="1" t="s">
        <v>127</v>
      </c>
      <c r="E48" s="7" t="n">
        <v>2</v>
      </c>
      <c r="F48" s="7" t="str">
        <f aca="false">_xlfn.XLOOKUP(C48,customers!A47:A1047,customers!B47:B1047,,0)</f>
        <v>Donna Baskeyfied</v>
      </c>
      <c r="G48" s="7" t="str">
        <f aca="false">IF(_xlfn.XLOOKUP(C48,customers!$A$1:$A$1001,customers!$C$1:$C$1001,,3)=0,"",_xlfn.XLOOKUP(C48,customers!$A$1:$A$1001,customers!$C$1:$C$1001,,3))</f>
        <v/>
      </c>
      <c r="H48" s="7" t="str">
        <f aca="false">_xlfn.XLOOKUP(C48,customers!$A$1:$A$1001,customers!$G$1:$G$1001,,0)</f>
        <v>United States</v>
      </c>
      <c r="I48" s="1" t="str">
        <f aca="false">VLOOKUP(D48,products!$A$1:$G$49,2,0)</f>
        <v>Exc</v>
      </c>
      <c r="J48" s="1" t="str">
        <f aca="false">VLOOKUP($D48,products!$A$1:$G$49,3,0)</f>
        <v>M</v>
      </c>
      <c r="K48" s="9" t="n">
        <f aca="false">VLOOKUP($D48,products!$A$1:$G$49,4,0)</f>
        <v>2.5</v>
      </c>
      <c r="L48" s="10" t="n">
        <f aca="false">VLOOKUP($D48,products!$A$1:$G$49,5,0)</f>
        <v>31.625</v>
      </c>
      <c r="M48" s="10" t="n">
        <f aca="false">L48*E48</f>
        <v>63.25</v>
      </c>
      <c r="N48" s="1" t="str">
        <f aca="false">IF(I48="Rob","Robusta",IF(I48="Exc","Excelsa",IF(I48="Ara","Arab",IF(I48="Lib","Liberica"))))</f>
        <v>Excelsa</v>
      </c>
      <c r="O48" s="1" t="str">
        <f aca="false">IF(J48="M","Medium",IF(J48="L","Light",IF(J48="D","Dark")))</f>
        <v>Medium</v>
      </c>
    </row>
    <row r="49" customFormat="false" ht="15" hidden="false" customHeight="false" outlineLevel="0" collapsed="false">
      <c r="A49" s="7" t="s">
        <v>128</v>
      </c>
      <c r="B49" s="8" t="n">
        <v>43644</v>
      </c>
      <c r="C49" s="7" t="s">
        <v>129</v>
      </c>
      <c r="D49" s="1" t="s">
        <v>130</v>
      </c>
      <c r="E49" s="7" t="n">
        <v>2</v>
      </c>
      <c r="F49" s="7" t="str">
        <f aca="false">_xlfn.XLOOKUP(C49,customers!A48:A1048,customers!B48:B1048,,0)</f>
        <v>Arda Curley</v>
      </c>
      <c r="G49" s="7" t="str">
        <f aca="false">IF(_xlfn.XLOOKUP(C49,customers!$A$1:$A$1001,customers!$C$1:$C$1001,,3)=0,"",_xlfn.XLOOKUP(C49,customers!$A$1:$A$1001,customers!$C$1:$C$1001,,3))</f>
        <v>acurley1b@hao123.com</v>
      </c>
      <c r="H49" s="7" t="str">
        <f aca="false">_xlfn.XLOOKUP(C49,customers!$A$1:$A$1001,customers!$G$1:$G$1001,,0)</f>
        <v>United States</v>
      </c>
      <c r="I49" s="1" t="str">
        <f aca="false">VLOOKUP(D49,products!$A$1:$G$49,2,0)</f>
        <v>Ara</v>
      </c>
      <c r="J49" s="1" t="str">
        <f aca="false">VLOOKUP($D49,products!$A$1:$G$49,3,0)</f>
        <v>L</v>
      </c>
      <c r="K49" s="9" t="n">
        <f aca="false">VLOOKUP($D49,products!$A$1:$G$49,4,0)</f>
        <v>0.2</v>
      </c>
      <c r="L49" s="10" t="n">
        <f aca="false">VLOOKUP($D49,products!$A$1:$G$49,5,0)</f>
        <v>3.885</v>
      </c>
      <c r="M49" s="10" t="n">
        <f aca="false">L49*E49</f>
        <v>7.77</v>
      </c>
      <c r="N49" s="1" t="str">
        <f aca="false">IF(I49="Rob","Robusta",IF(I49="Exc","Excelsa",IF(I49="Ara","Arab",IF(I49="Lib","Liberica"))))</f>
        <v>Arab</v>
      </c>
      <c r="O49" s="1" t="str">
        <f aca="false">IF(J49="M","Medium",IF(J49="L","Light",IF(J49="D","Dark")))</f>
        <v>Light</v>
      </c>
    </row>
    <row r="50" customFormat="false" ht="15" hidden="false" customHeight="false" outlineLevel="0" collapsed="false">
      <c r="A50" s="7" t="s">
        <v>131</v>
      </c>
      <c r="B50" s="8" t="n">
        <v>44085</v>
      </c>
      <c r="C50" s="7" t="s">
        <v>132</v>
      </c>
      <c r="D50" s="1" t="s">
        <v>133</v>
      </c>
      <c r="E50" s="7" t="n">
        <v>4</v>
      </c>
      <c r="F50" s="7" t="str">
        <f aca="false">_xlfn.XLOOKUP(C50,customers!A49:A1049,customers!B49:B1049,,0)</f>
        <v>Raynor McGilvary</v>
      </c>
      <c r="G50" s="7" t="str">
        <f aca="false">IF(_xlfn.XLOOKUP(C50,customers!$A$1:$A$1001,customers!$C$1:$C$1001,,3)=0,"",_xlfn.XLOOKUP(C50,customers!$A$1:$A$1001,customers!$C$1:$C$1001,,3))</f>
        <v>rmcgilvary1c@tamu.edu</v>
      </c>
      <c r="H50" s="7" t="str">
        <f aca="false">_xlfn.XLOOKUP(C50,customers!$A$1:$A$1001,customers!$G$1:$G$1001,,0)</f>
        <v>United States</v>
      </c>
      <c r="I50" s="1" t="str">
        <f aca="false">VLOOKUP(D50,products!$A$1:$G$49,2,0)</f>
        <v>Ara</v>
      </c>
      <c r="J50" s="1" t="str">
        <f aca="false">VLOOKUP($D50,products!$A$1:$G$49,3,0)</f>
        <v>D</v>
      </c>
      <c r="K50" s="9" t="n">
        <f aca="false">VLOOKUP($D50,products!$A$1:$G$49,4,0)</f>
        <v>2.5</v>
      </c>
      <c r="L50" s="10" t="n">
        <f aca="false">VLOOKUP($D50,products!$A$1:$G$49,5,0)</f>
        <v>22.885</v>
      </c>
      <c r="M50" s="10" t="n">
        <f aca="false">L50*E50</f>
        <v>91.54</v>
      </c>
      <c r="N50" s="1" t="str">
        <f aca="false">IF(I50="Rob","Robusta",IF(I50="Exc","Excelsa",IF(I50="Ara","Arab",IF(I50="Lib","Liberica"))))</f>
        <v>Arab</v>
      </c>
      <c r="O50" s="1" t="str">
        <f aca="false">IF(J50="M","Medium",IF(J50="L","Light",IF(J50="D","Dark")))</f>
        <v>Dark</v>
      </c>
    </row>
    <row r="51" customFormat="false" ht="15" hidden="false" customHeight="false" outlineLevel="0" collapsed="false">
      <c r="A51" s="7" t="s">
        <v>134</v>
      </c>
      <c r="B51" s="8" t="n">
        <v>44790</v>
      </c>
      <c r="C51" s="7" t="s">
        <v>135</v>
      </c>
      <c r="D51" s="1" t="s">
        <v>21</v>
      </c>
      <c r="E51" s="7" t="n">
        <v>3</v>
      </c>
      <c r="F51" s="7" t="str">
        <f aca="false">_xlfn.XLOOKUP(C51,customers!A50:A1050,customers!B50:B1050,,0)</f>
        <v>Isis Pikett</v>
      </c>
      <c r="G51" s="7" t="str">
        <f aca="false">IF(_xlfn.XLOOKUP(C51,customers!$A$1:$A$1001,customers!$C$1:$C$1001,,3)=0,"",_xlfn.XLOOKUP(C51,customers!$A$1:$A$1001,customers!$C$1:$C$1001,,3))</f>
        <v>ipikett1d@xinhuanet.com</v>
      </c>
      <c r="H51" s="7" t="str">
        <f aca="false">_xlfn.XLOOKUP(C51,customers!$A$1:$A$1001,customers!$G$1:$G$1001,,0)</f>
        <v>United States</v>
      </c>
      <c r="I51" s="1" t="str">
        <f aca="false">VLOOKUP(D51,products!$A$1:$G$49,2,0)</f>
        <v>Ara</v>
      </c>
      <c r="J51" s="1" t="str">
        <f aca="false">VLOOKUP($D51,products!$A$1:$G$49,3,0)</f>
        <v>L</v>
      </c>
      <c r="K51" s="9" t="n">
        <f aca="false">VLOOKUP($D51,products!$A$1:$G$49,4,0)</f>
        <v>1</v>
      </c>
      <c r="L51" s="10" t="n">
        <f aca="false">VLOOKUP($D51,products!$A$1:$G$49,5,0)</f>
        <v>12.95</v>
      </c>
      <c r="M51" s="10" t="n">
        <f aca="false">L51*E51</f>
        <v>38.85</v>
      </c>
      <c r="N51" s="1" t="str">
        <f aca="false">IF(I51="Rob","Robusta",IF(I51="Exc","Excelsa",IF(I51="Ara","Arab",IF(I51="Lib","Liberica"))))</f>
        <v>Arab</v>
      </c>
      <c r="O51" s="1" t="str">
        <f aca="false">IF(J51="M","Medium",IF(J51="L","Light",IF(J51="D","Dark")))</f>
        <v>Light</v>
      </c>
    </row>
    <row r="52" customFormat="false" ht="15" hidden="false" customHeight="false" outlineLevel="0" collapsed="false">
      <c r="A52" s="7" t="s">
        <v>136</v>
      </c>
      <c r="B52" s="8" t="n">
        <v>44792</v>
      </c>
      <c r="C52" s="7" t="s">
        <v>137</v>
      </c>
      <c r="D52" s="1" t="s">
        <v>138</v>
      </c>
      <c r="E52" s="7" t="n">
        <v>2</v>
      </c>
      <c r="F52" s="7" t="str">
        <f aca="false">_xlfn.XLOOKUP(C52,customers!A51:A1051,customers!B51:B1051,,0)</f>
        <v>Inger Bouldon</v>
      </c>
      <c r="G52" s="7" t="str">
        <f aca="false">IF(_xlfn.XLOOKUP(C52,customers!$A$1:$A$1001,customers!$C$1:$C$1001,,3)=0,"",_xlfn.XLOOKUP(C52,customers!$A$1:$A$1001,customers!$C$1:$C$1001,,3))</f>
        <v>ibouldon1e@gizmodo.com</v>
      </c>
      <c r="H52" s="7" t="str">
        <f aca="false">_xlfn.XLOOKUP(C52,customers!$A$1:$A$1001,customers!$G$1:$G$1001,,0)</f>
        <v>United States</v>
      </c>
      <c r="I52" s="1" t="str">
        <f aca="false">VLOOKUP(D52,products!$A$1:$G$49,2,0)</f>
        <v>Lib</v>
      </c>
      <c r="J52" s="1" t="str">
        <f aca="false">VLOOKUP($D52,products!$A$1:$G$49,3,0)</f>
        <v>D</v>
      </c>
      <c r="K52" s="9" t="n">
        <f aca="false">VLOOKUP($D52,products!$A$1:$G$49,4,0)</f>
        <v>0.5</v>
      </c>
      <c r="L52" s="10" t="n">
        <f aca="false">VLOOKUP($D52,products!$A$1:$G$49,5,0)</f>
        <v>7.77</v>
      </c>
      <c r="M52" s="10" t="n">
        <f aca="false">L52*E52</f>
        <v>15.54</v>
      </c>
      <c r="N52" s="1" t="str">
        <f aca="false">IF(I52="Rob","Robusta",IF(I52="Exc","Excelsa",IF(I52="Ara","Arab",IF(I52="Lib","Liberica"))))</f>
        <v>Liberica</v>
      </c>
      <c r="O52" s="1" t="str">
        <f aca="false">IF(J52="M","Medium",IF(J52="L","Light",IF(J52="D","Dark")))</f>
        <v>Dark</v>
      </c>
    </row>
    <row r="53" customFormat="false" ht="15" hidden="false" customHeight="false" outlineLevel="0" collapsed="false">
      <c r="A53" s="7" t="s">
        <v>139</v>
      </c>
      <c r="B53" s="8" t="n">
        <v>43600</v>
      </c>
      <c r="C53" s="7" t="s">
        <v>140</v>
      </c>
      <c r="D53" s="1" t="s">
        <v>119</v>
      </c>
      <c r="E53" s="7" t="n">
        <v>4</v>
      </c>
      <c r="F53" s="7" t="str">
        <f aca="false">_xlfn.XLOOKUP(C53,customers!A52:A1052,customers!B52:B1052,,0)</f>
        <v>Karry Flanders</v>
      </c>
      <c r="G53" s="7" t="str">
        <f aca="false">IF(_xlfn.XLOOKUP(C53,customers!$A$1:$A$1001,customers!$C$1:$C$1001,,3)=0,"",_xlfn.XLOOKUP(C53,customers!$A$1:$A$1001,customers!$C$1:$C$1001,,3))</f>
        <v>kflanders1f@over-blog.com</v>
      </c>
      <c r="H53" s="7" t="str">
        <f aca="false">_xlfn.XLOOKUP(C53,customers!$A$1:$A$1001,customers!$G$1:$G$1001,,0)</f>
        <v>Ireland</v>
      </c>
      <c r="I53" s="1" t="str">
        <f aca="false">VLOOKUP(D53,products!$A$1:$G$49,2,0)</f>
        <v>Lib</v>
      </c>
      <c r="J53" s="1" t="str">
        <f aca="false">VLOOKUP($D53,products!$A$1:$G$49,3,0)</f>
        <v>L</v>
      </c>
      <c r="K53" s="9" t="n">
        <f aca="false">VLOOKUP($D53,products!$A$1:$G$49,4,0)</f>
        <v>2.5</v>
      </c>
      <c r="L53" s="10" t="n">
        <f aca="false">VLOOKUP($D53,products!$A$1:$G$49,5,0)</f>
        <v>36.455</v>
      </c>
      <c r="M53" s="10" t="n">
        <f aca="false">L53*E53</f>
        <v>145.82</v>
      </c>
      <c r="N53" s="1" t="str">
        <f aca="false">IF(I53="Rob","Robusta",IF(I53="Exc","Excelsa",IF(I53="Ara","Arab",IF(I53="Lib","Liberica"))))</f>
        <v>Liberica</v>
      </c>
      <c r="O53" s="1" t="str">
        <f aca="false">IF(J53="M","Medium",IF(J53="L","Light",IF(J53="D","Dark")))</f>
        <v>Light</v>
      </c>
    </row>
    <row r="54" customFormat="false" ht="15" hidden="false" customHeight="false" outlineLevel="0" collapsed="false">
      <c r="A54" s="7" t="s">
        <v>141</v>
      </c>
      <c r="B54" s="8" t="n">
        <v>43719</v>
      </c>
      <c r="C54" s="7" t="s">
        <v>142</v>
      </c>
      <c r="D54" s="1" t="s">
        <v>37</v>
      </c>
      <c r="E54" s="7" t="n">
        <v>5</v>
      </c>
      <c r="F54" s="7" t="str">
        <f aca="false">_xlfn.XLOOKUP(C54,customers!A53:A1053,customers!B53:B1053,,0)</f>
        <v>Hartley Mattioli</v>
      </c>
      <c r="G54" s="7" t="str">
        <f aca="false">IF(_xlfn.XLOOKUP(C54,customers!$A$1:$A$1001,customers!$C$1:$C$1001,,3)=0,"",_xlfn.XLOOKUP(C54,customers!$A$1:$A$1001,customers!$C$1:$C$1001,,3))</f>
        <v>hmattioli1g@webmd.com</v>
      </c>
      <c r="H54" s="7" t="str">
        <f aca="false">_xlfn.XLOOKUP(C54,customers!$A$1:$A$1001,customers!$G$1:$G$1001,,0)</f>
        <v>United Kingdom</v>
      </c>
      <c r="I54" s="1" t="str">
        <f aca="false">VLOOKUP(D54,products!$A$1:$G$49,2,0)</f>
        <v>Rob</v>
      </c>
      <c r="J54" s="1" t="str">
        <f aca="false">VLOOKUP($D54,products!$A$1:$G$49,3,0)</f>
        <v>M</v>
      </c>
      <c r="K54" s="9" t="n">
        <f aca="false">VLOOKUP($D54,products!$A$1:$G$49,4,0)</f>
        <v>0.5</v>
      </c>
      <c r="L54" s="10" t="n">
        <f aca="false">VLOOKUP($D54,products!$A$1:$G$49,5,0)</f>
        <v>5.97</v>
      </c>
      <c r="M54" s="10" t="n">
        <f aca="false">L54*E54</f>
        <v>29.85</v>
      </c>
      <c r="N54" s="1" t="str">
        <f aca="false">IF(I54="Rob","Robusta",IF(I54="Exc","Excelsa",IF(I54="Ara","Arab",IF(I54="Lib","Liberica"))))</f>
        <v>Robusta</v>
      </c>
      <c r="O54" s="1" t="str">
        <f aca="false">IF(J54="M","Medium",IF(J54="L","Light",IF(J54="D","Dark")))</f>
        <v>Medium</v>
      </c>
    </row>
    <row r="55" customFormat="false" ht="15" hidden="false" customHeight="false" outlineLevel="0" collapsed="false">
      <c r="A55" s="7" t="s">
        <v>141</v>
      </c>
      <c r="B55" s="8" t="n">
        <v>43719</v>
      </c>
      <c r="C55" s="7" t="s">
        <v>142</v>
      </c>
      <c r="D55" s="1" t="s">
        <v>119</v>
      </c>
      <c r="E55" s="7" t="n">
        <v>2</v>
      </c>
      <c r="F55" s="7" t="str">
        <f aca="false">_xlfn.XLOOKUP(C55,customers!A54:A1054,customers!B54:B1054,,0)</f>
        <v>Hartley Mattioli</v>
      </c>
      <c r="G55" s="7" t="str">
        <f aca="false">IF(_xlfn.XLOOKUP(C55,customers!$A$1:$A$1001,customers!$C$1:$C$1001,,3)=0,"",_xlfn.XLOOKUP(C55,customers!$A$1:$A$1001,customers!$C$1:$C$1001,,3))</f>
        <v>hmattioli1g@webmd.com</v>
      </c>
      <c r="H55" s="7" t="str">
        <f aca="false">_xlfn.XLOOKUP(C55,customers!$A$1:$A$1001,customers!$G$1:$G$1001,,0)</f>
        <v>United Kingdom</v>
      </c>
      <c r="I55" s="1" t="str">
        <f aca="false">VLOOKUP(D55,products!$A$1:$G$49,2,0)</f>
        <v>Lib</v>
      </c>
      <c r="J55" s="1" t="str">
        <f aca="false">VLOOKUP($D55,products!$A$1:$G$49,3,0)</f>
        <v>L</v>
      </c>
      <c r="K55" s="9" t="n">
        <f aca="false">VLOOKUP($D55,products!$A$1:$G$49,4,0)</f>
        <v>2.5</v>
      </c>
      <c r="L55" s="10" t="n">
        <f aca="false">VLOOKUP($D55,products!$A$1:$G$49,5,0)</f>
        <v>36.455</v>
      </c>
      <c r="M55" s="10" t="n">
        <f aca="false">L55*E55</f>
        <v>72.91</v>
      </c>
      <c r="N55" s="1" t="str">
        <f aca="false">IF(I55="Rob","Robusta",IF(I55="Exc","Excelsa",IF(I55="Ara","Arab",IF(I55="Lib","Liberica"))))</f>
        <v>Liberica</v>
      </c>
      <c r="O55" s="1" t="str">
        <f aca="false">IF(J55="M","Medium",IF(J55="L","Light",IF(J55="D","Dark")))</f>
        <v>Light</v>
      </c>
    </row>
    <row r="56" customFormat="false" ht="15" hidden="false" customHeight="false" outlineLevel="0" collapsed="false">
      <c r="A56" s="7" t="s">
        <v>143</v>
      </c>
      <c r="B56" s="8" t="n">
        <v>44271</v>
      </c>
      <c r="C56" s="7" t="s">
        <v>144</v>
      </c>
      <c r="D56" s="1" t="s">
        <v>111</v>
      </c>
      <c r="E56" s="7" t="n">
        <v>5</v>
      </c>
      <c r="F56" s="7" t="str">
        <f aca="false">_xlfn.XLOOKUP(C56,customers!A55:A1055,customers!B55:B1055,,0)</f>
        <v>Archambault Gillard</v>
      </c>
      <c r="G56" s="7" t="str">
        <f aca="false">IF(_xlfn.XLOOKUP(C56,customers!$A$1:$A$1001,customers!$C$1:$C$1001,,3)=0,"",_xlfn.XLOOKUP(C56,customers!$A$1:$A$1001,customers!$C$1:$C$1001,,3))</f>
        <v>agillard1i@issuu.com</v>
      </c>
      <c r="H56" s="7" t="str">
        <f aca="false">_xlfn.XLOOKUP(C56,customers!$A$1:$A$1001,customers!$G$1:$G$1001,,0)</f>
        <v>United States</v>
      </c>
      <c r="I56" s="1" t="str">
        <f aca="false">VLOOKUP(D56,products!$A$1:$G$49,2,0)</f>
        <v>Lib</v>
      </c>
      <c r="J56" s="1" t="str">
        <f aca="false">VLOOKUP($D56,products!$A$1:$G$49,3,0)</f>
        <v>M</v>
      </c>
      <c r="K56" s="9" t="n">
        <f aca="false">VLOOKUP($D56,products!$A$1:$G$49,4,0)</f>
        <v>1</v>
      </c>
      <c r="L56" s="10" t="n">
        <f aca="false">VLOOKUP($D56,products!$A$1:$G$49,5,0)</f>
        <v>14.55</v>
      </c>
      <c r="M56" s="10" t="n">
        <f aca="false">L56*E56</f>
        <v>72.75</v>
      </c>
      <c r="N56" s="1" t="str">
        <f aca="false">IF(I56="Rob","Robusta",IF(I56="Exc","Excelsa",IF(I56="Ara","Arab",IF(I56="Lib","Liberica"))))</f>
        <v>Liberica</v>
      </c>
      <c r="O56" s="1" t="str">
        <f aca="false">IF(J56="M","Medium",IF(J56="L","Light",IF(J56="D","Dark")))</f>
        <v>Medium</v>
      </c>
    </row>
    <row r="57" customFormat="false" ht="15" hidden="false" customHeight="false" outlineLevel="0" collapsed="false">
      <c r="A57" s="7" t="s">
        <v>145</v>
      </c>
      <c r="B57" s="8" t="n">
        <v>44168</v>
      </c>
      <c r="C57" s="7" t="s">
        <v>146</v>
      </c>
      <c r="D57" s="1" t="s">
        <v>147</v>
      </c>
      <c r="E57" s="7" t="n">
        <v>3</v>
      </c>
      <c r="F57" s="7" t="str">
        <f aca="false">_xlfn.XLOOKUP(C57,customers!A56:A1056,customers!B56:B1056,,0)</f>
        <v>Salomo Cushworth</v>
      </c>
      <c r="G57" s="7" t="str">
        <f aca="false">IF(_xlfn.XLOOKUP(C57,customers!$A$1:$A$1001,customers!$C$1:$C$1001,,3)=0,"",_xlfn.XLOOKUP(C57,customers!$A$1:$A$1001,customers!$C$1:$C$1001,,3))</f>
        <v/>
      </c>
      <c r="H57" s="7" t="str">
        <f aca="false">_xlfn.XLOOKUP(C57,customers!$A$1:$A$1001,customers!$G$1:$G$1001,,0)</f>
        <v>United States</v>
      </c>
      <c r="I57" s="1" t="str">
        <f aca="false">VLOOKUP(D57,products!$A$1:$G$49,2,0)</f>
        <v>Lib</v>
      </c>
      <c r="J57" s="1" t="str">
        <f aca="false">VLOOKUP($D57,products!$A$1:$G$49,3,0)</f>
        <v>L</v>
      </c>
      <c r="K57" s="9" t="n">
        <f aca="false">VLOOKUP($D57,products!$A$1:$G$49,4,0)</f>
        <v>1</v>
      </c>
      <c r="L57" s="10" t="n">
        <f aca="false">VLOOKUP($D57,products!$A$1:$G$49,5,0)</f>
        <v>15.85</v>
      </c>
      <c r="M57" s="10" t="n">
        <f aca="false">L57*E57</f>
        <v>47.55</v>
      </c>
      <c r="N57" s="1" t="str">
        <f aca="false">IF(I57="Rob","Robusta",IF(I57="Exc","Excelsa",IF(I57="Ara","Arab",IF(I57="Lib","Liberica"))))</f>
        <v>Liberica</v>
      </c>
      <c r="O57" s="1" t="str">
        <f aca="false">IF(J57="M","Medium",IF(J57="L","Light",IF(J57="D","Dark")))</f>
        <v>Light</v>
      </c>
    </row>
    <row r="58" customFormat="false" ht="15" hidden="false" customHeight="false" outlineLevel="0" collapsed="false">
      <c r="A58" s="7" t="s">
        <v>148</v>
      </c>
      <c r="B58" s="8" t="n">
        <v>43857</v>
      </c>
      <c r="C58" s="7" t="s">
        <v>149</v>
      </c>
      <c r="D58" s="1" t="s">
        <v>66</v>
      </c>
      <c r="E58" s="7" t="n">
        <v>3</v>
      </c>
      <c r="F58" s="7" t="str">
        <f aca="false">_xlfn.XLOOKUP(C58,customers!A57:A1057,customers!B57:B1057,,0)</f>
        <v>Theda Grizard</v>
      </c>
      <c r="G58" s="7" t="str">
        <f aca="false">IF(_xlfn.XLOOKUP(C58,customers!$A$1:$A$1001,customers!$C$1:$C$1001,,3)=0,"",_xlfn.XLOOKUP(C58,customers!$A$1:$A$1001,customers!$C$1:$C$1001,,3))</f>
        <v>tgrizard1k@odnoklassniki.ru</v>
      </c>
      <c r="H58" s="7" t="str">
        <f aca="false">_xlfn.XLOOKUP(C58,customers!$A$1:$A$1001,customers!$G$1:$G$1001,,0)</f>
        <v>United States</v>
      </c>
      <c r="I58" s="1" t="str">
        <f aca="false">VLOOKUP(D58,products!$A$1:$G$49,2,0)</f>
        <v>Exc</v>
      </c>
      <c r="J58" s="1" t="str">
        <f aca="false">VLOOKUP($D58,products!$A$1:$G$49,3,0)</f>
        <v>D</v>
      </c>
      <c r="K58" s="9" t="n">
        <f aca="false">VLOOKUP($D58,products!$A$1:$G$49,4,0)</f>
        <v>0.2</v>
      </c>
      <c r="L58" s="10" t="n">
        <f aca="false">VLOOKUP($D58,products!$A$1:$G$49,5,0)</f>
        <v>3.645</v>
      </c>
      <c r="M58" s="10" t="n">
        <f aca="false">L58*E58</f>
        <v>10.935</v>
      </c>
      <c r="N58" s="1" t="str">
        <f aca="false">IF(I58="Rob","Robusta",IF(I58="Exc","Excelsa",IF(I58="Ara","Arab",IF(I58="Lib","Liberica"))))</f>
        <v>Excelsa</v>
      </c>
      <c r="O58" s="1" t="str">
        <f aca="false">IF(J58="M","Medium",IF(J58="L","Light",IF(J58="D","Dark")))</f>
        <v>Dark</v>
      </c>
    </row>
    <row r="59" customFormat="false" ht="15" hidden="false" customHeight="false" outlineLevel="0" collapsed="false">
      <c r="A59" s="7" t="s">
        <v>150</v>
      </c>
      <c r="B59" s="8" t="n">
        <v>44759</v>
      </c>
      <c r="C59" s="7" t="s">
        <v>151</v>
      </c>
      <c r="D59" s="1" t="s">
        <v>152</v>
      </c>
      <c r="E59" s="7" t="n">
        <v>4</v>
      </c>
      <c r="F59" s="7" t="str">
        <f aca="false">_xlfn.XLOOKUP(C59,customers!A58:A1058,customers!B58:B1058,,0)</f>
        <v>Rozele Relton</v>
      </c>
      <c r="G59" s="7" t="str">
        <f aca="false">IF(_xlfn.XLOOKUP(C59,customers!$A$1:$A$1001,customers!$C$1:$C$1001,,3)=0,"",_xlfn.XLOOKUP(C59,customers!$A$1:$A$1001,customers!$C$1:$C$1001,,3))</f>
        <v>rrelton1l@stanford.edu</v>
      </c>
      <c r="H59" s="7" t="str">
        <f aca="false">_xlfn.XLOOKUP(C59,customers!$A$1:$A$1001,customers!$G$1:$G$1001,,0)</f>
        <v>United States</v>
      </c>
      <c r="I59" s="1" t="str">
        <f aca="false">VLOOKUP(D59,products!$A$1:$G$49,2,0)</f>
        <v>Exc</v>
      </c>
      <c r="J59" s="1" t="str">
        <f aca="false">VLOOKUP($D59,products!$A$1:$G$49,3,0)</f>
        <v>L</v>
      </c>
      <c r="K59" s="9" t="n">
        <f aca="false">VLOOKUP($D59,products!$A$1:$G$49,4,0)</f>
        <v>1</v>
      </c>
      <c r="L59" s="10" t="n">
        <f aca="false">VLOOKUP($D59,products!$A$1:$G$49,5,0)</f>
        <v>14.85</v>
      </c>
      <c r="M59" s="10" t="n">
        <f aca="false">L59*E59</f>
        <v>59.4</v>
      </c>
      <c r="N59" s="1" t="str">
        <f aca="false">IF(I59="Rob","Robusta",IF(I59="Exc","Excelsa",IF(I59="Ara","Arab",IF(I59="Lib","Liberica"))))</f>
        <v>Excelsa</v>
      </c>
      <c r="O59" s="1" t="str">
        <f aca="false">IF(J59="M","Medium",IF(J59="L","Light",IF(J59="D","Dark")))</f>
        <v>Light</v>
      </c>
    </row>
    <row r="60" customFormat="false" ht="15" hidden="false" customHeight="false" outlineLevel="0" collapsed="false">
      <c r="A60" s="7" t="s">
        <v>153</v>
      </c>
      <c r="B60" s="8" t="n">
        <v>44624</v>
      </c>
      <c r="C60" s="7" t="s">
        <v>154</v>
      </c>
      <c r="D60" s="1" t="s">
        <v>124</v>
      </c>
      <c r="E60" s="7" t="n">
        <v>3</v>
      </c>
      <c r="F60" s="7" t="str">
        <f aca="false">_xlfn.XLOOKUP(C60,customers!A59:A1059,customers!B59:B1059,,0)</f>
        <v>Willa Rolling</v>
      </c>
      <c r="G60" s="7" t="str">
        <f aca="false">IF(_xlfn.XLOOKUP(C60,customers!$A$1:$A$1001,customers!$C$1:$C$1001,,3)=0,"",_xlfn.XLOOKUP(C60,customers!$A$1:$A$1001,customers!$C$1:$C$1001,,3))</f>
        <v/>
      </c>
      <c r="H60" s="7" t="str">
        <f aca="false">_xlfn.XLOOKUP(C60,customers!$A$1:$A$1001,customers!$G$1:$G$1001,,0)</f>
        <v>United States</v>
      </c>
      <c r="I60" s="1" t="str">
        <f aca="false">VLOOKUP(D60,products!$A$1:$G$49,2,0)</f>
        <v>Lib</v>
      </c>
      <c r="J60" s="1" t="str">
        <f aca="false">VLOOKUP($D60,products!$A$1:$G$49,3,0)</f>
        <v>D</v>
      </c>
      <c r="K60" s="9" t="n">
        <f aca="false">VLOOKUP($D60,products!$A$1:$G$49,4,0)</f>
        <v>2.5</v>
      </c>
      <c r="L60" s="10" t="n">
        <f aca="false">VLOOKUP($D60,products!$A$1:$G$49,5,0)</f>
        <v>29.785</v>
      </c>
      <c r="M60" s="10" t="n">
        <f aca="false">L60*E60</f>
        <v>89.355</v>
      </c>
      <c r="N60" s="1" t="str">
        <f aca="false">IF(I60="Rob","Robusta",IF(I60="Exc","Excelsa",IF(I60="Ara","Arab",IF(I60="Lib","Liberica"))))</f>
        <v>Liberica</v>
      </c>
      <c r="O60" s="1" t="str">
        <f aca="false">IF(J60="M","Medium",IF(J60="L","Light",IF(J60="D","Dark")))</f>
        <v>Dark</v>
      </c>
    </row>
    <row r="61" customFormat="false" ht="15" hidden="false" customHeight="false" outlineLevel="0" collapsed="false">
      <c r="A61" s="7" t="s">
        <v>155</v>
      </c>
      <c r="B61" s="8" t="n">
        <v>44537</v>
      </c>
      <c r="C61" s="7" t="s">
        <v>156</v>
      </c>
      <c r="D61" s="1" t="s">
        <v>93</v>
      </c>
      <c r="E61" s="7" t="n">
        <v>3</v>
      </c>
      <c r="F61" s="7" t="str">
        <f aca="false">_xlfn.XLOOKUP(C61,customers!A60:A1060,customers!B60:B1060,,0)</f>
        <v>Stanislaus Gilroy</v>
      </c>
      <c r="G61" s="7" t="str">
        <f aca="false">IF(_xlfn.XLOOKUP(C61,customers!$A$1:$A$1001,customers!$C$1:$C$1001,,3)=0,"",_xlfn.XLOOKUP(C61,customers!$A$1:$A$1001,customers!$C$1:$C$1001,,3))</f>
        <v>sgilroy1n@eepurl.com</v>
      </c>
      <c r="H61" s="7" t="str">
        <f aca="false">_xlfn.XLOOKUP(C61,customers!$A$1:$A$1001,customers!$G$1:$G$1001,,0)</f>
        <v>United States</v>
      </c>
      <c r="I61" s="1" t="str">
        <f aca="false">VLOOKUP(D61,products!$A$1:$G$49,2,0)</f>
        <v>Lib</v>
      </c>
      <c r="J61" s="1" t="str">
        <f aca="false">VLOOKUP($D61,products!$A$1:$G$49,3,0)</f>
        <v>M</v>
      </c>
      <c r="K61" s="9" t="n">
        <f aca="false">VLOOKUP($D61,products!$A$1:$G$49,4,0)</f>
        <v>0.5</v>
      </c>
      <c r="L61" s="10" t="n">
        <f aca="false">VLOOKUP($D61,products!$A$1:$G$49,5,0)</f>
        <v>8.73</v>
      </c>
      <c r="M61" s="10" t="n">
        <f aca="false">L61*E61</f>
        <v>26.19</v>
      </c>
      <c r="N61" s="1" t="str">
        <f aca="false">IF(I61="Rob","Robusta",IF(I61="Exc","Excelsa",IF(I61="Ara","Arab",IF(I61="Lib","Liberica"))))</f>
        <v>Liberica</v>
      </c>
      <c r="O61" s="1" t="str">
        <f aca="false">IF(J61="M","Medium",IF(J61="L","Light",IF(J61="D","Dark")))</f>
        <v>Medium</v>
      </c>
    </row>
    <row r="62" customFormat="false" ht="15" hidden="false" customHeight="false" outlineLevel="0" collapsed="false">
      <c r="A62" s="7" t="s">
        <v>157</v>
      </c>
      <c r="B62" s="8" t="n">
        <v>44252</v>
      </c>
      <c r="C62" s="7" t="s">
        <v>158</v>
      </c>
      <c r="D62" s="1" t="s">
        <v>133</v>
      </c>
      <c r="E62" s="7" t="n">
        <v>5</v>
      </c>
      <c r="F62" s="7" t="str">
        <f aca="false">_xlfn.XLOOKUP(C62,customers!A61:A1061,customers!B61:B1061,,0)</f>
        <v>Correy Cottingham</v>
      </c>
      <c r="G62" s="7" t="str">
        <f aca="false">IF(_xlfn.XLOOKUP(C62,customers!$A$1:$A$1001,customers!$C$1:$C$1001,,3)=0,"",_xlfn.XLOOKUP(C62,customers!$A$1:$A$1001,customers!$C$1:$C$1001,,3))</f>
        <v>ccottingham1o@wikipedia.org</v>
      </c>
      <c r="H62" s="7" t="str">
        <f aca="false">_xlfn.XLOOKUP(C62,customers!$A$1:$A$1001,customers!$G$1:$G$1001,,0)</f>
        <v>United States</v>
      </c>
      <c r="I62" s="1" t="str">
        <f aca="false">VLOOKUP(D62,products!$A$1:$G$49,2,0)</f>
        <v>Ara</v>
      </c>
      <c r="J62" s="1" t="str">
        <f aca="false">VLOOKUP($D62,products!$A$1:$G$49,3,0)</f>
        <v>D</v>
      </c>
      <c r="K62" s="9" t="n">
        <f aca="false">VLOOKUP($D62,products!$A$1:$G$49,4,0)</f>
        <v>2.5</v>
      </c>
      <c r="L62" s="10" t="n">
        <f aca="false">VLOOKUP($D62,products!$A$1:$G$49,5,0)</f>
        <v>22.885</v>
      </c>
      <c r="M62" s="10" t="n">
        <f aca="false">L62*E62</f>
        <v>114.425</v>
      </c>
      <c r="N62" s="1" t="str">
        <f aca="false">IF(I62="Rob","Robusta",IF(I62="Exc","Excelsa",IF(I62="Ara","Arab",IF(I62="Lib","Liberica"))))</f>
        <v>Arab</v>
      </c>
      <c r="O62" s="1" t="str">
        <f aca="false">IF(J62="M","Medium",IF(J62="L","Light",IF(J62="D","Dark")))</f>
        <v>Dark</v>
      </c>
    </row>
    <row r="63" customFormat="false" ht="15" hidden="false" customHeight="false" outlineLevel="0" collapsed="false">
      <c r="A63" s="7" t="s">
        <v>159</v>
      </c>
      <c r="B63" s="8" t="n">
        <v>43521</v>
      </c>
      <c r="C63" s="7" t="s">
        <v>160</v>
      </c>
      <c r="D63" s="1" t="s">
        <v>161</v>
      </c>
      <c r="E63" s="7" t="n">
        <v>5</v>
      </c>
      <c r="F63" s="7" t="str">
        <f aca="false">_xlfn.XLOOKUP(C63,customers!A62:A1062,customers!B62:B1062,,0)</f>
        <v>Pammi Endacott</v>
      </c>
      <c r="G63" s="7" t="str">
        <f aca="false">IF(_xlfn.XLOOKUP(C63,customers!$A$1:$A$1001,customers!$C$1:$C$1001,,3)=0,"",_xlfn.XLOOKUP(C63,customers!$A$1:$A$1001,customers!$C$1:$C$1001,,3))</f>
        <v/>
      </c>
      <c r="H63" s="7" t="str">
        <f aca="false">_xlfn.XLOOKUP(C63,customers!$A$1:$A$1001,customers!$G$1:$G$1001,,0)</f>
        <v>United Kingdom</v>
      </c>
      <c r="I63" s="1" t="str">
        <f aca="false">VLOOKUP(D63,products!$A$1:$G$49,2,0)</f>
        <v>Rob</v>
      </c>
      <c r="J63" s="1" t="str">
        <f aca="false">VLOOKUP($D63,products!$A$1:$G$49,3,0)</f>
        <v>D</v>
      </c>
      <c r="K63" s="9" t="n">
        <f aca="false">VLOOKUP($D63,products!$A$1:$G$49,4,0)</f>
        <v>0.5</v>
      </c>
      <c r="L63" s="10" t="n">
        <f aca="false">VLOOKUP($D63,products!$A$1:$G$49,5,0)</f>
        <v>5.37</v>
      </c>
      <c r="M63" s="10" t="n">
        <f aca="false">L63*E63</f>
        <v>26.85</v>
      </c>
      <c r="N63" s="1" t="str">
        <f aca="false">IF(I63="Rob","Robusta",IF(I63="Exc","Excelsa",IF(I63="Ara","Arab",IF(I63="Lib","Liberica"))))</f>
        <v>Robusta</v>
      </c>
      <c r="O63" s="1" t="str">
        <f aca="false">IF(J63="M","Medium",IF(J63="L","Light",IF(J63="D","Dark")))</f>
        <v>Dark</v>
      </c>
    </row>
    <row r="64" customFormat="false" ht="15" hidden="false" customHeight="false" outlineLevel="0" collapsed="false">
      <c r="A64" s="7" t="s">
        <v>162</v>
      </c>
      <c r="B64" s="8" t="n">
        <v>43505</v>
      </c>
      <c r="C64" s="7" t="s">
        <v>163</v>
      </c>
      <c r="D64" s="1" t="s">
        <v>34</v>
      </c>
      <c r="E64" s="7" t="n">
        <v>5</v>
      </c>
      <c r="F64" s="7" t="str">
        <f aca="false">_xlfn.XLOOKUP(C64,customers!A63:A1063,customers!B63:B1063,,0)</f>
        <v>Nona Linklater</v>
      </c>
      <c r="G64" s="7" t="str">
        <f aca="false">IF(_xlfn.XLOOKUP(C64,customers!$A$1:$A$1001,customers!$C$1:$C$1001,,3)=0,"",_xlfn.XLOOKUP(C64,customers!$A$1:$A$1001,customers!$C$1:$C$1001,,3))</f>
        <v/>
      </c>
      <c r="H64" s="7" t="str">
        <f aca="false">_xlfn.XLOOKUP(C64,customers!$A$1:$A$1001,customers!$G$1:$G$1001,,0)</f>
        <v>United States</v>
      </c>
      <c r="I64" s="1" t="str">
        <f aca="false">VLOOKUP(D64,products!$A$1:$G$49,2,0)</f>
        <v>Lib</v>
      </c>
      <c r="J64" s="1" t="str">
        <f aca="false">VLOOKUP($D64,products!$A$1:$G$49,3,0)</f>
        <v>L</v>
      </c>
      <c r="K64" s="9" t="n">
        <f aca="false">VLOOKUP($D64,products!$A$1:$G$49,4,0)</f>
        <v>0.2</v>
      </c>
      <c r="L64" s="10" t="n">
        <f aca="false">VLOOKUP($D64,products!$A$1:$G$49,5,0)</f>
        <v>4.755</v>
      </c>
      <c r="M64" s="10" t="n">
        <f aca="false">L64*E64</f>
        <v>23.775</v>
      </c>
      <c r="N64" s="1" t="str">
        <f aca="false">IF(I64="Rob","Robusta",IF(I64="Exc","Excelsa",IF(I64="Ara","Arab",IF(I64="Lib","Liberica"))))</f>
        <v>Liberica</v>
      </c>
      <c r="O64" s="1" t="str">
        <f aca="false">IF(J64="M","Medium",IF(J64="L","Light",IF(J64="D","Dark")))</f>
        <v>Light</v>
      </c>
    </row>
    <row r="65" customFormat="false" ht="15" hidden="false" customHeight="false" outlineLevel="0" collapsed="false">
      <c r="A65" s="7" t="s">
        <v>164</v>
      </c>
      <c r="B65" s="8" t="n">
        <v>43868</v>
      </c>
      <c r="C65" s="7" t="s">
        <v>165</v>
      </c>
      <c r="D65" s="1" t="s">
        <v>82</v>
      </c>
      <c r="E65" s="7" t="n">
        <v>1</v>
      </c>
      <c r="F65" s="7" t="str">
        <f aca="false">_xlfn.XLOOKUP(C65,customers!A64:A1064,customers!B64:B1064,,0)</f>
        <v>Annadiane Dykes</v>
      </c>
      <c r="G65" s="7" t="str">
        <f aca="false">IF(_xlfn.XLOOKUP(C65,customers!$A$1:$A$1001,customers!$C$1:$C$1001,,3)=0,"",_xlfn.XLOOKUP(C65,customers!$A$1:$A$1001,customers!$C$1:$C$1001,,3))</f>
        <v>adykes1r@eventbrite.com</v>
      </c>
      <c r="H65" s="7" t="str">
        <f aca="false">_xlfn.XLOOKUP(C65,customers!$A$1:$A$1001,customers!$G$1:$G$1001,,0)</f>
        <v>United States</v>
      </c>
      <c r="I65" s="1" t="str">
        <f aca="false">VLOOKUP(D65,products!$A$1:$G$49,2,0)</f>
        <v>Ara</v>
      </c>
      <c r="J65" s="1" t="str">
        <f aca="false">VLOOKUP($D65,products!$A$1:$G$49,3,0)</f>
        <v>M</v>
      </c>
      <c r="K65" s="9" t="n">
        <f aca="false">VLOOKUP($D65,products!$A$1:$G$49,4,0)</f>
        <v>0.5</v>
      </c>
      <c r="L65" s="10" t="n">
        <f aca="false">VLOOKUP($D65,products!$A$1:$G$49,5,0)</f>
        <v>6.75</v>
      </c>
      <c r="M65" s="10" t="n">
        <f aca="false">L65*E65</f>
        <v>6.75</v>
      </c>
      <c r="N65" s="1" t="str">
        <f aca="false">IF(I65="Rob","Robusta",IF(I65="Exc","Excelsa",IF(I65="Ara","Arab",IF(I65="Lib","Liberica"))))</f>
        <v>Arab</v>
      </c>
      <c r="O65" s="1" t="str">
        <f aca="false">IF(J65="M","Medium",IF(J65="L","Light",IF(J65="D","Dark")))</f>
        <v>Medium</v>
      </c>
    </row>
    <row r="66" customFormat="false" ht="15" hidden="false" customHeight="false" outlineLevel="0" collapsed="false">
      <c r="A66" s="7" t="s">
        <v>166</v>
      </c>
      <c r="B66" s="8" t="n">
        <v>43913</v>
      </c>
      <c r="C66" s="7" t="s">
        <v>167</v>
      </c>
      <c r="D66" s="1" t="s">
        <v>37</v>
      </c>
      <c r="E66" s="7" t="n">
        <v>6</v>
      </c>
      <c r="F66" s="7" t="str">
        <f aca="false">_xlfn.XLOOKUP(C66,customers!A65:A1065,customers!B65:B1065,,0)</f>
        <v>Felecia Dodgson</v>
      </c>
      <c r="G66" s="7" t="str">
        <f aca="false">IF(_xlfn.XLOOKUP(C66,customers!$A$1:$A$1001,customers!$C$1:$C$1001,,3)=0,"",_xlfn.XLOOKUP(C66,customers!$A$1:$A$1001,customers!$C$1:$C$1001,,3))</f>
        <v/>
      </c>
      <c r="H66" s="7" t="str">
        <f aca="false">_xlfn.XLOOKUP(C66,customers!$A$1:$A$1001,customers!$G$1:$G$1001,,0)</f>
        <v>United States</v>
      </c>
      <c r="I66" s="1" t="str">
        <f aca="false">VLOOKUP(D66,products!$A$1:$G$49,2,0)</f>
        <v>Rob</v>
      </c>
      <c r="J66" s="1" t="str">
        <f aca="false">VLOOKUP($D66,products!$A$1:$G$49,3,0)</f>
        <v>M</v>
      </c>
      <c r="K66" s="9" t="n">
        <f aca="false">VLOOKUP($D66,products!$A$1:$G$49,4,0)</f>
        <v>0.5</v>
      </c>
      <c r="L66" s="10" t="n">
        <f aca="false">VLOOKUP($D66,products!$A$1:$G$49,5,0)</f>
        <v>5.97</v>
      </c>
      <c r="M66" s="10" t="n">
        <f aca="false">L66*E66</f>
        <v>35.82</v>
      </c>
      <c r="N66" s="1" t="str">
        <f aca="false">IF(I66="Rob","Robusta",IF(I66="Exc","Excelsa",IF(I66="Ara","Arab",IF(I66="Lib","Liberica"))))</f>
        <v>Robusta</v>
      </c>
      <c r="O66" s="1" t="str">
        <f aca="false">IF(J66="M","Medium",IF(J66="L","Light",IF(J66="D","Dark")))</f>
        <v>Medium</v>
      </c>
    </row>
    <row r="67" customFormat="false" ht="15" hidden="false" customHeight="false" outlineLevel="0" collapsed="false">
      <c r="A67" s="7" t="s">
        <v>168</v>
      </c>
      <c r="B67" s="8" t="n">
        <v>44626</v>
      </c>
      <c r="C67" s="7" t="s">
        <v>169</v>
      </c>
      <c r="D67" s="1" t="s">
        <v>50</v>
      </c>
      <c r="E67" s="7" t="n">
        <v>4</v>
      </c>
      <c r="F67" s="7" t="str">
        <f aca="false">_xlfn.XLOOKUP(C67,customers!A66:A1066,customers!B66:B1066,,0)</f>
        <v>Angelia Cockrem</v>
      </c>
      <c r="G67" s="7" t="str">
        <f aca="false">IF(_xlfn.XLOOKUP(C67,customers!$A$1:$A$1001,customers!$C$1:$C$1001,,3)=0,"",_xlfn.XLOOKUP(C67,customers!$A$1:$A$1001,customers!$C$1:$C$1001,,3))</f>
        <v>acockrem1t@engadget.com</v>
      </c>
      <c r="H67" s="7" t="str">
        <f aca="false">_xlfn.XLOOKUP(C67,customers!$A$1:$A$1001,customers!$G$1:$G$1001,,0)</f>
        <v>United States</v>
      </c>
      <c r="I67" s="1" t="str">
        <f aca="false">VLOOKUP(D67,products!$A$1:$G$49,2,0)</f>
        <v>Rob</v>
      </c>
      <c r="J67" s="1" t="str">
        <f aca="false">VLOOKUP($D67,products!$A$1:$G$49,3,0)</f>
        <v>D</v>
      </c>
      <c r="K67" s="9" t="n">
        <f aca="false">VLOOKUP($D67,products!$A$1:$G$49,4,0)</f>
        <v>2.5</v>
      </c>
      <c r="L67" s="10" t="n">
        <f aca="false">VLOOKUP($D67,products!$A$1:$G$49,5,0)</f>
        <v>20.585</v>
      </c>
      <c r="M67" s="10" t="n">
        <f aca="false">L67*E67</f>
        <v>82.34</v>
      </c>
      <c r="N67" s="1" t="str">
        <f aca="false">IF(I67="Rob","Robusta",IF(I67="Exc","Excelsa",IF(I67="Ara","Arab",IF(I67="Lib","Liberica"))))</f>
        <v>Robusta</v>
      </c>
      <c r="O67" s="1" t="str">
        <f aca="false">IF(J67="M","Medium",IF(J67="L","Light",IF(J67="D","Dark")))</f>
        <v>Dark</v>
      </c>
    </row>
    <row r="68" customFormat="false" ht="15" hidden="false" customHeight="false" outlineLevel="0" collapsed="false">
      <c r="A68" s="7" t="s">
        <v>170</v>
      </c>
      <c r="B68" s="8" t="n">
        <v>44666</v>
      </c>
      <c r="C68" s="7" t="s">
        <v>171</v>
      </c>
      <c r="D68" s="1" t="s">
        <v>172</v>
      </c>
      <c r="E68" s="7" t="n">
        <v>1</v>
      </c>
      <c r="F68" s="7" t="str">
        <f aca="false">_xlfn.XLOOKUP(C68,customers!A67:A1067,customers!B67:B1067,,0)</f>
        <v>Belvia Umpleby</v>
      </c>
      <c r="G68" s="7" t="str">
        <f aca="false">IF(_xlfn.XLOOKUP(C68,customers!$A$1:$A$1001,customers!$C$1:$C$1001,,3)=0,"",_xlfn.XLOOKUP(C68,customers!$A$1:$A$1001,customers!$C$1:$C$1001,,3))</f>
        <v>bumpleby1u@soundcloud.com</v>
      </c>
      <c r="H68" s="7" t="str">
        <f aca="false">_xlfn.XLOOKUP(C68,customers!$A$1:$A$1001,customers!$G$1:$G$1001,,0)</f>
        <v>United States</v>
      </c>
      <c r="I68" s="1" t="str">
        <f aca="false">VLOOKUP(D68,products!$A$1:$G$49,2,0)</f>
        <v>Rob</v>
      </c>
      <c r="J68" s="1" t="str">
        <f aca="false">VLOOKUP($D68,products!$A$1:$G$49,3,0)</f>
        <v>L</v>
      </c>
      <c r="K68" s="9" t="n">
        <f aca="false">VLOOKUP($D68,products!$A$1:$G$49,4,0)</f>
        <v>0.5</v>
      </c>
      <c r="L68" s="10" t="n">
        <f aca="false">VLOOKUP($D68,products!$A$1:$G$49,5,0)</f>
        <v>7.17</v>
      </c>
      <c r="M68" s="10" t="n">
        <f aca="false">L68*E68</f>
        <v>7.17</v>
      </c>
      <c r="N68" s="1" t="str">
        <f aca="false">IF(I68="Rob","Robusta",IF(I68="Exc","Excelsa",IF(I68="Ara","Arab",IF(I68="Lib","Liberica"))))</f>
        <v>Robusta</v>
      </c>
      <c r="O68" s="1" t="str">
        <f aca="false">IF(J68="M","Medium",IF(J68="L","Light",IF(J68="D","Dark")))</f>
        <v>Light</v>
      </c>
    </row>
    <row r="69" customFormat="false" ht="15" hidden="false" customHeight="false" outlineLevel="0" collapsed="false">
      <c r="A69" s="7" t="s">
        <v>173</v>
      </c>
      <c r="B69" s="8" t="n">
        <v>44519</v>
      </c>
      <c r="C69" s="7" t="s">
        <v>174</v>
      </c>
      <c r="D69" s="1" t="s">
        <v>34</v>
      </c>
      <c r="E69" s="7" t="n">
        <v>2</v>
      </c>
      <c r="F69" s="7" t="str">
        <f aca="false">_xlfn.XLOOKUP(C69,customers!A68:A1068,customers!B68:B1068,,0)</f>
        <v>Nat Saleway</v>
      </c>
      <c r="G69" s="7" t="str">
        <f aca="false">IF(_xlfn.XLOOKUP(C69,customers!$A$1:$A$1001,customers!$C$1:$C$1001,,3)=0,"",_xlfn.XLOOKUP(C69,customers!$A$1:$A$1001,customers!$C$1:$C$1001,,3))</f>
        <v>nsaleway1v@dedecms.com</v>
      </c>
      <c r="H69" s="7" t="str">
        <f aca="false">_xlfn.XLOOKUP(C69,customers!$A$1:$A$1001,customers!$G$1:$G$1001,,0)</f>
        <v>United States</v>
      </c>
      <c r="I69" s="1" t="str">
        <f aca="false">VLOOKUP(D69,products!$A$1:$G$49,2,0)</f>
        <v>Lib</v>
      </c>
      <c r="J69" s="1" t="str">
        <f aca="false">VLOOKUP($D69,products!$A$1:$G$49,3,0)</f>
        <v>L</v>
      </c>
      <c r="K69" s="9" t="n">
        <f aca="false">VLOOKUP($D69,products!$A$1:$G$49,4,0)</f>
        <v>0.2</v>
      </c>
      <c r="L69" s="10" t="n">
        <f aca="false">VLOOKUP($D69,products!$A$1:$G$49,5,0)</f>
        <v>4.755</v>
      </c>
      <c r="M69" s="10" t="n">
        <f aca="false">L69*E69</f>
        <v>9.51</v>
      </c>
      <c r="N69" s="1" t="str">
        <f aca="false">IF(I69="Rob","Robusta",IF(I69="Exc","Excelsa",IF(I69="Ara","Arab",IF(I69="Lib","Liberica"))))</f>
        <v>Liberica</v>
      </c>
      <c r="O69" s="1" t="str">
        <f aca="false">IF(J69="M","Medium",IF(J69="L","Light",IF(J69="D","Dark")))</f>
        <v>Light</v>
      </c>
    </row>
    <row r="70" customFormat="false" ht="15" hidden="false" customHeight="false" outlineLevel="0" collapsed="false">
      <c r="A70" s="7" t="s">
        <v>175</v>
      </c>
      <c r="B70" s="8" t="n">
        <v>43754</v>
      </c>
      <c r="C70" s="7" t="s">
        <v>176</v>
      </c>
      <c r="D70" s="1" t="s">
        <v>177</v>
      </c>
      <c r="E70" s="7" t="n">
        <v>1</v>
      </c>
      <c r="F70" s="7" t="str">
        <f aca="false">_xlfn.XLOOKUP(C70,customers!A69:A1069,customers!B69:B1069,,0)</f>
        <v>Hayward Goulter</v>
      </c>
      <c r="G70" s="7" t="str">
        <f aca="false">IF(_xlfn.XLOOKUP(C70,customers!$A$1:$A$1001,customers!$C$1:$C$1001,,3)=0,"",_xlfn.XLOOKUP(C70,customers!$A$1:$A$1001,customers!$C$1:$C$1001,,3))</f>
        <v>hgoulter1w@abc.net.au</v>
      </c>
      <c r="H70" s="7" t="str">
        <f aca="false">_xlfn.XLOOKUP(C70,customers!$A$1:$A$1001,customers!$G$1:$G$1001,,0)</f>
        <v>United States</v>
      </c>
      <c r="I70" s="1" t="str">
        <f aca="false">VLOOKUP(D70,products!$A$1:$G$49,2,0)</f>
        <v>Rob</v>
      </c>
      <c r="J70" s="1" t="str">
        <f aca="false">VLOOKUP($D70,products!$A$1:$G$49,3,0)</f>
        <v>M</v>
      </c>
      <c r="K70" s="9" t="n">
        <f aca="false">VLOOKUP($D70,products!$A$1:$G$49,4,0)</f>
        <v>0.2</v>
      </c>
      <c r="L70" s="10" t="n">
        <f aca="false">VLOOKUP($D70,products!$A$1:$G$49,5,0)</f>
        <v>2.985</v>
      </c>
      <c r="M70" s="10" t="n">
        <f aca="false">L70*E70</f>
        <v>2.985</v>
      </c>
      <c r="N70" s="1" t="str">
        <f aca="false">IF(I70="Rob","Robusta",IF(I70="Exc","Excelsa",IF(I70="Ara","Arab",IF(I70="Lib","Liberica"))))</f>
        <v>Robusta</v>
      </c>
      <c r="O70" s="1" t="str">
        <f aca="false">IF(J70="M","Medium",IF(J70="L","Light",IF(J70="D","Dark")))</f>
        <v>Medium</v>
      </c>
    </row>
    <row r="71" customFormat="false" ht="15" hidden="false" customHeight="false" outlineLevel="0" collapsed="false">
      <c r="A71" s="7" t="s">
        <v>178</v>
      </c>
      <c r="B71" s="8" t="n">
        <v>43795</v>
      </c>
      <c r="C71" s="7" t="s">
        <v>179</v>
      </c>
      <c r="D71" s="1" t="s">
        <v>17</v>
      </c>
      <c r="E71" s="7" t="n">
        <v>6</v>
      </c>
      <c r="F71" s="7" t="str">
        <f aca="false">_xlfn.XLOOKUP(C71,customers!A70:A1070,customers!B70:B1070,,0)</f>
        <v>Gay Rizzello</v>
      </c>
      <c r="G71" s="7" t="str">
        <f aca="false">IF(_xlfn.XLOOKUP(C71,customers!$A$1:$A$1001,customers!$C$1:$C$1001,,3)=0,"",_xlfn.XLOOKUP(C71,customers!$A$1:$A$1001,customers!$C$1:$C$1001,,3))</f>
        <v>grizzello1x@symantec.com</v>
      </c>
      <c r="H71" s="7" t="str">
        <f aca="false">_xlfn.XLOOKUP(C71,customers!$A$1:$A$1001,customers!$G$1:$G$1001,,0)</f>
        <v>United Kingdom</v>
      </c>
      <c r="I71" s="1" t="str">
        <f aca="false">VLOOKUP(D71,products!$A$1:$G$49,2,0)</f>
        <v>Rob</v>
      </c>
      <c r="J71" s="1" t="str">
        <f aca="false">VLOOKUP($D71,products!$A$1:$G$49,3,0)</f>
        <v>M</v>
      </c>
      <c r="K71" s="9" t="n">
        <f aca="false">VLOOKUP($D71,products!$A$1:$G$49,4,0)</f>
        <v>1</v>
      </c>
      <c r="L71" s="10" t="n">
        <f aca="false">VLOOKUP($D71,products!$A$1:$G$49,5,0)</f>
        <v>9.95</v>
      </c>
      <c r="M71" s="10" t="n">
        <f aca="false">L71*E71</f>
        <v>59.7</v>
      </c>
      <c r="N71" s="1" t="str">
        <f aca="false">IF(I71="Rob","Robusta",IF(I71="Exc","Excelsa",IF(I71="Ara","Arab",IF(I71="Lib","Liberica"))))</f>
        <v>Robusta</v>
      </c>
      <c r="O71" s="1" t="str">
        <f aca="false">IF(J71="M","Medium",IF(J71="L","Light",IF(J71="D","Dark")))</f>
        <v>Medium</v>
      </c>
    </row>
    <row r="72" customFormat="false" ht="15" hidden="false" customHeight="false" outlineLevel="0" collapsed="false">
      <c r="A72" s="7" t="s">
        <v>180</v>
      </c>
      <c r="B72" s="8" t="n">
        <v>43646</v>
      </c>
      <c r="C72" s="7" t="s">
        <v>181</v>
      </c>
      <c r="D72" s="1" t="s">
        <v>45</v>
      </c>
      <c r="E72" s="7" t="n">
        <v>4</v>
      </c>
      <c r="F72" s="7" t="str">
        <f aca="false">_xlfn.XLOOKUP(C72,customers!A71:A1071,customers!B71:B1071,,0)</f>
        <v>Shannon List</v>
      </c>
      <c r="G72" s="7" t="str">
        <f aca="false">IF(_xlfn.XLOOKUP(C72,customers!$A$1:$A$1001,customers!$C$1:$C$1001,,3)=0,"",_xlfn.XLOOKUP(C72,customers!$A$1:$A$1001,customers!$C$1:$C$1001,,3))</f>
        <v>slist1y@mapquest.com</v>
      </c>
      <c r="H72" s="7" t="str">
        <f aca="false">_xlfn.XLOOKUP(C72,customers!$A$1:$A$1001,customers!$G$1:$G$1001,,0)</f>
        <v>United States</v>
      </c>
      <c r="I72" s="1" t="str">
        <f aca="false">VLOOKUP(D72,products!$A$1:$G$49,2,0)</f>
        <v>Exc</v>
      </c>
      <c r="J72" s="1" t="str">
        <f aca="false">VLOOKUP($D72,products!$A$1:$G$49,3,0)</f>
        <v>L</v>
      </c>
      <c r="K72" s="9" t="n">
        <f aca="false">VLOOKUP($D72,products!$A$1:$G$49,4,0)</f>
        <v>2.5</v>
      </c>
      <c r="L72" s="10" t="n">
        <f aca="false">VLOOKUP($D72,products!$A$1:$G$49,5,0)</f>
        <v>34.155</v>
      </c>
      <c r="M72" s="10" t="n">
        <f aca="false">L72*E72</f>
        <v>136.62</v>
      </c>
      <c r="N72" s="1" t="str">
        <f aca="false">IF(I72="Rob","Robusta",IF(I72="Exc","Excelsa",IF(I72="Ara","Arab",IF(I72="Lib","Liberica"))))</f>
        <v>Excelsa</v>
      </c>
      <c r="O72" s="1" t="str">
        <f aca="false">IF(J72="M","Medium",IF(J72="L","Light",IF(J72="D","Dark")))</f>
        <v>Light</v>
      </c>
    </row>
    <row r="73" customFormat="false" ht="15" hidden="false" customHeight="false" outlineLevel="0" collapsed="false">
      <c r="A73" s="7" t="s">
        <v>182</v>
      </c>
      <c r="B73" s="8" t="n">
        <v>44200</v>
      </c>
      <c r="C73" s="7" t="s">
        <v>183</v>
      </c>
      <c r="D73" s="1" t="s">
        <v>34</v>
      </c>
      <c r="E73" s="7" t="n">
        <v>2</v>
      </c>
      <c r="F73" s="7" t="str">
        <f aca="false">_xlfn.XLOOKUP(C73,customers!A72:A1072,customers!B72:B1072,,0)</f>
        <v>Shirlene Edmondson</v>
      </c>
      <c r="G73" s="7" t="str">
        <f aca="false">IF(_xlfn.XLOOKUP(C73,customers!$A$1:$A$1001,customers!$C$1:$C$1001,,3)=0,"",_xlfn.XLOOKUP(C73,customers!$A$1:$A$1001,customers!$C$1:$C$1001,,3))</f>
        <v>sedmondson1z@theguardian.com</v>
      </c>
      <c r="H73" s="7" t="str">
        <f aca="false">_xlfn.XLOOKUP(C73,customers!$A$1:$A$1001,customers!$G$1:$G$1001,,0)</f>
        <v>Ireland</v>
      </c>
      <c r="I73" s="1" t="str">
        <f aca="false">VLOOKUP(D73,products!$A$1:$G$49,2,0)</f>
        <v>Lib</v>
      </c>
      <c r="J73" s="1" t="str">
        <f aca="false">VLOOKUP($D73,products!$A$1:$G$49,3,0)</f>
        <v>L</v>
      </c>
      <c r="K73" s="9" t="n">
        <f aca="false">VLOOKUP($D73,products!$A$1:$G$49,4,0)</f>
        <v>0.2</v>
      </c>
      <c r="L73" s="10" t="n">
        <f aca="false">VLOOKUP($D73,products!$A$1:$G$49,5,0)</f>
        <v>4.755</v>
      </c>
      <c r="M73" s="10" t="n">
        <f aca="false">L73*E73</f>
        <v>9.51</v>
      </c>
      <c r="N73" s="1" t="str">
        <f aca="false">IF(I73="Rob","Robusta",IF(I73="Exc","Excelsa",IF(I73="Ara","Arab",IF(I73="Lib","Liberica"))))</f>
        <v>Liberica</v>
      </c>
      <c r="O73" s="1" t="str">
        <f aca="false">IF(J73="M","Medium",IF(J73="L","Light",IF(J73="D","Dark")))</f>
        <v>Light</v>
      </c>
    </row>
    <row r="74" customFormat="false" ht="15" hidden="false" customHeight="false" outlineLevel="0" collapsed="false">
      <c r="A74" s="7" t="s">
        <v>184</v>
      </c>
      <c r="B74" s="8" t="n">
        <v>44131</v>
      </c>
      <c r="C74" s="7" t="s">
        <v>185</v>
      </c>
      <c r="D74" s="1" t="s">
        <v>186</v>
      </c>
      <c r="E74" s="7" t="n">
        <v>3</v>
      </c>
      <c r="F74" s="7" t="str">
        <f aca="false">_xlfn.XLOOKUP(C74,customers!A73:A1073,customers!B73:B1073,,0)</f>
        <v>Aurlie McCarl</v>
      </c>
      <c r="G74" s="7" t="str">
        <f aca="false">IF(_xlfn.XLOOKUP(C74,customers!$A$1:$A$1001,customers!$C$1:$C$1001,,3)=0,"",_xlfn.XLOOKUP(C74,customers!$A$1:$A$1001,customers!$C$1:$C$1001,,3))</f>
        <v/>
      </c>
      <c r="H74" s="7" t="str">
        <f aca="false">_xlfn.XLOOKUP(C74,customers!$A$1:$A$1001,customers!$G$1:$G$1001,,0)</f>
        <v>United States</v>
      </c>
      <c r="I74" s="1" t="str">
        <f aca="false">VLOOKUP(D74,products!$A$1:$G$49,2,0)</f>
        <v>Ara</v>
      </c>
      <c r="J74" s="1" t="str">
        <f aca="false">VLOOKUP($D74,products!$A$1:$G$49,3,0)</f>
        <v>M</v>
      </c>
      <c r="K74" s="9" t="n">
        <f aca="false">VLOOKUP($D74,products!$A$1:$G$49,4,0)</f>
        <v>2.5</v>
      </c>
      <c r="L74" s="10" t="n">
        <f aca="false">VLOOKUP($D74,products!$A$1:$G$49,5,0)</f>
        <v>25.875</v>
      </c>
      <c r="M74" s="10" t="n">
        <f aca="false">L74*E74</f>
        <v>77.625</v>
      </c>
      <c r="N74" s="1" t="str">
        <f aca="false">IF(I74="Rob","Robusta",IF(I74="Exc","Excelsa",IF(I74="Ara","Arab",IF(I74="Lib","Liberica"))))</f>
        <v>Arab</v>
      </c>
      <c r="O74" s="1" t="str">
        <f aca="false">IF(J74="M","Medium",IF(J74="L","Light",IF(J74="D","Dark")))</f>
        <v>Medium</v>
      </c>
    </row>
    <row r="75" customFormat="false" ht="15" hidden="false" customHeight="false" outlineLevel="0" collapsed="false">
      <c r="A75" s="7" t="s">
        <v>187</v>
      </c>
      <c r="B75" s="8" t="n">
        <v>44362</v>
      </c>
      <c r="C75" s="7" t="s">
        <v>188</v>
      </c>
      <c r="D75" s="1" t="s">
        <v>92</v>
      </c>
      <c r="E75" s="7" t="n">
        <v>5</v>
      </c>
      <c r="F75" s="7" t="str">
        <f aca="false">_xlfn.XLOOKUP(C75,customers!A74:A1074,customers!B74:B1074,,0)</f>
        <v>Alikee Carryer</v>
      </c>
      <c r="G75" s="7" t="str">
        <f aca="false">IF(_xlfn.XLOOKUP(C75,customers!$A$1:$A$1001,customers!$C$1:$C$1001,,3)=0,"",_xlfn.XLOOKUP(C75,customers!$A$1:$A$1001,customers!$C$1:$C$1001,,3))</f>
        <v/>
      </c>
      <c r="H75" s="7" t="str">
        <f aca="false">_xlfn.XLOOKUP(C75,customers!$A$1:$A$1001,customers!$G$1:$G$1001,,0)</f>
        <v>United States</v>
      </c>
      <c r="I75" s="1" t="str">
        <f aca="false">VLOOKUP(D75,products!$A$1:$G$49,2,0)</f>
        <v>Lib</v>
      </c>
      <c r="J75" s="1" t="str">
        <f aca="false">VLOOKUP($D75,products!$A$1:$G$49,3,0)</f>
        <v>M</v>
      </c>
      <c r="K75" s="9" t="n">
        <f aca="false">VLOOKUP($D75,products!$A$1:$G$49,4,0)</f>
        <v>0.2</v>
      </c>
      <c r="L75" s="10" t="n">
        <f aca="false">VLOOKUP($D75,products!$A$1:$G$49,5,0)</f>
        <v>4.365</v>
      </c>
      <c r="M75" s="10" t="n">
        <f aca="false">L75*E75</f>
        <v>21.825</v>
      </c>
      <c r="N75" s="1" t="str">
        <f aca="false">IF(I75="Rob","Robusta",IF(I75="Exc","Excelsa",IF(I75="Ara","Arab",IF(I75="Lib","Liberica"))))</f>
        <v>Liberica</v>
      </c>
      <c r="O75" s="1" t="str">
        <f aca="false">IF(J75="M","Medium",IF(J75="L","Light",IF(J75="D","Dark")))</f>
        <v>Medium</v>
      </c>
    </row>
    <row r="76" customFormat="false" ht="15" hidden="false" customHeight="false" outlineLevel="0" collapsed="false">
      <c r="A76" s="7" t="s">
        <v>189</v>
      </c>
      <c r="B76" s="8" t="n">
        <v>44396</v>
      </c>
      <c r="C76" s="7" t="s">
        <v>190</v>
      </c>
      <c r="D76" s="1" t="s">
        <v>191</v>
      </c>
      <c r="E76" s="7" t="n">
        <v>2</v>
      </c>
      <c r="F76" s="7" t="str">
        <f aca="false">_xlfn.XLOOKUP(C76,customers!A75:A1075,customers!B75:B1075,,0)</f>
        <v>Jennifer Rangall</v>
      </c>
      <c r="G76" s="7" t="str">
        <f aca="false">IF(_xlfn.XLOOKUP(C76,customers!$A$1:$A$1001,customers!$C$1:$C$1001,,3)=0,"",_xlfn.XLOOKUP(C76,customers!$A$1:$A$1001,customers!$C$1:$C$1001,,3))</f>
        <v>jrangall22@newsvine.com</v>
      </c>
      <c r="H76" s="7" t="str">
        <f aca="false">_xlfn.XLOOKUP(C76,customers!$A$1:$A$1001,customers!$G$1:$G$1001,,0)</f>
        <v>United States</v>
      </c>
      <c r="I76" s="1" t="str">
        <f aca="false">VLOOKUP(D76,products!$A$1:$G$49,2,0)</f>
        <v>Exc</v>
      </c>
      <c r="J76" s="1" t="str">
        <f aca="false">VLOOKUP($D76,products!$A$1:$G$49,3,0)</f>
        <v>L</v>
      </c>
      <c r="K76" s="9" t="n">
        <f aca="false">VLOOKUP($D76,products!$A$1:$G$49,4,0)</f>
        <v>0.5</v>
      </c>
      <c r="L76" s="10" t="n">
        <f aca="false">VLOOKUP($D76,products!$A$1:$G$49,5,0)</f>
        <v>8.91</v>
      </c>
      <c r="M76" s="10" t="n">
        <f aca="false">L76*E76</f>
        <v>17.82</v>
      </c>
      <c r="N76" s="1" t="str">
        <f aca="false">IF(I76="Rob","Robusta",IF(I76="Exc","Excelsa",IF(I76="Ara","Arab",IF(I76="Lib","Liberica"))))</f>
        <v>Excelsa</v>
      </c>
      <c r="O76" s="1" t="str">
        <f aca="false">IF(J76="M","Medium",IF(J76="L","Light",IF(J76="D","Dark")))</f>
        <v>Light</v>
      </c>
    </row>
    <row r="77" customFormat="false" ht="15" hidden="false" customHeight="false" outlineLevel="0" collapsed="false">
      <c r="A77" s="7" t="s">
        <v>192</v>
      </c>
      <c r="B77" s="8" t="n">
        <v>44400</v>
      </c>
      <c r="C77" s="7" t="s">
        <v>193</v>
      </c>
      <c r="D77" s="1" t="s">
        <v>194</v>
      </c>
      <c r="E77" s="7" t="n">
        <v>6</v>
      </c>
      <c r="F77" s="7" t="str">
        <f aca="false">_xlfn.XLOOKUP(C77,customers!A76:A1076,customers!B76:B1076,,0)</f>
        <v>Kipper Boorn</v>
      </c>
      <c r="G77" s="7" t="str">
        <f aca="false">IF(_xlfn.XLOOKUP(C77,customers!$A$1:$A$1001,customers!$C$1:$C$1001,,3)=0,"",_xlfn.XLOOKUP(C77,customers!$A$1:$A$1001,customers!$C$1:$C$1001,,3))</f>
        <v>kboorn23@ezinearticles.com</v>
      </c>
      <c r="H77" s="7" t="str">
        <f aca="false">_xlfn.XLOOKUP(C77,customers!$A$1:$A$1001,customers!$G$1:$G$1001,,0)</f>
        <v>Ireland</v>
      </c>
      <c r="I77" s="1" t="str">
        <f aca="false">VLOOKUP(D77,products!$A$1:$G$49,2,0)</f>
        <v>Rob</v>
      </c>
      <c r="J77" s="1" t="str">
        <f aca="false">VLOOKUP($D77,products!$A$1:$G$49,3,0)</f>
        <v>D</v>
      </c>
      <c r="K77" s="9" t="n">
        <f aca="false">VLOOKUP($D77,products!$A$1:$G$49,4,0)</f>
        <v>1</v>
      </c>
      <c r="L77" s="10" t="n">
        <f aca="false">VLOOKUP($D77,products!$A$1:$G$49,5,0)</f>
        <v>8.95</v>
      </c>
      <c r="M77" s="10" t="n">
        <f aca="false">L77*E77</f>
        <v>53.7</v>
      </c>
      <c r="N77" s="1" t="str">
        <f aca="false">IF(I77="Rob","Robusta",IF(I77="Exc","Excelsa",IF(I77="Ara","Arab",IF(I77="Lib","Liberica"))))</f>
        <v>Robusta</v>
      </c>
      <c r="O77" s="1" t="str">
        <f aca="false">IF(J77="M","Medium",IF(J77="L","Light",IF(J77="D","Dark")))</f>
        <v>Dark</v>
      </c>
    </row>
    <row r="78" customFormat="false" ht="15" hidden="false" customHeight="false" outlineLevel="0" collapsed="false">
      <c r="A78" s="7" t="s">
        <v>195</v>
      </c>
      <c r="B78" s="8" t="n">
        <v>43855</v>
      </c>
      <c r="C78" s="7" t="s">
        <v>196</v>
      </c>
      <c r="D78" s="1" t="s">
        <v>197</v>
      </c>
      <c r="E78" s="7" t="n">
        <v>1</v>
      </c>
      <c r="F78" s="7" t="str">
        <f aca="false">_xlfn.XLOOKUP(C78,customers!A77:A1077,customers!B77:B1077,,0)</f>
        <v>Melania Beadle</v>
      </c>
      <c r="G78" s="7" t="str">
        <f aca="false">IF(_xlfn.XLOOKUP(C78,customers!$A$1:$A$1001,customers!$C$1:$C$1001,,3)=0,"",_xlfn.XLOOKUP(C78,customers!$A$1:$A$1001,customers!$C$1:$C$1001,,3))</f>
        <v/>
      </c>
      <c r="H78" s="7" t="str">
        <f aca="false">_xlfn.XLOOKUP(C78,customers!$A$1:$A$1001,customers!$G$1:$G$1001,,0)</f>
        <v>Ireland</v>
      </c>
      <c r="I78" s="1" t="str">
        <f aca="false">VLOOKUP(D78,products!$A$1:$G$49,2,0)</f>
        <v>Rob</v>
      </c>
      <c r="J78" s="1" t="str">
        <f aca="false">VLOOKUP($D78,products!$A$1:$G$49,3,0)</f>
        <v>L</v>
      </c>
      <c r="K78" s="9" t="n">
        <f aca="false">VLOOKUP($D78,products!$A$1:$G$49,4,0)</f>
        <v>0.2</v>
      </c>
      <c r="L78" s="10" t="n">
        <f aca="false">VLOOKUP($D78,products!$A$1:$G$49,5,0)</f>
        <v>3.585</v>
      </c>
      <c r="M78" s="10" t="n">
        <f aca="false">L78*E78</f>
        <v>3.585</v>
      </c>
      <c r="N78" s="1" t="str">
        <f aca="false">IF(I78="Rob","Robusta",IF(I78="Exc","Excelsa",IF(I78="Ara","Arab",IF(I78="Lib","Liberica"))))</f>
        <v>Robusta</v>
      </c>
      <c r="O78" s="1" t="str">
        <f aca="false">IF(J78="M","Medium",IF(J78="L","Light",IF(J78="D","Dark")))</f>
        <v>Light</v>
      </c>
    </row>
    <row r="79" customFormat="false" ht="15" hidden="false" customHeight="false" outlineLevel="0" collapsed="false">
      <c r="A79" s="7" t="s">
        <v>198</v>
      </c>
      <c r="B79" s="8" t="n">
        <v>43594</v>
      </c>
      <c r="C79" s="7" t="s">
        <v>199</v>
      </c>
      <c r="D79" s="1" t="s">
        <v>66</v>
      </c>
      <c r="E79" s="7" t="n">
        <v>2</v>
      </c>
      <c r="F79" s="7" t="str">
        <f aca="false">_xlfn.XLOOKUP(C79,customers!A78:A1078,customers!B78:B1078,,0)</f>
        <v>Colene Elgey</v>
      </c>
      <c r="G79" s="7" t="str">
        <f aca="false">IF(_xlfn.XLOOKUP(C79,customers!$A$1:$A$1001,customers!$C$1:$C$1001,,3)=0,"",_xlfn.XLOOKUP(C79,customers!$A$1:$A$1001,customers!$C$1:$C$1001,,3))</f>
        <v>celgey25@webs.com</v>
      </c>
      <c r="H79" s="7" t="str">
        <f aca="false">_xlfn.XLOOKUP(C79,customers!$A$1:$A$1001,customers!$G$1:$G$1001,,0)</f>
        <v>United States</v>
      </c>
      <c r="I79" s="1" t="str">
        <f aca="false">VLOOKUP(D79,products!$A$1:$G$49,2,0)</f>
        <v>Exc</v>
      </c>
      <c r="J79" s="1" t="str">
        <f aca="false">VLOOKUP($D79,products!$A$1:$G$49,3,0)</f>
        <v>D</v>
      </c>
      <c r="K79" s="9" t="n">
        <f aca="false">VLOOKUP($D79,products!$A$1:$G$49,4,0)</f>
        <v>0.2</v>
      </c>
      <c r="L79" s="10" t="n">
        <f aca="false">VLOOKUP($D79,products!$A$1:$G$49,5,0)</f>
        <v>3.645</v>
      </c>
      <c r="M79" s="10" t="n">
        <f aca="false">L79*E79</f>
        <v>7.29</v>
      </c>
      <c r="N79" s="1" t="str">
        <f aca="false">IF(I79="Rob","Robusta",IF(I79="Exc","Excelsa",IF(I79="Ara","Arab",IF(I79="Lib","Liberica"))))</f>
        <v>Excelsa</v>
      </c>
      <c r="O79" s="1" t="str">
        <f aca="false">IF(J79="M","Medium",IF(J79="L","Light",IF(J79="D","Dark")))</f>
        <v>Dark</v>
      </c>
    </row>
    <row r="80" customFormat="false" ht="15" hidden="false" customHeight="false" outlineLevel="0" collapsed="false">
      <c r="A80" s="7" t="s">
        <v>200</v>
      </c>
      <c r="B80" s="8" t="n">
        <v>43920</v>
      </c>
      <c r="C80" s="7" t="s">
        <v>201</v>
      </c>
      <c r="D80" s="1" t="s">
        <v>82</v>
      </c>
      <c r="E80" s="7" t="n">
        <v>6</v>
      </c>
      <c r="F80" s="7" t="str">
        <f aca="false">_xlfn.XLOOKUP(C80,customers!A79:A1079,customers!B79:B1079,,0)</f>
        <v>Lothaire Mizzi</v>
      </c>
      <c r="G80" s="7" t="str">
        <f aca="false">IF(_xlfn.XLOOKUP(C80,customers!$A$1:$A$1001,customers!$C$1:$C$1001,,3)=0,"",_xlfn.XLOOKUP(C80,customers!$A$1:$A$1001,customers!$C$1:$C$1001,,3))</f>
        <v>lmizzi26@rakuten.co.jp</v>
      </c>
      <c r="H80" s="7" t="str">
        <f aca="false">_xlfn.XLOOKUP(C80,customers!$A$1:$A$1001,customers!$G$1:$G$1001,,0)</f>
        <v>United States</v>
      </c>
      <c r="I80" s="1" t="str">
        <f aca="false">VLOOKUP(D80,products!$A$1:$G$49,2,0)</f>
        <v>Ara</v>
      </c>
      <c r="J80" s="1" t="str">
        <f aca="false">VLOOKUP($D80,products!$A$1:$G$49,3,0)</f>
        <v>M</v>
      </c>
      <c r="K80" s="9" t="n">
        <f aca="false">VLOOKUP($D80,products!$A$1:$G$49,4,0)</f>
        <v>0.5</v>
      </c>
      <c r="L80" s="10" t="n">
        <f aca="false">VLOOKUP($D80,products!$A$1:$G$49,5,0)</f>
        <v>6.75</v>
      </c>
      <c r="M80" s="10" t="n">
        <f aca="false">L80*E80</f>
        <v>40.5</v>
      </c>
      <c r="N80" s="1" t="str">
        <f aca="false">IF(I80="Rob","Robusta",IF(I80="Exc","Excelsa",IF(I80="Ara","Arab",IF(I80="Lib","Liberica"))))</f>
        <v>Arab</v>
      </c>
      <c r="O80" s="1" t="str">
        <f aca="false">IF(J80="M","Medium",IF(J80="L","Light",IF(J80="D","Dark")))</f>
        <v>Medium</v>
      </c>
    </row>
    <row r="81" customFormat="false" ht="15" hidden="false" customHeight="false" outlineLevel="0" collapsed="false">
      <c r="A81" s="7" t="s">
        <v>202</v>
      </c>
      <c r="B81" s="8" t="n">
        <v>44633</v>
      </c>
      <c r="C81" s="7" t="s">
        <v>203</v>
      </c>
      <c r="D81" s="1" t="s">
        <v>204</v>
      </c>
      <c r="E81" s="7" t="n">
        <v>4</v>
      </c>
      <c r="F81" s="7" t="str">
        <f aca="false">_xlfn.XLOOKUP(C81,customers!A80:A1080,customers!B80:B1080,,0)</f>
        <v>Cletis Giacomazzo</v>
      </c>
      <c r="G81" s="7" t="str">
        <f aca="false">IF(_xlfn.XLOOKUP(C81,customers!$A$1:$A$1001,customers!$C$1:$C$1001,,3)=0,"",_xlfn.XLOOKUP(C81,customers!$A$1:$A$1001,customers!$C$1:$C$1001,,3))</f>
        <v>cgiacomazzo27@jigsy.com</v>
      </c>
      <c r="H81" s="7" t="str">
        <f aca="false">_xlfn.XLOOKUP(C81,customers!$A$1:$A$1001,customers!$G$1:$G$1001,,0)</f>
        <v>United States</v>
      </c>
      <c r="I81" s="1" t="str">
        <f aca="false">VLOOKUP(D81,products!$A$1:$G$49,2,0)</f>
        <v>Rob</v>
      </c>
      <c r="J81" s="1" t="str">
        <f aca="false">VLOOKUP($D81,products!$A$1:$G$49,3,0)</f>
        <v>L</v>
      </c>
      <c r="K81" s="9" t="n">
        <f aca="false">VLOOKUP($D81,products!$A$1:$G$49,4,0)</f>
        <v>1</v>
      </c>
      <c r="L81" s="10" t="n">
        <f aca="false">VLOOKUP($D81,products!$A$1:$G$49,5,0)</f>
        <v>11.95</v>
      </c>
      <c r="M81" s="10" t="n">
        <f aca="false">L81*E81</f>
        <v>47.8</v>
      </c>
      <c r="N81" s="1" t="str">
        <f aca="false">IF(I81="Rob","Robusta",IF(I81="Exc","Excelsa",IF(I81="Ara","Arab",IF(I81="Lib","Liberica"))))</f>
        <v>Robusta</v>
      </c>
      <c r="O81" s="1" t="str">
        <f aca="false">IF(J81="M","Medium",IF(J81="L","Light",IF(J81="D","Dark")))</f>
        <v>Light</v>
      </c>
    </row>
    <row r="82" customFormat="false" ht="15" hidden="false" customHeight="false" outlineLevel="0" collapsed="false">
      <c r="A82" s="7" t="s">
        <v>205</v>
      </c>
      <c r="B82" s="8" t="n">
        <v>43572</v>
      </c>
      <c r="C82" s="7" t="s">
        <v>206</v>
      </c>
      <c r="D82" s="1" t="s">
        <v>207</v>
      </c>
      <c r="E82" s="7" t="n">
        <v>5</v>
      </c>
      <c r="F82" s="7" t="str">
        <f aca="false">_xlfn.XLOOKUP(C82,customers!A81:A1081,customers!B81:B1081,,0)</f>
        <v>Ami Arnow</v>
      </c>
      <c r="G82" s="7" t="str">
        <f aca="false">IF(_xlfn.XLOOKUP(C82,customers!$A$1:$A$1001,customers!$C$1:$C$1001,,3)=0,"",_xlfn.XLOOKUP(C82,customers!$A$1:$A$1001,customers!$C$1:$C$1001,,3))</f>
        <v>aarnow28@arizona.edu</v>
      </c>
      <c r="H82" s="7" t="str">
        <f aca="false">_xlfn.XLOOKUP(C82,customers!$A$1:$A$1001,customers!$G$1:$G$1001,,0)</f>
        <v>United States</v>
      </c>
      <c r="I82" s="1" t="str">
        <f aca="false">VLOOKUP(D82,products!$A$1:$G$49,2,0)</f>
        <v>Ara</v>
      </c>
      <c r="J82" s="1" t="str">
        <f aca="false">VLOOKUP($D82,products!$A$1:$G$49,3,0)</f>
        <v>L</v>
      </c>
      <c r="K82" s="9" t="n">
        <f aca="false">VLOOKUP($D82,products!$A$1:$G$49,4,0)</f>
        <v>0.5</v>
      </c>
      <c r="L82" s="10" t="n">
        <f aca="false">VLOOKUP($D82,products!$A$1:$G$49,5,0)</f>
        <v>7.77</v>
      </c>
      <c r="M82" s="10" t="n">
        <f aca="false">L82*E82</f>
        <v>38.85</v>
      </c>
      <c r="N82" s="1" t="str">
        <f aca="false">IF(I82="Rob","Robusta",IF(I82="Exc","Excelsa",IF(I82="Ara","Arab",IF(I82="Lib","Liberica"))))</f>
        <v>Arab</v>
      </c>
      <c r="O82" s="1" t="str">
        <f aca="false">IF(J82="M","Medium",IF(J82="L","Light",IF(J82="D","Dark")))</f>
        <v>Light</v>
      </c>
    </row>
    <row r="83" customFormat="false" ht="15" hidden="false" customHeight="false" outlineLevel="0" collapsed="false">
      <c r="A83" s="7" t="s">
        <v>208</v>
      </c>
      <c r="B83" s="8" t="n">
        <v>43763</v>
      </c>
      <c r="C83" s="7" t="s">
        <v>209</v>
      </c>
      <c r="D83" s="1" t="s">
        <v>119</v>
      </c>
      <c r="E83" s="7" t="n">
        <v>3</v>
      </c>
      <c r="F83" s="7" t="str">
        <f aca="false">_xlfn.XLOOKUP(C83,customers!A82:A1082,customers!B82:B1082,,0)</f>
        <v>Sheppard Yann</v>
      </c>
      <c r="G83" s="7" t="str">
        <f aca="false">IF(_xlfn.XLOOKUP(C83,customers!$A$1:$A$1001,customers!$C$1:$C$1001,,3)=0,"",_xlfn.XLOOKUP(C83,customers!$A$1:$A$1001,customers!$C$1:$C$1001,,3))</f>
        <v>syann29@senate.gov</v>
      </c>
      <c r="H83" s="7" t="str">
        <f aca="false">_xlfn.XLOOKUP(C83,customers!$A$1:$A$1001,customers!$G$1:$G$1001,,0)</f>
        <v>United States</v>
      </c>
      <c r="I83" s="1" t="str">
        <f aca="false">VLOOKUP(D83,products!$A$1:$G$49,2,0)</f>
        <v>Lib</v>
      </c>
      <c r="J83" s="1" t="str">
        <f aca="false">VLOOKUP($D83,products!$A$1:$G$49,3,0)</f>
        <v>L</v>
      </c>
      <c r="K83" s="9" t="n">
        <f aca="false">VLOOKUP($D83,products!$A$1:$G$49,4,0)</f>
        <v>2.5</v>
      </c>
      <c r="L83" s="10" t="n">
        <f aca="false">VLOOKUP($D83,products!$A$1:$G$49,5,0)</f>
        <v>36.455</v>
      </c>
      <c r="M83" s="10" t="n">
        <f aca="false">L83*E83</f>
        <v>109.365</v>
      </c>
      <c r="N83" s="1" t="str">
        <f aca="false">IF(I83="Rob","Robusta",IF(I83="Exc","Excelsa",IF(I83="Ara","Arab",IF(I83="Lib","Liberica"))))</f>
        <v>Liberica</v>
      </c>
      <c r="O83" s="1" t="str">
        <f aca="false">IF(J83="M","Medium",IF(J83="L","Light",IF(J83="D","Dark")))</f>
        <v>Light</v>
      </c>
    </row>
    <row r="84" customFormat="false" ht="15" hidden="false" customHeight="false" outlineLevel="0" collapsed="false">
      <c r="A84" s="7" t="s">
        <v>210</v>
      </c>
      <c r="B84" s="8" t="n">
        <v>43721</v>
      </c>
      <c r="C84" s="7" t="s">
        <v>211</v>
      </c>
      <c r="D84" s="1" t="s">
        <v>212</v>
      </c>
      <c r="E84" s="7" t="n">
        <v>3</v>
      </c>
      <c r="F84" s="7" t="str">
        <f aca="false">_xlfn.XLOOKUP(C84,customers!A83:A1083,customers!B83:B1083,,0)</f>
        <v>Bunny Naulls</v>
      </c>
      <c r="G84" s="7" t="str">
        <f aca="false">IF(_xlfn.XLOOKUP(C84,customers!$A$1:$A$1001,customers!$C$1:$C$1001,,3)=0,"",_xlfn.XLOOKUP(C84,customers!$A$1:$A$1001,customers!$C$1:$C$1001,,3))</f>
        <v>bnaulls2a@tiny.cc</v>
      </c>
      <c r="H84" s="7" t="str">
        <f aca="false">_xlfn.XLOOKUP(C84,customers!$A$1:$A$1001,customers!$G$1:$G$1001,,0)</f>
        <v>Ireland</v>
      </c>
      <c r="I84" s="1" t="str">
        <f aca="false">VLOOKUP(D84,products!$A$1:$G$49,2,0)</f>
        <v>Lib</v>
      </c>
      <c r="J84" s="1" t="str">
        <f aca="false">VLOOKUP($D84,products!$A$1:$G$49,3,0)</f>
        <v>M</v>
      </c>
      <c r="K84" s="9" t="n">
        <f aca="false">VLOOKUP($D84,products!$A$1:$G$49,4,0)</f>
        <v>2.5</v>
      </c>
      <c r="L84" s="10" t="n">
        <f aca="false">VLOOKUP($D84,products!$A$1:$G$49,5,0)</f>
        <v>33.465</v>
      </c>
      <c r="M84" s="10" t="n">
        <f aca="false">L84*E84</f>
        <v>100.395</v>
      </c>
      <c r="N84" s="1" t="str">
        <f aca="false">IF(I84="Rob","Robusta",IF(I84="Exc","Excelsa",IF(I84="Ara","Arab",IF(I84="Lib","Liberica"))))</f>
        <v>Liberica</v>
      </c>
      <c r="O84" s="1" t="str">
        <f aca="false">IF(J84="M","Medium",IF(J84="L","Light",IF(J84="D","Dark")))</f>
        <v>Medium</v>
      </c>
    </row>
    <row r="85" customFormat="false" ht="15" hidden="false" customHeight="false" outlineLevel="0" collapsed="false">
      <c r="A85" s="7" t="s">
        <v>213</v>
      </c>
      <c r="B85" s="8" t="n">
        <v>43933</v>
      </c>
      <c r="C85" s="7" t="s">
        <v>214</v>
      </c>
      <c r="D85" s="1" t="s">
        <v>50</v>
      </c>
      <c r="E85" s="7" t="n">
        <v>4</v>
      </c>
      <c r="F85" s="7" t="str">
        <f aca="false">_xlfn.XLOOKUP(C85,customers!A84:A1084,customers!B84:B1084,,0)</f>
        <v>Hally Lorait</v>
      </c>
      <c r="G85" s="7" t="str">
        <f aca="false">IF(_xlfn.XLOOKUP(C85,customers!$A$1:$A$1001,customers!$C$1:$C$1001,,3)=0,"",_xlfn.XLOOKUP(C85,customers!$A$1:$A$1001,customers!$C$1:$C$1001,,3))</f>
        <v/>
      </c>
      <c r="H85" s="7" t="str">
        <f aca="false">_xlfn.XLOOKUP(C85,customers!$A$1:$A$1001,customers!$G$1:$G$1001,,0)</f>
        <v>United States</v>
      </c>
      <c r="I85" s="1" t="str">
        <f aca="false">VLOOKUP(D85,products!$A$1:$G$49,2,0)</f>
        <v>Rob</v>
      </c>
      <c r="J85" s="1" t="str">
        <f aca="false">VLOOKUP($D85,products!$A$1:$G$49,3,0)</f>
        <v>D</v>
      </c>
      <c r="K85" s="9" t="n">
        <f aca="false">VLOOKUP($D85,products!$A$1:$G$49,4,0)</f>
        <v>2.5</v>
      </c>
      <c r="L85" s="10" t="n">
        <f aca="false">VLOOKUP($D85,products!$A$1:$G$49,5,0)</f>
        <v>20.585</v>
      </c>
      <c r="M85" s="10" t="n">
        <f aca="false">L85*E85</f>
        <v>82.34</v>
      </c>
      <c r="N85" s="1" t="str">
        <f aca="false">IF(I85="Rob","Robusta",IF(I85="Exc","Excelsa",IF(I85="Ara","Arab",IF(I85="Lib","Liberica"))))</f>
        <v>Robusta</v>
      </c>
      <c r="O85" s="1" t="str">
        <f aca="false">IF(J85="M","Medium",IF(J85="L","Light",IF(J85="D","Dark")))</f>
        <v>Dark</v>
      </c>
    </row>
    <row r="86" customFormat="false" ht="15" hidden="false" customHeight="false" outlineLevel="0" collapsed="false">
      <c r="A86" s="7" t="s">
        <v>215</v>
      </c>
      <c r="B86" s="8" t="n">
        <v>43783</v>
      </c>
      <c r="C86" s="7" t="s">
        <v>216</v>
      </c>
      <c r="D86" s="1" t="s">
        <v>98</v>
      </c>
      <c r="E86" s="7" t="n">
        <v>1</v>
      </c>
      <c r="F86" s="7" t="str">
        <f aca="false">_xlfn.XLOOKUP(C86,customers!A85:A1085,customers!B85:B1085,,0)</f>
        <v>Zaccaria Sherewood</v>
      </c>
      <c r="G86" s="7" t="str">
        <f aca="false">IF(_xlfn.XLOOKUP(C86,customers!$A$1:$A$1001,customers!$C$1:$C$1001,,3)=0,"",_xlfn.XLOOKUP(C86,customers!$A$1:$A$1001,customers!$C$1:$C$1001,,3))</f>
        <v>zsherewood2c@apache.org</v>
      </c>
      <c r="H86" s="7" t="str">
        <f aca="false">_xlfn.XLOOKUP(C86,customers!$A$1:$A$1001,customers!$G$1:$G$1001,,0)</f>
        <v>United States</v>
      </c>
      <c r="I86" s="1" t="str">
        <f aca="false">VLOOKUP(D86,products!$A$1:$G$49,2,0)</f>
        <v>Lib</v>
      </c>
      <c r="J86" s="1" t="str">
        <f aca="false">VLOOKUP($D86,products!$A$1:$G$49,3,0)</f>
        <v>L</v>
      </c>
      <c r="K86" s="9" t="n">
        <f aca="false">VLOOKUP($D86,products!$A$1:$G$49,4,0)</f>
        <v>0.5</v>
      </c>
      <c r="L86" s="10" t="n">
        <f aca="false">VLOOKUP($D86,products!$A$1:$G$49,5,0)</f>
        <v>9.51</v>
      </c>
      <c r="M86" s="10" t="n">
        <f aca="false">L86*E86</f>
        <v>9.51</v>
      </c>
      <c r="N86" s="1" t="str">
        <f aca="false">IF(I86="Rob","Robusta",IF(I86="Exc","Excelsa",IF(I86="Ara","Arab",IF(I86="Lib","Liberica"))))</f>
        <v>Liberica</v>
      </c>
      <c r="O86" s="1" t="str">
        <f aca="false">IF(J86="M","Medium",IF(J86="L","Light",IF(J86="D","Dark")))</f>
        <v>Light</v>
      </c>
    </row>
    <row r="87" customFormat="false" ht="15" hidden="false" customHeight="false" outlineLevel="0" collapsed="false">
      <c r="A87" s="7" t="s">
        <v>217</v>
      </c>
      <c r="B87" s="8" t="n">
        <v>43664</v>
      </c>
      <c r="C87" s="7" t="s">
        <v>218</v>
      </c>
      <c r="D87" s="1" t="s">
        <v>219</v>
      </c>
      <c r="E87" s="7" t="n">
        <v>3</v>
      </c>
      <c r="F87" s="7" t="str">
        <f aca="false">_xlfn.XLOOKUP(C87,customers!A86:A1086,customers!B86:B1086,,0)</f>
        <v>Jeffrey Dufaire</v>
      </c>
      <c r="G87" s="7" t="str">
        <f aca="false">IF(_xlfn.XLOOKUP(C87,customers!$A$1:$A$1001,customers!$C$1:$C$1001,,3)=0,"",_xlfn.XLOOKUP(C87,customers!$A$1:$A$1001,customers!$C$1:$C$1001,,3))</f>
        <v>jdufaire2d@fc2.com</v>
      </c>
      <c r="H87" s="7" t="str">
        <f aca="false">_xlfn.XLOOKUP(C87,customers!$A$1:$A$1001,customers!$G$1:$G$1001,,0)</f>
        <v>United States</v>
      </c>
      <c r="I87" s="1" t="str">
        <f aca="false">VLOOKUP(D87,products!$A$1:$G$49,2,0)</f>
        <v>Ara</v>
      </c>
      <c r="J87" s="1" t="str">
        <f aca="false">VLOOKUP($D87,products!$A$1:$G$49,3,0)</f>
        <v>L</v>
      </c>
      <c r="K87" s="9" t="n">
        <f aca="false">VLOOKUP($D87,products!$A$1:$G$49,4,0)</f>
        <v>2.5</v>
      </c>
      <c r="L87" s="10" t="n">
        <f aca="false">VLOOKUP($D87,products!$A$1:$G$49,5,0)</f>
        <v>29.785</v>
      </c>
      <c r="M87" s="10" t="n">
        <f aca="false">L87*E87</f>
        <v>89.355</v>
      </c>
      <c r="N87" s="1" t="str">
        <f aca="false">IF(I87="Rob","Robusta",IF(I87="Exc","Excelsa",IF(I87="Ara","Arab",IF(I87="Lib","Liberica"))))</f>
        <v>Arab</v>
      </c>
      <c r="O87" s="1" t="str">
        <f aca="false">IF(J87="M","Medium",IF(J87="L","Light",IF(J87="D","Dark")))</f>
        <v>Light</v>
      </c>
    </row>
    <row r="88" customFormat="false" ht="15" hidden="false" customHeight="false" outlineLevel="0" collapsed="false">
      <c r="A88" s="7" t="s">
        <v>217</v>
      </c>
      <c r="B88" s="8" t="n">
        <v>43664</v>
      </c>
      <c r="C88" s="7" t="s">
        <v>218</v>
      </c>
      <c r="D88" s="1" t="s">
        <v>69</v>
      </c>
      <c r="E88" s="7" t="n">
        <v>4</v>
      </c>
      <c r="F88" s="7" t="str">
        <f aca="false">_xlfn.XLOOKUP(C88,customers!A87:A1087,customers!B87:B1087,,0)</f>
        <v>Jeffrey Dufaire</v>
      </c>
      <c r="G88" s="7" t="str">
        <f aca="false">IF(_xlfn.XLOOKUP(C88,customers!$A$1:$A$1001,customers!$C$1:$C$1001,,3)=0,"",_xlfn.XLOOKUP(C88,customers!$A$1:$A$1001,customers!$C$1:$C$1001,,3))</f>
        <v>jdufaire2d@fc2.com</v>
      </c>
      <c r="H88" s="7" t="str">
        <f aca="false">_xlfn.XLOOKUP(C88,customers!$A$1:$A$1001,customers!$G$1:$G$1001,,0)</f>
        <v>United States</v>
      </c>
      <c r="I88" s="1" t="str">
        <f aca="false">VLOOKUP(D88,products!$A$1:$G$49,2,0)</f>
        <v>Ara</v>
      </c>
      <c r="J88" s="1" t="str">
        <f aca="false">VLOOKUP($D88,products!$A$1:$G$49,3,0)</f>
        <v>D</v>
      </c>
      <c r="K88" s="9" t="n">
        <f aca="false">VLOOKUP($D88,products!$A$1:$G$49,4,0)</f>
        <v>0.2</v>
      </c>
      <c r="L88" s="10" t="n">
        <f aca="false">VLOOKUP($D88,products!$A$1:$G$49,5,0)</f>
        <v>2.985</v>
      </c>
      <c r="M88" s="10" t="n">
        <f aca="false">L88*E88</f>
        <v>11.94</v>
      </c>
      <c r="N88" s="1" t="str">
        <f aca="false">IF(I88="Rob","Robusta",IF(I88="Exc","Excelsa",IF(I88="Ara","Arab",IF(I88="Lib","Liberica"))))</f>
        <v>Arab</v>
      </c>
      <c r="O88" s="1" t="str">
        <f aca="false">IF(J88="M","Medium",IF(J88="L","Light",IF(J88="D","Dark")))</f>
        <v>Dark</v>
      </c>
    </row>
    <row r="89" customFormat="false" ht="15" hidden="false" customHeight="false" outlineLevel="0" collapsed="false">
      <c r="A89" s="7" t="s">
        <v>220</v>
      </c>
      <c r="B89" s="8" t="n">
        <v>44289</v>
      </c>
      <c r="C89" s="7" t="s">
        <v>221</v>
      </c>
      <c r="D89" s="1" t="s">
        <v>76</v>
      </c>
      <c r="E89" s="7" t="n">
        <v>3</v>
      </c>
      <c r="F89" s="7" t="str">
        <f aca="false">_xlfn.XLOOKUP(C89,customers!A88:A1088,customers!B88:B1088,,0)</f>
        <v>Beitris Keaveney</v>
      </c>
      <c r="G89" s="7" t="str">
        <f aca="false">IF(_xlfn.XLOOKUP(C89,customers!$A$1:$A$1001,customers!$C$1:$C$1001,,3)=0,"",_xlfn.XLOOKUP(C89,customers!$A$1:$A$1001,customers!$C$1:$C$1001,,3))</f>
        <v>bkeaveney2f@netlog.com</v>
      </c>
      <c r="H89" s="7" t="str">
        <f aca="false">_xlfn.XLOOKUP(C89,customers!$A$1:$A$1001,customers!$G$1:$G$1001,,0)</f>
        <v>United States</v>
      </c>
      <c r="I89" s="1" t="str">
        <f aca="false">VLOOKUP(D89,products!$A$1:$G$49,2,0)</f>
        <v>Ara</v>
      </c>
      <c r="J89" s="1" t="str">
        <f aca="false">VLOOKUP($D89,products!$A$1:$G$49,3,0)</f>
        <v>M</v>
      </c>
      <c r="K89" s="9" t="n">
        <f aca="false">VLOOKUP($D89,products!$A$1:$G$49,4,0)</f>
        <v>1</v>
      </c>
      <c r="L89" s="10" t="n">
        <f aca="false">VLOOKUP($D89,products!$A$1:$G$49,5,0)</f>
        <v>11.25</v>
      </c>
      <c r="M89" s="10" t="n">
        <f aca="false">L89*E89</f>
        <v>33.75</v>
      </c>
      <c r="N89" s="1" t="str">
        <f aca="false">IF(I89="Rob","Robusta",IF(I89="Exc","Excelsa",IF(I89="Ara","Arab",IF(I89="Lib","Liberica"))))</f>
        <v>Arab</v>
      </c>
      <c r="O89" s="1" t="str">
        <f aca="false">IF(J89="M","Medium",IF(J89="L","Light",IF(J89="D","Dark")))</f>
        <v>Medium</v>
      </c>
    </row>
    <row r="90" customFormat="false" ht="15" hidden="false" customHeight="false" outlineLevel="0" collapsed="false">
      <c r="A90" s="7" t="s">
        <v>222</v>
      </c>
      <c r="B90" s="8" t="n">
        <v>44284</v>
      </c>
      <c r="C90" s="7" t="s">
        <v>223</v>
      </c>
      <c r="D90" s="1" t="s">
        <v>204</v>
      </c>
      <c r="E90" s="7" t="n">
        <v>3</v>
      </c>
      <c r="F90" s="7" t="str">
        <f aca="false">_xlfn.XLOOKUP(C90,customers!A89:A1089,customers!B89:B1089,,0)</f>
        <v>Elna Grise</v>
      </c>
      <c r="G90" s="7" t="str">
        <f aca="false">IF(_xlfn.XLOOKUP(C90,customers!$A$1:$A$1001,customers!$C$1:$C$1001,,3)=0,"",_xlfn.XLOOKUP(C90,customers!$A$1:$A$1001,customers!$C$1:$C$1001,,3))</f>
        <v>egrise2g@cargocollective.com</v>
      </c>
      <c r="H90" s="7" t="str">
        <f aca="false">_xlfn.XLOOKUP(C90,customers!$A$1:$A$1001,customers!$G$1:$G$1001,,0)</f>
        <v>United States</v>
      </c>
      <c r="I90" s="1" t="str">
        <f aca="false">VLOOKUP(D90,products!$A$1:$G$49,2,0)</f>
        <v>Rob</v>
      </c>
      <c r="J90" s="1" t="str">
        <f aca="false">VLOOKUP($D90,products!$A$1:$G$49,3,0)</f>
        <v>L</v>
      </c>
      <c r="K90" s="9" t="n">
        <f aca="false">VLOOKUP($D90,products!$A$1:$G$49,4,0)</f>
        <v>1</v>
      </c>
      <c r="L90" s="10" t="n">
        <f aca="false">VLOOKUP($D90,products!$A$1:$G$49,5,0)</f>
        <v>11.95</v>
      </c>
      <c r="M90" s="10" t="n">
        <f aca="false">L90*E90</f>
        <v>35.85</v>
      </c>
      <c r="N90" s="1" t="str">
        <f aca="false">IF(I90="Rob","Robusta",IF(I90="Exc","Excelsa",IF(I90="Ara","Arab",IF(I90="Lib","Liberica"))))</f>
        <v>Robusta</v>
      </c>
      <c r="O90" s="1" t="str">
        <f aca="false">IF(J90="M","Medium",IF(J90="L","Light",IF(J90="D","Dark")))</f>
        <v>Light</v>
      </c>
    </row>
    <row r="91" customFormat="false" ht="15" hidden="false" customHeight="false" outlineLevel="0" collapsed="false">
      <c r="A91" s="7" t="s">
        <v>224</v>
      </c>
      <c r="B91" s="8" t="n">
        <v>44545</v>
      </c>
      <c r="C91" s="7" t="s">
        <v>225</v>
      </c>
      <c r="D91" s="1" t="s">
        <v>21</v>
      </c>
      <c r="E91" s="7" t="n">
        <v>6</v>
      </c>
      <c r="F91" s="7" t="str">
        <f aca="false">_xlfn.XLOOKUP(C91,customers!A90:A1090,customers!B90:B1090,,0)</f>
        <v>Torie Gottelier</v>
      </c>
      <c r="G91" s="7" t="str">
        <f aca="false">IF(_xlfn.XLOOKUP(C91,customers!$A$1:$A$1001,customers!$C$1:$C$1001,,3)=0,"",_xlfn.XLOOKUP(C91,customers!$A$1:$A$1001,customers!$C$1:$C$1001,,3))</f>
        <v>tgottelier2h@vistaprint.com</v>
      </c>
      <c r="H91" s="7" t="str">
        <f aca="false">_xlfn.XLOOKUP(C91,customers!$A$1:$A$1001,customers!$G$1:$G$1001,,0)</f>
        <v>United States</v>
      </c>
      <c r="I91" s="1" t="str">
        <f aca="false">VLOOKUP(D91,products!$A$1:$G$49,2,0)</f>
        <v>Ara</v>
      </c>
      <c r="J91" s="1" t="str">
        <f aca="false">VLOOKUP($D91,products!$A$1:$G$49,3,0)</f>
        <v>L</v>
      </c>
      <c r="K91" s="9" t="n">
        <f aca="false">VLOOKUP($D91,products!$A$1:$G$49,4,0)</f>
        <v>1</v>
      </c>
      <c r="L91" s="10" t="n">
        <f aca="false">VLOOKUP($D91,products!$A$1:$G$49,5,0)</f>
        <v>12.95</v>
      </c>
      <c r="M91" s="10" t="n">
        <f aca="false">L91*E91</f>
        <v>77.7</v>
      </c>
      <c r="N91" s="1" t="str">
        <f aca="false">IF(I91="Rob","Robusta",IF(I91="Exc","Excelsa",IF(I91="Ara","Arab",IF(I91="Lib","Liberica"))))</f>
        <v>Arab</v>
      </c>
      <c r="O91" s="1" t="str">
        <f aca="false">IF(J91="M","Medium",IF(J91="L","Light",IF(J91="D","Dark")))</f>
        <v>Light</v>
      </c>
    </row>
    <row r="92" customFormat="false" ht="15" hidden="false" customHeight="false" outlineLevel="0" collapsed="false">
      <c r="A92" s="7" t="s">
        <v>226</v>
      </c>
      <c r="B92" s="8" t="n">
        <v>43971</v>
      </c>
      <c r="C92" s="7" t="s">
        <v>227</v>
      </c>
      <c r="D92" s="1" t="s">
        <v>21</v>
      </c>
      <c r="E92" s="7" t="n">
        <v>4</v>
      </c>
      <c r="F92" s="7" t="str">
        <f aca="false">_xlfn.XLOOKUP(C92,customers!A91:A1091,customers!B91:B1091,,0)</f>
        <v>Loydie Langlais</v>
      </c>
      <c r="G92" s="7" t="str">
        <f aca="false">IF(_xlfn.XLOOKUP(C92,customers!$A$1:$A$1001,customers!$C$1:$C$1001,,3)=0,"",_xlfn.XLOOKUP(C92,customers!$A$1:$A$1001,customers!$C$1:$C$1001,,3))</f>
        <v/>
      </c>
      <c r="H92" s="7" t="str">
        <f aca="false">_xlfn.XLOOKUP(C92,customers!$A$1:$A$1001,customers!$G$1:$G$1001,,0)</f>
        <v>Ireland</v>
      </c>
      <c r="I92" s="1" t="str">
        <f aca="false">VLOOKUP(D92,products!$A$1:$G$49,2,0)</f>
        <v>Ara</v>
      </c>
      <c r="J92" s="1" t="str">
        <f aca="false">VLOOKUP($D92,products!$A$1:$G$49,3,0)</f>
        <v>L</v>
      </c>
      <c r="K92" s="9" t="n">
        <f aca="false">VLOOKUP($D92,products!$A$1:$G$49,4,0)</f>
        <v>1</v>
      </c>
      <c r="L92" s="10" t="n">
        <f aca="false">VLOOKUP($D92,products!$A$1:$G$49,5,0)</f>
        <v>12.95</v>
      </c>
      <c r="M92" s="10" t="n">
        <f aca="false">L92*E92</f>
        <v>51.8</v>
      </c>
      <c r="N92" s="1" t="str">
        <f aca="false">IF(I92="Rob","Robusta",IF(I92="Exc","Excelsa",IF(I92="Ara","Arab",IF(I92="Lib","Liberica"))))</f>
        <v>Arab</v>
      </c>
      <c r="O92" s="1" t="str">
        <f aca="false">IF(J92="M","Medium",IF(J92="L","Light",IF(J92="D","Dark")))</f>
        <v>Light</v>
      </c>
    </row>
    <row r="93" customFormat="false" ht="15" hidden="false" customHeight="false" outlineLevel="0" collapsed="false">
      <c r="A93" s="7" t="s">
        <v>228</v>
      </c>
      <c r="B93" s="8" t="n">
        <v>44137</v>
      </c>
      <c r="C93" s="7" t="s">
        <v>229</v>
      </c>
      <c r="D93" s="1" t="s">
        <v>186</v>
      </c>
      <c r="E93" s="7" t="n">
        <v>4</v>
      </c>
      <c r="F93" s="7" t="str">
        <f aca="false">_xlfn.XLOOKUP(C93,customers!A92:A1092,customers!B92:B1092,,0)</f>
        <v>Adham Greenhead</v>
      </c>
      <c r="G93" s="7" t="str">
        <f aca="false">IF(_xlfn.XLOOKUP(C93,customers!$A$1:$A$1001,customers!$C$1:$C$1001,,3)=0,"",_xlfn.XLOOKUP(C93,customers!$A$1:$A$1001,customers!$C$1:$C$1001,,3))</f>
        <v>agreenhead2j@dailymail.co.uk</v>
      </c>
      <c r="H93" s="7" t="str">
        <f aca="false">_xlfn.XLOOKUP(C93,customers!$A$1:$A$1001,customers!$G$1:$G$1001,,0)</f>
        <v>United States</v>
      </c>
      <c r="I93" s="1" t="str">
        <f aca="false">VLOOKUP(D93,products!$A$1:$G$49,2,0)</f>
        <v>Ara</v>
      </c>
      <c r="J93" s="1" t="str">
        <f aca="false">VLOOKUP($D93,products!$A$1:$G$49,3,0)</f>
        <v>M</v>
      </c>
      <c r="K93" s="9" t="n">
        <f aca="false">VLOOKUP($D93,products!$A$1:$G$49,4,0)</f>
        <v>2.5</v>
      </c>
      <c r="L93" s="10" t="n">
        <f aca="false">VLOOKUP($D93,products!$A$1:$G$49,5,0)</f>
        <v>25.875</v>
      </c>
      <c r="M93" s="10" t="n">
        <f aca="false">L93*E93</f>
        <v>103.5</v>
      </c>
      <c r="N93" s="1" t="str">
        <f aca="false">IF(I93="Rob","Robusta",IF(I93="Exc","Excelsa",IF(I93="Ara","Arab",IF(I93="Lib","Liberica"))))</f>
        <v>Arab</v>
      </c>
      <c r="O93" s="1" t="str">
        <f aca="false">IF(J93="M","Medium",IF(J93="L","Light",IF(J93="D","Dark")))</f>
        <v>Medium</v>
      </c>
    </row>
    <row r="94" customFormat="false" ht="15" hidden="false" customHeight="false" outlineLevel="0" collapsed="false">
      <c r="A94" s="7" t="s">
        <v>230</v>
      </c>
      <c r="B94" s="8" t="n">
        <v>44037</v>
      </c>
      <c r="C94" s="7" t="s">
        <v>231</v>
      </c>
      <c r="D94" s="1" t="s">
        <v>152</v>
      </c>
      <c r="E94" s="7" t="n">
        <v>3</v>
      </c>
      <c r="F94" s="7" t="str">
        <f aca="false">_xlfn.XLOOKUP(C94,customers!A93:A1093,customers!B93:B1093,,0)</f>
        <v>Hamish MacSherry</v>
      </c>
      <c r="G94" s="7" t="str">
        <f aca="false">IF(_xlfn.XLOOKUP(C94,customers!$A$1:$A$1001,customers!$C$1:$C$1001,,3)=0,"",_xlfn.XLOOKUP(C94,customers!$A$1:$A$1001,customers!$C$1:$C$1001,,3))</f>
        <v/>
      </c>
      <c r="H94" s="7" t="str">
        <f aca="false">_xlfn.XLOOKUP(C94,customers!$A$1:$A$1001,customers!$G$1:$G$1001,,0)</f>
        <v>United States</v>
      </c>
      <c r="I94" s="1" t="str">
        <f aca="false">VLOOKUP(D94,products!$A$1:$G$49,2,0)</f>
        <v>Exc</v>
      </c>
      <c r="J94" s="1" t="str">
        <f aca="false">VLOOKUP($D94,products!$A$1:$G$49,3,0)</f>
        <v>L</v>
      </c>
      <c r="K94" s="9" t="n">
        <f aca="false">VLOOKUP($D94,products!$A$1:$G$49,4,0)</f>
        <v>1</v>
      </c>
      <c r="L94" s="10" t="n">
        <f aca="false">VLOOKUP($D94,products!$A$1:$G$49,5,0)</f>
        <v>14.85</v>
      </c>
      <c r="M94" s="10" t="n">
        <f aca="false">L94*E94</f>
        <v>44.55</v>
      </c>
      <c r="N94" s="1" t="str">
        <f aca="false">IF(I94="Rob","Robusta",IF(I94="Exc","Excelsa",IF(I94="Ara","Arab",IF(I94="Lib","Liberica"))))</f>
        <v>Excelsa</v>
      </c>
      <c r="O94" s="1" t="str">
        <f aca="false">IF(J94="M","Medium",IF(J94="L","Light",IF(J94="D","Dark")))</f>
        <v>Light</v>
      </c>
    </row>
    <row r="95" customFormat="false" ht="15" hidden="false" customHeight="false" outlineLevel="0" collapsed="false">
      <c r="A95" s="7" t="s">
        <v>232</v>
      </c>
      <c r="B95" s="8" t="n">
        <v>43538</v>
      </c>
      <c r="C95" s="7" t="s">
        <v>233</v>
      </c>
      <c r="D95" s="1" t="s">
        <v>191</v>
      </c>
      <c r="E95" s="7" t="n">
        <v>4</v>
      </c>
      <c r="F95" s="7" t="str">
        <f aca="false">_xlfn.XLOOKUP(C95,customers!A94:A1094,customers!B94:B1094,,0)</f>
        <v>Else Langcaster</v>
      </c>
      <c r="G95" s="7" t="str">
        <f aca="false">IF(_xlfn.XLOOKUP(C95,customers!$A$1:$A$1001,customers!$C$1:$C$1001,,3)=0,"",_xlfn.XLOOKUP(C95,customers!$A$1:$A$1001,customers!$C$1:$C$1001,,3))</f>
        <v>elangcaster2l@spotify.com</v>
      </c>
      <c r="H95" s="7" t="str">
        <f aca="false">_xlfn.XLOOKUP(C95,customers!$A$1:$A$1001,customers!$G$1:$G$1001,,0)</f>
        <v>United Kingdom</v>
      </c>
      <c r="I95" s="1" t="str">
        <f aca="false">VLOOKUP(D95,products!$A$1:$G$49,2,0)</f>
        <v>Exc</v>
      </c>
      <c r="J95" s="1" t="str">
        <f aca="false">VLOOKUP($D95,products!$A$1:$G$49,3,0)</f>
        <v>L</v>
      </c>
      <c r="K95" s="9" t="n">
        <f aca="false">VLOOKUP($D95,products!$A$1:$G$49,4,0)</f>
        <v>0.5</v>
      </c>
      <c r="L95" s="10" t="n">
        <f aca="false">VLOOKUP($D95,products!$A$1:$G$49,5,0)</f>
        <v>8.91</v>
      </c>
      <c r="M95" s="10" t="n">
        <f aca="false">L95*E95</f>
        <v>35.64</v>
      </c>
      <c r="N95" s="1" t="str">
        <f aca="false">IF(I95="Rob","Robusta",IF(I95="Exc","Excelsa",IF(I95="Ara","Arab",IF(I95="Lib","Liberica"))))</f>
        <v>Excelsa</v>
      </c>
      <c r="O95" s="1" t="str">
        <f aca="false">IF(J95="M","Medium",IF(J95="L","Light",IF(J95="D","Dark")))</f>
        <v>Light</v>
      </c>
    </row>
    <row r="96" customFormat="false" ht="15" hidden="false" customHeight="false" outlineLevel="0" collapsed="false">
      <c r="A96" s="7" t="s">
        <v>234</v>
      </c>
      <c r="B96" s="8" t="n">
        <v>44014</v>
      </c>
      <c r="C96" s="7" t="s">
        <v>235</v>
      </c>
      <c r="D96" s="1" t="s">
        <v>69</v>
      </c>
      <c r="E96" s="7" t="n">
        <v>6</v>
      </c>
      <c r="F96" s="7" t="str">
        <f aca="false">_xlfn.XLOOKUP(C96,customers!A95:A1095,customers!B95:B1095,,0)</f>
        <v>Rudy Farquharson</v>
      </c>
      <c r="G96" s="7" t="str">
        <f aca="false">IF(_xlfn.XLOOKUP(C96,customers!$A$1:$A$1001,customers!$C$1:$C$1001,,3)=0,"",_xlfn.XLOOKUP(C96,customers!$A$1:$A$1001,customers!$C$1:$C$1001,,3))</f>
        <v/>
      </c>
      <c r="H96" s="7" t="str">
        <f aca="false">_xlfn.XLOOKUP(C96,customers!$A$1:$A$1001,customers!$G$1:$G$1001,,0)</f>
        <v>Ireland</v>
      </c>
      <c r="I96" s="1" t="str">
        <f aca="false">VLOOKUP(D96,products!$A$1:$G$49,2,0)</f>
        <v>Ara</v>
      </c>
      <c r="J96" s="1" t="str">
        <f aca="false">VLOOKUP($D96,products!$A$1:$G$49,3,0)</f>
        <v>D</v>
      </c>
      <c r="K96" s="9" t="n">
        <f aca="false">VLOOKUP($D96,products!$A$1:$G$49,4,0)</f>
        <v>0.2</v>
      </c>
      <c r="L96" s="10" t="n">
        <f aca="false">VLOOKUP($D96,products!$A$1:$G$49,5,0)</f>
        <v>2.985</v>
      </c>
      <c r="M96" s="10" t="n">
        <f aca="false">L96*E96</f>
        <v>17.91</v>
      </c>
      <c r="N96" s="1" t="str">
        <f aca="false">IF(I96="Rob","Robusta",IF(I96="Exc","Excelsa",IF(I96="Ara","Arab",IF(I96="Lib","Liberica"))))</f>
        <v>Arab</v>
      </c>
      <c r="O96" s="1" t="str">
        <f aca="false">IF(J96="M","Medium",IF(J96="L","Light",IF(J96="D","Dark")))</f>
        <v>Dark</v>
      </c>
    </row>
    <row r="97" customFormat="false" ht="15" hidden="false" customHeight="false" outlineLevel="0" collapsed="false">
      <c r="A97" s="7" t="s">
        <v>236</v>
      </c>
      <c r="B97" s="8" t="n">
        <v>43816</v>
      </c>
      <c r="C97" s="7" t="s">
        <v>237</v>
      </c>
      <c r="D97" s="1" t="s">
        <v>186</v>
      </c>
      <c r="E97" s="7" t="n">
        <v>6</v>
      </c>
      <c r="F97" s="7" t="str">
        <f aca="false">_xlfn.XLOOKUP(C97,customers!A96:A1096,customers!B96:B1096,,0)</f>
        <v>Norene Magauran</v>
      </c>
      <c r="G97" s="7" t="str">
        <f aca="false">IF(_xlfn.XLOOKUP(C97,customers!$A$1:$A$1001,customers!$C$1:$C$1001,,3)=0,"",_xlfn.XLOOKUP(C97,customers!$A$1:$A$1001,customers!$C$1:$C$1001,,3))</f>
        <v>nmagauran2n@51.la</v>
      </c>
      <c r="H97" s="7" t="str">
        <f aca="false">_xlfn.XLOOKUP(C97,customers!$A$1:$A$1001,customers!$G$1:$G$1001,,0)</f>
        <v>United States</v>
      </c>
      <c r="I97" s="1" t="str">
        <f aca="false">VLOOKUP(D97,products!$A$1:$G$49,2,0)</f>
        <v>Ara</v>
      </c>
      <c r="J97" s="1" t="str">
        <f aca="false">VLOOKUP($D97,products!$A$1:$G$49,3,0)</f>
        <v>M</v>
      </c>
      <c r="K97" s="9" t="n">
        <f aca="false">VLOOKUP($D97,products!$A$1:$G$49,4,0)</f>
        <v>2.5</v>
      </c>
      <c r="L97" s="10" t="n">
        <f aca="false">VLOOKUP($D97,products!$A$1:$G$49,5,0)</f>
        <v>25.875</v>
      </c>
      <c r="M97" s="10" t="n">
        <f aca="false">L97*E97</f>
        <v>155.25</v>
      </c>
      <c r="N97" s="1" t="str">
        <f aca="false">IF(I97="Rob","Robusta",IF(I97="Exc","Excelsa",IF(I97="Ara","Arab",IF(I97="Lib","Liberica"))))</f>
        <v>Arab</v>
      </c>
      <c r="O97" s="1" t="str">
        <f aca="false">IF(J97="M","Medium",IF(J97="L","Light",IF(J97="D","Dark")))</f>
        <v>Medium</v>
      </c>
    </row>
    <row r="98" customFormat="false" ht="15" hidden="false" customHeight="false" outlineLevel="0" collapsed="false">
      <c r="A98" s="7" t="s">
        <v>238</v>
      </c>
      <c r="B98" s="8" t="n">
        <v>44171</v>
      </c>
      <c r="C98" s="7" t="s">
        <v>239</v>
      </c>
      <c r="D98" s="1" t="s">
        <v>69</v>
      </c>
      <c r="E98" s="7" t="n">
        <v>2</v>
      </c>
      <c r="F98" s="7" t="str">
        <f aca="false">_xlfn.XLOOKUP(C98,customers!A97:A1097,customers!B97:B1097,,0)</f>
        <v>Vicki Kirdsch</v>
      </c>
      <c r="G98" s="7" t="str">
        <f aca="false">IF(_xlfn.XLOOKUP(C98,customers!$A$1:$A$1001,customers!$C$1:$C$1001,,3)=0,"",_xlfn.XLOOKUP(C98,customers!$A$1:$A$1001,customers!$C$1:$C$1001,,3))</f>
        <v>vkirdsch2o@google.fr</v>
      </c>
      <c r="H98" s="7" t="str">
        <f aca="false">_xlfn.XLOOKUP(C98,customers!$A$1:$A$1001,customers!$G$1:$G$1001,,0)</f>
        <v>United States</v>
      </c>
      <c r="I98" s="1" t="str">
        <f aca="false">VLOOKUP(D98,products!$A$1:$G$49,2,0)</f>
        <v>Ara</v>
      </c>
      <c r="J98" s="1" t="str">
        <f aca="false">VLOOKUP($D98,products!$A$1:$G$49,3,0)</f>
        <v>D</v>
      </c>
      <c r="K98" s="9" t="n">
        <f aca="false">VLOOKUP($D98,products!$A$1:$G$49,4,0)</f>
        <v>0.2</v>
      </c>
      <c r="L98" s="10" t="n">
        <f aca="false">VLOOKUP($D98,products!$A$1:$G$49,5,0)</f>
        <v>2.985</v>
      </c>
      <c r="M98" s="10" t="n">
        <f aca="false">L98*E98</f>
        <v>5.97</v>
      </c>
      <c r="N98" s="1" t="str">
        <f aca="false">IF(I98="Rob","Robusta",IF(I98="Exc","Excelsa",IF(I98="Ara","Arab",IF(I98="Lib","Liberica"))))</f>
        <v>Arab</v>
      </c>
      <c r="O98" s="1" t="str">
        <f aca="false">IF(J98="M","Medium",IF(J98="L","Light",IF(J98="D","Dark")))</f>
        <v>Dark</v>
      </c>
    </row>
    <row r="99" customFormat="false" ht="15" hidden="false" customHeight="false" outlineLevel="0" collapsed="false">
      <c r="A99" s="7" t="s">
        <v>240</v>
      </c>
      <c r="B99" s="8" t="n">
        <v>44259</v>
      </c>
      <c r="C99" s="7" t="s">
        <v>241</v>
      </c>
      <c r="D99" s="1" t="s">
        <v>82</v>
      </c>
      <c r="E99" s="7" t="n">
        <v>2</v>
      </c>
      <c r="F99" s="7" t="str">
        <f aca="false">_xlfn.XLOOKUP(C99,customers!A98:A1098,customers!B98:B1098,,0)</f>
        <v>Ilysa Whapple</v>
      </c>
      <c r="G99" s="7" t="str">
        <f aca="false">IF(_xlfn.XLOOKUP(C99,customers!$A$1:$A$1001,customers!$C$1:$C$1001,,3)=0,"",_xlfn.XLOOKUP(C99,customers!$A$1:$A$1001,customers!$C$1:$C$1001,,3))</f>
        <v>iwhapple2p@com.com</v>
      </c>
      <c r="H99" s="7" t="str">
        <f aca="false">_xlfn.XLOOKUP(C99,customers!$A$1:$A$1001,customers!$G$1:$G$1001,,0)</f>
        <v>United States</v>
      </c>
      <c r="I99" s="1" t="str">
        <f aca="false">VLOOKUP(D99,products!$A$1:$G$49,2,0)</f>
        <v>Ara</v>
      </c>
      <c r="J99" s="1" t="str">
        <f aca="false">VLOOKUP($D99,products!$A$1:$G$49,3,0)</f>
        <v>M</v>
      </c>
      <c r="K99" s="9" t="n">
        <f aca="false">VLOOKUP($D99,products!$A$1:$G$49,4,0)</f>
        <v>0.5</v>
      </c>
      <c r="L99" s="10" t="n">
        <f aca="false">VLOOKUP($D99,products!$A$1:$G$49,5,0)</f>
        <v>6.75</v>
      </c>
      <c r="M99" s="10" t="n">
        <f aca="false">L99*E99</f>
        <v>13.5</v>
      </c>
      <c r="N99" s="1" t="str">
        <f aca="false">IF(I99="Rob","Robusta",IF(I99="Exc","Excelsa",IF(I99="Ara","Arab",IF(I99="Lib","Liberica"))))</f>
        <v>Arab</v>
      </c>
      <c r="O99" s="1" t="str">
        <f aca="false">IF(J99="M","Medium",IF(J99="L","Light",IF(J99="D","Dark")))</f>
        <v>Medium</v>
      </c>
    </row>
    <row r="100" customFormat="false" ht="15" hidden="false" customHeight="false" outlineLevel="0" collapsed="false">
      <c r="A100" s="7" t="s">
        <v>242</v>
      </c>
      <c r="B100" s="8" t="n">
        <v>44394</v>
      </c>
      <c r="C100" s="7" t="s">
        <v>243</v>
      </c>
      <c r="D100" s="1" t="s">
        <v>69</v>
      </c>
      <c r="E100" s="7" t="n">
        <v>1</v>
      </c>
      <c r="F100" s="7" t="str">
        <f aca="false">_xlfn.XLOOKUP(C100,customers!A99:A1099,customers!B99:B1099,,0)</f>
        <v>Ruy Cancellieri</v>
      </c>
      <c r="G100" s="7" t="str">
        <f aca="false">IF(_xlfn.XLOOKUP(C100,customers!$A$1:$A$1001,customers!$C$1:$C$1001,,3)=0,"",_xlfn.XLOOKUP(C100,customers!$A$1:$A$1001,customers!$C$1:$C$1001,,3))</f>
        <v/>
      </c>
      <c r="H100" s="7" t="str">
        <f aca="false">_xlfn.XLOOKUP(C100,customers!$A$1:$A$1001,customers!$G$1:$G$1001,,0)</f>
        <v>Ireland</v>
      </c>
      <c r="I100" s="1" t="str">
        <f aca="false">VLOOKUP(D100,products!$A$1:$G$49,2,0)</f>
        <v>Ara</v>
      </c>
      <c r="J100" s="1" t="str">
        <f aca="false">VLOOKUP($D100,products!$A$1:$G$49,3,0)</f>
        <v>D</v>
      </c>
      <c r="K100" s="9" t="n">
        <f aca="false">VLOOKUP($D100,products!$A$1:$G$49,4,0)</f>
        <v>0.2</v>
      </c>
      <c r="L100" s="10" t="n">
        <f aca="false">VLOOKUP($D100,products!$A$1:$G$49,5,0)</f>
        <v>2.985</v>
      </c>
      <c r="M100" s="10" t="n">
        <f aca="false">L100*E100</f>
        <v>2.985</v>
      </c>
      <c r="N100" s="1" t="str">
        <f aca="false">IF(I100="Rob","Robusta",IF(I100="Exc","Excelsa",IF(I100="Ara","Arab",IF(I100="Lib","Liberica"))))</f>
        <v>Arab</v>
      </c>
      <c r="O100" s="1" t="str">
        <f aca="false">IF(J100="M","Medium",IF(J100="L","Light",IF(J100="D","Dark")))</f>
        <v>Dark</v>
      </c>
    </row>
    <row r="101" customFormat="false" ht="15" hidden="false" customHeight="false" outlineLevel="0" collapsed="false">
      <c r="A101" s="7" t="s">
        <v>244</v>
      </c>
      <c r="B101" s="8" t="n">
        <v>44139</v>
      </c>
      <c r="C101" s="7" t="s">
        <v>245</v>
      </c>
      <c r="D101" s="1" t="s">
        <v>92</v>
      </c>
      <c r="E101" s="7" t="n">
        <v>3</v>
      </c>
      <c r="F101" s="7" t="str">
        <f aca="false">_xlfn.XLOOKUP(C101,customers!A100:A1100,customers!B100:B1100,,0)</f>
        <v>Aube Follett</v>
      </c>
      <c r="G101" s="7" t="str">
        <f aca="false">IF(_xlfn.XLOOKUP(C101,customers!$A$1:$A$1001,customers!$C$1:$C$1001,,3)=0,"",_xlfn.XLOOKUP(C101,customers!$A$1:$A$1001,customers!$C$1:$C$1001,,3))</f>
        <v/>
      </c>
      <c r="H101" s="7" t="str">
        <f aca="false">_xlfn.XLOOKUP(C101,customers!$A$1:$A$1001,customers!$G$1:$G$1001,,0)</f>
        <v>United States</v>
      </c>
      <c r="I101" s="1" t="str">
        <f aca="false">VLOOKUP(D101,products!$A$1:$G$49,2,0)</f>
        <v>Lib</v>
      </c>
      <c r="J101" s="1" t="str">
        <f aca="false">VLOOKUP($D101,products!$A$1:$G$49,3,0)</f>
        <v>M</v>
      </c>
      <c r="K101" s="9" t="n">
        <f aca="false">VLOOKUP($D101,products!$A$1:$G$49,4,0)</f>
        <v>0.2</v>
      </c>
      <c r="L101" s="10" t="n">
        <f aca="false">VLOOKUP($D101,products!$A$1:$G$49,5,0)</f>
        <v>4.365</v>
      </c>
      <c r="M101" s="10" t="n">
        <f aca="false">L101*E101</f>
        <v>13.095</v>
      </c>
      <c r="N101" s="1" t="str">
        <f aca="false">IF(I101="Rob","Robusta",IF(I101="Exc","Excelsa",IF(I101="Ara","Arab",IF(I101="Lib","Liberica"))))</f>
        <v>Liberica</v>
      </c>
      <c r="O101" s="1" t="str">
        <f aca="false">IF(J101="M","Medium",IF(J101="L","Light",IF(J101="D","Dark")))</f>
        <v>Medium</v>
      </c>
    </row>
    <row r="102" customFormat="false" ht="15" hidden="false" customHeight="false" outlineLevel="0" collapsed="false">
      <c r="A102" s="7" t="s">
        <v>246</v>
      </c>
      <c r="B102" s="8" t="n">
        <v>44291</v>
      </c>
      <c r="C102" s="7" t="s">
        <v>247</v>
      </c>
      <c r="D102" s="1" t="s">
        <v>130</v>
      </c>
      <c r="E102" s="7" t="n">
        <v>2</v>
      </c>
      <c r="F102" s="7" t="str">
        <f aca="false">_xlfn.XLOOKUP(C102,customers!A101:A1101,customers!B101:B1101,,0)</f>
        <v>Rudiger Di Bartolomeo</v>
      </c>
      <c r="G102" s="7" t="str">
        <f aca="false">IF(_xlfn.XLOOKUP(C102,customers!$A$1:$A$1001,customers!$C$1:$C$1001,,3)=0,"",_xlfn.XLOOKUP(C102,customers!$A$1:$A$1001,customers!$C$1:$C$1001,,3))</f>
        <v/>
      </c>
      <c r="H102" s="7" t="str">
        <f aca="false">_xlfn.XLOOKUP(C102,customers!$A$1:$A$1001,customers!$G$1:$G$1001,,0)</f>
        <v>United States</v>
      </c>
      <c r="I102" s="1" t="str">
        <f aca="false">VLOOKUP(D102,products!$A$1:$G$49,2,0)</f>
        <v>Ara</v>
      </c>
      <c r="J102" s="1" t="str">
        <f aca="false">VLOOKUP($D102,products!$A$1:$G$49,3,0)</f>
        <v>L</v>
      </c>
      <c r="K102" s="9" t="n">
        <f aca="false">VLOOKUP($D102,products!$A$1:$G$49,4,0)</f>
        <v>0.2</v>
      </c>
      <c r="L102" s="10" t="n">
        <f aca="false">VLOOKUP($D102,products!$A$1:$G$49,5,0)</f>
        <v>3.885</v>
      </c>
      <c r="M102" s="10" t="n">
        <f aca="false">L102*E102</f>
        <v>7.77</v>
      </c>
      <c r="N102" s="1" t="str">
        <f aca="false">IF(I102="Rob","Robusta",IF(I102="Exc","Excelsa",IF(I102="Ara","Arab",IF(I102="Lib","Liberica"))))</f>
        <v>Arab</v>
      </c>
      <c r="O102" s="1" t="str">
        <f aca="false">IF(J102="M","Medium",IF(J102="L","Light",IF(J102="D","Dark")))</f>
        <v>Light</v>
      </c>
    </row>
    <row r="103" customFormat="false" ht="15" hidden="false" customHeight="false" outlineLevel="0" collapsed="false">
      <c r="A103" s="7" t="s">
        <v>248</v>
      </c>
      <c r="B103" s="8" t="n">
        <v>43891</v>
      </c>
      <c r="C103" s="7" t="s">
        <v>249</v>
      </c>
      <c r="D103" s="1" t="s">
        <v>124</v>
      </c>
      <c r="E103" s="7" t="n">
        <v>5</v>
      </c>
      <c r="F103" s="7" t="str">
        <f aca="false">_xlfn.XLOOKUP(C103,customers!A102:A1102,customers!B102:B1102,,0)</f>
        <v>Nickey Youles</v>
      </c>
      <c r="G103" s="7" t="str">
        <f aca="false">IF(_xlfn.XLOOKUP(C103,customers!$A$1:$A$1001,customers!$C$1:$C$1001,,3)=0,"",_xlfn.XLOOKUP(C103,customers!$A$1:$A$1001,customers!$C$1:$C$1001,,3))</f>
        <v>nyoules2t@reference.com</v>
      </c>
      <c r="H103" s="7" t="str">
        <f aca="false">_xlfn.XLOOKUP(C103,customers!$A$1:$A$1001,customers!$G$1:$G$1001,,0)</f>
        <v>Ireland</v>
      </c>
      <c r="I103" s="1" t="str">
        <f aca="false">VLOOKUP(D103,products!$A$1:$G$49,2,0)</f>
        <v>Lib</v>
      </c>
      <c r="J103" s="1" t="str">
        <f aca="false">VLOOKUP($D103,products!$A$1:$G$49,3,0)</f>
        <v>D</v>
      </c>
      <c r="K103" s="9" t="n">
        <f aca="false">VLOOKUP($D103,products!$A$1:$G$49,4,0)</f>
        <v>2.5</v>
      </c>
      <c r="L103" s="10" t="n">
        <f aca="false">VLOOKUP($D103,products!$A$1:$G$49,5,0)</f>
        <v>29.785</v>
      </c>
      <c r="M103" s="10" t="n">
        <f aca="false">L103*E103</f>
        <v>148.925</v>
      </c>
      <c r="N103" s="1" t="str">
        <f aca="false">IF(I103="Rob","Robusta",IF(I103="Exc","Excelsa",IF(I103="Ara","Arab",IF(I103="Lib","Liberica"))))</f>
        <v>Liberica</v>
      </c>
      <c r="O103" s="1" t="str">
        <f aca="false">IF(J103="M","Medium",IF(J103="L","Light",IF(J103="D","Dark")))</f>
        <v>Dark</v>
      </c>
    </row>
    <row r="104" customFormat="false" ht="15" hidden="false" customHeight="false" outlineLevel="0" collapsed="false">
      <c r="A104" s="7" t="s">
        <v>250</v>
      </c>
      <c r="B104" s="8" t="n">
        <v>44488</v>
      </c>
      <c r="C104" s="7" t="s">
        <v>251</v>
      </c>
      <c r="D104" s="1" t="s">
        <v>28</v>
      </c>
      <c r="E104" s="7" t="n">
        <v>3</v>
      </c>
      <c r="F104" s="7" t="str">
        <f aca="false">_xlfn.XLOOKUP(C104,customers!A103:A1103,customers!B103:B1103,,0)</f>
        <v>Dyanna Aizikovitz</v>
      </c>
      <c r="G104" s="7" t="str">
        <f aca="false">IF(_xlfn.XLOOKUP(C104,customers!$A$1:$A$1001,customers!$C$1:$C$1001,,3)=0,"",_xlfn.XLOOKUP(C104,customers!$A$1:$A$1001,customers!$C$1:$C$1001,,3))</f>
        <v>daizikovitz2u@answers.com</v>
      </c>
      <c r="H104" s="7" t="str">
        <f aca="false">_xlfn.XLOOKUP(C104,customers!$A$1:$A$1001,customers!$G$1:$G$1001,,0)</f>
        <v>Ireland</v>
      </c>
      <c r="I104" s="1" t="str">
        <f aca="false">VLOOKUP(D104,products!$A$1:$G$49,2,0)</f>
        <v>Lib</v>
      </c>
      <c r="J104" s="1" t="str">
        <f aca="false">VLOOKUP($D104,products!$A$1:$G$49,3,0)</f>
        <v>D</v>
      </c>
      <c r="K104" s="9" t="n">
        <f aca="false">VLOOKUP($D104,products!$A$1:$G$49,4,0)</f>
        <v>1</v>
      </c>
      <c r="L104" s="10" t="n">
        <f aca="false">VLOOKUP($D104,products!$A$1:$G$49,5,0)</f>
        <v>12.95</v>
      </c>
      <c r="M104" s="10" t="n">
        <f aca="false">L104*E104</f>
        <v>38.85</v>
      </c>
      <c r="N104" s="1" t="str">
        <f aca="false">IF(I104="Rob","Robusta",IF(I104="Exc","Excelsa",IF(I104="Ara","Arab",IF(I104="Lib","Liberica"))))</f>
        <v>Liberica</v>
      </c>
      <c r="O104" s="1" t="str">
        <f aca="false">IF(J104="M","Medium",IF(J104="L","Light",IF(J104="D","Dark")))</f>
        <v>Dark</v>
      </c>
    </row>
    <row r="105" customFormat="false" ht="15" hidden="false" customHeight="false" outlineLevel="0" collapsed="false">
      <c r="A105" s="7" t="s">
        <v>252</v>
      </c>
      <c r="B105" s="8" t="n">
        <v>44750</v>
      </c>
      <c r="C105" s="7" t="s">
        <v>253</v>
      </c>
      <c r="D105" s="1" t="s">
        <v>177</v>
      </c>
      <c r="E105" s="7" t="n">
        <v>4</v>
      </c>
      <c r="F105" s="7" t="str">
        <f aca="false">_xlfn.XLOOKUP(C105,customers!A104:A1104,customers!B104:B1104,,0)</f>
        <v>Bram Revel</v>
      </c>
      <c r="G105" s="7" t="str">
        <f aca="false">IF(_xlfn.XLOOKUP(C105,customers!$A$1:$A$1001,customers!$C$1:$C$1001,,3)=0,"",_xlfn.XLOOKUP(C105,customers!$A$1:$A$1001,customers!$C$1:$C$1001,,3))</f>
        <v>brevel2v@fastcompany.com</v>
      </c>
      <c r="H105" s="7" t="str">
        <f aca="false">_xlfn.XLOOKUP(C105,customers!$A$1:$A$1001,customers!$G$1:$G$1001,,0)</f>
        <v>United States</v>
      </c>
      <c r="I105" s="1" t="str">
        <f aca="false">VLOOKUP(D105,products!$A$1:$G$49,2,0)</f>
        <v>Rob</v>
      </c>
      <c r="J105" s="1" t="str">
        <f aca="false">VLOOKUP($D105,products!$A$1:$G$49,3,0)</f>
        <v>M</v>
      </c>
      <c r="K105" s="9" t="n">
        <f aca="false">VLOOKUP($D105,products!$A$1:$G$49,4,0)</f>
        <v>0.2</v>
      </c>
      <c r="L105" s="10" t="n">
        <f aca="false">VLOOKUP($D105,products!$A$1:$G$49,5,0)</f>
        <v>2.985</v>
      </c>
      <c r="M105" s="10" t="n">
        <f aca="false">L105*E105</f>
        <v>11.94</v>
      </c>
      <c r="N105" s="1" t="str">
        <f aca="false">IF(I105="Rob","Robusta",IF(I105="Exc","Excelsa",IF(I105="Ara","Arab",IF(I105="Lib","Liberica"))))</f>
        <v>Robusta</v>
      </c>
      <c r="O105" s="1" t="str">
        <f aca="false">IF(J105="M","Medium",IF(J105="L","Light",IF(J105="D","Dark")))</f>
        <v>Medium</v>
      </c>
    </row>
    <row r="106" customFormat="false" ht="15" hidden="false" customHeight="false" outlineLevel="0" collapsed="false">
      <c r="A106" s="7" t="s">
        <v>254</v>
      </c>
      <c r="B106" s="8" t="n">
        <v>43694</v>
      </c>
      <c r="C106" s="7" t="s">
        <v>255</v>
      </c>
      <c r="D106" s="1" t="s">
        <v>111</v>
      </c>
      <c r="E106" s="7" t="n">
        <v>6</v>
      </c>
      <c r="F106" s="7" t="str">
        <f aca="false">_xlfn.XLOOKUP(C106,customers!A105:A1105,customers!B105:B1105,,0)</f>
        <v>Emiline Priddis</v>
      </c>
      <c r="G106" s="7" t="str">
        <f aca="false">IF(_xlfn.XLOOKUP(C106,customers!$A$1:$A$1001,customers!$C$1:$C$1001,,3)=0,"",_xlfn.XLOOKUP(C106,customers!$A$1:$A$1001,customers!$C$1:$C$1001,,3))</f>
        <v>epriddis2w@nationalgeographic.com</v>
      </c>
      <c r="H106" s="7" t="str">
        <f aca="false">_xlfn.XLOOKUP(C106,customers!$A$1:$A$1001,customers!$G$1:$G$1001,,0)</f>
        <v>United States</v>
      </c>
      <c r="I106" s="1" t="str">
        <f aca="false">VLOOKUP(D106,products!$A$1:$G$49,2,0)</f>
        <v>Lib</v>
      </c>
      <c r="J106" s="1" t="str">
        <f aca="false">VLOOKUP($D106,products!$A$1:$G$49,3,0)</f>
        <v>M</v>
      </c>
      <c r="K106" s="9" t="n">
        <f aca="false">VLOOKUP($D106,products!$A$1:$G$49,4,0)</f>
        <v>1</v>
      </c>
      <c r="L106" s="10" t="n">
        <f aca="false">VLOOKUP($D106,products!$A$1:$G$49,5,0)</f>
        <v>14.55</v>
      </c>
      <c r="M106" s="10" t="n">
        <f aca="false">L106*E106</f>
        <v>87.3</v>
      </c>
      <c r="N106" s="1" t="str">
        <f aca="false">IF(I106="Rob","Robusta",IF(I106="Exc","Excelsa",IF(I106="Ara","Arab",IF(I106="Lib","Liberica"))))</f>
        <v>Liberica</v>
      </c>
      <c r="O106" s="1" t="str">
        <f aca="false">IF(J106="M","Medium",IF(J106="L","Light",IF(J106="D","Dark")))</f>
        <v>Medium</v>
      </c>
    </row>
    <row r="107" customFormat="false" ht="15" hidden="false" customHeight="false" outlineLevel="0" collapsed="false">
      <c r="A107" s="7" t="s">
        <v>256</v>
      </c>
      <c r="B107" s="8" t="n">
        <v>43982</v>
      </c>
      <c r="C107" s="7" t="s">
        <v>257</v>
      </c>
      <c r="D107" s="1" t="s">
        <v>82</v>
      </c>
      <c r="E107" s="7" t="n">
        <v>6</v>
      </c>
      <c r="F107" s="7" t="str">
        <f aca="false">_xlfn.XLOOKUP(C107,customers!A106:A1106,customers!B106:B1106,,0)</f>
        <v>Queenie Veel</v>
      </c>
      <c r="G107" s="7" t="str">
        <f aca="false">IF(_xlfn.XLOOKUP(C107,customers!$A$1:$A$1001,customers!$C$1:$C$1001,,3)=0,"",_xlfn.XLOOKUP(C107,customers!$A$1:$A$1001,customers!$C$1:$C$1001,,3))</f>
        <v>qveel2x@jugem.jp</v>
      </c>
      <c r="H107" s="7" t="str">
        <f aca="false">_xlfn.XLOOKUP(C107,customers!$A$1:$A$1001,customers!$G$1:$G$1001,,0)</f>
        <v>United States</v>
      </c>
      <c r="I107" s="1" t="str">
        <f aca="false">VLOOKUP(D107,products!$A$1:$G$49,2,0)</f>
        <v>Ara</v>
      </c>
      <c r="J107" s="1" t="str">
        <f aca="false">VLOOKUP($D107,products!$A$1:$G$49,3,0)</f>
        <v>M</v>
      </c>
      <c r="K107" s="9" t="n">
        <f aca="false">VLOOKUP($D107,products!$A$1:$G$49,4,0)</f>
        <v>0.5</v>
      </c>
      <c r="L107" s="10" t="n">
        <f aca="false">VLOOKUP($D107,products!$A$1:$G$49,5,0)</f>
        <v>6.75</v>
      </c>
      <c r="M107" s="10" t="n">
        <f aca="false">L107*E107</f>
        <v>40.5</v>
      </c>
      <c r="N107" s="1" t="str">
        <f aca="false">IF(I107="Rob","Robusta",IF(I107="Exc","Excelsa",IF(I107="Ara","Arab",IF(I107="Lib","Liberica"))))</f>
        <v>Arab</v>
      </c>
      <c r="O107" s="1" t="str">
        <f aca="false">IF(J107="M","Medium",IF(J107="L","Light",IF(J107="D","Dark")))</f>
        <v>Medium</v>
      </c>
    </row>
    <row r="108" customFormat="false" ht="15" hidden="false" customHeight="false" outlineLevel="0" collapsed="false">
      <c r="A108" s="7" t="s">
        <v>258</v>
      </c>
      <c r="B108" s="8" t="n">
        <v>43956</v>
      </c>
      <c r="C108" s="7" t="s">
        <v>259</v>
      </c>
      <c r="D108" s="1" t="s">
        <v>260</v>
      </c>
      <c r="E108" s="7" t="n">
        <v>2</v>
      </c>
      <c r="F108" s="7" t="str">
        <f aca="false">_xlfn.XLOOKUP(C108,customers!A107:A1107,customers!B107:B1107,,0)</f>
        <v>Lind Conyers</v>
      </c>
      <c r="G108" s="7" t="str">
        <f aca="false">IF(_xlfn.XLOOKUP(C108,customers!$A$1:$A$1001,customers!$C$1:$C$1001,,3)=0,"",_xlfn.XLOOKUP(C108,customers!$A$1:$A$1001,customers!$C$1:$C$1001,,3))</f>
        <v>lconyers2y@twitter.com</v>
      </c>
      <c r="H108" s="7" t="str">
        <f aca="false">_xlfn.XLOOKUP(C108,customers!$A$1:$A$1001,customers!$G$1:$G$1001,,0)</f>
        <v>United States</v>
      </c>
      <c r="I108" s="1" t="str">
        <f aca="false">VLOOKUP(D108,products!$A$1:$G$49,2,0)</f>
        <v>Exc</v>
      </c>
      <c r="J108" s="1" t="str">
        <f aca="false">VLOOKUP($D108,products!$A$1:$G$49,3,0)</f>
        <v>D</v>
      </c>
      <c r="K108" s="9" t="n">
        <f aca="false">VLOOKUP($D108,products!$A$1:$G$49,4,0)</f>
        <v>1</v>
      </c>
      <c r="L108" s="10" t="n">
        <f aca="false">VLOOKUP($D108,products!$A$1:$G$49,5,0)</f>
        <v>12.15</v>
      </c>
      <c r="M108" s="10" t="n">
        <f aca="false">L108*E108</f>
        <v>24.3</v>
      </c>
      <c r="N108" s="1" t="str">
        <f aca="false">IF(I108="Rob","Robusta",IF(I108="Exc","Excelsa",IF(I108="Ara","Arab",IF(I108="Lib","Liberica"))))</f>
        <v>Excelsa</v>
      </c>
      <c r="O108" s="1" t="str">
        <f aca="false">IF(J108="M","Medium",IF(J108="L","Light",IF(J108="D","Dark")))</f>
        <v>Dark</v>
      </c>
    </row>
    <row r="109" customFormat="false" ht="15" hidden="false" customHeight="false" outlineLevel="0" collapsed="false">
      <c r="A109" s="7" t="s">
        <v>261</v>
      </c>
      <c r="B109" s="8" t="n">
        <v>43569</v>
      </c>
      <c r="C109" s="7" t="s">
        <v>262</v>
      </c>
      <c r="D109" s="1" t="s">
        <v>37</v>
      </c>
      <c r="E109" s="7" t="n">
        <v>3</v>
      </c>
      <c r="F109" s="7" t="str">
        <f aca="false">_xlfn.XLOOKUP(C109,customers!A108:A1108,customers!B108:B1108,,0)</f>
        <v>Pen Wye</v>
      </c>
      <c r="G109" s="7" t="str">
        <f aca="false">IF(_xlfn.XLOOKUP(C109,customers!$A$1:$A$1001,customers!$C$1:$C$1001,,3)=0,"",_xlfn.XLOOKUP(C109,customers!$A$1:$A$1001,customers!$C$1:$C$1001,,3))</f>
        <v>pwye2z@dagondesign.com</v>
      </c>
      <c r="H109" s="7" t="str">
        <f aca="false">_xlfn.XLOOKUP(C109,customers!$A$1:$A$1001,customers!$G$1:$G$1001,,0)</f>
        <v>United States</v>
      </c>
      <c r="I109" s="1" t="str">
        <f aca="false">VLOOKUP(D109,products!$A$1:$G$49,2,0)</f>
        <v>Rob</v>
      </c>
      <c r="J109" s="1" t="str">
        <f aca="false">VLOOKUP($D109,products!$A$1:$G$49,3,0)</f>
        <v>M</v>
      </c>
      <c r="K109" s="9" t="n">
        <f aca="false">VLOOKUP($D109,products!$A$1:$G$49,4,0)</f>
        <v>0.5</v>
      </c>
      <c r="L109" s="10" t="n">
        <f aca="false">VLOOKUP($D109,products!$A$1:$G$49,5,0)</f>
        <v>5.97</v>
      </c>
      <c r="M109" s="10" t="n">
        <f aca="false">L109*E109</f>
        <v>17.91</v>
      </c>
      <c r="N109" s="1" t="str">
        <f aca="false">IF(I109="Rob","Robusta",IF(I109="Exc","Excelsa",IF(I109="Ara","Arab",IF(I109="Lib","Liberica"))))</f>
        <v>Robusta</v>
      </c>
      <c r="O109" s="1" t="str">
        <f aca="false">IF(J109="M","Medium",IF(J109="L","Light",IF(J109="D","Dark")))</f>
        <v>Medium</v>
      </c>
    </row>
    <row r="110" customFormat="false" ht="15" hidden="false" customHeight="false" outlineLevel="0" collapsed="false">
      <c r="A110" s="7" t="s">
        <v>263</v>
      </c>
      <c r="B110" s="8" t="n">
        <v>44041</v>
      </c>
      <c r="C110" s="7" t="s">
        <v>264</v>
      </c>
      <c r="D110" s="1" t="s">
        <v>82</v>
      </c>
      <c r="E110" s="7" t="n">
        <v>4</v>
      </c>
      <c r="F110" s="7" t="str">
        <f aca="false">_xlfn.XLOOKUP(C110,customers!A109:A1109,customers!B109:B1109,,0)</f>
        <v>Isahella Hagland</v>
      </c>
      <c r="G110" s="7" t="str">
        <f aca="false">IF(_xlfn.XLOOKUP(C110,customers!$A$1:$A$1001,customers!$C$1:$C$1001,,3)=0,"",_xlfn.XLOOKUP(C110,customers!$A$1:$A$1001,customers!$C$1:$C$1001,,3))</f>
        <v/>
      </c>
      <c r="H110" s="7" t="str">
        <f aca="false">_xlfn.XLOOKUP(C110,customers!$A$1:$A$1001,customers!$G$1:$G$1001,,0)</f>
        <v>United States</v>
      </c>
      <c r="I110" s="1" t="str">
        <f aca="false">VLOOKUP(D110,products!$A$1:$G$49,2,0)</f>
        <v>Ara</v>
      </c>
      <c r="J110" s="1" t="str">
        <f aca="false">VLOOKUP($D110,products!$A$1:$G$49,3,0)</f>
        <v>M</v>
      </c>
      <c r="K110" s="9" t="n">
        <f aca="false">VLOOKUP($D110,products!$A$1:$G$49,4,0)</f>
        <v>0.5</v>
      </c>
      <c r="L110" s="10" t="n">
        <f aca="false">VLOOKUP($D110,products!$A$1:$G$49,5,0)</f>
        <v>6.75</v>
      </c>
      <c r="M110" s="10" t="n">
        <f aca="false">L110*E110</f>
        <v>27</v>
      </c>
      <c r="N110" s="1" t="str">
        <f aca="false">IF(I110="Rob","Robusta",IF(I110="Exc","Excelsa",IF(I110="Ara","Arab",IF(I110="Lib","Liberica"))))</f>
        <v>Arab</v>
      </c>
      <c r="O110" s="1" t="str">
        <f aca="false">IF(J110="M","Medium",IF(J110="L","Light",IF(J110="D","Dark")))</f>
        <v>Medium</v>
      </c>
    </row>
    <row r="111" customFormat="false" ht="15" hidden="false" customHeight="false" outlineLevel="0" collapsed="false">
      <c r="A111" s="7" t="s">
        <v>265</v>
      </c>
      <c r="B111" s="8" t="n">
        <v>43811</v>
      </c>
      <c r="C111" s="7" t="s">
        <v>266</v>
      </c>
      <c r="D111" s="1" t="s">
        <v>138</v>
      </c>
      <c r="E111" s="7" t="n">
        <v>1</v>
      </c>
      <c r="F111" s="7" t="str">
        <f aca="false">_xlfn.XLOOKUP(C111,customers!A110:A1110,customers!B110:B1110,,0)</f>
        <v>Terry Sheryn</v>
      </c>
      <c r="G111" s="7" t="str">
        <f aca="false">IF(_xlfn.XLOOKUP(C111,customers!$A$1:$A$1001,customers!$C$1:$C$1001,,3)=0,"",_xlfn.XLOOKUP(C111,customers!$A$1:$A$1001,customers!$C$1:$C$1001,,3))</f>
        <v>tsheryn31@mtv.com</v>
      </c>
      <c r="H111" s="7" t="str">
        <f aca="false">_xlfn.XLOOKUP(C111,customers!$A$1:$A$1001,customers!$G$1:$G$1001,,0)</f>
        <v>United States</v>
      </c>
      <c r="I111" s="1" t="str">
        <f aca="false">VLOOKUP(D111,products!$A$1:$G$49,2,0)</f>
        <v>Lib</v>
      </c>
      <c r="J111" s="1" t="str">
        <f aca="false">VLOOKUP($D111,products!$A$1:$G$49,3,0)</f>
        <v>D</v>
      </c>
      <c r="K111" s="9" t="n">
        <f aca="false">VLOOKUP($D111,products!$A$1:$G$49,4,0)</f>
        <v>0.5</v>
      </c>
      <c r="L111" s="10" t="n">
        <f aca="false">VLOOKUP($D111,products!$A$1:$G$49,5,0)</f>
        <v>7.77</v>
      </c>
      <c r="M111" s="10" t="n">
        <f aca="false">L111*E111</f>
        <v>7.77</v>
      </c>
      <c r="N111" s="1" t="str">
        <f aca="false">IF(I111="Rob","Robusta",IF(I111="Exc","Excelsa",IF(I111="Ara","Arab",IF(I111="Lib","Liberica"))))</f>
        <v>Liberica</v>
      </c>
      <c r="O111" s="1" t="str">
        <f aca="false">IF(J111="M","Medium",IF(J111="L","Light",IF(J111="D","Dark")))</f>
        <v>Dark</v>
      </c>
    </row>
    <row r="112" customFormat="false" ht="15" hidden="false" customHeight="false" outlineLevel="0" collapsed="false">
      <c r="A112" s="7" t="s">
        <v>267</v>
      </c>
      <c r="B112" s="8" t="n">
        <v>44727</v>
      </c>
      <c r="C112" s="7" t="s">
        <v>268</v>
      </c>
      <c r="D112" s="1" t="s">
        <v>269</v>
      </c>
      <c r="E112" s="7" t="n">
        <v>3</v>
      </c>
      <c r="F112" s="7" t="str">
        <f aca="false">_xlfn.XLOOKUP(C112,customers!A111:A1111,customers!B111:B1111,,0)</f>
        <v>Marie-jeanne Redgrave</v>
      </c>
      <c r="G112" s="7" t="str">
        <f aca="false">IF(_xlfn.XLOOKUP(C112,customers!$A$1:$A$1001,customers!$C$1:$C$1001,,3)=0,"",_xlfn.XLOOKUP(C112,customers!$A$1:$A$1001,customers!$C$1:$C$1001,,3))</f>
        <v>mredgrave32@cargocollective.com</v>
      </c>
      <c r="H112" s="7" t="str">
        <f aca="false">_xlfn.XLOOKUP(C112,customers!$A$1:$A$1001,customers!$G$1:$G$1001,,0)</f>
        <v>United States</v>
      </c>
      <c r="I112" s="1" t="str">
        <f aca="false">VLOOKUP(D112,products!$A$1:$G$49,2,0)</f>
        <v>Exc</v>
      </c>
      <c r="J112" s="1" t="str">
        <f aca="false">VLOOKUP($D112,products!$A$1:$G$49,3,0)</f>
        <v>L</v>
      </c>
      <c r="K112" s="9" t="n">
        <f aca="false">VLOOKUP($D112,products!$A$1:$G$49,4,0)</f>
        <v>0.2</v>
      </c>
      <c r="L112" s="10" t="n">
        <f aca="false">VLOOKUP($D112,products!$A$1:$G$49,5,0)</f>
        <v>4.455</v>
      </c>
      <c r="M112" s="10" t="n">
        <f aca="false">L112*E112</f>
        <v>13.365</v>
      </c>
      <c r="N112" s="1" t="str">
        <f aca="false">IF(I112="Rob","Robusta",IF(I112="Exc","Excelsa",IF(I112="Ara","Arab",IF(I112="Lib","Liberica"))))</f>
        <v>Excelsa</v>
      </c>
      <c r="O112" s="1" t="str">
        <f aca="false">IF(J112="M","Medium",IF(J112="L","Light",IF(J112="D","Dark")))</f>
        <v>Light</v>
      </c>
    </row>
    <row r="113" customFormat="false" ht="15" hidden="false" customHeight="false" outlineLevel="0" collapsed="false">
      <c r="A113" s="7" t="s">
        <v>270</v>
      </c>
      <c r="B113" s="8" t="n">
        <v>43642</v>
      </c>
      <c r="C113" s="7" t="s">
        <v>271</v>
      </c>
      <c r="D113" s="1" t="s">
        <v>161</v>
      </c>
      <c r="E113" s="7" t="n">
        <v>5</v>
      </c>
      <c r="F113" s="7" t="str">
        <f aca="false">_xlfn.XLOOKUP(C113,customers!A112:A1112,customers!B112:B1112,,0)</f>
        <v>Betty Fominov</v>
      </c>
      <c r="G113" s="7" t="str">
        <f aca="false">IF(_xlfn.XLOOKUP(C113,customers!$A$1:$A$1001,customers!$C$1:$C$1001,,3)=0,"",_xlfn.XLOOKUP(C113,customers!$A$1:$A$1001,customers!$C$1:$C$1001,,3))</f>
        <v>bfominov33@yale.edu</v>
      </c>
      <c r="H113" s="7" t="str">
        <f aca="false">_xlfn.XLOOKUP(C113,customers!$A$1:$A$1001,customers!$G$1:$G$1001,,0)</f>
        <v>United States</v>
      </c>
      <c r="I113" s="1" t="str">
        <f aca="false">VLOOKUP(D113,products!$A$1:$G$49,2,0)</f>
        <v>Rob</v>
      </c>
      <c r="J113" s="1" t="str">
        <f aca="false">VLOOKUP($D113,products!$A$1:$G$49,3,0)</f>
        <v>D</v>
      </c>
      <c r="K113" s="9" t="n">
        <f aca="false">VLOOKUP($D113,products!$A$1:$G$49,4,0)</f>
        <v>0.5</v>
      </c>
      <c r="L113" s="10" t="n">
        <f aca="false">VLOOKUP($D113,products!$A$1:$G$49,5,0)</f>
        <v>5.37</v>
      </c>
      <c r="M113" s="10" t="n">
        <f aca="false">L113*E113</f>
        <v>26.85</v>
      </c>
      <c r="N113" s="1" t="str">
        <f aca="false">IF(I113="Rob","Robusta",IF(I113="Exc","Excelsa",IF(I113="Ara","Arab",IF(I113="Lib","Liberica"))))</f>
        <v>Robusta</v>
      </c>
      <c r="O113" s="1" t="str">
        <f aca="false">IF(J113="M","Medium",IF(J113="L","Light",IF(J113="D","Dark")))</f>
        <v>Dark</v>
      </c>
    </row>
    <row r="114" customFormat="false" ht="15" hidden="false" customHeight="false" outlineLevel="0" collapsed="false">
      <c r="A114" s="7" t="s">
        <v>272</v>
      </c>
      <c r="B114" s="8" t="n">
        <v>44481</v>
      </c>
      <c r="C114" s="7" t="s">
        <v>273</v>
      </c>
      <c r="D114" s="1" t="s">
        <v>76</v>
      </c>
      <c r="E114" s="7" t="n">
        <v>1</v>
      </c>
      <c r="F114" s="7" t="str">
        <f aca="false">_xlfn.XLOOKUP(C114,customers!A113:A1113,customers!B113:B1113,,0)</f>
        <v>Shawnee Critchlow</v>
      </c>
      <c r="G114" s="7" t="str">
        <f aca="false">IF(_xlfn.XLOOKUP(C114,customers!$A$1:$A$1001,customers!$C$1:$C$1001,,3)=0,"",_xlfn.XLOOKUP(C114,customers!$A$1:$A$1001,customers!$C$1:$C$1001,,3))</f>
        <v>scritchlow34@un.org</v>
      </c>
      <c r="H114" s="7" t="str">
        <f aca="false">_xlfn.XLOOKUP(C114,customers!$A$1:$A$1001,customers!$G$1:$G$1001,,0)</f>
        <v>United States</v>
      </c>
      <c r="I114" s="1" t="str">
        <f aca="false">VLOOKUP(D114,products!$A$1:$G$49,2,0)</f>
        <v>Ara</v>
      </c>
      <c r="J114" s="1" t="str">
        <f aca="false">VLOOKUP($D114,products!$A$1:$G$49,3,0)</f>
        <v>M</v>
      </c>
      <c r="K114" s="9" t="n">
        <f aca="false">VLOOKUP($D114,products!$A$1:$G$49,4,0)</f>
        <v>1</v>
      </c>
      <c r="L114" s="10" t="n">
        <f aca="false">VLOOKUP($D114,products!$A$1:$G$49,5,0)</f>
        <v>11.25</v>
      </c>
      <c r="M114" s="10" t="n">
        <f aca="false">L114*E114</f>
        <v>11.25</v>
      </c>
      <c r="N114" s="1" t="str">
        <f aca="false">IF(I114="Rob","Robusta",IF(I114="Exc","Excelsa",IF(I114="Ara","Arab",IF(I114="Lib","Liberica"))))</f>
        <v>Arab</v>
      </c>
      <c r="O114" s="1" t="str">
        <f aca="false">IF(J114="M","Medium",IF(J114="L","Light",IF(J114="D","Dark")))</f>
        <v>Medium</v>
      </c>
    </row>
    <row r="115" customFormat="false" ht="15" hidden="false" customHeight="false" outlineLevel="0" collapsed="false">
      <c r="A115" s="7" t="s">
        <v>274</v>
      </c>
      <c r="B115" s="8" t="n">
        <v>43556</v>
      </c>
      <c r="C115" s="7" t="s">
        <v>275</v>
      </c>
      <c r="D115" s="1" t="s">
        <v>111</v>
      </c>
      <c r="E115" s="7" t="n">
        <v>1</v>
      </c>
      <c r="F115" s="7" t="str">
        <f aca="false">_xlfn.XLOOKUP(C115,customers!A114:A1114,customers!B114:B1114,,0)</f>
        <v>Merrel Steptow</v>
      </c>
      <c r="G115" s="7" t="str">
        <f aca="false">IF(_xlfn.XLOOKUP(C115,customers!$A$1:$A$1001,customers!$C$1:$C$1001,,3)=0,"",_xlfn.XLOOKUP(C115,customers!$A$1:$A$1001,customers!$C$1:$C$1001,,3))</f>
        <v>msteptow35@earthlink.net</v>
      </c>
      <c r="H115" s="7" t="str">
        <f aca="false">_xlfn.XLOOKUP(C115,customers!$A$1:$A$1001,customers!$G$1:$G$1001,,0)</f>
        <v>Ireland</v>
      </c>
      <c r="I115" s="1" t="str">
        <f aca="false">VLOOKUP(D115,products!$A$1:$G$49,2,0)</f>
        <v>Lib</v>
      </c>
      <c r="J115" s="1" t="str">
        <f aca="false">VLOOKUP($D115,products!$A$1:$G$49,3,0)</f>
        <v>M</v>
      </c>
      <c r="K115" s="9" t="n">
        <f aca="false">VLOOKUP($D115,products!$A$1:$G$49,4,0)</f>
        <v>1</v>
      </c>
      <c r="L115" s="10" t="n">
        <f aca="false">VLOOKUP($D115,products!$A$1:$G$49,5,0)</f>
        <v>14.55</v>
      </c>
      <c r="M115" s="10" t="n">
        <f aca="false">L115*E115</f>
        <v>14.55</v>
      </c>
      <c r="N115" s="1" t="str">
        <f aca="false">IF(I115="Rob","Robusta",IF(I115="Exc","Excelsa",IF(I115="Ara","Arab",IF(I115="Lib","Liberica"))))</f>
        <v>Liberica</v>
      </c>
      <c r="O115" s="1" t="str">
        <f aca="false">IF(J115="M","Medium",IF(J115="L","Light",IF(J115="D","Dark")))</f>
        <v>Medium</v>
      </c>
    </row>
    <row r="116" customFormat="false" ht="15" hidden="false" customHeight="false" outlineLevel="0" collapsed="false">
      <c r="A116" s="7" t="s">
        <v>276</v>
      </c>
      <c r="B116" s="8" t="n">
        <v>44265</v>
      </c>
      <c r="C116" s="7" t="s">
        <v>277</v>
      </c>
      <c r="D116" s="1" t="s">
        <v>197</v>
      </c>
      <c r="E116" s="7" t="n">
        <v>4</v>
      </c>
      <c r="F116" s="7" t="str">
        <f aca="false">_xlfn.XLOOKUP(C116,customers!A115:A1115,customers!B115:B1115,,0)</f>
        <v>Carmina Hubbuck</v>
      </c>
      <c r="G116" s="7" t="str">
        <f aca="false">IF(_xlfn.XLOOKUP(C116,customers!$A$1:$A$1001,customers!$C$1:$C$1001,,3)=0,"",_xlfn.XLOOKUP(C116,customers!$A$1:$A$1001,customers!$C$1:$C$1001,,3))</f>
        <v/>
      </c>
      <c r="H116" s="7" t="str">
        <f aca="false">_xlfn.XLOOKUP(C116,customers!$A$1:$A$1001,customers!$G$1:$G$1001,,0)</f>
        <v>United States</v>
      </c>
      <c r="I116" s="1" t="str">
        <f aca="false">VLOOKUP(D116,products!$A$1:$G$49,2,0)</f>
        <v>Rob</v>
      </c>
      <c r="J116" s="1" t="str">
        <f aca="false">VLOOKUP($D116,products!$A$1:$G$49,3,0)</f>
        <v>L</v>
      </c>
      <c r="K116" s="9" t="n">
        <f aca="false">VLOOKUP($D116,products!$A$1:$G$49,4,0)</f>
        <v>0.2</v>
      </c>
      <c r="L116" s="10" t="n">
        <f aca="false">VLOOKUP($D116,products!$A$1:$G$49,5,0)</f>
        <v>3.585</v>
      </c>
      <c r="M116" s="10" t="n">
        <f aca="false">L116*E116</f>
        <v>14.34</v>
      </c>
      <c r="N116" s="1" t="str">
        <f aca="false">IF(I116="Rob","Robusta",IF(I116="Exc","Excelsa",IF(I116="Ara","Arab",IF(I116="Lib","Liberica"))))</f>
        <v>Robusta</v>
      </c>
      <c r="O116" s="1" t="str">
        <f aca="false">IF(J116="M","Medium",IF(J116="L","Light",IF(J116="D","Dark")))</f>
        <v>Light</v>
      </c>
    </row>
    <row r="117" customFormat="false" ht="15" hidden="false" customHeight="false" outlineLevel="0" collapsed="false">
      <c r="A117" s="7" t="s">
        <v>278</v>
      </c>
      <c r="B117" s="8" t="n">
        <v>43693</v>
      </c>
      <c r="C117" s="7" t="s">
        <v>279</v>
      </c>
      <c r="D117" s="1" t="s">
        <v>147</v>
      </c>
      <c r="E117" s="7" t="n">
        <v>1</v>
      </c>
      <c r="F117" s="7" t="str">
        <f aca="false">_xlfn.XLOOKUP(C117,customers!A116:A1116,customers!B116:B1116,,0)</f>
        <v>Ingeberg Mulliner</v>
      </c>
      <c r="G117" s="7" t="str">
        <f aca="false">IF(_xlfn.XLOOKUP(C117,customers!$A$1:$A$1001,customers!$C$1:$C$1001,,3)=0,"",_xlfn.XLOOKUP(C117,customers!$A$1:$A$1001,customers!$C$1:$C$1001,,3))</f>
        <v>imulliner37@pinterest.com</v>
      </c>
      <c r="H117" s="7" t="str">
        <f aca="false">_xlfn.XLOOKUP(C117,customers!$A$1:$A$1001,customers!$G$1:$G$1001,,0)</f>
        <v>United Kingdom</v>
      </c>
      <c r="I117" s="1" t="str">
        <f aca="false">VLOOKUP(D117,products!$A$1:$G$49,2,0)</f>
        <v>Lib</v>
      </c>
      <c r="J117" s="1" t="str">
        <f aca="false">VLOOKUP($D117,products!$A$1:$G$49,3,0)</f>
        <v>L</v>
      </c>
      <c r="K117" s="9" t="n">
        <f aca="false">VLOOKUP($D117,products!$A$1:$G$49,4,0)</f>
        <v>1</v>
      </c>
      <c r="L117" s="10" t="n">
        <f aca="false">VLOOKUP($D117,products!$A$1:$G$49,5,0)</f>
        <v>15.85</v>
      </c>
      <c r="M117" s="10" t="n">
        <f aca="false">L117*E117</f>
        <v>15.85</v>
      </c>
      <c r="N117" s="1" t="str">
        <f aca="false">IF(I117="Rob","Robusta",IF(I117="Exc","Excelsa",IF(I117="Ara","Arab",IF(I117="Lib","Liberica"))))</f>
        <v>Liberica</v>
      </c>
      <c r="O117" s="1" t="str">
        <f aca="false">IF(J117="M","Medium",IF(J117="L","Light",IF(J117="D","Dark")))</f>
        <v>Light</v>
      </c>
    </row>
    <row r="118" customFormat="false" ht="15" hidden="false" customHeight="false" outlineLevel="0" collapsed="false">
      <c r="A118" s="7" t="s">
        <v>280</v>
      </c>
      <c r="B118" s="8" t="n">
        <v>44054</v>
      </c>
      <c r="C118" s="7" t="s">
        <v>281</v>
      </c>
      <c r="D118" s="1" t="s">
        <v>34</v>
      </c>
      <c r="E118" s="7" t="n">
        <v>4</v>
      </c>
      <c r="F118" s="7" t="str">
        <f aca="false">_xlfn.XLOOKUP(C118,customers!A117:A1117,customers!B117:B1117,,0)</f>
        <v>Geneva Standley</v>
      </c>
      <c r="G118" s="7" t="str">
        <f aca="false">IF(_xlfn.XLOOKUP(C118,customers!$A$1:$A$1001,customers!$C$1:$C$1001,,3)=0,"",_xlfn.XLOOKUP(C118,customers!$A$1:$A$1001,customers!$C$1:$C$1001,,3))</f>
        <v>gstandley38@dion.ne.jp</v>
      </c>
      <c r="H118" s="7" t="str">
        <f aca="false">_xlfn.XLOOKUP(C118,customers!$A$1:$A$1001,customers!$G$1:$G$1001,,0)</f>
        <v>Ireland</v>
      </c>
      <c r="I118" s="1" t="str">
        <f aca="false">VLOOKUP(D118,products!$A$1:$G$49,2,0)</f>
        <v>Lib</v>
      </c>
      <c r="J118" s="1" t="str">
        <f aca="false">VLOOKUP($D118,products!$A$1:$G$49,3,0)</f>
        <v>L</v>
      </c>
      <c r="K118" s="9" t="n">
        <f aca="false">VLOOKUP($D118,products!$A$1:$G$49,4,0)</f>
        <v>0.2</v>
      </c>
      <c r="L118" s="10" t="n">
        <f aca="false">VLOOKUP($D118,products!$A$1:$G$49,5,0)</f>
        <v>4.755</v>
      </c>
      <c r="M118" s="10" t="n">
        <f aca="false">L118*E118</f>
        <v>19.02</v>
      </c>
      <c r="N118" s="1" t="str">
        <f aca="false">IF(I118="Rob","Robusta",IF(I118="Exc","Excelsa",IF(I118="Ara","Arab",IF(I118="Lib","Liberica"))))</f>
        <v>Liberica</v>
      </c>
      <c r="O118" s="1" t="str">
        <f aca="false">IF(J118="M","Medium",IF(J118="L","Light",IF(J118="D","Dark")))</f>
        <v>Light</v>
      </c>
    </row>
    <row r="119" customFormat="false" ht="15" hidden="false" customHeight="false" outlineLevel="0" collapsed="false">
      <c r="A119" s="7" t="s">
        <v>282</v>
      </c>
      <c r="B119" s="8" t="n">
        <v>44656</v>
      </c>
      <c r="C119" s="7" t="s">
        <v>283</v>
      </c>
      <c r="D119" s="1" t="s">
        <v>98</v>
      </c>
      <c r="E119" s="7" t="n">
        <v>4</v>
      </c>
      <c r="F119" s="7" t="str">
        <f aca="false">_xlfn.XLOOKUP(C119,customers!A118:A1118,customers!B118:B1118,,0)</f>
        <v>Brook Drage</v>
      </c>
      <c r="G119" s="7" t="str">
        <f aca="false">IF(_xlfn.XLOOKUP(C119,customers!$A$1:$A$1001,customers!$C$1:$C$1001,,3)=0,"",_xlfn.XLOOKUP(C119,customers!$A$1:$A$1001,customers!$C$1:$C$1001,,3))</f>
        <v>bdrage39@youku.com</v>
      </c>
      <c r="H119" s="7" t="str">
        <f aca="false">_xlfn.XLOOKUP(C119,customers!$A$1:$A$1001,customers!$G$1:$G$1001,,0)</f>
        <v>United States</v>
      </c>
      <c r="I119" s="1" t="str">
        <f aca="false">VLOOKUP(D119,products!$A$1:$G$49,2,0)</f>
        <v>Lib</v>
      </c>
      <c r="J119" s="1" t="str">
        <f aca="false">VLOOKUP($D119,products!$A$1:$G$49,3,0)</f>
        <v>L</v>
      </c>
      <c r="K119" s="9" t="n">
        <f aca="false">VLOOKUP($D119,products!$A$1:$G$49,4,0)</f>
        <v>0.5</v>
      </c>
      <c r="L119" s="10" t="n">
        <f aca="false">VLOOKUP($D119,products!$A$1:$G$49,5,0)</f>
        <v>9.51</v>
      </c>
      <c r="M119" s="10" t="n">
        <f aca="false">L119*E119</f>
        <v>38.04</v>
      </c>
      <c r="N119" s="1" t="str">
        <f aca="false">IF(I119="Rob","Robusta",IF(I119="Exc","Excelsa",IF(I119="Ara","Arab",IF(I119="Lib","Liberica"))))</f>
        <v>Liberica</v>
      </c>
      <c r="O119" s="1" t="str">
        <f aca="false">IF(J119="M","Medium",IF(J119="L","Light",IF(J119="D","Dark")))</f>
        <v>Light</v>
      </c>
    </row>
    <row r="120" customFormat="false" ht="15" hidden="false" customHeight="false" outlineLevel="0" collapsed="false">
      <c r="A120" s="7" t="s">
        <v>284</v>
      </c>
      <c r="B120" s="8" t="n">
        <v>43760</v>
      </c>
      <c r="C120" s="7" t="s">
        <v>285</v>
      </c>
      <c r="D120" s="1" t="s">
        <v>31</v>
      </c>
      <c r="E120" s="7" t="n">
        <v>3</v>
      </c>
      <c r="F120" s="7" t="str">
        <f aca="false">_xlfn.XLOOKUP(C120,customers!A119:A1119,customers!B119:B1119,,0)</f>
        <v>Muffin Yallop</v>
      </c>
      <c r="G120" s="7" t="str">
        <f aca="false">IF(_xlfn.XLOOKUP(C120,customers!$A$1:$A$1001,customers!$C$1:$C$1001,,3)=0,"",_xlfn.XLOOKUP(C120,customers!$A$1:$A$1001,customers!$C$1:$C$1001,,3))</f>
        <v>myallop3a@fema.gov</v>
      </c>
      <c r="H120" s="7" t="str">
        <f aca="false">_xlfn.XLOOKUP(C120,customers!$A$1:$A$1001,customers!$G$1:$G$1001,,0)</f>
        <v>United States</v>
      </c>
      <c r="I120" s="1" t="str">
        <f aca="false">VLOOKUP(D120,products!$A$1:$G$49,2,0)</f>
        <v>Exc</v>
      </c>
      <c r="J120" s="1" t="str">
        <f aca="false">VLOOKUP($D120,products!$A$1:$G$49,3,0)</f>
        <v>D</v>
      </c>
      <c r="K120" s="9" t="n">
        <f aca="false">VLOOKUP($D120,products!$A$1:$G$49,4,0)</f>
        <v>0.5</v>
      </c>
      <c r="L120" s="10" t="n">
        <f aca="false">VLOOKUP($D120,products!$A$1:$G$49,5,0)</f>
        <v>7.29</v>
      </c>
      <c r="M120" s="10" t="n">
        <f aca="false">L120*E120</f>
        <v>21.87</v>
      </c>
      <c r="N120" s="1" t="str">
        <f aca="false">IF(I120="Rob","Robusta",IF(I120="Exc","Excelsa",IF(I120="Ara","Arab",IF(I120="Lib","Liberica"))))</f>
        <v>Excelsa</v>
      </c>
      <c r="O120" s="1" t="str">
        <f aca="false">IF(J120="M","Medium",IF(J120="L","Light",IF(J120="D","Dark")))</f>
        <v>Dark</v>
      </c>
    </row>
    <row r="121" customFormat="false" ht="15" hidden="false" customHeight="false" outlineLevel="0" collapsed="false">
      <c r="A121" s="7" t="s">
        <v>286</v>
      </c>
      <c r="B121" s="8" t="n">
        <v>44471</v>
      </c>
      <c r="C121" s="7" t="s">
        <v>287</v>
      </c>
      <c r="D121" s="1" t="s">
        <v>79</v>
      </c>
      <c r="E121" s="7" t="n">
        <v>1</v>
      </c>
      <c r="F121" s="7" t="str">
        <f aca="false">_xlfn.XLOOKUP(C121,customers!A120:A1120,customers!B120:B1120,,0)</f>
        <v>Cordi Switsur</v>
      </c>
      <c r="G121" s="7" t="str">
        <f aca="false">IF(_xlfn.XLOOKUP(C121,customers!$A$1:$A$1001,customers!$C$1:$C$1001,,3)=0,"",_xlfn.XLOOKUP(C121,customers!$A$1:$A$1001,customers!$C$1:$C$1001,,3))</f>
        <v>cswitsur3b@chronoengine.com</v>
      </c>
      <c r="H121" s="7" t="str">
        <f aca="false">_xlfn.XLOOKUP(C121,customers!$A$1:$A$1001,customers!$G$1:$G$1001,,0)</f>
        <v>United States</v>
      </c>
      <c r="I121" s="1" t="str">
        <f aca="false">VLOOKUP(D121,products!$A$1:$G$49,2,0)</f>
        <v>Exc</v>
      </c>
      <c r="J121" s="1" t="str">
        <f aca="false">VLOOKUP($D121,products!$A$1:$G$49,3,0)</f>
        <v>M</v>
      </c>
      <c r="K121" s="9" t="n">
        <f aca="false">VLOOKUP($D121,products!$A$1:$G$49,4,0)</f>
        <v>0.2</v>
      </c>
      <c r="L121" s="10" t="n">
        <f aca="false">VLOOKUP($D121,products!$A$1:$G$49,5,0)</f>
        <v>4.125</v>
      </c>
      <c r="M121" s="10" t="n">
        <f aca="false">L121*E121</f>
        <v>4.125</v>
      </c>
      <c r="N121" s="1" t="str">
        <f aca="false">IF(I121="Rob","Robusta",IF(I121="Exc","Excelsa",IF(I121="Ara","Arab",IF(I121="Lib","Liberica"))))</f>
        <v>Excelsa</v>
      </c>
      <c r="O121" s="1" t="str">
        <f aca="false">IF(J121="M","Medium",IF(J121="L","Light",IF(J121="D","Dark")))</f>
        <v>Medium</v>
      </c>
    </row>
    <row r="122" customFormat="false" ht="15" hidden="false" customHeight="false" outlineLevel="0" collapsed="false">
      <c r="A122" s="7" t="s">
        <v>286</v>
      </c>
      <c r="B122" s="8" t="n">
        <v>44471</v>
      </c>
      <c r="C122" s="7" t="s">
        <v>287</v>
      </c>
      <c r="D122" s="1" t="s">
        <v>130</v>
      </c>
      <c r="E122" s="7" t="n">
        <v>1</v>
      </c>
      <c r="F122" s="7" t="str">
        <f aca="false">_xlfn.XLOOKUP(C122,customers!A121:A1121,customers!B121:B1121,,0)</f>
        <v>Cordi Switsur</v>
      </c>
      <c r="G122" s="7" t="str">
        <f aca="false">IF(_xlfn.XLOOKUP(C122,customers!$A$1:$A$1001,customers!$C$1:$C$1001,,3)=0,"",_xlfn.XLOOKUP(C122,customers!$A$1:$A$1001,customers!$C$1:$C$1001,,3))</f>
        <v>cswitsur3b@chronoengine.com</v>
      </c>
      <c r="H122" s="7" t="str">
        <f aca="false">_xlfn.XLOOKUP(C122,customers!$A$1:$A$1001,customers!$G$1:$G$1001,,0)</f>
        <v>United States</v>
      </c>
      <c r="I122" s="1" t="str">
        <f aca="false">VLOOKUP(D122,products!$A$1:$G$49,2,0)</f>
        <v>Ara</v>
      </c>
      <c r="J122" s="1" t="str">
        <f aca="false">VLOOKUP($D122,products!$A$1:$G$49,3,0)</f>
        <v>L</v>
      </c>
      <c r="K122" s="9" t="n">
        <f aca="false">VLOOKUP($D122,products!$A$1:$G$49,4,0)</f>
        <v>0.2</v>
      </c>
      <c r="L122" s="10" t="n">
        <f aca="false">VLOOKUP($D122,products!$A$1:$G$49,5,0)</f>
        <v>3.885</v>
      </c>
      <c r="M122" s="10" t="n">
        <f aca="false">L122*E122</f>
        <v>3.885</v>
      </c>
      <c r="N122" s="1" t="str">
        <f aca="false">IF(I122="Rob","Robusta",IF(I122="Exc","Excelsa",IF(I122="Ara","Arab",IF(I122="Lib","Liberica"))))</f>
        <v>Arab</v>
      </c>
      <c r="O122" s="1" t="str">
        <f aca="false">IF(J122="M","Medium",IF(J122="L","Light",IF(J122="D","Dark")))</f>
        <v>Light</v>
      </c>
    </row>
    <row r="123" customFormat="false" ht="15" hidden="false" customHeight="false" outlineLevel="0" collapsed="false">
      <c r="A123" s="7" t="s">
        <v>286</v>
      </c>
      <c r="B123" s="8" t="n">
        <v>44471</v>
      </c>
      <c r="C123" s="7" t="s">
        <v>287</v>
      </c>
      <c r="D123" s="1" t="s">
        <v>24</v>
      </c>
      <c r="E123" s="7" t="n">
        <v>5</v>
      </c>
      <c r="F123" s="7" t="e">
        <f aca="false">_xlfn.XLOOKUP(C123,customers!A122:A1122,customers!B122:B1122,,0)</f>
        <v>#N/A</v>
      </c>
      <c r="G123" s="7" t="str">
        <f aca="false">IF(_xlfn.XLOOKUP(C123,customers!$A$1:$A$1001,customers!$C$1:$C$1001,,3)=0,"",_xlfn.XLOOKUP(C123,customers!$A$1:$A$1001,customers!$C$1:$C$1001,,3))</f>
        <v>cswitsur3b@chronoengine.com</v>
      </c>
      <c r="H123" s="7" t="str">
        <f aca="false">_xlfn.XLOOKUP(C123,customers!$A$1:$A$1001,customers!$G$1:$G$1001,,0)</f>
        <v>United States</v>
      </c>
      <c r="I123" s="1" t="str">
        <f aca="false">VLOOKUP(D123,products!$A$1:$G$49,2,0)</f>
        <v>Exc</v>
      </c>
      <c r="J123" s="1" t="str">
        <f aca="false">VLOOKUP($D123,products!$A$1:$G$49,3,0)</f>
        <v>M</v>
      </c>
      <c r="K123" s="9" t="n">
        <f aca="false">VLOOKUP($D123,products!$A$1:$G$49,4,0)</f>
        <v>1</v>
      </c>
      <c r="L123" s="10" t="n">
        <f aca="false">VLOOKUP($D123,products!$A$1:$G$49,5,0)</f>
        <v>13.75</v>
      </c>
      <c r="M123" s="10" t="n">
        <f aca="false">L123*E123</f>
        <v>68.75</v>
      </c>
      <c r="N123" s="1" t="str">
        <f aca="false">IF(I123="Rob","Robusta",IF(I123="Exc","Excelsa",IF(I123="Ara","Arab",IF(I123="Lib","Liberica"))))</f>
        <v>Excelsa</v>
      </c>
      <c r="O123" s="1" t="str">
        <f aca="false">IF(J123="M","Medium",IF(J123="L","Light",IF(J123="D","Dark")))</f>
        <v>Medium</v>
      </c>
    </row>
    <row r="124" customFormat="false" ht="15" hidden="false" customHeight="false" outlineLevel="0" collapsed="false">
      <c r="A124" s="7" t="s">
        <v>288</v>
      </c>
      <c r="B124" s="8" t="n">
        <v>44268</v>
      </c>
      <c r="C124" s="7" t="s">
        <v>289</v>
      </c>
      <c r="D124" s="1" t="s">
        <v>87</v>
      </c>
      <c r="E124" s="7" t="n">
        <v>4</v>
      </c>
      <c r="F124" s="7" t="str">
        <f aca="false">_xlfn.XLOOKUP(C124,customers!A123:A1123,customers!B123:B1123,,0)</f>
        <v>Mahala Ludwell</v>
      </c>
      <c r="G124" s="7" t="str">
        <f aca="false">IF(_xlfn.XLOOKUP(C124,customers!$A$1:$A$1001,customers!$C$1:$C$1001,,3)=0,"",_xlfn.XLOOKUP(C124,customers!$A$1:$A$1001,customers!$C$1:$C$1001,,3))</f>
        <v>mludwell3e@blogger.com</v>
      </c>
      <c r="H124" s="7" t="str">
        <f aca="false">_xlfn.XLOOKUP(C124,customers!$A$1:$A$1001,customers!$G$1:$G$1001,,0)</f>
        <v>United States</v>
      </c>
      <c r="I124" s="1" t="str">
        <f aca="false">VLOOKUP(D124,products!$A$1:$G$49,2,0)</f>
        <v>Ara</v>
      </c>
      <c r="J124" s="1" t="str">
        <f aca="false">VLOOKUP($D124,products!$A$1:$G$49,3,0)</f>
        <v>D</v>
      </c>
      <c r="K124" s="9" t="n">
        <f aca="false">VLOOKUP($D124,products!$A$1:$G$49,4,0)</f>
        <v>0.5</v>
      </c>
      <c r="L124" s="10" t="n">
        <f aca="false">VLOOKUP($D124,products!$A$1:$G$49,5,0)</f>
        <v>5.97</v>
      </c>
      <c r="M124" s="10" t="n">
        <f aca="false">L124*E124</f>
        <v>23.88</v>
      </c>
      <c r="N124" s="1" t="str">
        <f aca="false">IF(I124="Rob","Robusta",IF(I124="Exc","Excelsa",IF(I124="Ara","Arab",IF(I124="Lib","Liberica"))))</f>
        <v>Arab</v>
      </c>
      <c r="O124" s="1" t="str">
        <f aca="false">IF(J124="M","Medium",IF(J124="L","Light",IF(J124="D","Dark")))</f>
        <v>Dark</v>
      </c>
    </row>
    <row r="125" customFormat="false" ht="15" hidden="false" customHeight="false" outlineLevel="0" collapsed="false">
      <c r="A125" s="7" t="s">
        <v>290</v>
      </c>
      <c r="B125" s="8" t="n">
        <v>44724</v>
      </c>
      <c r="C125" s="7" t="s">
        <v>291</v>
      </c>
      <c r="D125" s="1" t="s">
        <v>119</v>
      </c>
      <c r="E125" s="7" t="n">
        <v>4</v>
      </c>
      <c r="F125" s="7" t="str">
        <f aca="false">_xlfn.XLOOKUP(C125,customers!A124:A1124,customers!B124:B1124,,0)</f>
        <v>Doll Beauchamp</v>
      </c>
      <c r="G125" s="7" t="str">
        <f aca="false">IF(_xlfn.XLOOKUP(C125,customers!$A$1:$A$1001,customers!$C$1:$C$1001,,3)=0,"",_xlfn.XLOOKUP(C125,customers!$A$1:$A$1001,customers!$C$1:$C$1001,,3))</f>
        <v>dbeauchamp3f@usda.gov</v>
      </c>
      <c r="H125" s="7" t="str">
        <f aca="false">_xlfn.XLOOKUP(C125,customers!$A$1:$A$1001,customers!$G$1:$G$1001,,0)</f>
        <v>United States</v>
      </c>
      <c r="I125" s="1" t="str">
        <f aca="false">VLOOKUP(D125,products!$A$1:$G$49,2,0)</f>
        <v>Lib</v>
      </c>
      <c r="J125" s="1" t="str">
        <f aca="false">VLOOKUP($D125,products!$A$1:$G$49,3,0)</f>
        <v>L</v>
      </c>
      <c r="K125" s="9" t="n">
        <f aca="false">VLOOKUP($D125,products!$A$1:$G$49,4,0)</f>
        <v>2.5</v>
      </c>
      <c r="L125" s="10" t="n">
        <f aca="false">VLOOKUP($D125,products!$A$1:$G$49,5,0)</f>
        <v>36.455</v>
      </c>
      <c r="M125" s="10" t="n">
        <f aca="false">L125*E125</f>
        <v>145.82</v>
      </c>
      <c r="N125" s="1" t="str">
        <f aca="false">IF(I125="Rob","Robusta",IF(I125="Exc","Excelsa",IF(I125="Ara","Arab",IF(I125="Lib","Liberica"))))</f>
        <v>Liberica</v>
      </c>
      <c r="O125" s="1" t="str">
        <f aca="false">IF(J125="M","Medium",IF(J125="L","Light",IF(J125="D","Dark")))</f>
        <v>Light</v>
      </c>
    </row>
    <row r="126" customFormat="false" ht="15" hidden="false" customHeight="false" outlineLevel="0" collapsed="false">
      <c r="A126" s="7" t="s">
        <v>292</v>
      </c>
      <c r="B126" s="8" t="n">
        <v>43582</v>
      </c>
      <c r="C126" s="7" t="s">
        <v>293</v>
      </c>
      <c r="D126" s="1" t="s">
        <v>92</v>
      </c>
      <c r="E126" s="7" t="n">
        <v>5</v>
      </c>
      <c r="F126" s="7" t="str">
        <f aca="false">_xlfn.XLOOKUP(C126,customers!A125:A1125,customers!B125:B1125,,0)</f>
        <v>Stanford Rodliff</v>
      </c>
      <c r="G126" s="7" t="str">
        <f aca="false">IF(_xlfn.XLOOKUP(C126,customers!$A$1:$A$1001,customers!$C$1:$C$1001,,3)=0,"",_xlfn.XLOOKUP(C126,customers!$A$1:$A$1001,customers!$C$1:$C$1001,,3))</f>
        <v>srodliff3g@ted.com</v>
      </c>
      <c r="H126" s="7" t="str">
        <f aca="false">_xlfn.XLOOKUP(C126,customers!$A$1:$A$1001,customers!$G$1:$G$1001,,0)</f>
        <v>United States</v>
      </c>
      <c r="I126" s="1" t="str">
        <f aca="false">VLOOKUP(D126,products!$A$1:$G$49,2,0)</f>
        <v>Lib</v>
      </c>
      <c r="J126" s="1" t="str">
        <f aca="false">VLOOKUP($D126,products!$A$1:$G$49,3,0)</f>
        <v>M</v>
      </c>
      <c r="K126" s="9" t="n">
        <f aca="false">VLOOKUP($D126,products!$A$1:$G$49,4,0)</f>
        <v>0.2</v>
      </c>
      <c r="L126" s="10" t="n">
        <f aca="false">VLOOKUP($D126,products!$A$1:$G$49,5,0)</f>
        <v>4.365</v>
      </c>
      <c r="M126" s="10" t="n">
        <f aca="false">L126*E126</f>
        <v>21.825</v>
      </c>
      <c r="N126" s="1" t="str">
        <f aca="false">IF(I126="Rob","Robusta",IF(I126="Exc","Excelsa",IF(I126="Ara","Arab",IF(I126="Lib","Liberica"))))</f>
        <v>Liberica</v>
      </c>
      <c r="O126" s="1" t="str">
        <f aca="false">IF(J126="M","Medium",IF(J126="L","Light",IF(J126="D","Dark")))</f>
        <v>Medium</v>
      </c>
    </row>
    <row r="127" customFormat="false" ht="15" hidden="false" customHeight="false" outlineLevel="0" collapsed="false">
      <c r="A127" s="7" t="s">
        <v>294</v>
      </c>
      <c r="B127" s="8" t="n">
        <v>43608</v>
      </c>
      <c r="C127" s="7" t="s">
        <v>295</v>
      </c>
      <c r="D127" s="1" t="s">
        <v>93</v>
      </c>
      <c r="E127" s="7" t="n">
        <v>3</v>
      </c>
      <c r="F127" s="7" t="str">
        <f aca="false">_xlfn.XLOOKUP(C127,customers!A126:A1126,customers!B126:B1126,,0)</f>
        <v>Stevana Woodham</v>
      </c>
      <c r="G127" s="7" t="str">
        <f aca="false">IF(_xlfn.XLOOKUP(C127,customers!$A$1:$A$1001,customers!$C$1:$C$1001,,3)=0,"",_xlfn.XLOOKUP(C127,customers!$A$1:$A$1001,customers!$C$1:$C$1001,,3))</f>
        <v>swoodham3h@businesswire.com</v>
      </c>
      <c r="H127" s="7" t="str">
        <f aca="false">_xlfn.XLOOKUP(C127,customers!$A$1:$A$1001,customers!$G$1:$G$1001,,0)</f>
        <v>Ireland</v>
      </c>
      <c r="I127" s="1" t="str">
        <f aca="false">VLOOKUP(D127,products!$A$1:$G$49,2,0)</f>
        <v>Lib</v>
      </c>
      <c r="J127" s="1" t="str">
        <f aca="false">VLOOKUP($D127,products!$A$1:$G$49,3,0)</f>
        <v>M</v>
      </c>
      <c r="K127" s="9" t="n">
        <f aca="false">VLOOKUP($D127,products!$A$1:$G$49,4,0)</f>
        <v>0.5</v>
      </c>
      <c r="L127" s="10" t="n">
        <f aca="false">VLOOKUP($D127,products!$A$1:$G$49,5,0)</f>
        <v>8.73</v>
      </c>
      <c r="M127" s="10" t="n">
        <f aca="false">L127*E127</f>
        <v>26.19</v>
      </c>
      <c r="N127" s="1" t="str">
        <f aca="false">IF(I127="Rob","Robusta",IF(I127="Exc","Excelsa",IF(I127="Ara","Arab",IF(I127="Lib","Liberica"))))</f>
        <v>Liberica</v>
      </c>
      <c r="O127" s="1" t="str">
        <f aca="false">IF(J127="M","Medium",IF(J127="L","Light",IF(J127="D","Dark")))</f>
        <v>Medium</v>
      </c>
    </row>
    <row r="128" customFormat="false" ht="15" hidden="false" customHeight="false" outlineLevel="0" collapsed="false">
      <c r="A128" s="7" t="s">
        <v>296</v>
      </c>
      <c r="B128" s="8" t="n">
        <v>44026</v>
      </c>
      <c r="C128" s="7" t="s">
        <v>297</v>
      </c>
      <c r="D128" s="1" t="s">
        <v>76</v>
      </c>
      <c r="E128" s="7" t="n">
        <v>1</v>
      </c>
      <c r="F128" s="7" t="str">
        <f aca="false">_xlfn.XLOOKUP(C128,customers!A127:A1127,customers!B127:B1127,,0)</f>
        <v>Hewet Synnot</v>
      </c>
      <c r="G128" s="7" t="str">
        <f aca="false">IF(_xlfn.XLOOKUP(C128,customers!$A$1:$A$1001,customers!$C$1:$C$1001,,3)=0,"",_xlfn.XLOOKUP(C128,customers!$A$1:$A$1001,customers!$C$1:$C$1001,,3))</f>
        <v>hsynnot3i@about.com</v>
      </c>
      <c r="H128" s="7" t="str">
        <f aca="false">_xlfn.XLOOKUP(C128,customers!$A$1:$A$1001,customers!$G$1:$G$1001,,0)</f>
        <v>United States</v>
      </c>
      <c r="I128" s="1" t="str">
        <f aca="false">VLOOKUP(D128,products!$A$1:$G$49,2,0)</f>
        <v>Ara</v>
      </c>
      <c r="J128" s="1" t="str">
        <f aca="false">VLOOKUP($D128,products!$A$1:$G$49,3,0)</f>
        <v>M</v>
      </c>
      <c r="K128" s="9" t="n">
        <f aca="false">VLOOKUP($D128,products!$A$1:$G$49,4,0)</f>
        <v>1</v>
      </c>
      <c r="L128" s="10" t="n">
        <f aca="false">VLOOKUP($D128,products!$A$1:$G$49,5,0)</f>
        <v>11.25</v>
      </c>
      <c r="M128" s="10" t="n">
        <f aca="false">L128*E128</f>
        <v>11.25</v>
      </c>
      <c r="N128" s="1" t="str">
        <f aca="false">IF(I128="Rob","Robusta",IF(I128="Exc","Excelsa",IF(I128="Ara","Arab",IF(I128="Lib","Liberica"))))</f>
        <v>Arab</v>
      </c>
      <c r="O128" s="1" t="str">
        <f aca="false">IF(J128="M","Medium",IF(J128="L","Light",IF(J128="D","Dark")))</f>
        <v>Medium</v>
      </c>
    </row>
    <row r="129" customFormat="false" ht="15" hidden="false" customHeight="false" outlineLevel="0" collapsed="false">
      <c r="A129" s="7" t="s">
        <v>298</v>
      </c>
      <c r="B129" s="8" t="n">
        <v>44510</v>
      </c>
      <c r="C129" s="7" t="s">
        <v>299</v>
      </c>
      <c r="D129" s="1" t="s">
        <v>28</v>
      </c>
      <c r="E129" s="7" t="n">
        <v>6</v>
      </c>
      <c r="F129" s="7" t="str">
        <f aca="false">_xlfn.XLOOKUP(C129,customers!A128:A1128,customers!B128:B1128,,0)</f>
        <v>Raleigh Lepere</v>
      </c>
      <c r="G129" s="7" t="str">
        <f aca="false">IF(_xlfn.XLOOKUP(C129,customers!$A$1:$A$1001,customers!$C$1:$C$1001,,3)=0,"",_xlfn.XLOOKUP(C129,customers!$A$1:$A$1001,customers!$C$1:$C$1001,,3))</f>
        <v>rlepere3j@shop-pro.jp</v>
      </c>
      <c r="H129" s="7" t="str">
        <f aca="false">_xlfn.XLOOKUP(C129,customers!$A$1:$A$1001,customers!$G$1:$G$1001,,0)</f>
        <v>Ireland</v>
      </c>
      <c r="I129" s="1" t="str">
        <f aca="false">VLOOKUP(D129,products!$A$1:$G$49,2,0)</f>
        <v>Lib</v>
      </c>
      <c r="J129" s="1" t="str">
        <f aca="false">VLOOKUP($D129,products!$A$1:$G$49,3,0)</f>
        <v>D</v>
      </c>
      <c r="K129" s="9" t="n">
        <f aca="false">VLOOKUP($D129,products!$A$1:$G$49,4,0)</f>
        <v>1</v>
      </c>
      <c r="L129" s="10" t="n">
        <f aca="false">VLOOKUP($D129,products!$A$1:$G$49,5,0)</f>
        <v>12.95</v>
      </c>
      <c r="M129" s="10" t="n">
        <f aca="false">L129*E129</f>
        <v>77.7</v>
      </c>
      <c r="N129" s="1" t="str">
        <f aca="false">IF(I129="Rob","Robusta",IF(I129="Exc","Excelsa",IF(I129="Ara","Arab",IF(I129="Lib","Liberica"))))</f>
        <v>Liberica</v>
      </c>
      <c r="O129" s="1" t="str">
        <f aca="false">IF(J129="M","Medium",IF(J129="L","Light",IF(J129="D","Dark")))</f>
        <v>Dark</v>
      </c>
    </row>
    <row r="130" customFormat="false" ht="15" hidden="false" customHeight="false" outlineLevel="0" collapsed="false">
      <c r="A130" s="7" t="s">
        <v>300</v>
      </c>
      <c r="B130" s="8" t="n">
        <v>44439</v>
      </c>
      <c r="C130" s="7" t="s">
        <v>301</v>
      </c>
      <c r="D130" s="1" t="s">
        <v>82</v>
      </c>
      <c r="E130" s="7" t="n">
        <v>1</v>
      </c>
      <c r="F130" s="7" t="str">
        <f aca="false">_xlfn.XLOOKUP(C130,customers!A129:A1129,customers!B129:B1129,,0)</f>
        <v>Timofei Woofinden</v>
      </c>
      <c r="G130" s="7" t="str">
        <f aca="false">IF(_xlfn.XLOOKUP(C130,customers!$A$1:$A$1001,customers!$C$1:$C$1001,,3)=0,"",_xlfn.XLOOKUP(C130,customers!$A$1:$A$1001,customers!$C$1:$C$1001,,3))</f>
        <v>twoofinden3k@businesswire.com</v>
      </c>
      <c r="H130" s="7" t="str">
        <f aca="false">_xlfn.XLOOKUP(C130,customers!$A$1:$A$1001,customers!$G$1:$G$1001,,0)</f>
        <v>United States</v>
      </c>
      <c r="I130" s="1" t="str">
        <f aca="false">VLOOKUP(D130,products!$A$1:$G$49,2,0)</f>
        <v>Ara</v>
      </c>
      <c r="J130" s="1" t="str">
        <f aca="false">VLOOKUP($D130,products!$A$1:$G$49,3,0)</f>
        <v>M</v>
      </c>
      <c r="K130" s="9" t="n">
        <f aca="false">VLOOKUP($D130,products!$A$1:$G$49,4,0)</f>
        <v>0.5</v>
      </c>
      <c r="L130" s="10" t="n">
        <f aca="false">VLOOKUP($D130,products!$A$1:$G$49,5,0)</f>
        <v>6.75</v>
      </c>
      <c r="M130" s="10" t="n">
        <f aca="false">L130*E130</f>
        <v>6.75</v>
      </c>
      <c r="N130" s="1" t="str">
        <f aca="false">IF(I130="Rob","Robusta",IF(I130="Exc","Excelsa",IF(I130="Ara","Arab",IF(I130="Lib","Liberica"))))</f>
        <v>Arab</v>
      </c>
      <c r="O130" s="1" t="str">
        <f aca="false">IF(J130="M","Medium",IF(J130="L","Light",IF(J130="D","Dark")))</f>
        <v>Medium</v>
      </c>
    </row>
    <row r="131" customFormat="false" ht="15" hidden="false" customHeight="false" outlineLevel="0" collapsed="false">
      <c r="A131" s="7" t="s">
        <v>302</v>
      </c>
      <c r="B131" s="8" t="n">
        <v>43652</v>
      </c>
      <c r="C131" s="7" t="s">
        <v>303</v>
      </c>
      <c r="D131" s="1" t="s">
        <v>260</v>
      </c>
      <c r="E131" s="7" t="n">
        <v>1</v>
      </c>
      <c r="F131" s="7" t="str">
        <f aca="false">_xlfn.XLOOKUP(C131,customers!A130:A1130,customers!B130:B1130,,0)</f>
        <v>Evelina Dacca</v>
      </c>
      <c r="G131" s="7" t="str">
        <f aca="false">IF(_xlfn.XLOOKUP(C131,customers!$A$1:$A$1001,customers!$C$1:$C$1001,,3)=0,"",_xlfn.XLOOKUP(C131,customers!$A$1:$A$1001,customers!$C$1:$C$1001,,3))</f>
        <v>edacca3l@google.pl</v>
      </c>
      <c r="H131" s="7" t="str">
        <f aca="false">_xlfn.XLOOKUP(C131,customers!$A$1:$A$1001,customers!$G$1:$G$1001,,0)</f>
        <v>United States</v>
      </c>
      <c r="I131" s="1" t="str">
        <f aca="false">VLOOKUP(D131,products!$A$1:$G$49,2,0)</f>
        <v>Exc</v>
      </c>
      <c r="J131" s="1" t="str">
        <f aca="false">VLOOKUP($D131,products!$A$1:$G$49,3,0)</f>
        <v>D</v>
      </c>
      <c r="K131" s="9" t="n">
        <f aca="false">VLOOKUP($D131,products!$A$1:$G$49,4,0)</f>
        <v>1</v>
      </c>
      <c r="L131" s="10" t="n">
        <f aca="false">VLOOKUP($D131,products!$A$1:$G$49,5,0)</f>
        <v>12.15</v>
      </c>
      <c r="M131" s="10" t="n">
        <f aca="false">L131*E131</f>
        <v>12.15</v>
      </c>
      <c r="N131" s="1" t="str">
        <f aca="false">IF(I131="Rob","Robusta",IF(I131="Exc","Excelsa",IF(I131="Ara","Arab",IF(I131="Lib","Liberica"))))</f>
        <v>Excelsa</v>
      </c>
      <c r="O131" s="1" t="str">
        <f aca="false">IF(J131="M","Medium",IF(J131="L","Light",IF(J131="D","Dark")))</f>
        <v>Dark</v>
      </c>
    </row>
    <row r="132" customFormat="false" ht="15" hidden="false" customHeight="false" outlineLevel="0" collapsed="false">
      <c r="A132" s="7" t="s">
        <v>304</v>
      </c>
      <c r="B132" s="8" t="n">
        <v>44624</v>
      </c>
      <c r="C132" s="7" t="s">
        <v>305</v>
      </c>
      <c r="D132" s="1" t="s">
        <v>219</v>
      </c>
      <c r="E132" s="7" t="n">
        <v>5</v>
      </c>
      <c r="F132" s="7" t="str">
        <f aca="false">_xlfn.XLOOKUP(C132,customers!A131:A1131,customers!B131:B1131,,0)</f>
        <v>Bidget Tremellier</v>
      </c>
      <c r="G132" s="7" t="str">
        <f aca="false">IF(_xlfn.XLOOKUP(C132,customers!$A$1:$A$1001,customers!$C$1:$C$1001,,3)=0,"",_xlfn.XLOOKUP(C132,customers!$A$1:$A$1001,customers!$C$1:$C$1001,,3))</f>
        <v/>
      </c>
      <c r="H132" s="7" t="str">
        <f aca="false">_xlfn.XLOOKUP(C132,customers!$A$1:$A$1001,customers!$G$1:$G$1001,,0)</f>
        <v>Ireland</v>
      </c>
      <c r="I132" s="1" t="str">
        <f aca="false">VLOOKUP(D132,products!$A$1:$G$49,2,0)</f>
        <v>Ara</v>
      </c>
      <c r="J132" s="1" t="str">
        <f aca="false">VLOOKUP($D132,products!$A$1:$G$49,3,0)</f>
        <v>L</v>
      </c>
      <c r="K132" s="9" t="n">
        <f aca="false">VLOOKUP($D132,products!$A$1:$G$49,4,0)</f>
        <v>2.5</v>
      </c>
      <c r="L132" s="10" t="n">
        <f aca="false">VLOOKUP($D132,products!$A$1:$G$49,5,0)</f>
        <v>29.785</v>
      </c>
      <c r="M132" s="10" t="n">
        <f aca="false">L132*E132</f>
        <v>148.925</v>
      </c>
      <c r="N132" s="1" t="str">
        <f aca="false">IF(I132="Rob","Robusta",IF(I132="Exc","Excelsa",IF(I132="Ara","Arab",IF(I132="Lib","Liberica"))))</f>
        <v>Arab</v>
      </c>
      <c r="O132" s="1" t="str">
        <f aca="false">IF(J132="M","Medium",IF(J132="L","Light",IF(J132="D","Dark")))</f>
        <v>Light</v>
      </c>
    </row>
    <row r="133" customFormat="false" ht="15" hidden="false" customHeight="false" outlineLevel="0" collapsed="false">
      <c r="A133" s="7" t="s">
        <v>306</v>
      </c>
      <c r="B133" s="8" t="n">
        <v>44196</v>
      </c>
      <c r="C133" s="7" t="s">
        <v>307</v>
      </c>
      <c r="D133" s="1" t="s">
        <v>31</v>
      </c>
      <c r="E133" s="7" t="n">
        <v>2</v>
      </c>
      <c r="F133" s="7" t="str">
        <f aca="false">_xlfn.XLOOKUP(C133,customers!A132:A1132,customers!B132:B1132,,0)</f>
        <v>Bobinette Hindsberg</v>
      </c>
      <c r="G133" s="7" t="str">
        <f aca="false">IF(_xlfn.XLOOKUP(C133,customers!$A$1:$A$1001,customers!$C$1:$C$1001,,3)=0,"",_xlfn.XLOOKUP(C133,customers!$A$1:$A$1001,customers!$C$1:$C$1001,,3))</f>
        <v>bhindsberg3n@blogs.com</v>
      </c>
      <c r="H133" s="7" t="str">
        <f aca="false">_xlfn.XLOOKUP(C133,customers!$A$1:$A$1001,customers!$G$1:$G$1001,,0)</f>
        <v>United States</v>
      </c>
      <c r="I133" s="1" t="str">
        <f aca="false">VLOOKUP(D133,products!$A$1:$G$49,2,0)</f>
        <v>Exc</v>
      </c>
      <c r="J133" s="1" t="str">
        <f aca="false">VLOOKUP($D133,products!$A$1:$G$49,3,0)</f>
        <v>D</v>
      </c>
      <c r="K133" s="9" t="n">
        <f aca="false">VLOOKUP($D133,products!$A$1:$G$49,4,0)</f>
        <v>0.5</v>
      </c>
      <c r="L133" s="10" t="n">
        <f aca="false">VLOOKUP($D133,products!$A$1:$G$49,5,0)</f>
        <v>7.29</v>
      </c>
      <c r="M133" s="10" t="n">
        <f aca="false">L133*E133</f>
        <v>14.58</v>
      </c>
      <c r="N133" s="1" t="str">
        <f aca="false">IF(I133="Rob","Robusta",IF(I133="Exc","Excelsa",IF(I133="Ara","Arab",IF(I133="Lib","Liberica"))))</f>
        <v>Excelsa</v>
      </c>
      <c r="O133" s="1" t="str">
        <f aca="false">IF(J133="M","Medium",IF(J133="L","Light",IF(J133="D","Dark")))</f>
        <v>Dark</v>
      </c>
    </row>
    <row r="134" customFormat="false" ht="15" hidden="false" customHeight="false" outlineLevel="0" collapsed="false">
      <c r="A134" s="7" t="s">
        <v>308</v>
      </c>
      <c r="B134" s="8" t="n">
        <v>44043</v>
      </c>
      <c r="C134" s="7" t="s">
        <v>309</v>
      </c>
      <c r="D134" s="1" t="s">
        <v>219</v>
      </c>
      <c r="E134" s="7" t="n">
        <v>5</v>
      </c>
      <c r="F134" s="7" t="str">
        <f aca="false">_xlfn.XLOOKUP(C134,customers!A133:A1133,customers!B133:B1133,,0)</f>
        <v>Osbert Robins</v>
      </c>
      <c r="G134" s="7" t="str">
        <f aca="false">IF(_xlfn.XLOOKUP(C134,customers!$A$1:$A$1001,customers!$C$1:$C$1001,,3)=0,"",_xlfn.XLOOKUP(C134,customers!$A$1:$A$1001,customers!$C$1:$C$1001,,3))</f>
        <v>orobins3o@salon.com</v>
      </c>
      <c r="H134" s="7" t="str">
        <f aca="false">_xlfn.XLOOKUP(C134,customers!$A$1:$A$1001,customers!$G$1:$G$1001,,0)</f>
        <v>United States</v>
      </c>
      <c r="I134" s="1" t="str">
        <f aca="false">VLOOKUP(D134,products!$A$1:$G$49,2,0)</f>
        <v>Ara</v>
      </c>
      <c r="J134" s="1" t="str">
        <f aca="false">VLOOKUP($D134,products!$A$1:$G$49,3,0)</f>
        <v>L</v>
      </c>
      <c r="K134" s="9" t="n">
        <f aca="false">VLOOKUP($D134,products!$A$1:$G$49,4,0)</f>
        <v>2.5</v>
      </c>
      <c r="L134" s="10" t="n">
        <f aca="false">VLOOKUP($D134,products!$A$1:$G$49,5,0)</f>
        <v>29.785</v>
      </c>
      <c r="M134" s="10" t="n">
        <f aca="false">L134*E134</f>
        <v>148.925</v>
      </c>
      <c r="N134" s="1" t="str">
        <f aca="false">IF(I134="Rob","Robusta",IF(I134="Exc","Excelsa",IF(I134="Ara","Arab",IF(I134="Lib","Liberica"))))</f>
        <v>Arab</v>
      </c>
      <c r="O134" s="1" t="str">
        <f aca="false">IF(J134="M","Medium",IF(J134="L","Light",IF(J134="D","Dark")))</f>
        <v>Light</v>
      </c>
    </row>
    <row r="135" customFormat="false" ht="15" hidden="false" customHeight="false" outlineLevel="0" collapsed="false">
      <c r="A135" s="7" t="s">
        <v>310</v>
      </c>
      <c r="B135" s="8" t="n">
        <v>44340</v>
      </c>
      <c r="C135" s="7" t="s">
        <v>311</v>
      </c>
      <c r="D135" s="1" t="s">
        <v>28</v>
      </c>
      <c r="E135" s="7" t="n">
        <v>1</v>
      </c>
      <c r="F135" s="7" t="str">
        <f aca="false">_xlfn.XLOOKUP(C135,customers!A134:A1134,customers!B134:B1134,,0)</f>
        <v>Othello Syseland</v>
      </c>
      <c r="G135" s="7" t="str">
        <f aca="false">IF(_xlfn.XLOOKUP(C135,customers!$A$1:$A$1001,customers!$C$1:$C$1001,,3)=0,"",_xlfn.XLOOKUP(C135,customers!$A$1:$A$1001,customers!$C$1:$C$1001,,3))</f>
        <v>osyseland3p@independent.co.uk</v>
      </c>
      <c r="H135" s="7" t="str">
        <f aca="false">_xlfn.XLOOKUP(C135,customers!$A$1:$A$1001,customers!$G$1:$G$1001,,0)</f>
        <v>United States</v>
      </c>
      <c r="I135" s="1" t="str">
        <f aca="false">VLOOKUP(D135,products!$A$1:$G$49,2,0)</f>
        <v>Lib</v>
      </c>
      <c r="J135" s="1" t="str">
        <f aca="false">VLOOKUP($D135,products!$A$1:$G$49,3,0)</f>
        <v>D</v>
      </c>
      <c r="K135" s="9" t="n">
        <f aca="false">VLOOKUP($D135,products!$A$1:$G$49,4,0)</f>
        <v>1</v>
      </c>
      <c r="L135" s="10" t="n">
        <f aca="false">VLOOKUP($D135,products!$A$1:$G$49,5,0)</f>
        <v>12.95</v>
      </c>
      <c r="M135" s="10" t="n">
        <f aca="false">L135*E135</f>
        <v>12.95</v>
      </c>
      <c r="N135" s="1" t="str">
        <f aca="false">IF(I135="Rob","Robusta",IF(I135="Exc","Excelsa",IF(I135="Ara","Arab",IF(I135="Lib","Liberica"))))</f>
        <v>Liberica</v>
      </c>
      <c r="O135" s="1" t="str">
        <f aca="false">IF(J135="M","Medium",IF(J135="L","Light",IF(J135="D","Dark")))</f>
        <v>Dark</v>
      </c>
    </row>
    <row r="136" customFormat="false" ht="15" hidden="false" customHeight="false" outlineLevel="0" collapsed="false">
      <c r="A136" s="7" t="s">
        <v>312</v>
      </c>
      <c r="B136" s="8" t="n">
        <v>44758</v>
      </c>
      <c r="C136" s="7" t="s">
        <v>313</v>
      </c>
      <c r="D136" s="1" t="s">
        <v>127</v>
      </c>
      <c r="E136" s="7" t="n">
        <v>3</v>
      </c>
      <c r="F136" s="7" t="str">
        <f aca="false">_xlfn.XLOOKUP(C136,customers!A135:A1135,customers!B135:B1135,,0)</f>
        <v>Ewell Hanby</v>
      </c>
      <c r="G136" s="7" t="str">
        <f aca="false">IF(_xlfn.XLOOKUP(C136,customers!$A$1:$A$1001,customers!$C$1:$C$1001,,3)=0,"",_xlfn.XLOOKUP(C136,customers!$A$1:$A$1001,customers!$C$1:$C$1001,,3))</f>
        <v/>
      </c>
      <c r="H136" s="7" t="str">
        <f aca="false">_xlfn.XLOOKUP(C136,customers!$A$1:$A$1001,customers!$G$1:$G$1001,,0)</f>
        <v>United States</v>
      </c>
      <c r="I136" s="1" t="str">
        <f aca="false">VLOOKUP(D136,products!$A$1:$G$49,2,0)</f>
        <v>Exc</v>
      </c>
      <c r="J136" s="1" t="str">
        <f aca="false">VLOOKUP($D136,products!$A$1:$G$49,3,0)</f>
        <v>M</v>
      </c>
      <c r="K136" s="9" t="n">
        <f aca="false">VLOOKUP($D136,products!$A$1:$G$49,4,0)</f>
        <v>2.5</v>
      </c>
      <c r="L136" s="10" t="n">
        <f aca="false">VLOOKUP($D136,products!$A$1:$G$49,5,0)</f>
        <v>31.625</v>
      </c>
      <c r="M136" s="10" t="n">
        <f aca="false">L136*E136</f>
        <v>94.875</v>
      </c>
      <c r="N136" s="1" t="str">
        <f aca="false">IF(I136="Rob","Robusta",IF(I136="Exc","Excelsa",IF(I136="Ara","Arab",IF(I136="Lib","Liberica"))))</f>
        <v>Excelsa</v>
      </c>
      <c r="O136" s="1" t="str">
        <f aca="false">IF(J136="M","Medium",IF(J136="L","Light",IF(J136="D","Dark")))</f>
        <v>Medium</v>
      </c>
    </row>
    <row r="137" customFormat="false" ht="15" hidden="false" customHeight="false" outlineLevel="0" collapsed="false">
      <c r="A137" s="7" t="s">
        <v>314</v>
      </c>
      <c r="B137" s="8" t="n">
        <v>44232</v>
      </c>
      <c r="C137" s="7" t="s">
        <v>315</v>
      </c>
      <c r="D137" s="1" t="s">
        <v>207</v>
      </c>
      <c r="E137" s="7" t="n">
        <v>5</v>
      </c>
      <c r="F137" s="7" t="e">
        <f aca="false">_xlfn.XLOOKUP(C137,customers!A136:A1136,customers!B136:B1136,,0)</f>
        <v>#N/A</v>
      </c>
      <c r="G137" s="7" t="str">
        <f aca="false">IF(_xlfn.XLOOKUP(C137,customers!$A$1:$A$1001,customers!$C$1:$C$1001,,3)=0,"",_xlfn.XLOOKUP(C137,customers!$A$1:$A$1001,customers!$C$1:$C$1001,,3))</f>
        <v>bmcamish2e@tripadvisor.com</v>
      </c>
      <c r="H137" s="7" t="str">
        <f aca="false">_xlfn.XLOOKUP(C137,customers!$A$1:$A$1001,customers!$G$1:$G$1001,,0)</f>
        <v>United States</v>
      </c>
      <c r="I137" s="1" t="str">
        <f aca="false">VLOOKUP(D137,products!$A$1:$G$49,2,0)</f>
        <v>Ara</v>
      </c>
      <c r="J137" s="1" t="str">
        <f aca="false">VLOOKUP($D137,products!$A$1:$G$49,3,0)</f>
        <v>L</v>
      </c>
      <c r="K137" s="9" t="n">
        <f aca="false">VLOOKUP($D137,products!$A$1:$G$49,4,0)</f>
        <v>0.5</v>
      </c>
      <c r="L137" s="10" t="n">
        <f aca="false">VLOOKUP($D137,products!$A$1:$G$49,5,0)</f>
        <v>7.77</v>
      </c>
      <c r="M137" s="10" t="n">
        <f aca="false">L137*E137</f>
        <v>38.85</v>
      </c>
      <c r="N137" s="1" t="str">
        <f aca="false">IF(I137="Rob","Robusta",IF(I137="Exc","Excelsa",IF(I137="Ara","Arab",IF(I137="Lib","Liberica"))))</f>
        <v>Arab</v>
      </c>
      <c r="O137" s="1" t="str">
        <f aca="false">IF(J137="M","Medium",IF(J137="L","Light",IF(J137="D","Dark")))</f>
        <v>Light</v>
      </c>
    </row>
    <row r="138" customFormat="false" ht="15" hidden="false" customHeight="false" outlineLevel="0" collapsed="false">
      <c r="A138" s="7" t="s">
        <v>316</v>
      </c>
      <c r="B138" s="8" t="n">
        <v>44406</v>
      </c>
      <c r="C138" s="7" t="s">
        <v>317</v>
      </c>
      <c r="D138" s="1" t="s">
        <v>69</v>
      </c>
      <c r="E138" s="7" t="n">
        <v>4</v>
      </c>
      <c r="F138" s="7" t="str">
        <f aca="false">_xlfn.XLOOKUP(C138,customers!A137:A1137,customers!B137:B1137,,0)</f>
        <v>Lowell Keenleyside</v>
      </c>
      <c r="G138" s="7" t="str">
        <f aca="false">IF(_xlfn.XLOOKUP(C138,customers!$A$1:$A$1001,customers!$C$1:$C$1001,,3)=0,"",_xlfn.XLOOKUP(C138,customers!$A$1:$A$1001,customers!$C$1:$C$1001,,3))</f>
        <v>lkeenleyside3s@topsy.com</v>
      </c>
      <c r="H138" s="7" t="str">
        <f aca="false">_xlfn.XLOOKUP(C138,customers!$A$1:$A$1001,customers!$G$1:$G$1001,,0)</f>
        <v>United States</v>
      </c>
      <c r="I138" s="1" t="str">
        <f aca="false">VLOOKUP(D138,products!$A$1:$G$49,2,0)</f>
        <v>Ara</v>
      </c>
      <c r="J138" s="1" t="str">
        <f aca="false">VLOOKUP($D138,products!$A$1:$G$49,3,0)</f>
        <v>D</v>
      </c>
      <c r="K138" s="9" t="n">
        <f aca="false">VLOOKUP($D138,products!$A$1:$G$49,4,0)</f>
        <v>0.2</v>
      </c>
      <c r="L138" s="10" t="n">
        <f aca="false">VLOOKUP($D138,products!$A$1:$G$49,5,0)</f>
        <v>2.985</v>
      </c>
      <c r="M138" s="10" t="n">
        <f aca="false">L138*E138</f>
        <v>11.94</v>
      </c>
      <c r="N138" s="1" t="str">
        <f aca="false">IF(I138="Rob","Robusta",IF(I138="Exc","Excelsa",IF(I138="Ara","Arab",IF(I138="Lib","Liberica"))))</f>
        <v>Arab</v>
      </c>
      <c r="O138" s="1" t="str">
        <f aca="false">IF(J138="M","Medium",IF(J138="L","Light",IF(J138="D","Dark")))</f>
        <v>Dark</v>
      </c>
    </row>
    <row r="139" customFormat="false" ht="15" hidden="false" customHeight="false" outlineLevel="0" collapsed="false">
      <c r="A139" s="7" t="s">
        <v>318</v>
      </c>
      <c r="B139" s="8" t="n">
        <v>44637</v>
      </c>
      <c r="C139" s="7" t="s">
        <v>319</v>
      </c>
      <c r="D139" s="1" t="s">
        <v>45</v>
      </c>
      <c r="E139" s="7" t="n">
        <v>3</v>
      </c>
      <c r="F139" s="7" t="str">
        <f aca="false">_xlfn.XLOOKUP(C139,customers!A138:A1138,customers!B138:B1138,,0)</f>
        <v>Elonore Joliffe</v>
      </c>
      <c r="G139" s="7" t="str">
        <f aca="false">IF(_xlfn.XLOOKUP(C139,customers!$A$1:$A$1001,customers!$C$1:$C$1001,,3)=0,"",_xlfn.XLOOKUP(C139,customers!$A$1:$A$1001,customers!$C$1:$C$1001,,3))</f>
        <v/>
      </c>
      <c r="H139" s="7" t="str">
        <f aca="false">_xlfn.XLOOKUP(C139,customers!$A$1:$A$1001,customers!$G$1:$G$1001,,0)</f>
        <v>Ireland</v>
      </c>
      <c r="I139" s="1" t="str">
        <f aca="false">VLOOKUP(D139,products!$A$1:$G$49,2,0)</f>
        <v>Exc</v>
      </c>
      <c r="J139" s="1" t="str">
        <f aca="false">VLOOKUP($D139,products!$A$1:$G$49,3,0)</f>
        <v>L</v>
      </c>
      <c r="K139" s="9" t="n">
        <f aca="false">VLOOKUP($D139,products!$A$1:$G$49,4,0)</f>
        <v>2.5</v>
      </c>
      <c r="L139" s="10" t="n">
        <f aca="false">VLOOKUP($D139,products!$A$1:$G$49,5,0)</f>
        <v>34.155</v>
      </c>
      <c r="M139" s="10" t="n">
        <f aca="false">L139*E139</f>
        <v>102.465</v>
      </c>
      <c r="N139" s="1" t="str">
        <f aca="false">IF(I139="Rob","Robusta",IF(I139="Exc","Excelsa",IF(I139="Ara","Arab",IF(I139="Lib","Liberica"))))</f>
        <v>Excelsa</v>
      </c>
      <c r="O139" s="1" t="str">
        <f aca="false">IF(J139="M","Medium",IF(J139="L","Light",IF(J139="D","Dark")))</f>
        <v>Light</v>
      </c>
    </row>
    <row r="140" customFormat="false" ht="15" hidden="false" customHeight="false" outlineLevel="0" collapsed="false">
      <c r="A140" s="7" t="s">
        <v>320</v>
      </c>
      <c r="B140" s="8" t="n">
        <v>44238</v>
      </c>
      <c r="C140" s="7" t="s">
        <v>321</v>
      </c>
      <c r="D140" s="1" t="s">
        <v>260</v>
      </c>
      <c r="E140" s="7" t="n">
        <v>4</v>
      </c>
      <c r="F140" s="7" t="str">
        <f aca="false">_xlfn.XLOOKUP(C140,customers!A139:A1139,customers!B139:B1139,,0)</f>
        <v>Abraham Coleman</v>
      </c>
      <c r="G140" s="7" t="str">
        <f aca="false">IF(_xlfn.XLOOKUP(C140,customers!$A$1:$A$1001,customers!$C$1:$C$1001,,3)=0,"",_xlfn.XLOOKUP(C140,customers!$A$1:$A$1001,customers!$C$1:$C$1001,,3))</f>
        <v/>
      </c>
      <c r="H140" s="7" t="str">
        <f aca="false">_xlfn.XLOOKUP(C140,customers!$A$1:$A$1001,customers!$G$1:$G$1001,,0)</f>
        <v>United States</v>
      </c>
      <c r="I140" s="1" t="str">
        <f aca="false">VLOOKUP(D140,products!$A$1:$G$49,2,0)</f>
        <v>Exc</v>
      </c>
      <c r="J140" s="1" t="str">
        <f aca="false">VLOOKUP($D140,products!$A$1:$G$49,3,0)</f>
        <v>D</v>
      </c>
      <c r="K140" s="9" t="n">
        <f aca="false">VLOOKUP($D140,products!$A$1:$G$49,4,0)</f>
        <v>1</v>
      </c>
      <c r="L140" s="10" t="n">
        <f aca="false">VLOOKUP($D140,products!$A$1:$G$49,5,0)</f>
        <v>12.15</v>
      </c>
      <c r="M140" s="10" t="n">
        <f aca="false">L140*E140</f>
        <v>48.6</v>
      </c>
      <c r="N140" s="1" t="str">
        <f aca="false">IF(I140="Rob","Robusta",IF(I140="Exc","Excelsa",IF(I140="Ara","Arab",IF(I140="Lib","Liberica"))))</f>
        <v>Excelsa</v>
      </c>
      <c r="O140" s="1" t="str">
        <f aca="false">IF(J140="M","Medium",IF(J140="L","Light",IF(J140="D","Dark")))</f>
        <v>Dark</v>
      </c>
    </row>
    <row r="141" customFormat="false" ht="15" hidden="false" customHeight="false" outlineLevel="0" collapsed="false">
      <c r="A141" s="7" t="s">
        <v>322</v>
      </c>
      <c r="B141" s="8" t="n">
        <v>43509</v>
      </c>
      <c r="C141" s="7" t="s">
        <v>323</v>
      </c>
      <c r="D141" s="1" t="s">
        <v>28</v>
      </c>
      <c r="E141" s="7" t="n">
        <v>6</v>
      </c>
      <c r="F141" s="7" t="str">
        <f aca="false">_xlfn.XLOOKUP(C141,customers!A140:A1140,customers!B140:B1140,,0)</f>
        <v>Rivy Farington</v>
      </c>
      <c r="G141" s="7" t="str">
        <f aca="false">IF(_xlfn.XLOOKUP(C141,customers!$A$1:$A$1001,customers!$C$1:$C$1001,,3)=0,"",_xlfn.XLOOKUP(C141,customers!$A$1:$A$1001,customers!$C$1:$C$1001,,3))</f>
        <v/>
      </c>
      <c r="H141" s="7" t="str">
        <f aca="false">_xlfn.XLOOKUP(C141,customers!$A$1:$A$1001,customers!$G$1:$G$1001,,0)</f>
        <v>United States</v>
      </c>
      <c r="I141" s="1" t="str">
        <f aca="false">VLOOKUP(D141,products!$A$1:$G$49,2,0)</f>
        <v>Lib</v>
      </c>
      <c r="J141" s="1" t="str">
        <f aca="false">VLOOKUP($D141,products!$A$1:$G$49,3,0)</f>
        <v>D</v>
      </c>
      <c r="K141" s="9" t="n">
        <f aca="false">VLOOKUP($D141,products!$A$1:$G$49,4,0)</f>
        <v>1</v>
      </c>
      <c r="L141" s="10" t="n">
        <f aca="false">VLOOKUP($D141,products!$A$1:$G$49,5,0)</f>
        <v>12.95</v>
      </c>
      <c r="M141" s="10" t="n">
        <f aca="false">L141*E141</f>
        <v>77.7</v>
      </c>
      <c r="N141" s="1" t="str">
        <f aca="false">IF(I141="Rob","Robusta",IF(I141="Exc","Excelsa",IF(I141="Ara","Arab",IF(I141="Lib","Liberica"))))</f>
        <v>Liberica</v>
      </c>
      <c r="O141" s="1" t="str">
        <f aca="false">IF(J141="M","Medium",IF(J141="L","Light",IF(J141="D","Dark")))</f>
        <v>Dark</v>
      </c>
    </row>
    <row r="142" customFormat="false" ht="15" hidden="false" customHeight="false" outlineLevel="0" collapsed="false">
      <c r="A142" s="7" t="s">
        <v>324</v>
      </c>
      <c r="B142" s="8" t="n">
        <v>44694</v>
      </c>
      <c r="C142" s="7" t="s">
        <v>325</v>
      </c>
      <c r="D142" s="1" t="s">
        <v>124</v>
      </c>
      <c r="E142" s="7" t="n">
        <v>1</v>
      </c>
      <c r="F142" s="7" t="str">
        <f aca="false">_xlfn.XLOOKUP(C142,customers!A141:A1141,customers!B141:B1141,,0)</f>
        <v>Vallie Kundt</v>
      </c>
      <c r="G142" s="7" t="str">
        <f aca="false">IF(_xlfn.XLOOKUP(C142,customers!$A$1:$A$1001,customers!$C$1:$C$1001,,3)=0,"",_xlfn.XLOOKUP(C142,customers!$A$1:$A$1001,customers!$C$1:$C$1001,,3))</f>
        <v>vkundt3w@bigcartel.com</v>
      </c>
      <c r="H142" s="7" t="str">
        <f aca="false">_xlfn.XLOOKUP(C142,customers!$A$1:$A$1001,customers!$G$1:$G$1001,,0)</f>
        <v>Ireland</v>
      </c>
      <c r="I142" s="1" t="str">
        <f aca="false">VLOOKUP(D142,products!$A$1:$G$49,2,0)</f>
        <v>Lib</v>
      </c>
      <c r="J142" s="1" t="str">
        <f aca="false">VLOOKUP($D142,products!$A$1:$G$49,3,0)</f>
        <v>D</v>
      </c>
      <c r="K142" s="9" t="n">
        <f aca="false">VLOOKUP($D142,products!$A$1:$G$49,4,0)</f>
        <v>2.5</v>
      </c>
      <c r="L142" s="10" t="n">
        <f aca="false">VLOOKUP($D142,products!$A$1:$G$49,5,0)</f>
        <v>29.785</v>
      </c>
      <c r="M142" s="10" t="n">
        <f aca="false">L142*E142</f>
        <v>29.785</v>
      </c>
      <c r="N142" s="1" t="str">
        <f aca="false">IF(I142="Rob","Robusta",IF(I142="Exc","Excelsa",IF(I142="Ara","Arab",IF(I142="Lib","Liberica"))))</f>
        <v>Liberica</v>
      </c>
      <c r="O142" s="1" t="str">
        <f aca="false">IF(J142="M","Medium",IF(J142="L","Light",IF(J142="D","Dark")))</f>
        <v>Dark</v>
      </c>
    </row>
    <row r="143" customFormat="false" ht="15" hidden="false" customHeight="false" outlineLevel="0" collapsed="false">
      <c r="A143" s="7" t="s">
        <v>326</v>
      </c>
      <c r="B143" s="8" t="n">
        <v>43970</v>
      </c>
      <c r="C143" s="7" t="s">
        <v>327</v>
      </c>
      <c r="D143" s="1" t="s">
        <v>130</v>
      </c>
      <c r="E143" s="7" t="n">
        <v>4</v>
      </c>
      <c r="F143" s="7" t="str">
        <f aca="false">_xlfn.XLOOKUP(C143,customers!A142:A1142,customers!B142:B1142,,0)</f>
        <v>Boyd Bett</v>
      </c>
      <c r="G143" s="7" t="str">
        <f aca="false">IF(_xlfn.XLOOKUP(C143,customers!$A$1:$A$1001,customers!$C$1:$C$1001,,3)=0,"",_xlfn.XLOOKUP(C143,customers!$A$1:$A$1001,customers!$C$1:$C$1001,,3))</f>
        <v>bbett3x@google.de</v>
      </c>
      <c r="H143" s="7" t="str">
        <f aca="false">_xlfn.XLOOKUP(C143,customers!$A$1:$A$1001,customers!$G$1:$G$1001,,0)</f>
        <v>United States</v>
      </c>
      <c r="I143" s="1" t="str">
        <f aca="false">VLOOKUP(D143,products!$A$1:$G$49,2,0)</f>
        <v>Ara</v>
      </c>
      <c r="J143" s="1" t="str">
        <f aca="false">VLOOKUP($D143,products!$A$1:$G$49,3,0)</f>
        <v>L</v>
      </c>
      <c r="K143" s="9" t="n">
        <f aca="false">VLOOKUP($D143,products!$A$1:$G$49,4,0)</f>
        <v>0.2</v>
      </c>
      <c r="L143" s="10" t="n">
        <f aca="false">VLOOKUP($D143,products!$A$1:$G$49,5,0)</f>
        <v>3.885</v>
      </c>
      <c r="M143" s="10" t="n">
        <f aca="false">L143*E143</f>
        <v>15.54</v>
      </c>
      <c r="N143" s="1" t="str">
        <f aca="false">IF(I143="Rob","Robusta",IF(I143="Exc","Excelsa",IF(I143="Ara","Arab",IF(I143="Lib","Liberica"))))</f>
        <v>Arab</v>
      </c>
      <c r="O143" s="1" t="str">
        <f aca="false">IF(J143="M","Medium",IF(J143="L","Light",IF(J143="D","Dark")))</f>
        <v>Light</v>
      </c>
    </row>
    <row r="144" customFormat="false" ht="15" hidden="false" customHeight="false" outlineLevel="0" collapsed="false">
      <c r="A144" s="7" t="s">
        <v>328</v>
      </c>
      <c r="B144" s="8" t="n">
        <v>44678</v>
      </c>
      <c r="C144" s="7" t="s">
        <v>329</v>
      </c>
      <c r="D144" s="1" t="s">
        <v>45</v>
      </c>
      <c r="E144" s="7" t="n">
        <v>4</v>
      </c>
      <c r="F144" s="7" t="str">
        <f aca="false">_xlfn.XLOOKUP(C144,customers!A143:A1143,customers!B143:B1143,,0)</f>
        <v>Julio Armytage</v>
      </c>
      <c r="G144" s="7" t="str">
        <f aca="false">IF(_xlfn.XLOOKUP(C144,customers!$A$1:$A$1001,customers!$C$1:$C$1001,,3)=0,"",_xlfn.XLOOKUP(C144,customers!$A$1:$A$1001,customers!$C$1:$C$1001,,3))</f>
        <v/>
      </c>
      <c r="H144" s="7" t="str">
        <f aca="false">_xlfn.XLOOKUP(C144,customers!$A$1:$A$1001,customers!$G$1:$G$1001,,0)</f>
        <v>Ireland</v>
      </c>
      <c r="I144" s="1" t="str">
        <f aca="false">VLOOKUP(D144,products!$A$1:$G$49,2,0)</f>
        <v>Exc</v>
      </c>
      <c r="J144" s="1" t="str">
        <f aca="false">VLOOKUP($D144,products!$A$1:$G$49,3,0)</f>
        <v>L</v>
      </c>
      <c r="K144" s="9" t="n">
        <f aca="false">VLOOKUP($D144,products!$A$1:$G$49,4,0)</f>
        <v>2.5</v>
      </c>
      <c r="L144" s="10" t="n">
        <f aca="false">VLOOKUP($D144,products!$A$1:$G$49,5,0)</f>
        <v>34.155</v>
      </c>
      <c r="M144" s="10" t="n">
        <f aca="false">L144*E144</f>
        <v>136.62</v>
      </c>
      <c r="N144" s="1" t="str">
        <f aca="false">IF(I144="Rob","Robusta",IF(I144="Exc","Excelsa",IF(I144="Ara","Arab",IF(I144="Lib","Liberica"))))</f>
        <v>Excelsa</v>
      </c>
      <c r="O144" s="1" t="str">
        <f aca="false">IF(J144="M","Medium",IF(J144="L","Light",IF(J144="D","Dark")))</f>
        <v>Light</v>
      </c>
    </row>
    <row r="145" customFormat="false" ht="15" hidden="false" customHeight="false" outlineLevel="0" collapsed="false">
      <c r="A145" s="7" t="s">
        <v>330</v>
      </c>
      <c r="B145" s="8" t="n">
        <v>44083</v>
      </c>
      <c r="C145" s="7" t="s">
        <v>331</v>
      </c>
      <c r="D145" s="1" t="s">
        <v>93</v>
      </c>
      <c r="E145" s="7" t="n">
        <v>2</v>
      </c>
      <c r="F145" s="7" t="str">
        <f aca="false">_xlfn.XLOOKUP(C145,customers!A144:A1144,customers!B144:B1144,,0)</f>
        <v>Deana Staite</v>
      </c>
      <c r="G145" s="7" t="str">
        <f aca="false">IF(_xlfn.XLOOKUP(C145,customers!$A$1:$A$1001,customers!$C$1:$C$1001,,3)=0,"",_xlfn.XLOOKUP(C145,customers!$A$1:$A$1001,customers!$C$1:$C$1001,,3))</f>
        <v>dstaite3z@scientificamerican.com</v>
      </c>
      <c r="H145" s="7" t="str">
        <f aca="false">_xlfn.XLOOKUP(C145,customers!$A$1:$A$1001,customers!$G$1:$G$1001,,0)</f>
        <v>United States</v>
      </c>
      <c r="I145" s="1" t="str">
        <f aca="false">VLOOKUP(D145,products!$A$1:$G$49,2,0)</f>
        <v>Lib</v>
      </c>
      <c r="J145" s="1" t="str">
        <f aca="false">VLOOKUP($D145,products!$A$1:$G$49,3,0)</f>
        <v>M</v>
      </c>
      <c r="K145" s="9" t="n">
        <f aca="false">VLOOKUP($D145,products!$A$1:$G$49,4,0)</f>
        <v>0.5</v>
      </c>
      <c r="L145" s="10" t="n">
        <f aca="false">VLOOKUP($D145,products!$A$1:$G$49,5,0)</f>
        <v>8.73</v>
      </c>
      <c r="M145" s="10" t="n">
        <f aca="false">L145*E145</f>
        <v>17.46</v>
      </c>
      <c r="N145" s="1" t="str">
        <f aca="false">IF(I145="Rob","Robusta",IF(I145="Exc","Excelsa",IF(I145="Ara","Arab",IF(I145="Lib","Liberica"))))</f>
        <v>Liberica</v>
      </c>
      <c r="O145" s="1" t="str">
        <f aca="false">IF(J145="M","Medium",IF(J145="L","Light",IF(J145="D","Dark")))</f>
        <v>Medium</v>
      </c>
    </row>
    <row r="146" customFormat="false" ht="15" hidden="false" customHeight="false" outlineLevel="0" collapsed="false">
      <c r="A146" s="7" t="s">
        <v>332</v>
      </c>
      <c r="B146" s="8" t="n">
        <v>44265</v>
      </c>
      <c r="C146" s="7" t="s">
        <v>333</v>
      </c>
      <c r="D146" s="1" t="s">
        <v>45</v>
      </c>
      <c r="E146" s="7" t="n">
        <v>2</v>
      </c>
      <c r="F146" s="7" t="str">
        <f aca="false">_xlfn.XLOOKUP(C146,customers!A145:A1145,customers!B145:B1145,,0)</f>
        <v>Winn Keyse</v>
      </c>
      <c r="G146" s="7" t="str">
        <f aca="false">IF(_xlfn.XLOOKUP(C146,customers!$A$1:$A$1001,customers!$C$1:$C$1001,,3)=0,"",_xlfn.XLOOKUP(C146,customers!$A$1:$A$1001,customers!$C$1:$C$1001,,3))</f>
        <v>wkeyse40@apple.com</v>
      </c>
      <c r="H146" s="7" t="str">
        <f aca="false">_xlfn.XLOOKUP(C146,customers!$A$1:$A$1001,customers!$G$1:$G$1001,,0)</f>
        <v>United States</v>
      </c>
      <c r="I146" s="1" t="str">
        <f aca="false">VLOOKUP(D146,products!$A$1:$G$49,2,0)</f>
        <v>Exc</v>
      </c>
      <c r="J146" s="1" t="str">
        <f aca="false">VLOOKUP($D146,products!$A$1:$G$49,3,0)</f>
        <v>L</v>
      </c>
      <c r="K146" s="9" t="n">
        <f aca="false">VLOOKUP($D146,products!$A$1:$G$49,4,0)</f>
        <v>2.5</v>
      </c>
      <c r="L146" s="10" t="n">
        <f aca="false">VLOOKUP($D146,products!$A$1:$G$49,5,0)</f>
        <v>34.155</v>
      </c>
      <c r="M146" s="10" t="n">
        <f aca="false">L146*E146</f>
        <v>68.31</v>
      </c>
      <c r="N146" s="1" t="str">
        <f aca="false">IF(I146="Rob","Robusta",IF(I146="Exc","Excelsa",IF(I146="Ara","Arab",IF(I146="Lib","Liberica"))))</f>
        <v>Excelsa</v>
      </c>
      <c r="O146" s="1" t="str">
        <f aca="false">IF(J146="M","Medium",IF(J146="L","Light",IF(J146="D","Dark")))</f>
        <v>Light</v>
      </c>
    </row>
    <row r="147" customFormat="false" ht="15" hidden="false" customHeight="false" outlineLevel="0" collapsed="false">
      <c r="A147" s="7" t="s">
        <v>334</v>
      </c>
      <c r="B147" s="8" t="n">
        <v>43562</v>
      </c>
      <c r="C147" s="7" t="s">
        <v>335</v>
      </c>
      <c r="D147" s="1" t="s">
        <v>92</v>
      </c>
      <c r="E147" s="7" t="n">
        <v>4</v>
      </c>
      <c r="F147" s="7" t="str">
        <f aca="false">_xlfn.XLOOKUP(C147,customers!A146:A1146,customers!B146:B1146,,0)</f>
        <v>Osmund Clausen-Thue</v>
      </c>
      <c r="G147" s="7" t="str">
        <f aca="false">IF(_xlfn.XLOOKUP(C147,customers!$A$1:$A$1001,customers!$C$1:$C$1001,,3)=0,"",_xlfn.XLOOKUP(C147,customers!$A$1:$A$1001,customers!$C$1:$C$1001,,3))</f>
        <v>oclausenthue41@marriott.com</v>
      </c>
      <c r="H147" s="7" t="str">
        <f aca="false">_xlfn.XLOOKUP(C147,customers!$A$1:$A$1001,customers!$G$1:$G$1001,,0)</f>
        <v>United States</v>
      </c>
      <c r="I147" s="1" t="str">
        <f aca="false">VLOOKUP(D147,products!$A$1:$G$49,2,0)</f>
        <v>Lib</v>
      </c>
      <c r="J147" s="1" t="str">
        <f aca="false">VLOOKUP($D147,products!$A$1:$G$49,3,0)</f>
        <v>M</v>
      </c>
      <c r="K147" s="9" t="n">
        <f aca="false">VLOOKUP($D147,products!$A$1:$G$49,4,0)</f>
        <v>0.2</v>
      </c>
      <c r="L147" s="10" t="n">
        <f aca="false">VLOOKUP($D147,products!$A$1:$G$49,5,0)</f>
        <v>4.365</v>
      </c>
      <c r="M147" s="10" t="n">
        <f aca="false">L147*E147</f>
        <v>17.46</v>
      </c>
      <c r="N147" s="1" t="str">
        <f aca="false">IF(I147="Rob","Robusta",IF(I147="Exc","Excelsa",IF(I147="Ara","Arab",IF(I147="Lib","Liberica"))))</f>
        <v>Liberica</v>
      </c>
      <c r="O147" s="1" t="str">
        <f aca="false">IF(J147="M","Medium",IF(J147="L","Light",IF(J147="D","Dark")))</f>
        <v>Medium</v>
      </c>
    </row>
    <row r="148" customFormat="false" ht="15" hidden="false" customHeight="false" outlineLevel="0" collapsed="false">
      <c r="A148" s="7" t="s">
        <v>336</v>
      </c>
      <c r="B148" s="8" t="n">
        <v>44024</v>
      </c>
      <c r="C148" s="7" t="s">
        <v>337</v>
      </c>
      <c r="D148" s="1" t="s">
        <v>111</v>
      </c>
      <c r="E148" s="7" t="n">
        <v>3</v>
      </c>
      <c r="F148" s="7" t="str">
        <f aca="false">_xlfn.XLOOKUP(C148,customers!A147:A1147,customers!B147:B1147,,0)</f>
        <v>Leonore Francisco</v>
      </c>
      <c r="G148" s="7" t="str">
        <f aca="false">IF(_xlfn.XLOOKUP(C148,customers!$A$1:$A$1001,customers!$C$1:$C$1001,,3)=0,"",_xlfn.XLOOKUP(C148,customers!$A$1:$A$1001,customers!$C$1:$C$1001,,3))</f>
        <v>lfrancisco42@fema.gov</v>
      </c>
      <c r="H148" s="7" t="str">
        <f aca="false">_xlfn.XLOOKUP(C148,customers!$A$1:$A$1001,customers!$G$1:$G$1001,,0)</f>
        <v>United States</v>
      </c>
      <c r="I148" s="1" t="str">
        <f aca="false">VLOOKUP(D148,products!$A$1:$G$49,2,0)</f>
        <v>Lib</v>
      </c>
      <c r="J148" s="1" t="str">
        <f aca="false">VLOOKUP($D148,products!$A$1:$G$49,3,0)</f>
        <v>M</v>
      </c>
      <c r="K148" s="9" t="n">
        <f aca="false">VLOOKUP($D148,products!$A$1:$G$49,4,0)</f>
        <v>1</v>
      </c>
      <c r="L148" s="10" t="n">
        <f aca="false">VLOOKUP($D148,products!$A$1:$G$49,5,0)</f>
        <v>14.55</v>
      </c>
      <c r="M148" s="10" t="n">
        <f aca="false">L148*E148</f>
        <v>43.65</v>
      </c>
      <c r="N148" s="1" t="str">
        <f aca="false">IF(I148="Rob","Robusta",IF(I148="Exc","Excelsa",IF(I148="Ara","Arab",IF(I148="Lib","Liberica"))))</f>
        <v>Liberica</v>
      </c>
      <c r="O148" s="1" t="str">
        <f aca="false">IF(J148="M","Medium",IF(J148="L","Light",IF(J148="D","Dark")))</f>
        <v>Medium</v>
      </c>
    </row>
    <row r="149" customFormat="false" ht="15" hidden="false" customHeight="false" outlineLevel="0" collapsed="false">
      <c r="A149" s="7" t="s">
        <v>336</v>
      </c>
      <c r="B149" s="8" t="n">
        <v>44024</v>
      </c>
      <c r="C149" s="7" t="s">
        <v>337</v>
      </c>
      <c r="D149" s="1" t="s">
        <v>24</v>
      </c>
      <c r="E149" s="7" t="n">
        <v>2</v>
      </c>
      <c r="F149" s="7" t="str">
        <f aca="false">_xlfn.XLOOKUP(C149,customers!A148:A1148,customers!B148:B1148,,0)</f>
        <v>Leonore Francisco</v>
      </c>
      <c r="G149" s="7" t="str">
        <f aca="false">IF(_xlfn.XLOOKUP(C149,customers!$A$1:$A$1001,customers!$C$1:$C$1001,,3)=0,"",_xlfn.XLOOKUP(C149,customers!$A$1:$A$1001,customers!$C$1:$C$1001,,3))</f>
        <v>lfrancisco42@fema.gov</v>
      </c>
      <c r="H149" s="7" t="str">
        <f aca="false">_xlfn.XLOOKUP(C149,customers!$A$1:$A$1001,customers!$G$1:$G$1001,,0)</f>
        <v>United States</v>
      </c>
      <c r="I149" s="1" t="str">
        <f aca="false">VLOOKUP(D149,products!$A$1:$G$49,2,0)</f>
        <v>Exc</v>
      </c>
      <c r="J149" s="1" t="str">
        <f aca="false">VLOOKUP($D149,products!$A$1:$G$49,3,0)</f>
        <v>M</v>
      </c>
      <c r="K149" s="9" t="n">
        <f aca="false">VLOOKUP($D149,products!$A$1:$G$49,4,0)</f>
        <v>1</v>
      </c>
      <c r="L149" s="10" t="n">
        <f aca="false">VLOOKUP($D149,products!$A$1:$G$49,5,0)</f>
        <v>13.75</v>
      </c>
      <c r="M149" s="10" t="n">
        <f aca="false">L149*E149</f>
        <v>27.5</v>
      </c>
      <c r="N149" s="1" t="str">
        <f aca="false">IF(I149="Rob","Robusta",IF(I149="Exc","Excelsa",IF(I149="Ara","Arab",IF(I149="Lib","Liberica"))))</f>
        <v>Excelsa</v>
      </c>
      <c r="O149" s="1" t="str">
        <f aca="false">IF(J149="M","Medium",IF(J149="L","Light",IF(J149="D","Dark")))</f>
        <v>Medium</v>
      </c>
    </row>
    <row r="150" customFormat="false" ht="15" hidden="false" customHeight="false" outlineLevel="0" collapsed="false">
      <c r="A150" s="7" t="s">
        <v>338</v>
      </c>
      <c r="B150" s="8" t="n">
        <v>44551</v>
      </c>
      <c r="C150" s="7" t="s">
        <v>339</v>
      </c>
      <c r="D150" s="1" t="s">
        <v>66</v>
      </c>
      <c r="E150" s="7" t="n">
        <v>5</v>
      </c>
      <c r="F150" s="7" t="str">
        <f aca="false">_xlfn.XLOOKUP(C150,customers!A149:A1149,customers!B149:B1149,,0)</f>
        <v>Giacobo Skingle</v>
      </c>
      <c r="G150" s="7" t="str">
        <f aca="false">IF(_xlfn.XLOOKUP(C150,customers!$A$1:$A$1001,customers!$C$1:$C$1001,,3)=0,"",_xlfn.XLOOKUP(C150,customers!$A$1:$A$1001,customers!$C$1:$C$1001,,3))</f>
        <v>gskingle44@clickbank.net</v>
      </c>
      <c r="H150" s="7" t="str">
        <f aca="false">_xlfn.XLOOKUP(C150,customers!$A$1:$A$1001,customers!$G$1:$G$1001,,0)</f>
        <v>United States</v>
      </c>
      <c r="I150" s="1" t="str">
        <f aca="false">VLOOKUP(D150,products!$A$1:$G$49,2,0)</f>
        <v>Exc</v>
      </c>
      <c r="J150" s="1" t="str">
        <f aca="false">VLOOKUP($D150,products!$A$1:$G$49,3,0)</f>
        <v>D</v>
      </c>
      <c r="K150" s="9" t="n">
        <f aca="false">VLOOKUP($D150,products!$A$1:$G$49,4,0)</f>
        <v>0.2</v>
      </c>
      <c r="L150" s="10" t="n">
        <f aca="false">VLOOKUP($D150,products!$A$1:$G$49,5,0)</f>
        <v>3.645</v>
      </c>
      <c r="M150" s="10" t="n">
        <f aca="false">L150*E150</f>
        <v>18.225</v>
      </c>
      <c r="N150" s="1" t="str">
        <f aca="false">IF(I150="Rob","Robusta",IF(I150="Exc","Excelsa",IF(I150="Ara","Arab",IF(I150="Lib","Liberica"))))</f>
        <v>Excelsa</v>
      </c>
      <c r="O150" s="1" t="str">
        <f aca="false">IF(J150="M","Medium",IF(J150="L","Light",IF(J150="D","Dark")))</f>
        <v>Dark</v>
      </c>
    </row>
    <row r="151" customFormat="false" ht="15" hidden="false" customHeight="false" outlineLevel="0" collapsed="false">
      <c r="A151" s="7" t="s">
        <v>340</v>
      </c>
      <c r="B151" s="8" t="n">
        <v>44108</v>
      </c>
      <c r="C151" s="7" t="s">
        <v>341</v>
      </c>
      <c r="D151" s="1" t="s">
        <v>186</v>
      </c>
      <c r="E151" s="7" t="n">
        <v>2</v>
      </c>
      <c r="F151" s="7" t="str">
        <f aca="false">_xlfn.XLOOKUP(C151,customers!A150:A1150,customers!B150:B1150,,0)</f>
        <v>Gerard Pirdy</v>
      </c>
      <c r="G151" s="7" t="str">
        <f aca="false">IF(_xlfn.XLOOKUP(C151,customers!$A$1:$A$1001,customers!$C$1:$C$1001,,3)=0,"",_xlfn.XLOOKUP(C151,customers!$A$1:$A$1001,customers!$C$1:$C$1001,,3))</f>
        <v/>
      </c>
      <c r="H151" s="7" t="str">
        <f aca="false">_xlfn.XLOOKUP(C151,customers!$A$1:$A$1001,customers!$G$1:$G$1001,,0)</f>
        <v>United States</v>
      </c>
      <c r="I151" s="1" t="str">
        <f aca="false">VLOOKUP(D151,products!$A$1:$G$49,2,0)</f>
        <v>Ara</v>
      </c>
      <c r="J151" s="1" t="str">
        <f aca="false">VLOOKUP($D151,products!$A$1:$G$49,3,0)</f>
        <v>M</v>
      </c>
      <c r="K151" s="9" t="n">
        <f aca="false">VLOOKUP($D151,products!$A$1:$G$49,4,0)</f>
        <v>2.5</v>
      </c>
      <c r="L151" s="10" t="n">
        <f aca="false">VLOOKUP($D151,products!$A$1:$G$49,5,0)</f>
        <v>25.875</v>
      </c>
      <c r="M151" s="10" t="n">
        <f aca="false">L151*E151</f>
        <v>51.75</v>
      </c>
      <c r="N151" s="1" t="str">
        <f aca="false">IF(I151="Rob","Robusta",IF(I151="Exc","Excelsa",IF(I151="Ara","Arab",IF(I151="Lib","Liberica"))))</f>
        <v>Arab</v>
      </c>
      <c r="O151" s="1" t="str">
        <f aca="false">IF(J151="M","Medium",IF(J151="L","Light",IF(J151="D","Dark")))</f>
        <v>Medium</v>
      </c>
    </row>
    <row r="152" customFormat="false" ht="15" hidden="false" customHeight="false" outlineLevel="0" collapsed="false">
      <c r="A152" s="7" t="s">
        <v>342</v>
      </c>
      <c r="B152" s="8" t="n">
        <v>44051</v>
      </c>
      <c r="C152" s="7" t="s">
        <v>343</v>
      </c>
      <c r="D152" s="1" t="s">
        <v>28</v>
      </c>
      <c r="E152" s="7" t="n">
        <v>1</v>
      </c>
      <c r="F152" s="7" t="str">
        <f aca="false">_xlfn.XLOOKUP(C152,customers!A151:A1151,customers!B151:B1151,,0)</f>
        <v>Jacinthe Balsillie</v>
      </c>
      <c r="G152" s="7" t="str">
        <f aca="false">IF(_xlfn.XLOOKUP(C152,customers!$A$1:$A$1001,customers!$C$1:$C$1001,,3)=0,"",_xlfn.XLOOKUP(C152,customers!$A$1:$A$1001,customers!$C$1:$C$1001,,3))</f>
        <v>jbalsillie46@princeton.edu</v>
      </c>
      <c r="H152" s="7" t="str">
        <f aca="false">_xlfn.XLOOKUP(C152,customers!$A$1:$A$1001,customers!$G$1:$G$1001,,0)</f>
        <v>United States</v>
      </c>
      <c r="I152" s="1" t="str">
        <f aca="false">VLOOKUP(D152,products!$A$1:$G$49,2,0)</f>
        <v>Lib</v>
      </c>
      <c r="J152" s="1" t="str">
        <f aca="false">VLOOKUP($D152,products!$A$1:$G$49,3,0)</f>
        <v>D</v>
      </c>
      <c r="K152" s="9" t="n">
        <f aca="false">VLOOKUP($D152,products!$A$1:$G$49,4,0)</f>
        <v>1</v>
      </c>
      <c r="L152" s="10" t="n">
        <f aca="false">VLOOKUP($D152,products!$A$1:$G$49,5,0)</f>
        <v>12.95</v>
      </c>
      <c r="M152" s="10" t="n">
        <f aca="false">L152*E152</f>
        <v>12.95</v>
      </c>
      <c r="N152" s="1" t="str">
        <f aca="false">IF(I152="Rob","Robusta",IF(I152="Exc","Excelsa",IF(I152="Ara","Arab",IF(I152="Lib","Liberica"))))</f>
        <v>Liberica</v>
      </c>
      <c r="O152" s="1" t="str">
        <f aca="false">IF(J152="M","Medium",IF(J152="L","Light",IF(J152="D","Dark")))</f>
        <v>Dark</v>
      </c>
    </row>
    <row r="153" customFormat="false" ht="15" hidden="false" customHeight="false" outlineLevel="0" collapsed="false">
      <c r="A153" s="7" t="s">
        <v>344</v>
      </c>
      <c r="B153" s="8" t="n">
        <v>44115</v>
      </c>
      <c r="C153" s="7" t="s">
        <v>345</v>
      </c>
      <c r="D153" s="1" t="s">
        <v>76</v>
      </c>
      <c r="E153" s="7" t="n">
        <v>3</v>
      </c>
      <c r="F153" s="7" t="str">
        <f aca="false">_xlfn.XLOOKUP(C153,customers!A152:A1152,customers!B152:B1152,,0)</f>
        <v>Quinton Fouracres</v>
      </c>
      <c r="G153" s="7" t="str">
        <f aca="false">IF(_xlfn.XLOOKUP(C153,customers!$A$1:$A$1001,customers!$C$1:$C$1001,,3)=0,"",_xlfn.XLOOKUP(C153,customers!$A$1:$A$1001,customers!$C$1:$C$1001,,3))</f>
        <v/>
      </c>
      <c r="H153" s="7" t="str">
        <f aca="false">_xlfn.XLOOKUP(C153,customers!$A$1:$A$1001,customers!$G$1:$G$1001,,0)</f>
        <v>United States</v>
      </c>
      <c r="I153" s="1" t="str">
        <f aca="false">VLOOKUP(D153,products!$A$1:$G$49,2,0)</f>
        <v>Ara</v>
      </c>
      <c r="J153" s="1" t="str">
        <f aca="false">VLOOKUP($D153,products!$A$1:$G$49,3,0)</f>
        <v>M</v>
      </c>
      <c r="K153" s="9" t="n">
        <f aca="false">VLOOKUP($D153,products!$A$1:$G$49,4,0)</f>
        <v>1</v>
      </c>
      <c r="L153" s="10" t="n">
        <f aca="false">VLOOKUP($D153,products!$A$1:$G$49,5,0)</f>
        <v>11.25</v>
      </c>
      <c r="M153" s="10" t="n">
        <f aca="false">L153*E153</f>
        <v>33.75</v>
      </c>
      <c r="N153" s="1" t="str">
        <f aca="false">IF(I153="Rob","Robusta",IF(I153="Exc","Excelsa",IF(I153="Ara","Arab",IF(I153="Lib","Liberica"))))</f>
        <v>Arab</v>
      </c>
      <c r="O153" s="1" t="str">
        <f aca="false">IF(J153="M","Medium",IF(J153="L","Light",IF(J153="D","Dark")))</f>
        <v>Medium</v>
      </c>
    </row>
    <row r="154" customFormat="false" ht="15" hidden="false" customHeight="false" outlineLevel="0" collapsed="false">
      <c r="A154" s="7" t="s">
        <v>346</v>
      </c>
      <c r="B154" s="8" t="n">
        <v>44510</v>
      </c>
      <c r="C154" s="7" t="s">
        <v>347</v>
      </c>
      <c r="D154" s="1" t="s">
        <v>56</v>
      </c>
      <c r="E154" s="7" t="n">
        <v>3</v>
      </c>
      <c r="F154" s="7" t="str">
        <f aca="false">_xlfn.XLOOKUP(C154,customers!A153:A1153,customers!B153:B1153,,0)</f>
        <v>Bettina Leffek</v>
      </c>
      <c r="G154" s="7" t="str">
        <f aca="false">IF(_xlfn.XLOOKUP(C154,customers!$A$1:$A$1001,customers!$C$1:$C$1001,,3)=0,"",_xlfn.XLOOKUP(C154,customers!$A$1:$A$1001,customers!$C$1:$C$1001,,3))</f>
        <v>bleffek48@ning.com</v>
      </c>
      <c r="H154" s="7" t="str">
        <f aca="false">_xlfn.XLOOKUP(C154,customers!$A$1:$A$1001,customers!$G$1:$G$1001,,0)</f>
        <v>United States</v>
      </c>
      <c r="I154" s="1" t="str">
        <f aca="false">VLOOKUP(D154,products!$A$1:$G$49,2,0)</f>
        <v>Rob</v>
      </c>
      <c r="J154" s="1" t="str">
        <f aca="false">VLOOKUP($D154,products!$A$1:$G$49,3,0)</f>
        <v>M</v>
      </c>
      <c r="K154" s="9" t="n">
        <f aca="false">VLOOKUP($D154,products!$A$1:$G$49,4,0)</f>
        <v>2.5</v>
      </c>
      <c r="L154" s="10" t="n">
        <f aca="false">VLOOKUP($D154,products!$A$1:$G$49,5,0)</f>
        <v>22.885</v>
      </c>
      <c r="M154" s="10" t="n">
        <f aca="false">L154*E154</f>
        <v>68.655</v>
      </c>
      <c r="N154" s="1" t="str">
        <f aca="false">IF(I154="Rob","Robusta",IF(I154="Exc","Excelsa",IF(I154="Ara","Arab",IF(I154="Lib","Liberica"))))</f>
        <v>Robusta</v>
      </c>
      <c r="O154" s="1" t="str">
        <f aca="false">IF(J154="M","Medium",IF(J154="L","Light",IF(J154="D","Dark")))</f>
        <v>Medium</v>
      </c>
    </row>
    <row r="155" customFormat="false" ht="15" hidden="false" customHeight="false" outlineLevel="0" collapsed="false">
      <c r="A155" s="7" t="s">
        <v>348</v>
      </c>
      <c r="B155" s="8" t="n">
        <v>44367</v>
      </c>
      <c r="C155" s="7" t="s">
        <v>349</v>
      </c>
      <c r="D155" s="1" t="s">
        <v>116</v>
      </c>
      <c r="E155" s="7" t="n">
        <v>1</v>
      </c>
      <c r="F155" s="7" t="str">
        <f aca="false">_xlfn.XLOOKUP(C155,customers!A154:A1154,customers!B154:B1154,,0)</f>
        <v>Hetti Penson</v>
      </c>
      <c r="G155" s="7" t="str">
        <f aca="false">IF(_xlfn.XLOOKUP(C155,customers!$A$1:$A$1001,customers!$C$1:$C$1001,,3)=0,"",_xlfn.XLOOKUP(C155,customers!$A$1:$A$1001,customers!$C$1:$C$1001,,3))</f>
        <v/>
      </c>
      <c r="H155" s="7" t="str">
        <f aca="false">_xlfn.XLOOKUP(C155,customers!$A$1:$A$1001,customers!$G$1:$G$1001,,0)</f>
        <v>United States</v>
      </c>
      <c r="I155" s="1" t="str">
        <f aca="false">VLOOKUP(D155,products!$A$1:$G$49,2,0)</f>
        <v>Rob</v>
      </c>
      <c r="J155" s="1" t="str">
        <f aca="false">VLOOKUP($D155,products!$A$1:$G$49,3,0)</f>
        <v>D</v>
      </c>
      <c r="K155" s="9" t="n">
        <f aca="false">VLOOKUP($D155,products!$A$1:$G$49,4,0)</f>
        <v>0.2</v>
      </c>
      <c r="L155" s="10" t="n">
        <f aca="false">VLOOKUP($D155,products!$A$1:$G$49,5,0)</f>
        <v>2.685</v>
      </c>
      <c r="M155" s="10" t="n">
        <f aca="false">L155*E155</f>
        <v>2.685</v>
      </c>
      <c r="N155" s="1" t="str">
        <f aca="false">IF(I155="Rob","Robusta",IF(I155="Exc","Excelsa",IF(I155="Ara","Arab",IF(I155="Lib","Liberica"))))</f>
        <v>Robusta</v>
      </c>
      <c r="O155" s="1" t="str">
        <f aca="false">IF(J155="M","Medium",IF(J155="L","Light",IF(J155="D","Dark")))</f>
        <v>Dark</v>
      </c>
    </row>
    <row r="156" customFormat="false" ht="15" hidden="false" customHeight="false" outlineLevel="0" collapsed="false">
      <c r="A156" s="7" t="s">
        <v>350</v>
      </c>
      <c r="B156" s="8" t="n">
        <v>44473</v>
      </c>
      <c r="C156" s="7" t="s">
        <v>351</v>
      </c>
      <c r="D156" s="1" t="s">
        <v>133</v>
      </c>
      <c r="E156" s="7" t="n">
        <v>5</v>
      </c>
      <c r="F156" s="7" t="str">
        <f aca="false">_xlfn.XLOOKUP(C156,customers!A155:A1155,customers!B155:B1155,,0)</f>
        <v>Jocko Pray</v>
      </c>
      <c r="G156" s="7" t="str">
        <f aca="false">IF(_xlfn.XLOOKUP(C156,customers!$A$1:$A$1001,customers!$C$1:$C$1001,,3)=0,"",_xlfn.XLOOKUP(C156,customers!$A$1:$A$1001,customers!$C$1:$C$1001,,3))</f>
        <v>jpray4a@youtube.com</v>
      </c>
      <c r="H156" s="7" t="str">
        <f aca="false">_xlfn.XLOOKUP(C156,customers!$A$1:$A$1001,customers!$G$1:$G$1001,,0)</f>
        <v>United States</v>
      </c>
      <c r="I156" s="1" t="str">
        <f aca="false">VLOOKUP(D156,products!$A$1:$G$49,2,0)</f>
        <v>Ara</v>
      </c>
      <c r="J156" s="1" t="str">
        <f aca="false">VLOOKUP($D156,products!$A$1:$G$49,3,0)</f>
        <v>D</v>
      </c>
      <c r="K156" s="9" t="n">
        <f aca="false">VLOOKUP($D156,products!$A$1:$G$49,4,0)</f>
        <v>2.5</v>
      </c>
      <c r="L156" s="10" t="n">
        <f aca="false">VLOOKUP($D156,products!$A$1:$G$49,5,0)</f>
        <v>22.885</v>
      </c>
      <c r="M156" s="10" t="n">
        <f aca="false">L156*E156</f>
        <v>114.425</v>
      </c>
      <c r="N156" s="1" t="str">
        <f aca="false">IF(I156="Rob","Robusta",IF(I156="Exc","Excelsa",IF(I156="Ara","Arab",IF(I156="Lib","Liberica"))))</f>
        <v>Arab</v>
      </c>
      <c r="O156" s="1" t="str">
        <f aca="false">IF(J156="M","Medium",IF(J156="L","Light",IF(J156="D","Dark")))</f>
        <v>Dark</v>
      </c>
    </row>
    <row r="157" customFormat="false" ht="15" hidden="false" customHeight="false" outlineLevel="0" collapsed="false">
      <c r="A157" s="7" t="s">
        <v>352</v>
      </c>
      <c r="B157" s="8" t="n">
        <v>43640</v>
      </c>
      <c r="C157" s="7" t="s">
        <v>353</v>
      </c>
      <c r="D157" s="1" t="s">
        <v>186</v>
      </c>
      <c r="E157" s="7" t="n">
        <v>6</v>
      </c>
      <c r="F157" s="7" t="str">
        <f aca="false">_xlfn.XLOOKUP(C157,customers!A156:A1156,customers!B156:B1156,,0)</f>
        <v>Grete Holborn</v>
      </c>
      <c r="G157" s="7" t="str">
        <f aca="false">IF(_xlfn.XLOOKUP(C157,customers!$A$1:$A$1001,customers!$C$1:$C$1001,,3)=0,"",_xlfn.XLOOKUP(C157,customers!$A$1:$A$1001,customers!$C$1:$C$1001,,3))</f>
        <v>gholborn4b@ow.ly</v>
      </c>
      <c r="H157" s="7" t="str">
        <f aca="false">_xlfn.XLOOKUP(C157,customers!$A$1:$A$1001,customers!$G$1:$G$1001,,0)</f>
        <v>United States</v>
      </c>
      <c r="I157" s="1" t="str">
        <f aca="false">VLOOKUP(D157,products!$A$1:$G$49,2,0)</f>
        <v>Ara</v>
      </c>
      <c r="J157" s="1" t="str">
        <f aca="false">VLOOKUP($D157,products!$A$1:$G$49,3,0)</f>
        <v>M</v>
      </c>
      <c r="K157" s="9" t="n">
        <f aca="false">VLOOKUP($D157,products!$A$1:$G$49,4,0)</f>
        <v>2.5</v>
      </c>
      <c r="L157" s="10" t="n">
        <f aca="false">VLOOKUP($D157,products!$A$1:$G$49,5,0)</f>
        <v>25.875</v>
      </c>
      <c r="M157" s="10" t="n">
        <f aca="false">L157*E157</f>
        <v>155.25</v>
      </c>
      <c r="N157" s="1" t="str">
        <f aca="false">IF(I157="Rob","Robusta",IF(I157="Exc","Excelsa",IF(I157="Ara","Arab",IF(I157="Lib","Liberica"))))</f>
        <v>Arab</v>
      </c>
      <c r="O157" s="1" t="str">
        <f aca="false">IF(J157="M","Medium",IF(J157="L","Light",IF(J157="D","Dark")))</f>
        <v>Medium</v>
      </c>
    </row>
    <row r="158" customFormat="false" ht="15" hidden="false" customHeight="false" outlineLevel="0" collapsed="false">
      <c r="A158" s="7" t="s">
        <v>354</v>
      </c>
      <c r="B158" s="8" t="n">
        <v>43764</v>
      </c>
      <c r="C158" s="7" t="s">
        <v>355</v>
      </c>
      <c r="D158" s="1" t="s">
        <v>186</v>
      </c>
      <c r="E158" s="7" t="n">
        <v>3</v>
      </c>
      <c r="F158" s="7" t="str">
        <f aca="false">_xlfn.XLOOKUP(C158,customers!A157:A1157,customers!B157:B1157,,0)</f>
        <v>Fielding Keinrat</v>
      </c>
      <c r="G158" s="7" t="str">
        <f aca="false">IF(_xlfn.XLOOKUP(C158,customers!$A$1:$A$1001,customers!$C$1:$C$1001,,3)=0,"",_xlfn.XLOOKUP(C158,customers!$A$1:$A$1001,customers!$C$1:$C$1001,,3))</f>
        <v>fkeinrat4c@dailymail.co.uk</v>
      </c>
      <c r="H158" s="7" t="str">
        <f aca="false">_xlfn.XLOOKUP(C158,customers!$A$1:$A$1001,customers!$G$1:$G$1001,,0)</f>
        <v>United States</v>
      </c>
      <c r="I158" s="1" t="str">
        <f aca="false">VLOOKUP(D158,products!$A$1:$G$49,2,0)</f>
        <v>Ara</v>
      </c>
      <c r="J158" s="1" t="str">
        <f aca="false">VLOOKUP($D158,products!$A$1:$G$49,3,0)</f>
        <v>M</v>
      </c>
      <c r="K158" s="9" t="n">
        <f aca="false">VLOOKUP($D158,products!$A$1:$G$49,4,0)</f>
        <v>2.5</v>
      </c>
      <c r="L158" s="10" t="n">
        <f aca="false">VLOOKUP($D158,products!$A$1:$G$49,5,0)</f>
        <v>25.875</v>
      </c>
      <c r="M158" s="10" t="n">
        <f aca="false">L158*E158</f>
        <v>77.625</v>
      </c>
      <c r="N158" s="1" t="str">
        <f aca="false">IF(I158="Rob","Robusta",IF(I158="Exc","Excelsa",IF(I158="Ara","Arab",IF(I158="Lib","Liberica"))))</f>
        <v>Arab</v>
      </c>
      <c r="O158" s="1" t="str">
        <f aca="false">IF(J158="M","Medium",IF(J158="L","Light",IF(J158="D","Dark")))</f>
        <v>Medium</v>
      </c>
    </row>
    <row r="159" customFormat="false" ht="15" hidden="false" customHeight="false" outlineLevel="0" collapsed="false">
      <c r="A159" s="7" t="s">
        <v>356</v>
      </c>
      <c r="B159" s="8" t="n">
        <v>44374</v>
      </c>
      <c r="C159" s="7" t="s">
        <v>357</v>
      </c>
      <c r="D159" s="1" t="s">
        <v>50</v>
      </c>
      <c r="E159" s="7" t="n">
        <v>3</v>
      </c>
      <c r="F159" s="7" t="str">
        <f aca="false">_xlfn.XLOOKUP(C159,customers!A158:A1158,customers!B158:B1158,,0)</f>
        <v>Paulo Yea</v>
      </c>
      <c r="G159" s="7" t="str">
        <f aca="false">IF(_xlfn.XLOOKUP(C159,customers!$A$1:$A$1001,customers!$C$1:$C$1001,,3)=0,"",_xlfn.XLOOKUP(C159,customers!$A$1:$A$1001,customers!$C$1:$C$1001,,3))</f>
        <v>pyea4d@aol.com</v>
      </c>
      <c r="H159" s="7" t="str">
        <f aca="false">_xlfn.XLOOKUP(C159,customers!$A$1:$A$1001,customers!$G$1:$G$1001,,0)</f>
        <v>Ireland</v>
      </c>
      <c r="I159" s="1" t="str">
        <f aca="false">VLOOKUP(D159,products!$A$1:$G$49,2,0)</f>
        <v>Rob</v>
      </c>
      <c r="J159" s="1" t="str">
        <f aca="false">VLOOKUP($D159,products!$A$1:$G$49,3,0)</f>
        <v>D</v>
      </c>
      <c r="K159" s="9" t="n">
        <f aca="false">VLOOKUP($D159,products!$A$1:$G$49,4,0)</f>
        <v>2.5</v>
      </c>
      <c r="L159" s="10" t="n">
        <f aca="false">VLOOKUP($D159,products!$A$1:$G$49,5,0)</f>
        <v>20.585</v>
      </c>
      <c r="M159" s="10" t="n">
        <f aca="false">L159*E159</f>
        <v>61.755</v>
      </c>
      <c r="N159" s="1" t="str">
        <f aca="false">IF(I159="Rob","Robusta",IF(I159="Exc","Excelsa",IF(I159="Ara","Arab",IF(I159="Lib","Liberica"))))</f>
        <v>Robusta</v>
      </c>
      <c r="O159" s="1" t="str">
        <f aca="false">IF(J159="M","Medium",IF(J159="L","Light",IF(J159="D","Dark")))</f>
        <v>Dark</v>
      </c>
    </row>
    <row r="160" customFormat="false" ht="15" hidden="false" customHeight="false" outlineLevel="0" collapsed="false">
      <c r="A160" s="7" t="s">
        <v>358</v>
      </c>
      <c r="B160" s="8" t="n">
        <v>43714</v>
      </c>
      <c r="C160" s="7" t="s">
        <v>359</v>
      </c>
      <c r="D160" s="1" t="s">
        <v>50</v>
      </c>
      <c r="E160" s="7" t="n">
        <v>6</v>
      </c>
      <c r="F160" s="7" t="str">
        <f aca="false">_xlfn.XLOOKUP(C160,customers!A159:A1159,customers!B159:B1159,,0)</f>
        <v>Say Risborough</v>
      </c>
      <c r="G160" s="7" t="str">
        <f aca="false">IF(_xlfn.XLOOKUP(C160,customers!$A$1:$A$1001,customers!$C$1:$C$1001,,3)=0,"",_xlfn.XLOOKUP(C160,customers!$A$1:$A$1001,customers!$C$1:$C$1001,,3))</f>
        <v/>
      </c>
      <c r="H160" s="7" t="str">
        <f aca="false">_xlfn.XLOOKUP(C160,customers!$A$1:$A$1001,customers!$G$1:$G$1001,,0)</f>
        <v>United States</v>
      </c>
      <c r="I160" s="1" t="str">
        <f aca="false">VLOOKUP(D160,products!$A$1:$G$49,2,0)</f>
        <v>Rob</v>
      </c>
      <c r="J160" s="1" t="str">
        <f aca="false">VLOOKUP($D160,products!$A$1:$G$49,3,0)</f>
        <v>D</v>
      </c>
      <c r="K160" s="9" t="n">
        <f aca="false">VLOOKUP($D160,products!$A$1:$G$49,4,0)</f>
        <v>2.5</v>
      </c>
      <c r="L160" s="10" t="n">
        <f aca="false">VLOOKUP($D160,products!$A$1:$G$49,5,0)</f>
        <v>20.585</v>
      </c>
      <c r="M160" s="10" t="n">
        <f aca="false">L160*E160</f>
        <v>123.51</v>
      </c>
      <c r="N160" s="1" t="str">
        <f aca="false">IF(I160="Rob","Robusta",IF(I160="Exc","Excelsa",IF(I160="Ara","Arab",IF(I160="Lib","Liberica"))))</f>
        <v>Robusta</v>
      </c>
      <c r="O160" s="1" t="str">
        <f aca="false">IF(J160="M","Medium",IF(J160="L","Light",IF(J160="D","Dark")))</f>
        <v>Dark</v>
      </c>
    </row>
    <row r="161" customFormat="false" ht="15" hidden="false" customHeight="false" outlineLevel="0" collapsed="false">
      <c r="A161" s="7" t="s">
        <v>360</v>
      </c>
      <c r="B161" s="8" t="n">
        <v>44316</v>
      </c>
      <c r="C161" s="7" t="s">
        <v>361</v>
      </c>
      <c r="D161" s="1" t="s">
        <v>119</v>
      </c>
      <c r="E161" s="7" t="n">
        <v>6</v>
      </c>
      <c r="F161" s="7" t="str">
        <f aca="false">_xlfn.XLOOKUP(C161,customers!A160:A1160,customers!B160:B1160,,0)</f>
        <v>Alexa Sizey</v>
      </c>
      <c r="G161" s="7" t="str">
        <f aca="false">IF(_xlfn.XLOOKUP(C161,customers!$A$1:$A$1001,customers!$C$1:$C$1001,,3)=0,"",_xlfn.XLOOKUP(C161,customers!$A$1:$A$1001,customers!$C$1:$C$1001,,3))</f>
        <v/>
      </c>
      <c r="H161" s="7" t="str">
        <f aca="false">_xlfn.XLOOKUP(C161,customers!$A$1:$A$1001,customers!$G$1:$G$1001,,0)</f>
        <v>United States</v>
      </c>
      <c r="I161" s="1" t="str">
        <f aca="false">VLOOKUP(D161,products!$A$1:$G$49,2,0)</f>
        <v>Lib</v>
      </c>
      <c r="J161" s="1" t="str">
        <f aca="false">VLOOKUP($D161,products!$A$1:$G$49,3,0)</f>
        <v>L</v>
      </c>
      <c r="K161" s="9" t="n">
        <f aca="false">VLOOKUP($D161,products!$A$1:$G$49,4,0)</f>
        <v>2.5</v>
      </c>
      <c r="L161" s="10" t="n">
        <f aca="false">VLOOKUP($D161,products!$A$1:$G$49,5,0)</f>
        <v>36.455</v>
      </c>
      <c r="M161" s="10" t="n">
        <f aca="false">L161*E161</f>
        <v>218.73</v>
      </c>
      <c r="N161" s="1" t="str">
        <f aca="false">IF(I161="Rob","Robusta",IF(I161="Exc","Excelsa",IF(I161="Ara","Arab",IF(I161="Lib","Liberica"))))</f>
        <v>Liberica</v>
      </c>
      <c r="O161" s="1" t="str">
        <f aca="false">IF(J161="M","Medium",IF(J161="L","Light",IF(J161="D","Dark")))</f>
        <v>Light</v>
      </c>
    </row>
    <row r="162" customFormat="false" ht="15" hidden="false" customHeight="false" outlineLevel="0" collapsed="false">
      <c r="A162" s="7" t="s">
        <v>362</v>
      </c>
      <c r="B162" s="8" t="n">
        <v>43837</v>
      </c>
      <c r="C162" s="7" t="s">
        <v>363</v>
      </c>
      <c r="D162" s="1" t="s">
        <v>18</v>
      </c>
      <c r="E162" s="7" t="n">
        <v>4</v>
      </c>
      <c r="F162" s="7" t="str">
        <f aca="false">_xlfn.XLOOKUP(C162,customers!A161:A1161,customers!B161:B1161,,0)</f>
        <v>Kari Swede</v>
      </c>
      <c r="G162" s="7" t="str">
        <f aca="false">IF(_xlfn.XLOOKUP(C162,customers!$A$1:$A$1001,customers!$C$1:$C$1001,,3)=0,"",_xlfn.XLOOKUP(C162,customers!$A$1:$A$1001,customers!$C$1:$C$1001,,3))</f>
        <v>kswede4g@addthis.com</v>
      </c>
      <c r="H162" s="7" t="str">
        <f aca="false">_xlfn.XLOOKUP(C162,customers!$A$1:$A$1001,customers!$G$1:$G$1001,,0)</f>
        <v>United States</v>
      </c>
      <c r="I162" s="1" t="str">
        <f aca="false">VLOOKUP(D162,products!$A$1:$G$49,2,0)</f>
        <v>Exc</v>
      </c>
      <c r="J162" s="1" t="str">
        <f aca="false">VLOOKUP($D162,products!$A$1:$G$49,3,0)</f>
        <v>M</v>
      </c>
      <c r="K162" s="9" t="n">
        <f aca="false">VLOOKUP($D162,products!$A$1:$G$49,4,0)</f>
        <v>0.5</v>
      </c>
      <c r="L162" s="10" t="n">
        <f aca="false">VLOOKUP($D162,products!$A$1:$G$49,5,0)</f>
        <v>8.25</v>
      </c>
      <c r="M162" s="10" t="n">
        <f aca="false">L162*E162</f>
        <v>33</v>
      </c>
      <c r="N162" s="1" t="str">
        <f aca="false">IF(I162="Rob","Robusta",IF(I162="Exc","Excelsa",IF(I162="Ara","Arab",IF(I162="Lib","Liberica"))))</f>
        <v>Excelsa</v>
      </c>
      <c r="O162" s="1" t="str">
        <f aca="false">IF(J162="M","Medium",IF(J162="L","Light",IF(J162="D","Dark")))</f>
        <v>Medium</v>
      </c>
    </row>
    <row r="163" customFormat="false" ht="15" hidden="false" customHeight="false" outlineLevel="0" collapsed="false">
      <c r="A163" s="7" t="s">
        <v>364</v>
      </c>
      <c r="B163" s="8" t="n">
        <v>44207</v>
      </c>
      <c r="C163" s="7" t="s">
        <v>365</v>
      </c>
      <c r="D163" s="1" t="s">
        <v>207</v>
      </c>
      <c r="E163" s="7" t="n">
        <v>3</v>
      </c>
      <c r="F163" s="7" t="str">
        <f aca="false">_xlfn.XLOOKUP(C163,customers!A162:A1162,customers!B162:B1162,,0)</f>
        <v>Leontine Rubrow</v>
      </c>
      <c r="G163" s="7" t="str">
        <f aca="false">IF(_xlfn.XLOOKUP(C163,customers!$A$1:$A$1001,customers!$C$1:$C$1001,,3)=0,"",_xlfn.XLOOKUP(C163,customers!$A$1:$A$1001,customers!$C$1:$C$1001,,3))</f>
        <v>lrubrow4h@microsoft.com</v>
      </c>
      <c r="H163" s="7" t="str">
        <f aca="false">_xlfn.XLOOKUP(C163,customers!$A$1:$A$1001,customers!$G$1:$G$1001,,0)</f>
        <v>United States</v>
      </c>
      <c r="I163" s="1" t="str">
        <f aca="false">VLOOKUP(D163,products!$A$1:$G$49,2,0)</f>
        <v>Ara</v>
      </c>
      <c r="J163" s="1" t="str">
        <f aca="false">VLOOKUP($D163,products!$A$1:$G$49,3,0)</f>
        <v>L</v>
      </c>
      <c r="K163" s="9" t="n">
        <f aca="false">VLOOKUP($D163,products!$A$1:$G$49,4,0)</f>
        <v>0.5</v>
      </c>
      <c r="L163" s="10" t="n">
        <f aca="false">VLOOKUP($D163,products!$A$1:$G$49,5,0)</f>
        <v>7.77</v>
      </c>
      <c r="M163" s="10" t="n">
        <f aca="false">L163*E163</f>
        <v>23.31</v>
      </c>
      <c r="N163" s="1" t="str">
        <f aca="false">IF(I163="Rob","Robusta",IF(I163="Exc","Excelsa",IF(I163="Ara","Arab",IF(I163="Lib","Liberica"))))</f>
        <v>Arab</v>
      </c>
      <c r="O163" s="1" t="str">
        <f aca="false">IF(J163="M","Medium",IF(J163="L","Light",IF(J163="D","Dark")))</f>
        <v>Light</v>
      </c>
    </row>
    <row r="164" customFormat="false" ht="15" hidden="false" customHeight="false" outlineLevel="0" collapsed="false">
      <c r="A164" s="7" t="s">
        <v>366</v>
      </c>
      <c r="B164" s="8" t="n">
        <v>44515</v>
      </c>
      <c r="C164" s="7" t="s">
        <v>367</v>
      </c>
      <c r="D164" s="1" t="s">
        <v>31</v>
      </c>
      <c r="E164" s="7" t="n">
        <v>3</v>
      </c>
      <c r="F164" s="7" t="str">
        <f aca="false">_xlfn.XLOOKUP(C164,customers!A163:A1163,customers!B163:B1163,,0)</f>
        <v>Dottie Tift</v>
      </c>
      <c r="G164" s="7" t="str">
        <f aca="false">IF(_xlfn.XLOOKUP(C164,customers!$A$1:$A$1001,customers!$C$1:$C$1001,,3)=0,"",_xlfn.XLOOKUP(C164,customers!$A$1:$A$1001,customers!$C$1:$C$1001,,3))</f>
        <v>dtift4i@netvibes.com</v>
      </c>
      <c r="H164" s="7" t="str">
        <f aca="false">_xlfn.XLOOKUP(C164,customers!$A$1:$A$1001,customers!$G$1:$G$1001,,0)</f>
        <v>United States</v>
      </c>
      <c r="I164" s="1" t="str">
        <f aca="false">VLOOKUP(D164,products!$A$1:$G$49,2,0)</f>
        <v>Exc</v>
      </c>
      <c r="J164" s="1" t="str">
        <f aca="false">VLOOKUP($D164,products!$A$1:$G$49,3,0)</f>
        <v>D</v>
      </c>
      <c r="K164" s="9" t="n">
        <f aca="false">VLOOKUP($D164,products!$A$1:$G$49,4,0)</f>
        <v>0.5</v>
      </c>
      <c r="L164" s="10" t="n">
        <f aca="false">VLOOKUP($D164,products!$A$1:$G$49,5,0)</f>
        <v>7.29</v>
      </c>
      <c r="M164" s="10" t="n">
        <f aca="false">L164*E164</f>
        <v>21.87</v>
      </c>
      <c r="N164" s="1" t="str">
        <f aca="false">IF(I164="Rob","Robusta",IF(I164="Exc","Excelsa",IF(I164="Ara","Arab",IF(I164="Lib","Liberica"))))</f>
        <v>Excelsa</v>
      </c>
      <c r="O164" s="1" t="str">
        <f aca="false">IF(J164="M","Medium",IF(J164="L","Light",IF(J164="D","Dark")))</f>
        <v>Dark</v>
      </c>
    </row>
    <row r="165" customFormat="false" ht="15" hidden="false" customHeight="false" outlineLevel="0" collapsed="false">
      <c r="A165" s="7" t="s">
        <v>368</v>
      </c>
      <c r="B165" s="8" t="n">
        <v>43619</v>
      </c>
      <c r="C165" s="7" t="s">
        <v>369</v>
      </c>
      <c r="D165" s="1" t="s">
        <v>116</v>
      </c>
      <c r="E165" s="7" t="n">
        <v>6</v>
      </c>
      <c r="F165" s="7" t="str">
        <f aca="false">_xlfn.XLOOKUP(C165,customers!A164:A1164,customers!B164:B1164,,0)</f>
        <v>Gerardo Schonfeld</v>
      </c>
      <c r="G165" s="7" t="str">
        <f aca="false">IF(_xlfn.XLOOKUP(C165,customers!$A$1:$A$1001,customers!$C$1:$C$1001,,3)=0,"",_xlfn.XLOOKUP(C165,customers!$A$1:$A$1001,customers!$C$1:$C$1001,,3))</f>
        <v>gschonfeld4j@oracle.com</v>
      </c>
      <c r="H165" s="7" t="str">
        <f aca="false">_xlfn.XLOOKUP(C165,customers!$A$1:$A$1001,customers!$G$1:$G$1001,,0)</f>
        <v>United States</v>
      </c>
      <c r="I165" s="1" t="str">
        <f aca="false">VLOOKUP(D165,products!$A$1:$G$49,2,0)</f>
        <v>Rob</v>
      </c>
      <c r="J165" s="1" t="str">
        <f aca="false">VLOOKUP($D165,products!$A$1:$G$49,3,0)</f>
        <v>D</v>
      </c>
      <c r="K165" s="9" t="n">
        <f aca="false">VLOOKUP($D165,products!$A$1:$G$49,4,0)</f>
        <v>0.2</v>
      </c>
      <c r="L165" s="10" t="n">
        <f aca="false">VLOOKUP($D165,products!$A$1:$G$49,5,0)</f>
        <v>2.685</v>
      </c>
      <c r="M165" s="10" t="n">
        <f aca="false">L165*E165</f>
        <v>16.11</v>
      </c>
      <c r="N165" s="1" t="str">
        <f aca="false">IF(I165="Rob","Robusta",IF(I165="Exc","Excelsa",IF(I165="Ara","Arab",IF(I165="Lib","Liberica"))))</f>
        <v>Robusta</v>
      </c>
      <c r="O165" s="1" t="str">
        <f aca="false">IF(J165="M","Medium",IF(J165="L","Light",IF(J165="D","Dark")))</f>
        <v>Dark</v>
      </c>
    </row>
    <row r="166" customFormat="false" ht="15" hidden="false" customHeight="false" outlineLevel="0" collapsed="false">
      <c r="A166" s="7" t="s">
        <v>370</v>
      </c>
      <c r="B166" s="8" t="n">
        <v>44182</v>
      </c>
      <c r="C166" s="7" t="s">
        <v>371</v>
      </c>
      <c r="D166" s="1" t="s">
        <v>31</v>
      </c>
      <c r="E166" s="7" t="n">
        <v>4</v>
      </c>
      <c r="F166" s="7" t="str">
        <f aca="false">_xlfn.XLOOKUP(C166,customers!A165:A1165,customers!B165:B1165,,0)</f>
        <v>Claiborne Feye</v>
      </c>
      <c r="G166" s="7" t="str">
        <f aca="false">IF(_xlfn.XLOOKUP(C166,customers!$A$1:$A$1001,customers!$C$1:$C$1001,,3)=0,"",_xlfn.XLOOKUP(C166,customers!$A$1:$A$1001,customers!$C$1:$C$1001,,3))</f>
        <v>cfeye4k@google.co.jp</v>
      </c>
      <c r="H166" s="7" t="str">
        <f aca="false">_xlfn.XLOOKUP(C166,customers!$A$1:$A$1001,customers!$G$1:$G$1001,,0)</f>
        <v>Ireland</v>
      </c>
      <c r="I166" s="1" t="str">
        <f aca="false">VLOOKUP(D166,products!$A$1:$G$49,2,0)</f>
        <v>Exc</v>
      </c>
      <c r="J166" s="1" t="str">
        <f aca="false">VLOOKUP($D166,products!$A$1:$G$49,3,0)</f>
        <v>D</v>
      </c>
      <c r="K166" s="9" t="n">
        <f aca="false">VLOOKUP($D166,products!$A$1:$G$49,4,0)</f>
        <v>0.5</v>
      </c>
      <c r="L166" s="10" t="n">
        <f aca="false">VLOOKUP($D166,products!$A$1:$G$49,5,0)</f>
        <v>7.29</v>
      </c>
      <c r="M166" s="10" t="n">
        <f aca="false">L166*E166</f>
        <v>29.16</v>
      </c>
      <c r="N166" s="1" t="str">
        <f aca="false">IF(I166="Rob","Robusta",IF(I166="Exc","Excelsa",IF(I166="Ara","Arab",IF(I166="Lib","Liberica"))))</f>
        <v>Excelsa</v>
      </c>
      <c r="O166" s="1" t="str">
        <f aca="false">IF(J166="M","Medium",IF(J166="L","Light",IF(J166="D","Dark")))</f>
        <v>Dark</v>
      </c>
    </row>
    <row r="167" customFormat="false" ht="15" hidden="false" customHeight="false" outlineLevel="0" collapsed="false">
      <c r="A167" s="7" t="s">
        <v>372</v>
      </c>
      <c r="B167" s="8" t="n">
        <v>44234</v>
      </c>
      <c r="C167" s="7" t="s">
        <v>373</v>
      </c>
      <c r="D167" s="1" t="s">
        <v>194</v>
      </c>
      <c r="E167" s="7" t="n">
        <v>6</v>
      </c>
      <c r="F167" s="7" t="str">
        <f aca="false">_xlfn.XLOOKUP(C167,customers!A166:A1166,customers!B166:B1166,,0)</f>
        <v>Mina Elstone</v>
      </c>
      <c r="G167" s="7" t="str">
        <f aca="false">IF(_xlfn.XLOOKUP(C167,customers!$A$1:$A$1001,customers!$C$1:$C$1001,,3)=0,"",_xlfn.XLOOKUP(C167,customers!$A$1:$A$1001,customers!$C$1:$C$1001,,3))</f>
        <v/>
      </c>
      <c r="H167" s="7" t="str">
        <f aca="false">_xlfn.XLOOKUP(C167,customers!$A$1:$A$1001,customers!$G$1:$G$1001,,0)</f>
        <v>United States</v>
      </c>
      <c r="I167" s="1" t="str">
        <f aca="false">VLOOKUP(D167,products!$A$1:$G$49,2,0)</f>
        <v>Rob</v>
      </c>
      <c r="J167" s="1" t="str">
        <f aca="false">VLOOKUP($D167,products!$A$1:$G$49,3,0)</f>
        <v>D</v>
      </c>
      <c r="K167" s="9" t="n">
        <f aca="false">VLOOKUP($D167,products!$A$1:$G$49,4,0)</f>
        <v>1</v>
      </c>
      <c r="L167" s="10" t="n">
        <f aca="false">VLOOKUP($D167,products!$A$1:$G$49,5,0)</f>
        <v>8.95</v>
      </c>
      <c r="M167" s="10" t="n">
        <f aca="false">L167*E167</f>
        <v>53.7</v>
      </c>
      <c r="N167" s="1" t="str">
        <f aca="false">IF(I167="Rob","Robusta",IF(I167="Exc","Excelsa",IF(I167="Ara","Arab",IF(I167="Lib","Liberica"))))</f>
        <v>Robusta</v>
      </c>
      <c r="O167" s="1" t="str">
        <f aca="false">IF(J167="M","Medium",IF(J167="L","Light",IF(J167="D","Dark")))</f>
        <v>Dark</v>
      </c>
    </row>
    <row r="168" customFormat="false" ht="15" hidden="false" customHeight="false" outlineLevel="0" collapsed="false">
      <c r="A168" s="7" t="s">
        <v>374</v>
      </c>
      <c r="B168" s="8" t="n">
        <v>44270</v>
      </c>
      <c r="C168" s="7" t="s">
        <v>375</v>
      </c>
      <c r="D168" s="1" t="s">
        <v>161</v>
      </c>
      <c r="E168" s="7" t="n">
        <v>5</v>
      </c>
      <c r="F168" s="7" t="str">
        <f aca="false">_xlfn.XLOOKUP(C168,customers!A167:A1167,customers!B167:B1167,,0)</f>
        <v>Sherman Mewrcik</v>
      </c>
      <c r="G168" s="7" t="str">
        <f aca="false">IF(_xlfn.XLOOKUP(C168,customers!$A$1:$A$1001,customers!$C$1:$C$1001,,3)=0,"",_xlfn.XLOOKUP(C168,customers!$A$1:$A$1001,customers!$C$1:$C$1001,,3))</f>
        <v/>
      </c>
      <c r="H168" s="7" t="str">
        <f aca="false">_xlfn.XLOOKUP(C168,customers!$A$1:$A$1001,customers!$G$1:$G$1001,,0)</f>
        <v>United States</v>
      </c>
      <c r="I168" s="1" t="str">
        <f aca="false">VLOOKUP(D168,products!$A$1:$G$49,2,0)</f>
        <v>Rob</v>
      </c>
      <c r="J168" s="1" t="str">
        <f aca="false">VLOOKUP($D168,products!$A$1:$G$49,3,0)</f>
        <v>D</v>
      </c>
      <c r="K168" s="9" t="n">
        <f aca="false">VLOOKUP($D168,products!$A$1:$G$49,4,0)</f>
        <v>0.5</v>
      </c>
      <c r="L168" s="10" t="n">
        <f aca="false">VLOOKUP($D168,products!$A$1:$G$49,5,0)</f>
        <v>5.37</v>
      </c>
      <c r="M168" s="10" t="n">
        <f aca="false">L168*E168</f>
        <v>26.85</v>
      </c>
      <c r="N168" s="1" t="str">
        <f aca="false">IF(I168="Rob","Robusta",IF(I168="Exc","Excelsa",IF(I168="Ara","Arab",IF(I168="Lib","Liberica"))))</f>
        <v>Robusta</v>
      </c>
      <c r="O168" s="1" t="str">
        <f aca="false">IF(J168="M","Medium",IF(J168="L","Light",IF(J168="D","Dark")))</f>
        <v>Dark</v>
      </c>
    </row>
    <row r="169" customFormat="false" ht="15" hidden="false" customHeight="false" outlineLevel="0" collapsed="false">
      <c r="A169" s="7" t="s">
        <v>376</v>
      </c>
      <c r="B169" s="8" t="n">
        <v>44777</v>
      </c>
      <c r="C169" s="7" t="s">
        <v>377</v>
      </c>
      <c r="D169" s="1" t="s">
        <v>18</v>
      </c>
      <c r="E169" s="7" t="n">
        <v>5</v>
      </c>
      <c r="F169" s="7" t="str">
        <f aca="false">_xlfn.XLOOKUP(C169,customers!A168:A1168,customers!B168:B1168,,0)</f>
        <v>Tamarah Fero</v>
      </c>
      <c r="G169" s="7" t="str">
        <f aca="false">IF(_xlfn.XLOOKUP(C169,customers!$A$1:$A$1001,customers!$C$1:$C$1001,,3)=0,"",_xlfn.XLOOKUP(C169,customers!$A$1:$A$1001,customers!$C$1:$C$1001,,3))</f>
        <v>tfero4n@comsenz.com</v>
      </c>
      <c r="H169" s="7" t="str">
        <f aca="false">_xlfn.XLOOKUP(C169,customers!$A$1:$A$1001,customers!$G$1:$G$1001,,0)</f>
        <v>United States</v>
      </c>
      <c r="I169" s="1" t="str">
        <f aca="false">VLOOKUP(D169,products!$A$1:$G$49,2,0)</f>
        <v>Exc</v>
      </c>
      <c r="J169" s="1" t="str">
        <f aca="false">VLOOKUP($D169,products!$A$1:$G$49,3,0)</f>
        <v>M</v>
      </c>
      <c r="K169" s="9" t="n">
        <f aca="false">VLOOKUP($D169,products!$A$1:$G$49,4,0)</f>
        <v>0.5</v>
      </c>
      <c r="L169" s="10" t="n">
        <f aca="false">VLOOKUP($D169,products!$A$1:$G$49,5,0)</f>
        <v>8.25</v>
      </c>
      <c r="M169" s="10" t="n">
        <f aca="false">L169*E169</f>
        <v>41.25</v>
      </c>
      <c r="N169" s="1" t="str">
        <f aca="false">IF(I169="Rob","Robusta",IF(I169="Exc","Excelsa",IF(I169="Ara","Arab",IF(I169="Lib","Liberica"))))</f>
        <v>Excelsa</v>
      </c>
      <c r="O169" s="1" t="str">
        <f aca="false">IF(J169="M","Medium",IF(J169="L","Light",IF(J169="D","Dark")))</f>
        <v>Medium</v>
      </c>
    </row>
    <row r="170" customFormat="false" ht="15" hidden="false" customHeight="false" outlineLevel="0" collapsed="false">
      <c r="A170" s="7" t="s">
        <v>378</v>
      </c>
      <c r="B170" s="8" t="n">
        <v>43484</v>
      </c>
      <c r="C170" s="7" t="s">
        <v>379</v>
      </c>
      <c r="D170" s="1" t="s">
        <v>82</v>
      </c>
      <c r="E170" s="7" t="n">
        <v>6</v>
      </c>
      <c r="F170" s="7" t="str">
        <f aca="false">_xlfn.XLOOKUP(C170,customers!A169:A1169,customers!B169:B1169,,0)</f>
        <v>Stanislaus Valsler</v>
      </c>
      <c r="G170" s="7" t="str">
        <f aca="false">IF(_xlfn.XLOOKUP(C170,customers!$A$1:$A$1001,customers!$C$1:$C$1001,,3)=0,"",_xlfn.XLOOKUP(C170,customers!$A$1:$A$1001,customers!$C$1:$C$1001,,3))</f>
        <v/>
      </c>
      <c r="H170" s="7" t="str">
        <f aca="false">_xlfn.XLOOKUP(C170,customers!$A$1:$A$1001,customers!$G$1:$G$1001,,0)</f>
        <v>Ireland</v>
      </c>
      <c r="I170" s="1" t="str">
        <f aca="false">VLOOKUP(D170,products!$A$1:$G$49,2,0)</f>
        <v>Ara</v>
      </c>
      <c r="J170" s="1" t="str">
        <f aca="false">VLOOKUP($D170,products!$A$1:$G$49,3,0)</f>
        <v>M</v>
      </c>
      <c r="K170" s="9" t="n">
        <f aca="false">VLOOKUP($D170,products!$A$1:$G$49,4,0)</f>
        <v>0.5</v>
      </c>
      <c r="L170" s="10" t="n">
        <f aca="false">VLOOKUP($D170,products!$A$1:$G$49,5,0)</f>
        <v>6.75</v>
      </c>
      <c r="M170" s="10" t="n">
        <f aca="false">L170*E170</f>
        <v>40.5</v>
      </c>
      <c r="N170" s="1" t="str">
        <f aca="false">IF(I170="Rob","Robusta",IF(I170="Exc","Excelsa",IF(I170="Ara","Arab",IF(I170="Lib","Liberica"))))</f>
        <v>Arab</v>
      </c>
      <c r="O170" s="1" t="str">
        <f aca="false">IF(J170="M","Medium",IF(J170="L","Light",IF(J170="D","Dark")))</f>
        <v>Medium</v>
      </c>
    </row>
    <row r="171" customFormat="false" ht="15" hidden="false" customHeight="false" outlineLevel="0" collapsed="false">
      <c r="A171" s="7" t="s">
        <v>380</v>
      </c>
      <c r="B171" s="8" t="n">
        <v>44643</v>
      </c>
      <c r="C171" s="7" t="s">
        <v>381</v>
      </c>
      <c r="D171" s="1" t="s">
        <v>194</v>
      </c>
      <c r="E171" s="7" t="n">
        <v>2</v>
      </c>
      <c r="F171" s="7" t="str">
        <f aca="false">_xlfn.XLOOKUP(C171,customers!A170:A1170,customers!B170:B1170,,0)</f>
        <v>Felita Dauney</v>
      </c>
      <c r="G171" s="7" t="str">
        <f aca="false">IF(_xlfn.XLOOKUP(C171,customers!$A$1:$A$1001,customers!$C$1:$C$1001,,3)=0,"",_xlfn.XLOOKUP(C171,customers!$A$1:$A$1001,customers!$C$1:$C$1001,,3))</f>
        <v>fdauney4p@sphinn.com</v>
      </c>
      <c r="H171" s="7" t="str">
        <f aca="false">_xlfn.XLOOKUP(C171,customers!$A$1:$A$1001,customers!$G$1:$G$1001,,0)</f>
        <v>Ireland</v>
      </c>
      <c r="I171" s="1" t="str">
        <f aca="false">VLOOKUP(D171,products!$A$1:$G$49,2,0)</f>
        <v>Rob</v>
      </c>
      <c r="J171" s="1" t="str">
        <f aca="false">VLOOKUP($D171,products!$A$1:$G$49,3,0)</f>
        <v>D</v>
      </c>
      <c r="K171" s="9" t="n">
        <f aca="false">VLOOKUP($D171,products!$A$1:$G$49,4,0)</f>
        <v>1</v>
      </c>
      <c r="L171" s="10" t="n">
        <f aca="false">VLOOKUP($D171,products!$A$1:$G$49,5,0)</f>
        <v>8.95</v>
      </c>
      <c r="M171" s="10" t="n">
        <f aca="false">L171*E171</f>
        <v>17.9</v>
      </c>
      <c r="N171" s="1" t="str">
        <f aca="false">IF(I171="Rob","Robusta",IF(I171="Exc","Excelsa",IF(I171="Ara","Arab",IF(I171="Lib","Liberica"))))</f>
        <v>Robusta</v>
      </c>
      <c r="O171" s="1" t="str">
        <f aca="false">IF(J171="M","Medium",IF(J171="L","Light",IF(J171="D","Dark")))</f>
        <v>Dark</v>
      </c>
    </row>
    <row r="172" customFormat="false" ht="15" hidden="false" customHeight="false" outlineLevel="0" collapsed="false">
      <c r="A172" s="7" t="s">
        <v>382</v>
      </c>
      <c r="B172" s="8" t="n">
        <v>44476</v>
      </c>
      <c r="C172" s="7" t="s">
        <v>383</v>
      </c>
      <c r="D172" s="1" t="s">
        <v>45</v>
      </c>
      <c r="E172" s="7" t="n">
        <v>2</v>
      </c>
      <c r="F172" s="7" t="str">
        <f aca="false">_xlfn.XLOOKUP(C172,customers!A171:A1171,customers!B171:B1171,,0)</f>
        <v>Serena Earley</v>
      </c>
      <c r="G172" s="7" t="str">
        <f aca="false">IF(_xlfn.XLOOKUP(C172,customers!$A$1:$A$1001,customers!$C$1:$C$1001,,3)=0,"",_xlfn.XLOOKUP(C172,customers!$A$1:$A$1001,customers!$C$1:$C$1001,,3))</f>
        <v>searley4q@youku.com</v>
      </c>
      <c r="H172" s="7" t="str">
        <f aca="false">_xlfn.XLOOKUP(C172,customers!$A$1:$A$1001,customers!$G$1:$G$1001,,0)</f>
        <v>United Kingdom</v>
      </c>
      <c r="I172" s="1" t="str">
        <f aca="false">VLOOKUP(D172,products!$A$1:$G$49,2,0)</f>
        <v>Exc</v>
      </c>
      <c r="J172" s="1" t="str">
        <f aca="false">VLOOKUP($D172,products!$A$1:$G$49,3,0)</f>
        <v>L</v>
      </c>
      <c r="K172" s="9" t="n">
        <f aca="false">VLOOKUP($D172,products!$A$1:$G$49,4,0)</f>
        <v>2.5</v>
      </c>
      <c r="L172" s="10" t="n">
        <f aca="false">VLOOKUP($D172,products!$A$1:$G$49,5,0)</f>
        <v>34.155</v>
      </c>
      <c r="M172" s="10" t="n">
        <f aca="false">L172*E172</f>
        <v>68.31</v>
      </c>
      <c r="N172" s="1" t="str">
        <f aca="false">IF(I172="Rob","Robusta",IF(I172="Exc","Excelsa",IF(I172="Ara","Arab",IF(I172="Lib","Liberica"))))</f>
        <v>Excelsa</v>
      </c>
      <c r="O172" s="1" t="str">
        <f aca="false">IF(J172="M","Medium",IF(J172="L","Light",IF(J172="D","Dark")))</f>
        <v>Light</v>
      </c>
    </row>
    <row r="173" customFormat="false" ht="15" hidden="false" customHeight="false" outlineLevel="0" collapsed="false">
      <c r="A173" s="7" t="s">
        <v>384</v>
      </c>
      <c r="B173" s="8" t="n">
        <v>43544</v>
      </c>
      <c r="C173" s="7" t="s">
        <v>385</v>
      </c>
      <c r="D173" s="1" t="s">
        <v>127</v>
      </c>
      <c r="E173" s="7" t="n">
        <v>2</v>
      </c>
      <c r="F173" s="7" t="str">
        <f aca="false">_xlfn.XLOOKUP(C173,customers!A172:A1172,customers!B172:B1172,,0)</f>
        <v>Minny Chamberlayne</v>
      </c>
      <c r="G173" s="7" t="str">
        <f aca="false">IF(_xlfn.XLOOKUP(C173,customers!$A$1:$A$1001,customers!$C$1:$C$1001,,3)=0,"",_xlfn.XLOOKUP(C173,customers!$A$1:$A$1001,customers!$C$1:$C$1001,,3))</f>
        <v>mchamberlayne4r@bigcartel.com</v>
      </c>
      <c r="H173" s="7" t="str">
        <f aca="false">_xlfn.XLOOKUP(C173,customers!$A$1:$A$1001,customers!$G$1:$G$1001,,0)</f>
        <v>United States</v>
      </c>
      <c r="I173" s="1" t="str">
        <f aca="false">VLOOKUP(D173,products!$A$1:$G$49,2,0)</f>
        <v>Exc</v>
      </c>
      <c r="J173" s="1" t="str">
        <f aca="false">VLOOKUP($D173,products!$A$1:$G$49,3,0)</f>
        <v>M</v>
      </c>
      <c r="K173" s="9" t="n">
        <f aca="false">VLOOKUP($D173,products!$A$1:$G$49,4,0)</f>
        <v>2.5</v>
      </c>
      <c r="L173" s="10" t="n">
        <f aca="false">VLOOKUP($D173,products!$A$1:$G$49,5,0)</f>
        <v>31.625</v>
      </c>
      <c r="M173" s="10" t="n">
        <f aca="false">L173*E173</f>
        <v>63.25</v>
      </c>
      <c r="N173" s="1" t="str">
        <f aca="false">IF(I173="Rob","Robusta",IF(I173="Exc","Excelsa",IF(I173="Ara","Arab",IF(I173="Lib","Liberica"))))</f>
        <v>Excelsa</v>
      </c>
      <c r="O173" s="1" t="str">
        <f aca="false">IF(J173="M","Medium",IF(J173="L","Light",IF(J173="D","Dark")))</f>
        <v>Medium</v>
      </c>
    </row>
    <row r="174" customFormat="false" ht="15" hidden="false" customHeight="false" outlineLevel="0" collapsed="false">
      <c r="A174" s="7" t="s">
        <v>386</v>
      </c>
      <c r="B174" s="8" t="n">
        <v>44545</v>
      </c>
      <c r="C174" s="7" t="s">
        <v>387</v>
      </c>
      <c r="D174" s="1" t="s">
        <v>31</v>
      </c>
      <c r="E174" s="7" t="n">
        <v>3</v>
      </c>
      <c r="F174" s="7" t="str">
        <f aca="false">_xlfn.XLOOKUP(C174,customers!A173:A1173,customers!B173:B1173,,0)</f>
        <v>Bartholemy Flaherty</v>
      </c>
      <c r="G174" s="7" t="str">
        <f aca="false">IF(_xlfn.XLOOKUP(C174,customers!$A$1:$A$1001,customers!$C$1:$C$1001,,3)=0,"",_xlfn.XLOOKUP(C174,customers!$A$1:$A$1001,customers!$C$1:$C$1001,,3))</f>
        <v>bflaherty4s@moonfruit.com</v>
      </c>
      <c r="H174" s="7" t="str">
        <f aca="false">_xlfn.XLOOKUP(C174,customers!$A$1:$A$1001,customers!$G$1:$G$1001,,0)</f>
        <v>Ireland</v>
      </c>
      <c r="I174" s="1" t="str">
        <f aca="false">VLOOKUP(D174,products!$A$1:$G$49,2,0)</f>
        <v>Exc</v>
      </c>
      <c r="J174" s="1" t="str">
        <f aca="false">VLOOKUP($D174,products!$A$1:$G$49,3,0)</f>
        <v>D</v>
      </c>
      <c r="K174" s="9" t="n">
        <f aca="false">VLOOKUP($D174,products!$A$1:$G$49,4,0)</f>
        <v>0.5</v>
      </c>
      <c r="L174" s="10" t="n">
        <f aca="false">VLOOKUP($D174,products!$A$1:$G$49,5,0)</f>
        <v>7.29</v>
      </c>
      <c r="M174" s="10" t="n">
        <f aca="false">L174*E174</f>
        <v>21.87</v>
      </c>
      <c r="N174" s="1" t="str">
        <f aca="false">IF(I174="Rob","Robusta",IF(I174="Exc","Excelsa",IF(I174="Ara","Arab",IF(I174="Lib","Liberica"))))</f>
        <v>Excelsa</v>
      </c>
      <c r="O174" s="1" t="str">
        <f aca="false">IF(J174="M","Medium",IF(J174="L","Light",IF(J174="D","Dark")))</f>
        <v>Dark</v>
      </c>
    </row>
    <row r="175" customFormat="false" ht="15" hidden="false" customHeight="false" outlineLevel="0" collapsed="false">
      <c r="A175" s="7" t="s">
        <v>388</v>
      </c>
      <c r="B175" s="8" t="n">
        <v>44720</v>
      </c>
      <c r="C175" s="7" t="s">
        <v>389</v>
      </c>
      <c r="D175" s="1" t="s">
        <v>56</v>
      </c>
      <c r="E175" s="7" t="n">
        <v>4</v>
      </c>
      <c r="F175" s="7" t="str">
        <f aca="false">_xlfn.XLOOKUP(C175,customers!A174:A1174,customers!B174:B1174,,0)</f>
        <v>Oran Colbeck</v>
      </c>
      <c r="G175" s="7" t="str">
        <f aca="false">IF(_xlfn.XLOOKUP(C175,customers!$A$1:$A$1001,customers!$C$1:$C$1001,,3)=0,"",_xlfn.XLOOKUP(C175,customers!$A$1:$A$1001,customers!$C$1:$C$1001,,3))</f>
        <v>ocolbeck4t@sina.com.cn</v>
      </c>
      <c r="H175" s="7" t="str">
        <f aca="false">_xlfn.XLOOKUP(C175,customers!$A$1:$A$1001,customers!$G$1:$G$1001,,0)</f>
        <v>United States</v>
      </c>
      <c r="I175" s="1" t="str">
        <f aca="false">VLOOKUP(D175,products!$A$1:$G$49,2,0)</f>
        <v>Rob</v>
      </c>
      <c r="J175" s="1" t="str">
        <f aca="false">VLOOKUP($D175,products!$A$1:$G$49,3,0)</f>
        <v>M</v>
      </c>
      <c r="K175" s="9" t="n">
        <f aca="false">VLOOKUP($D175,products!$A$1:$G$49,4,0)</f>
        <v>2.5</v>
      </c>
      <c r="L175" s="10" t="n">
        <f aca="false">VLOOKUP($D175,products!$A$1:$G$49,5,0)</f>
        <v>22.885</v>
      </c>
      <c r="M175" s="10" t="n">
        <f aca="false">L175*E175</f>
        <v>91.54</v>
      </c>
      <c r="N175" s="1" t="str">
        <f aca="false">IF(I175="Rob","Robusta",IF(I175="Exc","Excelsa",IF(I175="Ara","Arab",IF(I175="Lib","Liberica"))))</f>
        <v>Robusta</v>
      </c>
      <c r="O175" s="1" t="str">
        <f aca="false">IF(J175="M","Medium",IF(J175="L","Light",IF(J175="D","Dark")))</f>
        <v>Medium</v>
      </c>
    </row>
    <row r="176" customFormat="false" ht="15" hidden="false" customHeight="false" outlineLevel="0" collapsed="false">
      <c r="A176" s="7" t="s">
        <v>390</v>
      </c>
      <c r="B176" s="8" t="n">
        <v>43813</v>
      </c>
      <c r="C176" s="7" t="s">
        <v>391</v>
      </c>
      <c r="D176" s="1" t="s">
        <v>45</v>
      </c>
      <c r="E176" s="7" t="n">
        <v>6</v>
      </c>
      <c r="F176" s="7" t="str">
        <f aca="false">_xlfn.XLOOKUP(C176,customers!A175:A1175,customers!B175:B1175,,0)</f>
        <v>Elysee Sketch</v>
      </c>
      <c r="G176" s="7" t="str">
        <f aca="false">IF(_xlfn.XLOOKUP(C176,customers!$A$1:$A$1001,customers!$C$1:$C$1001,,3)=0,"",_xlfn.XLOOKUP(C176,customers!$A$1:$A$1001,customers!$C$1:$C$1001,,3))</f>
        <v/>
      </c>
      <c r="H176" s="7" t="str">
        <f aca="false">_xlfn.XLOOKUP(C176,customers!$A$1:$A$1001,customers!$G$1:$G$1001,,0)</f>
        <v>United States</v>
      </c>
      <c r="I176" s="1" t="str">
        <f aca="false">VLOOKUP(D176,products!$A$1:$G$49,2,0)</f>
        <v>Exc</v>
      </c>
      <c r="J176" s="1" t="str">
        <f aca="false">VLOOKUP($D176,products!$A$1:$G$49,3,0)</f>
        <v>L</v>
      </c>
      <c r="K176" s="9" t="n">
        <f aca="false">VLOOKUP($D176,products!$A$1:$G$49,4,0)</f>
        <v>2.5</v>
      </c>
      <c r="L176" s="10" t="n">
        <f aca="false">VLOOKUP($D176,products!$A$1:$G$49,5,0)</f>
        <v>34.155</v>
      </c>
      <c r="M176" s="10" t="n">
        <f aca="false">L176*E176</f>
        <v>204.93</v>
      </c>
      <c r="N176" s="1" t="str">
        <f aca="false">IF(I176="Rob","Robusta",IF(I176="Exc","Excelsa",IF(I176="Ara","Arab",IF(I176="Lib","Liberica"))))</f>
        <v>Excelsa</v>
      </c>
      <c r="O176" s="1" t="str">
        <f aca="false">IF(J176="M","Medium",IF(J176="L","Light",IF(J176="D","Dark")))</f>
        <v>Light</v>
      </c>
    </row>
    <row r="177" customFormat="false" ht="15" hidden="false" customHeight="false" outlineLevel="0" collapsed="false">
      <c r="A177" s="7" t="s">
        <v>392</v>
      </c>
      <c r="B177" s="8" t="n">
        <v>44296</v>
      </c>
      <c r="C177" s="7" t="s">
        <v>393</v>
      </c>
      <c r="D177" s="1" t="s">
        <v>127</v>
      </c>
      <c r="E177" s="7" t="n">
        <v>2</v>
      </c>
      <c r="F177" s="7" t="str">
        <f aca="false">_xlfn.XLOOKUP(C177,customers!A176:A1176,customers!B176:B1176,,0)</f>
        <v>Ethelda Hobbing</v>
      </c>
      <c r="G177" s="7" t="str">
        <f aca="false">IF(_xlfn.XLOOKUP(C177,customers!$A$1:$A$1001,customers!$C$1:$C$1001,,3)=0,"",_xlfn.XLOOKUP(C177,customers!$A$1:$A$1001,customers!$C$1:$C$1001,,3))</f>
        <v>ehobbing4v@nsw.gov.au</v>
      </c>
      <c r="H177" s="7" t="str">
        <f aca="false">_xlfn.XLOOKUP(C177,customers!$A$1:$A$1001,customers!$G$1:$G$1001,,0)</f>
        <v>United States</v>
      </c>
      <c r="I177" s="1" t="str">
        <f aca="false">VLOOKUP(D177,products!$A$1:$G$49,2,0)</f>
        <v>Exc</v>
      </c>
      <c r="J177" s="1" t="str">
        <f aca="false">VLOOKUP($D177,products!$A$1:$G$49,3,0)</f>
        <v>M</v>
      </c>
      <c r="K177" s="9" t="n">
        <f aca="false">VLOOKUP($D177,products!$A$1:$G$49,4,0)</f>
        <v>2.5</v>
      </c>
      <c r="L177" s="10" t="n">
        <f aca="false">VLOOKUP($D177,products!$A$1:$G$49,5,0)</f>
        <v>31.625</v>
      </c>
      <c r="M177" s="10" t="n">
        <f aca="false">L177*E177</f>
        <v>63.25</v>
      </c>
      <c r="N177" s="1" t="str">
        <f aca="false">IF(I177="Rob","Robusta",IF(I177="Exc","Excelsa",IF(I177="Ara","Arab",IF(I177="Lib","Liberica"))))</f>
        <v>Excelsa</v>
      </c>
      <c r="O177" s="1" t="str">
        <f aca="false">IF(J177="M","Medium",IF(J177="L","Light",IF(J177="D","Dark")))</f>
        <v>Medium</v>
      </c>
    </row>
    <row r="178" customFormat="false" ht="15" hidden="false" customHeight="false" outlineLevel="0" collapsed="false">
      <c r="A178" s="7" t="s">
        <v>394</v>
      </c>
      <c r="B178" s="8" t="n">
        <v>43900</v>
      </c>
      <c r="C178" s="7" t="s">
        <v>395</v>
      </c>
      <c r="D178" s="1" t="s">
        <v>45</v>
      </c>
      <c r="E178" s="7" t="n">
        <v>1</v>
      </c>
      <c r="F178" s="7" t="str">
        <f aca="false">_xlfn.XLOOKUP(C178,customers!A177:A1177,customers!B177:B1177,,0)</f>
        <v>Odille Thynne</v>
      </c>
      <c r="G178" s="7" t="str">
        <f aca="false">IF(_xlfn.XLOOKUP(C178,customers!$A$1:$A$1001,customers!$C$1:$C$1001,,3)=0,"",_xlfn.XLOOKUP(C178,customers!$A$1:$A$1001,customers!$C$1:$C$1001,,3))</f>
        <v>othynne4w@auda.org.au</v>
      </c>
      <c r="H178" s="7" t="str">
        <f aca="false">_xlfn.XLOOKUP(C178,customers!$A$1:$A$1001,customers!$G$1:$G$1001,,0)</f>
        <v>United States</v>
      </c>
      <c r="I178" s="1" t="str">
        <f aca="false">VLOOKUP(D178,products!$A$1:$G$49,2,0)</f>
        <v>Exc</v>
      </c>
      <c r="J178" s="1" t="str">
        <f aca="false">VLOOKUP($D178,products!$A$1:$G$49,3,0)</f>
        <v>L</v>
      </c>
      <c r="K178" s="9" t="n">
        <f aca="false">VLOOKUP($D178,products!$A$1:$G$49,4,0)</f>
        <v>2.5</v>
      </c>
      <c r="L178" s="10" t="n">
        <f aca="false">VLOOKUP($D178,products!$A$1:$G$49,5,0)</f>
        <v>34.155</v>
      </c>
      <c r="M178" s="10" t="n">
        <f aca="false">L178*E178</f>
        <v>34.155</v>
      </c>
      <c r="N178" s="1" t="str">
        <f aca="false">IF(I178="Rob","Robusta",IF(I178="Exc","Excelsa",IF(I178="Ara","Arab",IF(I178="Lib","Liberica"))))</f>
        <v>Excelsa</v>
      </c>
      <c r="O178" s="1" t="str">
        <f aca="false">IF(J178="M","Medium",IF(J178="L","Light",IF(J178="D","Dark")))</f>
        <v>Light</v>
      </c>
    </row>
    <row r="179" customFormat="false" ht="15" hidden="false" customHeight="false" outlineLevel="0" collapsed="false">
      <c r="A179" s="7" t="s">
        <v>396</v>
      </c>
      <c r="B179" s="8" t="n">
        <v>44120</v>
      </c>
      <c r="C179" s="7" t="s">
        <v>397</v>
      </c>
      <c r="D179" s="1" t="s">
        <v>25</v>
      </c>
      <c r="E179" s="7" t="n">
        <v>4</v>
      </c>
      <c r="F179" s="7" t="str">
        <f aca="false">_xlfn.XLOOKUP(C179,customers!A178:A1178,customers!B178:B1178,,0)</f>
        <v>Emlynne Heining</v>
      </c>
      <c r="G179" s="7" t="str">
        <f aca="false">IF(_xlfn.XLOOKUP(C179,customers!$A$1:$A$1001,customers!$C$1:$C$1001,,3)=0,"",_xlfn.XLOOKUP(C179,customers!$A$1:$A$1001,customers!$C$1:$C$1001,,3))</f>
        <v>eheining4x@flickr.com</v>
      </c>
      <c r="H179" s="7" t="str">
        <f aca="false">_xlfn.XLOOKUP(C179,customers!$A$1:$A$1001,customers!$G$1:$G$1001,,0)</f>
        <v>United States</v>
      </c>
      <c r="I179" s="1" t="str">
        <f aca="false">VLOOKUP(D179,products!$A$1:$G$49,2,0)</f>
        <v>Rob</v>
      </c>
      <c r="J179" s="1" t="str">
        <f aca="false">VLOOKUP($D179,products!$A$1:$G$49,3,0)</f>
        <v>L</v>
      </c>
      <c r="K179" s="9" t="n">
        <f aca="false">VLOOKUP($D179,products!$A$1:$G$49,4,0)</f>
        <v>2.5</v>
      </c>
      <c r="L179" s="10" t="n">
        <f aca="false">VLOOKUP($D179,products!$A$1:$G$49,5,0)</f>
        <v>27.485</v>
      </c>
      <c r="M179" s="10" t="n">
        <f aca="false">L179*E179</f>
        <v>109.94</v>
      </c>
      <c r="N179" s="1" t="str">
        <f aca="false">IF(I179="Rob","Robusta",IF(I179="Exc","Excelsa",IF(I179="Ara","Arab",IF(I179="Lib","Liberica"))))</f>
        <v>Robusta</v>
      </c>
      <c r="O179" s="1" t="str">
        <f aca="false">IF(J179="M","Medium",IF(J179="L","Light",IF(J179="D","Dark")))</f>
        <v>Light</v>
      </c>
    </row>
    <row r="180" customFormat="false" ht="15" hidden="false" customHeight="false" outlineLevel="0" collapsed="false">
      <c r="A180" s="7" t="s">
        <v>398</v>
      </c>
      <c r="B180" s="8" t="n">
        <v>43746</v>
      </c>
      <c r="C180" s="7" t="s">
        <v>399</v>
      </c>
      <c r="D180" s="1" t="s">
        <v>21</v>
      </c>
      <c r="E180" s="7" t="n">
        <v>2</v>
      </c>
      <c r="F180" s="7" t="str">
        <f aca="false">_xlfn.XLOOKUP(C180,customers!A179:A1179,customers!B179:B1179,,0)</f>
        <v>Katerina Melloi</v>
      </c>
      <c r="G180" s="7" t="str">
        <f aca="false">IF(_xlfn.XLOOKUP(C180,customers!$A$1:$A$1001,customers!$C$1:$C$1001,,3)=0,"",_xlfn.XLOOKUP(C180,customers!$A$1:$A$1001,customers!$C$1:$C$1001,,3))</f>
        <v>kmelloi4y@imdb.com</v>
      </c>
      <c r="H180" s="7" t="str">
        <f aca="false">_xlfn.XLOOKUP(C180,customers!$A$1:$A$1001,customers!$G$1:$G$1001,,0)</f>
        <v>United States</v>
      </c>
      <c r="I180" s="1" t="str">
        <f aca="false">VLOOKUP(D180,products!$A$1:$G$49,2,0)</f>
        <v>Ara</v>
      </c>
      <c r="J180" s="1" t="str">
        <f aca="false">VLOOKUP($D180,products!$A$1:$G$49,3,0)</f>
        <v>L</v>
      </c>
      <c r="K180" s="9" t="n">
        <f aca="false">VLOOKUP($D180,products!$A$1:$G$49,4,0)</f>
        <v>1</v>
      </c>
      <c r="L180" s="10" t="n">
        <f aca="false">VLOOKUP($D180,products!$A$1:$G$49,5,0)</f>
        <v>12.95</v>
      </c>
      <c r="M180" s="10" t="n">
        <f aca="false">L180*E180</f>
        <v>25.9</v>
      </c>
      <c r="N180" s="1" t="str">
        <f aca="false">IF(I180="Rob","Robusta",IF(I180="Exc","Excelsa",IF(I180="Ara","Arab",IF(I180="Lib","Liberica"))))</f>
        <v>Arab</v>
      </c>
      <c r="O180" s="1" t="str">
        <f aca="false">IF(J180="M","Medium",IF(J180="L","Light",IF(J180="D","Dark")))</f>
        <v>Light</v>
      </c>
    </row>
    <row r="181" customFormat="false" ht="15" hidden="false" customHeight="false" outlineLevel="0" collapsed="false">
      <c r="A181" s="7" t="s">
        <v>400</v>
      </c>
      <c r="B181" s="8" t="n">
        <v>43830</v>
      </c>
      <c r="C181" s="7" t="s">
        <v>401</v>
      </c>
      <c r="D181" s="1" t="s">
        <v>69</v>
      </c>
      <c r="E181" s="7" t="n">
        <v>1</v>
      </c>
      <c r="F181" s="7" t="str">
        <f aca="false">_xlfn.XLOOKUP(C181,customers!A180:A1180,customers!B180:B1180,,0)</f>
        <v>Tiffany Scardafield</v>
      </c>
      <c r="G181" s="7" t="str">
        <f aca="false">IF(_xlfn.XLOOKUP(C181,customers!$A$1:$A$1001,customers!$C$1:$C$1001,,3)=0,"",_xlfn.XLOOKUP(C181,customers!$A$1:$A$1001,customers!$C$1:$C$1001,,3))</f>
        <v/>
      </c>
      <c r="H181" s="7" t="str">
        <f aca="false">_xlfn.XLOOKUP(C181,customers!$A$1:$A$1001,customers!$G$1:$G$1001,,0)</f>
        <v>Ireland</v>
      </c>
      <c r="I181" s="1" t="str">
        <f aca="false">VLOOKUP(D181,products!$A$1:$G$49,2,0)</f>
        <v>Ara</v>
      </c>
      <c r="J181" s="1" t="str">
        <f aca="false">VLOOKUP($D181,products!$A$1:$G$49,3,0)</f>
        <v>D</v>
      </c>
      <c r="K181" s="9" t="n">
        <f aca="false">VLOOKUP($D181,products!$A$1:$G$49,4,0)</f>
        <v>0.2</v>
      </c>
      <c r="L181" s="10" t="n">
        <f aca="false">VLOOKUP($D181,products!$A$1:$G$49,5,0)</f>
        <v>2.985</v>
      </c>
      <c r="M181" s="10" t="n">
        <f aca="false">L181*E181</f>
        <v>2.985</v>
      </c>
      <c r="N181" s="1" t="str">
        <f aca="false">IF(I181="Rob","Robusta",IF(I181="Exc","Excelsa",IF(I181="Ara","Arab",IF(I181="Lib","Liberica"))))</f>
        <v>Arab</v>
      </c>
      <c r="O181" s="1" t="str">
        <f aca="false">IF(J181="M","Medium",IF(J181="L","Light",IF(J181="D","Dark")))</f>
        <v>Dark</v>
      </c>
    </row>
    <row r="182" customFormat="false" ht="15" hidden="false" customHeight="false" outlineLevel="0" collapsed="false">
      <c r="A182" s="7" t="s">
        <v>402</v>
      </c>
      <c r="B182" s="8" t="n">
        <v>43910</v>
      </c>
      <c r="C182" s="7" t="s">
        <v>403</v>
      </c>
      <c r="D182" s="1" t="s">
        <v>269</v>
      </c>
      <c r="E182" s="7" t="n">
        <v>5</v>
      </c>
      <c r="F182" s="7" t="str">
        <f aca="false">_xlfn.XLOOKUP(C182,customers!A181:A1181,customers!B181:B1181,,0)</f>
        <v>Abrahan Mussen</v>
      </c>
      <c r="G182" s="7" t="str">
        <f aca="false">IF(_xlfn.XLOOKUP(C182,customers!$A$1:$A$1001,customers!$C$1:$C$1001,,3)=0,"",_xlfn.XLOOKUP(C182,customers!$A$1:$A$1001,customers!$C$1:$C$1001,,3))</f>
        <v>amussen50@51.la</v>
      </c>
      <c r="H182" s="7" t="str">
        <f aca="false">_xlfn.XLOOKUP(C182,customers!$A$1:$A$1001,customers!$G$1:$G$1001,,0)</f>
        <v>United States</v>
      </c>
      <c r="I182" s="1" t="str">
        <f aca="false">VLOOKUP(D182,products!$A$1:$G$49,2,0)</f>
        <v>Exc</v>
      </c>
      <c r="J182" s="1" t="str">
        <f aca="false">VLOOKUP($D182,products!$A$1:$G$49,3,0)</f>
        <v>L</v>
      </c>
      <c r="K182" s="9" t="n">
        <f aca="false">VLOOKUP($D182,products!$A$1:$G$49,4,0)</f>
        <v>0.2</v>
      </c>
      <c r="L182" s="10" t="n">
        <f aca="false">VLOOKUP($D182,products!$A$1:$G$49,5,0)</f>
        <v>4.455</v>
      </c>
      <c r="M182" s="10" t="n">
        <f aca="false">L182*E182</f>
        <v>22.275</v>
      </c>
      <c r="N182" s="1" t="str">
        <f aca="false">IF(I182="Rob","Robusta",IF(I182="Exc","Excelsa",IF(I182="Ara","Arab",IF(I182="Lib","Liberica"))))</f>
        <v>Excelsa</v>
      </c>
      <c r="O182" s="1" t="str">
        <f aca="false">IF(J182="M","Medium",IF(J182="L","Light",IF(J182="D","Dark")))</f>
        <v>Light</v>
      </c>
    </row>
    <row r="183" customFormat="false" ht="15" hidden="false" customHeight="false" outlineLevel="0" collapsed="false">
      <c r="A183" s="7" t="s">
        <v>402</v>
      </c>
      <c r="B183" s="8" t="n">
        <v>43910</v>
      </c>
      <c r="C183" s="7" t="s">
        <v>403</v>
      </c>
      <c r="D183" s="1" t="s">
        <v>87</v>
      </c>
      <c r="E183" s="7" t="n">
        <v>5</v>
      </c>
      <c r="F183" s="7" t="str">
        <f aca="false">_xlfn.XLOOKUP(C183,customers!A182:A1182,customers!B182:B1182,,0)</f>
        <v>Abrahan Mussen</v>
      </c>
      <c r="G183" s="7" t="str">
        <f aca="false">IF(_xlfn.XLOOKUP(C183,customers!$A$1:$A$1001,customers!$C$1:$C$1001,,3)=0,"",_xlfn.XLOOKUP(C183,customers!$A$1:$A$1001,customers!$C$1:$C$1001,,3))</f>
        <v>amussen50@51.la</v>
      </c>
      <c r="H183" s="7" t="str">
        <f aca="false">_xlfn.XLOOKUP(C183,customers!$A$1:$A$1001,customers!$G$1:$G$1001,,0)</f>
        <v>United States</v>
      </c>
      <c r="I183" s="1" t="str">
        <f aca="false">VLOOKUP(D183,products!$A$1:$G$49,2,0)</f>
        <v>Ara</v>
      </c>
      <c r="J183" s="1" t="str">
        <f aca="false">VLOOKUP($D183,products!$A$1:$G$49,3,0)</f>
        <v>D</v>
      </c>
      <c r="K183" s="9" t="n">
        <f aca="false">VLOOKUP($D183,products!$A$1:$G$49,4,0)</f>
        <v>0.5</v>
      </c>
      <c r="L183" s="10" t="n">
        <f aca="false">VLOOKUP($D183,products!$A$1:$G$49,5,0)</f>
        <v>5.97</v>
      </c>
      <c r="M183" s="10" t="n">
        <f aca="false">L183*E183</f>
        <v>29.85</v>
      </c>
      <c r="N183" s="1" t="str">
        <f aca="false">IF(I183="Rob","Robusta",IF(I183="Exc","Excelsa",IF(I183="Ara","Arab",IF(I183="Lib","Liberica"))))</f>
        <v>Arab</v>
      </c>
      <c r="O183" s="1" t="str">
        <f aca="false">IF(J183="M","Medium",IF(J183="L","Light",IF(J183="D","Dark")))</f>
        <v>Dark</v>
      </c>
    </row>
    <row r="184" customFormat="false" ht="15" hidden="false" customHeight="false" outlineLevel="0" collapsed="false">
      <c r="A184" s="7" t="s">
        <v>404</v>
      </c>
      <c r="B184" s="8" t="n">
        <v>44284</v>
      </c>
      <c r="C184" s="7" t="s">
        <v>405</v>
      </c>
      <c r="D184" s="1" t="s">
        <v>161</v>
      </c>
      <c r="E184" s="7" t="n">
        <v>6</v>
      </c>
      <c r="F184" s="7" t="str">
        <f aca="false">_xlfn.XLOOKUP(C184,customers!A183:A1183,customers!B183:B1183,,0)</f>
        <v>Anny Mundford</v>
      </c>
      <c r="G184" s="7" t="str">
        <f aca="false">IF(_xlfn.XLOOKUP(C184,customers!$A$1:$A$1001,customers!$C$1:$C$1001,,3)=0,"",_xlfn.XLOOKUP(C184,customers!$A$1:$A$1001,customers!$C$1:$C$1001,,3))</f>
        <v>amundford52@nbcnews.com</v>
      </c>
      <c r="H184" s="7" t="str">
        <f aca="false">_xlfn.XLOOKUP(C184,customers!$A$1:$A$1001,customers!$G$1:$G$1001,,0)</f>
        <v>United States</v>
      </c>
      <c r="I184" s="1" t="str">
        <f aca="false">VLOOKUP(D184,products!$A$1:$G$49,2,0)</f>
        <v>Rob</v>
      </c>
      <c r="J184" s="1" t="str">
        <f aca="false">VLOOKUP($D184,products!$A$1:$G$49,3,0)</f>
        <v>D</v>
      </c>
      <c r="K184" s="9" t="n">
        <f aca="false">VLOOKUP($D184,products!$A$1:$G$49,4,0)</f>
        <v>0.5</v>
      </c>
      <c r="L184" s="10" t="n">
        <f aca="false">VLOOKUP($D184,products!$A$1:$G$49,5,0)</f>
        <v>5.37</v>
      </c>
      <c r="M184" s="10" t="n">
        <f aca="false">L184*E184</f>
        <v>32.22</v>
      </c>
      <c r="N184" s="1" t="str">
        <f aca="false">IF(I184="Rob","Robusta",IF(I184="Exc","Excelsa",IF(I184="Ara","Arab",IF(I184="Lib","Liberica"))))</f>
        <v>Robusta</v>
      </c>
      <c r="O184" s="1" t="str">
        <f aca="false">IF(J184="M","Medium",IF(J184="L","Light",IF(J184="D","Dark")))</f>
        <v>Dark</v>
      </c>
    </row>
    <row r="185" customFormat="false" ht="15" hidden="false" customHeight="false" outlineLevel="0" collapsed="false">
      <c r="A185" s="7" t="s">
        <v>406</v>
      </c>
      <c r="B185" s="8" t="n">
        <v>44512</v>
      </c>
      <c r="C185" s="7" t="s">
        <v>407</v>
      </c>
      <c r="D185" s="1" t="s">
        <v>79</v>
      </c>
      <c r="E185" s="7" t="n">
        <v>2</v>
      </c>
      <c r="F185" s="7" t="str">
        <f aca="false">_xlfn.XLOOKUP(C185,customers!A184:A1184,customers!B184:B1184,,0)</f>
        <v>Tory Walas</v>
      </c>
      <c r="G185" s="7" t="str">
        <f aca="false">IF(_xlfn.XLOOKUP(C185,customers!$A$1:$A$1001,customers!$C$1:$C$1001,,3)=0,"",_xlfn.XLOOKUP(C185,customers!$A$1:$A$1001,customers!$C$1:$C$1001,,3))</f>
        <v>twalas53@google.ca</v>
      </c>
      <c r="H185" s="7" t="str">
        <f aca="false">_xlfn.XLOOKUP(C185,customers!$A$1:$A$1001,customers!$G$1:$G$1001,,0)</f>
        <v>United States</v>
      </c>
      <c r="I185" s="1" t="str">
        <f aca="false">VLOOKUP(D185,products!$A$1:$G$49,2,0)</f>
        <v>Exc</v>
      </c>
      <c r="J185" s="1" t="str">
        <f aca="false">VLOOKUP($D185,products!$A$1:$G$49,3,0)</f>
        <v>M</v>
      </c>
      <c r="K185" s="9" t="n">
        <f aca="false">VLOOKUP($D185,products!$A$1:$G$49,4,0)</f>
        <v>0.2</v>
      </c>
      <c r="L185" s="10" t="n">
        <f aca="false">VLOOKUP($D185,products!$A$1:$G$49,5,0)</f>
        <v>4.125</v>
      </c>
      <c r="M185" s="10" t="n">
        <f aca="false">L185*E185</f>
        <v>8.25</v>
      </c>
      <c r="N185" s="1" t="str">
        <f aca="false">IF(I185="Rob","Robusta",IF(I185="Exc","Excelsa",IF(I185="Ara","Arab",IF(I185="Lib","Liberica"))))</f>
        <v>Excelsa</v>
      </c>
      <c r="O185" s="1" t="str">
        <f aca="false">IF(J185="M","Medium",IF(J185="L","Light",IF(J185="D","Dark")))</f>
        <v>Medium</v>
      </c>
    </row>
    <row r="186" customFormat="false" ht="15" hidden="false" customHeight="false" outlineLevel="0" collapsed="false">
      <c r="A186" s="7" t="s">
        <v>408</v>
      </c>
      <c r="B186" s="8" t="n">
        <v>44397</v>
      </c>
      <c r="C186" s="7" t="s">
        <v>409</v>
      </c>
      <c r="D186" s="1" t="s">
        <v>207</v>
      </c>
      <c r="E186" s="7" t="n">
        <v>4</v>
      </c>
      <c r="F186" s="7" t="str">
        <f aca="false">_xlfn.XLOOKUP(C186,customers!A185:A1185,customers!B185:B1185,,0)</f>
        <v>Isa Blazewicz</v>
      </c>
      <c r="G186" s="7" t="str">
        <f aca="false">IF(_xlfn.XLOOKUP(C186,customers!$A$1:$A$1001,customers!$C$1:$C$1001,,3)=0,"",_xlfn.XLOOKUP(C186,customers!$A$1:$A$1001,customers!$C$1:$C$1001,,3))</f>
        <v>iblazewicz54@thetimes.co.uk</v>
      </c>
      <c r="H186" s="7" t="str">
        <f aca="false">_xlfn.XLOOKUP(C186,customers!$A$1:$A$1001,customers!$G$1:$G$1001,,0)</f>
        <v>United States</v>
      </c>
      <c r="I186" s="1" t="str">
        <f aca="false">VLOOKUP(D186,products!$A$1:$G$49,2,0)</f>
        <v>Ara</v>
      </c>
      <c r="J186" s="1" t="str">
        <f aca="false">VLOOKUP($D186,products!$A$1:$G$49,3,0)</f>
        <v>L</v>
      </c>
      <c r="K186" s="9" t="n">
        <f aca="false">VLOOKUP($D186,products!$A$1:$G$49,4,0)</f>
        <v>0.5</v>
      </c>
      <c r="L186" s="10" t="n">
        <f aca="false">VLOOKUP($D186,products!$A$1:$G$49,5,0)</f>
        <v>7.77</v>
      </c>
      <c r="M186" s="10" t="n">
        <f aca="false">L186*E186</f>
        <v>31.08</v>
      </c>
      <c r="N186" s="1" t="str">
        <f aca="false">IF(I186="Rob","Robusta",IF(I186="Exc","Excelsa",IF(I186="Ara","Arab",IF(I186="Lib","Liberica"))))</f>
        <v>Arab</v>
      </c>
      <c r="O186" s="1" t="str">
        <f aca="false">IF(J186="M","Medium",IF(J186="L","Light",IF(J186="D","Dark")))</f>
        <v>Light</v>
      </c>
    </row>
    <row r="187" customFormat="false" ht="15" hidden="false" customHeight="false" outlineLevel="0" collapsed="false">
      <c r="A187" s="7" t="s">
        <v>410</v>
      </c>
      <c r="B187" s="8" t="n">
        <v>43483</v>
      </c>
      <c r="C187" s="7" t="s">
        <v>411</v>
      </c>
      <c r="D187" s="1" t="s">
        <v>31</v>
      </c>
      <c r="E187" s="7" t="n">
        <v>5</v>
      </c>
      <c r="F187" s="7" t="str">
        <f aca="false">_xlfn.XLOOKUP(C187,customers!A186:A1186,customers!B186:B1186,,0)</f>
        <v>Angie Rizzetti</v>
      </c>
      <c r="G187" s="7" t="str">
        <f aca="false">IF(_xlfn.XLOOKUP(C187,customers!$A$1:$A$1001,customers!$C$1:$C$1001,,3)=0,"",_xlfn.XLOOKUP(C187,customers!$A$1:$A$1001,customers!$C$1:$C$1001,,3))</f>
        <v>arizzetti55@naver.com</v>
      </c>
      <c r="H187" s="7" t="str">
        <f aca="false">_xlfn.XLOOKUP(C187,customers!$A$1:$A$1001,customers!$G$1:$G$1001,,0)</f>
        <v>United States</v>
      </c>
      <c r="I187" s="1" t="str">
        <f aca="false">VLOOKUP(D187,products!$A$1:$G$49,2,0)</f>
        <v>Exc</v>
      </c>
      <c r="J187" s="1" t="str">
        <f aca="false">VLOOKUP($D187,products!$A$1:$G$49,3,0)</f>
        <v>D</v>
      </c>
      <c r="K187" s="9" t="n">
        <f aca="false">VLOOKUP($D187,products!$A$1:$G$49,4,0)</f>
        <v>0.5</v>
      </c>
      <c r="L187" s="10" t="n">
        <f aca="false">VLOOKUP($D187,products!$A$1:$G$49,5,0)</f>
        <v>7.29</v>
      </c>
      <c r="M187" s="10" t="n">
        <f aca="false">L187*E187</f>
        <v>36.45</v>
      </c>
      <c r="N187" s="1" t="str">
        <f aca="false">IF(I187="Rob","Robusta",IF(I187="Exc","Excelsa",IF(I187="Ara","Arab",IF(I187="Lib","Liberica"))))</f>
        <v>Excelsa</v>
      </c>
      <c r="O187" s="1" t="str">
        <f aca="false">IF(J187="M","Medium",IF(J187="L","Light",IF(J187="D","Dark")))</f>
        <v>Dark</v>
      </c>
    </row>
    <row r="188" customFormat="false" ht="15" hidden="false" customHeight="false" outlineLevel="0" collapsed="false">
      <c r="A188" s="7" t="s">
        <v>412</v>
      </c>
      <c r="B188" s="8" t="n">
        <v>43684</v>
      </c>
      <c r="C188" s="7" t="s">
        <v>413</v>
      </c>
      <c r="D188" s="1" t="s">
        <v>56</v>
      </c>
      <c r="E188" s="7" t="n">
        <v>3</v>
      </c>
      <c r="F188" s="7" t="str">
        <f aca="false">_xlfn.XLOOKUP(C188,customers!A187:A1187,customers!B187:B1187,,0)</f>
        <v>Mord Meriet</v>
      </c>
      <c r="G188" s="7" t="str">
        <f aca="false">IF(_xlfn.XLOOKUP(C188,customers!$A$1:$A$1001,customers!$C$1:$C$1001,,3)=0,"",_xlfn.XLOOKUP(C188,customers!$A$1:$A$1001,customers!$C$1:$C$1001,,3))</f>
        <v>mmeriet56@noaa.gov</v>
      </c>
      <c r="H188" s="7" t="str">
        <f aca="false">_xlfn.XLOOKUP(C188,customers!$A$1:$A$1001,customers!$G$1:$G$1001,,0)</f>
        <v>United States</v>
      </c>
      <c r="I188" s="1" t="str">
        <f aca="false">VLOOKUP(D188,products!$A$1:$G$49,2,0)</f>
        <v>Rob</v>
      </c>
      <c r="J188" s="1" t="str">
        <f aca="false">VLOOKUP($D188,products!$A$1:$G$49,3,0)</f>
        <v>M</v>
      </c>
      <c r="K188" s="9" t="n">
        <f aca="false">VLOOKUP($D188,products!$A$1:$G$49,4,0)</f>
        <v>2.5</v>
      </c>
      <c r="L188" s="10" t="n">
        <f aca="false">VLOOKUP($D188,products!$A$1:$G$49,5,0)</f>
        <v>22.885</v>
      </c>
      <c r="M188" s="10" t="n">
        <f aca="false">L188*E188</f>
        <v>68.655</v>
      </c>
      <c r="N188" s="1" t="str">
        <f aca="false">IF(I188="Rob","Robusta",IF(I188="Exc","Excelsa",IF(I188="Ara","Arab",IF(I188="Lib","Liberica"))))</f>
        <v>Robusta</v>
      </c>
      <c r="O188" s="1" t="str">
        <f aca="false">IF(J188="M","Medium",IF(J188="L","Light",IF(J188="D","Dark")))</f>
        <v>Medium</v>
      </c>
    </row>
    <row r="189" customFormat="false" ht="15" hidden="false" customHeight="false" outlineLevel="0" collapsed="false">
      <c r="A189" s="7" t="s">
        <v>414</v>
      </c>
      <c r="B189" s="8" t="n">
        <v>44633</v>
      </c>
      <c r="C189" s="7" t="s">
        <v>415</v>
      </c>
      <c r="D189" s="1" t="s">
        <v>93</v>
      </c>
      <c r="E189" s="7" t="n">
        <v>5</v>
      </c>
      <c r="F189" s="7" t="str">
        <f aca="false">_xlfn.XLOOKUP(C189,customers!A188:A1188,customers!B188:B1188,,0)</f>
        <v>Lawrence Pratt</v>
      </c>
      <c r="G189" s="7" t="str">
        <f aca="false">IF(_xlfn.XLOOKUP(C189,customers!$A$1:$A$1001,customers!$C$1:$C$1001,,3)=0,"",_xlfn.XLOOKUP(C189,customers!$A$1:$A$1001,customers!$C$1:$C$1001,,3))</f>
        <v>lpratt57@netvibes.com</v>
      </c>
      <c r="H189" s="7" t="str">
        <f aca="false">_xlfn.XLOOKUP(C189,customers!$A$1:$A$1001,customers!$G$1:$G$1001,,0)</f>
        <v>United States</v>
      </c>
      <c r="I189" s="1" t="str">
        <f aca="false">VLOOKUP(D189,products!$A$1:$G$49,2,0)</f>
        <v>Lib</v>
      </c>
      <c r="J189" s="1" t="str">
        <f aca="false">VLOOKUP($D189,products!$A$1:$G$49,3,0)</f>
        <v>M</v>
      </c>
      <c r="K189" s="9" t="n">
        <f aca="false">VLOOKUP($D189,products!$A$1:$G$49,4,0)</f>
        <v>0.5</v>
      </c>
      <c r="L189" s="10" t="n">
        <f aca="false">VLOOKUP($D189,products!$A$1:$G$49,5,0)</f>
        <v>8.73</v>
      </c>
      <c r="M189" s="10" t="n">
        <f aca="false">L189*E189</f>
        <v>43.65</v>
      </c>
      <c r="N189" s="1" t="str">
        <f aca="false">IF(I189="Rob","Robusta",IF(I189="Exc","Excelsa",IF(I189="Ara","Arab",IF(I189="Lib","Liberica"))))</f>
        <v>Liberica</v>
      </c>
      <c r="O189" s="1" t="str">
        <f aca="false">IF(J189="M","Medium",IF(J189="L","Light",IF(J189="D","Dark")))</f>
        <v>Medium</v>
      </c>
    </row>
    <row r="190" customFormat="false" ht="15" hidden="false" customHeight="false" outlineLevel="0" collapsed="false">
      <c r="A190" s="7" t="s">
        <v>416</v>
      </c>
      <c r="B190" s="8" t="n">
        <v>44698</v>
      </c>
      <c r="C190" s="7" t="s">
        <v>417</v>
      </c>
      <c r="D190" s="1" t="s">
        <v>269</v>
      </c>
      <c r="E190" s="7" t="n">
        <v>1</v>
      </c>
      <c r="F190" s="7" t="str">
        <f aca="false">_xlfn.XLOOKUP(C190,customers!A189:A1189,customers!B189:B1189,,0)</f>
        <v>Astrix Kitchingham</v>
      </c>
      <c r="G190" s="7" t="str">
        <f aca="false">IF(_xlfn.XLOOKUP(C190,customers!$A$1:$A$1001,customers!$C$1:$C$1001,,3)=0,"",_xlfn.XLOOKUP(C190,customers!$A$1:$A$1001,customers!$C$1:$C$1001,,3))</f>
        <v>akitchingham58@com.com</v>
      </c>
      <c r="H190" s="7" t="str">
        <f aca="false">_xlfn.XLOOKUP(C190,customers!$A$1:$A$1001,customers!$G$1:$G$1001,,0)</f>
        <v>United States</v>
      </c>
      <c r="I190" s="1" t="str">
        <f aca="false">VLOOKUP(D190,products!$A$1:$G$49,2,0)</f>
        <v>Exc</v>
      </c>
      <c r="J190" s="1" t="str">
        <f aca="false">VLOOKUP($D190,products!$A$1:$G$49,3,0)</f>
        <v>L</v>
      </c>
      <c r="K190" s="9" t="n">
        <f aca="false">VLOOKUP($D190,products!$A$1:$G$49,4,0)</f>
        <v>0.2</v>
      </c>
      <c r="L190" s="10" t="n">
        <f aca="false">VLOOKUP($D190,products!$A$1:$G$49,5,0)</f>
        <v>4.455</v>
      </c>
      <c r="M190" s="10" t="n">
        <f aca="false">L190*E190</f>
        <v>4.455</v>
      </c>
      <c r="N190" s="1" t="str">
        <f aca="false">IF(I190="Rob","Robusta",IF(I190="Exc","Excelsa",IF(I190="Ara","Arab",IF(I190="Lib","Liberica"))))</f>
        <v>Excelsa</v>
      </c>
      <c r="O190" s="1" t="str">
        <f aca="false">IF(J190="M","Medium",IF(J190="L","Light",IF(J190="D","Dark")))</f>
        <v>Light</v>
      </c>
    </row>
    <row r="191" customFormat="false" ht="15" hidden="false" customHeight="false" outlineLevel="0" collapsed="false">
      <c r="A191" s="7" t="s">
        <v>418</v>
      </c>
      <c r="B191" s="8" t="n">
        <v>43813</v>
      </c>
      <c r="C191" s="7" t="s">
        <v>419</v>
      </c>
      <c r="D191" s="1" t="s">
        <v>111</v>
      </c>
      <c r="E191" s="7" t="n">
        <v>3</v>
      </c>
      <c r="F191" s="7" t="str">
        <f aca="false">_xlfn.XLOOKUP(C191,customers!A190:A1190,customers!B190:B1190,,0)</f>
        <v>Burnard Bartholin</v>
      </c>
      <c r="G191" s="7" t="str">
        <f aca="false">IF(_xlfn.XLOOKUP(C191,customers!$A$1:$A$1001,customers!$C$1:$C$1001,,3)=0,"",_xlfn.XLOOKUP(C191,customers!$A$1:$A$1001,customers!$C$1:$C$1001,,3))</f>
        <v>bbartholin59@xinhuanet.com</v>
      </c>
      <c r="H191" s="7" t="str">
        <f aca="false">_xlfn.XLOOKUP(C191,customers!$A$1:$A$1001,customers!$G$1:$G$1001,,0)</f>
        <v>United States</v>
      </c>
      <c r="I191" s="1" t="str">
        <f aca="false">VLOOKUP(D191,products!$A$1:$G$49,2,0)</f>
        <v>Lib</v>
      </c>
      <c r="J191" s="1" t="str">
        <f aca="false">VLOOKUP($D191,products!$A$1:$G$49,3,0)</f>
        <v>M</v>
      </c>
      <c r="K191" s="9" t="n">
        <f aca="false">VLOOKUP($D191,products!$A$1:$G$49,4,0)</f>
        <v>1</v>
      </c>
      <c r="L191" s="10" t="n">
        <f aca="false">VLOOKUP($D191,products!$A$1:$G$49,5,0)</f>
        <v>14.55</v>
      </c>
      <c r="M191" s="10" t="n">
        <f aca="false">L191*E191</f>
        <v>43.65</v>
      </c>
      <c r="N191" s="1" t="str">
        <f aca="false">IF(I191="Rob","Robusta",IF(I191="Exc","Excelsa",IF(I191="Ara","Arab",IF(I191="Lib","Liberica"))))</f>
        <v>Liberica</v>
      </c>
      <c r="O191" s="1" t="str">
        <f aca="false">IF(J191="M","Medium",IF(J191="L","Light",IF(J191="D","Dark")))</f>
        <v>Medium</v>
      </c>
    </row>
    <row r="192" customFormat="false" ht="15" hidden="false" customHeight="false" outlineLevel="0" collapsed="false">
      <c r="A192" s="7" t="s">
        <v>420</v>
      </c>
      <c r="B192" s="8" t="n">
        <v>43845</v>
      </c>
      <c r="C192" s="7" t="s">
        <v>421</v>
      </c>
      <c r="D192" s="1" t="s">
        <v>212</v>
      </c>
      <c r="E192" s="7" t="n">
        <v>1</v>
      </c>
      <c r="F192" s="7" t="str">
        <f aca="false">_xlfn.XLOOKUP(C192,customers!A191:A1191,customers!B191:B1191,,0)</f>
        <v>Madelene Prinn</v>
      </c>
      <c r="G192" s="7" t="str">
        <f aca="false">IF(_xlfn.XLOOKUP(C192,customers!$A$1:$A$1001,customers!$C$1:$C$1001,,3)=0,"",_xlfn.XLOOKUP(C192,customers!$A$1:$A$1001,customers!$C$1:$C$1001,,3))</f>
        <v>mprinn5a@usa.gov</v>
      </c>
      <c r="H192" s="7" t="str">
        <f aca="false">_xlfn.XLOOKUP(C192,customers!$A$1:$A$1001,customers!$G$1:$G$1001,,0)</f>
        <v>United States</v>
      </c>
      <c r="I192" s="1" t="str">
        <f aca="false">VLOOKUP(D192,products!$A$1:$G$49,2,0)</f>
        <v>Lib</v>
      </c>
      <c r="J192" s="1" t="str">
        <f aca="false">VLOOKUP($D192,products!$A$1:$G$49,3,0)</f>
        <v>M</v>
      </c>
      <c r="K192" s="9" t="n">
        <f aca="false">VLOOKUP($D192,products!$A$1:$G$49,4,0)</f>
        <v>2.5</v>
      </c>
      <c r="L192" s="10" t="n">
        <f aca="false">VLOOKUP($D192,products!$A$1:$G$49,5,0)</f>
        <v>33.465</v>
      </c>
      <c r="M192" s="10" t="n">
        <f aca="false">L192*E192</f>
        <v>33.465</v>
      </c>
      <c r="N192" s="1" t="str">
        <f aca="false">IF(I192="Rob","Robusta",IF(I192="Exc","Excelsa",IF(I192="Ara","Arab",IF(I192="Lib","Liberica"))))</f>
        <v>Liberica</v>
      </c>
      <c r="O192" s="1" t="str">
        <f aca="false">IF(J192="M","Medium",IF(J192="L","Light",IF(J192="D","Dark")))</f>
        <v>Medium</v>
      </c>
    </row>
    <row r="193" customFormat="false" ht="15" hidden="false" customHeight="false" outlineLevel="0" collapsed="false">
      <c r="A193" s="7" t="s">
        <v>422</v>
      </c>
      <c r="B193" s="8" t="n">
        <v>43567</v>
      </c>
      <c r="C193" s="7" t="s">
        <v>423</v>
      </c>
      <c r="D193" s="1" t="s">
        <v>53</v>
      </c>
      <c r="E193" s="7" t="n">
        <v>5</v>
      </c>
      <c r="F193" s="7" t="str">
        <f aca="false">_xlfn.XLOOKUP(C193,customers!A192:A1192,customers!B192:B1192,,0)</f>
        <v>Alisun Baudino</v>
      </c>
      <c r="G193" s="7" t="str">
        <f aca="false">IF(_xlfn.XLOOKUP(C193,customers!$A$1:$A$1001,customers!$C$1:$C$1001,,3)=0,"",_xlfn.XLOOKUP(C193,customers!$A$1:$A$1001,customers!$C$1:$C$1001,,3))</f>
        <v>abaudino5b@netvibes.com</v>
      </c>
      <c r="H193" s="7" t="str">
        <f aca="false">_xlfn.XLOOKUP(C193,customers!$A$1:$A$1001,customers!$G$1:$G$1001,,0)</f>
        <v>United States</v>
      </c>
      <c r="I193" s="1" t="str">
        <f aca="false">VLOOKUP(D193,products!$A$1:$G$49,2,0)</f>
        <v>Lib</v>
      </c>
      <c r="J193" s="1" t="str">
        <f aca="false">VLOOKUP($D193,products!$A$1:$G$49,3,0)</f>
        <v>D</v>
      </c>
      <c r="K193" s="9" t="n">
        <f aca="false">VLOOKUP($D193,products!$A$1:$G$49,4,0)</f>
        <v>0.2</v>
      </c>
      <c r="L193" s="10" t="n">
        <f aca="false">VLOOKUP($D193,products!$A$1:$G$49,5,0)</f>
        <v>3.885</v>
      </c>
      <c r="M193" s="10" t="n">
        <f aca="false">L193*E193</f>
        <v>19.425</v>
      </c>
      <c r="N193" s="1" t="str">
        <f aca="false">IF(I193="Rob","Robusta",IF(I193="Exc","Excelsa",IF(I193="Ara","Arab",IF(I193="Lib","Liberica"))))</f>
        <v>Liberica</v>
      </c>
      <c r="O193" s="1" t="str">
        <f aca="false">IF(J193="M","Medium",IF(J193="L","Light",IF(J193="D","Dark")))</f>
        <v>Dark</v>
      </c>
    </row>
    <row r="194" customFormat="false" ht="15" hidden="false" customHeight="false" outlineLevel="0" collapsed="false">
      <c r="A194" s="7" t="s">
        <v>424</v>
      </c>
      <c r="B194" s="8" t="n">
        <v>43919</v>
      </c>
      <c r="C194" s="7" t="s">
        <v>425</v>
      </c>
      <c r="D194" s="1" t="s">
        <v>260</v>
      </c>
      <c r="E194" s="7" t="n">
        <v>6</v>
      </c>
      <c r="F194" s="7" t="str">
        <f aca="false">_xlfn.XLOOKUP(C194,customers!A193:A1193,customers!B193:B1193,,0)</f>
        <v>Philipa Petrushanko</v>
      </c>
      <c r="G194" s="7" t="str">
        <f aca="false">IF(_xlfn.XLOOKUP(C194,customers!$A$1:$A$1001,customers!$C$1:$C$1001,,3)=0,"",_xlfn.XLOOKUP(C194,customers!$A$1:$A$1001,customers!$C$1:$C$1001,,3))</f>
        <v>ppetrushanko5c@blinklist.com</v>
      </c>
      <c r="H194" s="7" t="str">
        <f aca="false">_xlfn.XLOOKUP(C194,customers!$A$1:$A$1001,customers!$G$1:$G$1001,,0)</f>
        <v>Ireland</v>
      </c>
      <c r="I194" s="1" t="str">
        <f aca="false">VLOOKUP(D194,products!$A$1:$G$49,2,0)</f>
        <v>Exc</v>
      </c>
      <c r="J194" s="1" t="str">
        <f aca="false">VLOOKUP($D194,products!$A$1:$G$49,3,0)</f>
        <v>D</v>
      </c>
      <c r="K194" s="9" t="n">
        <f aca="false">VLOOKUP($D194,products!$A$1:$G$49,4,0)</f>
        <v>1</v>
      </c>
      <c r="L194" s="10" t="n">
        <f aca="false">VLOOKUP($D194,products!$A$1:$G$49,5,0)</f>
        <v>12.15</v>
      </c>
      <c r="M194" s="10" t="n">
        <f aca="false">L194*E194</f>
        <v>72.9</v>
      </c>
      <c r="N194" s="1" t="str">
        <f aca="false">IF(I194="Rob","Robusta",IF(I194="Exc","Excelsa",IF(I194="Ara","Arab",IF(I194="Lib","Liberica"))))</f>
        <v>Excelsa</v>
      </c>
      <c r="O194" s="1" t="str">
        <f aca="false">IF(J194="M","Medium",IF(J194="L","Light",IF(J194="D","Dark")))</f>
        <v>Dark</v>
      </c>
    </row>
    <row r="195" customFormat="false" ht="15" hidden="false" customHeight="false" outlineLevel="0" collapsed="false">
      <c r="A195" s="7" t="s">
        <v>426</v>
      </c>
      <c r="B195" s="8" t="n">
        <v>44644</v>
      </c>
      <c r="C195" s="7" t="s">
        <v>427</v>
      </c>
      <c r="D195" s="1" t="s">
        <v>152</v>
      </c>
      <c r="E195" s="7" t="n">
        <v>3</v>
      </c>
      <c r="F195" s="7" t="str">
        <f aca="false">_xlfn.XLOOKUP(C195,customers!A194:A1194,customers!B194:B1194,,0)</f>
        <v>Kimberli Mustchin</v>
      </c>
      <c r="G195" s="7" t="str">
        <f aca="false">IF(_xlfn.XLOOKUP(C195,customers!$A$1:$A$1001,customers!$C$1:$C$1001,,3)=0,"",_xlfn.XLOOKUP(C195,customers!$A$1:$A$1001,customers!$C$1:$C$1001,,3))</f>
        <v/>
      </c>
      <c r="H195" s="7" t="str">
        <f aca="false">_xlfn.XLOOKUP(C195,customers!$A$1:$A$1001,customers!$G$1:$G$1001,,0)</f>
        <v>United States</v>
      </c>
      <c r="I195" s="1" t="str">
        <f aca="false">VLOOKUP(D195,products!$A$1:$G$49,2,0)</f>
        <v>Exc</v>
      </c>
      <c r="J195" s="1" t="str">
        <f aca="false">VLOOKUP($D195,products!$A$1:$G$49,3,0)</f>
        <v>L</v>
      </c>
      <c r="K195" s="9" t="n">
        <f aca="false">VLOOKUP($D195,products!$A$1:$G$49,4,0)</f>
        <v>1</v>
      </c>
      <c r="L195" s="10" t="n">
        <f aca="false">VLOOKUP($D195,products!$A$1:$G$49,5,0)</f>
        <v>14.85</v>
      </c>
      <c r="M195" s="10" t="n">
        <f aca="false">L195*E195</f>
        <v>44.55</v>
      </c>
      <c r="N195" s="1" t="str">
        <f aca="false">IF(I195="Rob","Robusta",IF(I195="Exc","Excelsa",IF(I195="Ara","Arab",IF(I195="Lib","Liberica"))))</f>
        <v>Excelsa</v>
      </c>
      <c r="O195" s="1" t="str">
        <f aca="false">IF(J195="M","Medium",IF(J195="L","Light",IF(J195="D","Dark")))</f>
        <v>Light</v>
      </c>
    </row>
    <row r="196" customFormat="false" ht="15" hidden="false" customHeight="false" outlineLevel="0" collapsed="false">
      <c r="A196" s="7" t="s">
        <v>428</v>
      </c>
      <c r="B196" s="8" t="n">
        <v>44398</v>
      </c>
      <c r="C196" s="7" t="s">
        <v>429</v>
      </c>
      <c r="D196" s="1" t="s">
        <v>31</v>
      </c>
      <c r="E196" s="7" t="n">
        <v>5</v>
      </c>
      <c r="F196" s="7" t="str">
        <f aca="false">_xlfn.XLOOKUP(C196,customers!A195:A1195,customers!B195:B1195,,0)</f>
        <v>Emlynne Laird</v>
      </c>
      <c r="G196" s="7" t="str">
        <f aca="false">IF(_xlfn.XLOOKUP(C196,customers!$A$1:$A$1001,customers!$C$1:$C$1001,,3)=0,"",_xlfn.XLOOKUP(C196,customers!$A$1:$A$1001,customers!$C$1:$C$1001,,3))</f>
        <v>elaird5e@bing.com</v>
      </c>
      <c r="H196" s="7" t="str">
        <f aca="false">_xlfn.XLOOKUP(C196,customers!$A$1:$A$1001,customers!$G$1:$G$1001,,0)</f>
        <v>United States</v>
      </c>
      <c r="I196" s="1" t="str">
        <f aca="false">VLOOKUP(D196,products!$A$1:$G$49,2,0)</f>
        <v>Exc</v>
      </c>
      <c r="J196" s="1" t="str">
        <f aca="false">VLOOKUP($D196,products!$A$1:$G$49,3,0)</f>
        <v>D</v>
      </c>
      <c r="K196" s="9" t="n">
        <f aca="false">VLOOKUP($D196,products!$A$1:$G$49,4,0)</f>
        <v>0.5</v>
      </c>
      <c r="L196" s="10" t="n">
        <f aca="false">VLOOKUP($D196,products!$A$1:$G$49,5,0)</f>
        <v>7.29</v>
      </c>
      <c r="M196" s="10" t="n">
        <f aca="false">L196*E196</f>
        <v>36.45</v>
      </c>
      <c r="N196" s="1" t="str">
        <f aca="false">IF(I196="Rob","Robusta",IF(I196="Exc","Excelsa",IF(I196="Ara","Arab",IF(I196="Lib","Liberica"))))</f>
        <v>Excelsa</v>
      </c>
      <c r="O196" s="1" t="str">
        <f aca="false">IF(J196="M","Medium",IF(J196="L","Light",IF(J196="D","Dark")))</f>
        <v>Dark</v>
      </c>
    </row>
    <row r="197" customFormat="false" ht="15" hidden="false" customHeight="false" outlineLevel="0" collapsed="false">
      <c r="A197" s="7" t="s">
        <v>430</v>
      </c>
      <c r="B197" s="8" t="n">
        <v>43683</v>
      </c>
      <c r="C197" s="7" t="s">
        <v>431</v>
      </c>
      <c r="D197" s="1" t="s">
        <v>21</v>
      </c>
      <c r="E197" s="7" t="n">
        <v>3</v>
      </c>
      <c r="F197" s="7" t="str">
        <f aca="false">_xlfn.XLOOKUP(C197,customers!A196:A1196,customers!B196:B1196,,0)</f>
        <v>Marlena Howsden</v>
      </c>
      <c r="G197" s="7" t="str">
        <f aca="false">IF(_xlfn.XLOOKUP(C197,customers!$A$1:$A$1001,customers!$C$1:$C$1001,,3)=0,"",_xlfn.XLOOKUP(C197,customers!$A$1:$A$1001,customers!$C$1:$C$1001,,3))</f>
        <v>mhowsden5f@infoseek.co.jp</v>
      </c>
      <c r="H197" s="7" t="str">
        <f aca="false">_xlfn.XLOOKUP(C197,customers!$A$1:$A$1001,customers!$G$1:$G$1001,,0)</f>
        <v>United States</v>
      </c>
      <c r="I197" s="1" t="str">
        <f aca="false">VLOOKUP(D197,products!$A$1:$G$49,2,0)</f>
        <v>Ara</v>
      </c>
      <c r="J197" s="1" t="str">
        <f aca="false">VLOOKUP($D197,products!$A$1:$G$49,3,0)</f>
        <v>L</v>
      </c>
      <c r="K197" s="9" t="n">
        <f aca="false">VLOOKUP($D197,products!$A$1:$G$49,4,0)</f>
        <v>1</v>
      </c>
      <c r="L197" s="10" t="n">
        <f aca="false">VLOOKUP($D197,products!$A$1:$G$49,5,0)</f>
        <v>12.95</v>
      </c>
      <c r="M197" s="10" t="n">
        <f aca="false">L197*E197</f>
        <v>38.85</v>
      </c>
      <c r="N197" s="1" t="str">
        <f aca="false">IF(I197="Rob","Robusta",IF(I197="Exc","Excelsa",IF(I197="Ara","Arab",IF(I197="Lib","Liberica"))))</f>
        <v>Arab</v>
      </c>
      <c r="O197" s="1" t="str">
        <f aca="false">IF(J197="M","Medium",IF(J197="L","Light",IF(J197="D","Dark")))</f>
        <v>Light</v>
      </c>
    </row>
    <row r="198" customFormat="false" ht="15" hidden="false" customHeight="false" outlineLevel="0" collapsed="false">
      <c r="A198" s="7" t="s">
        <v>432</v>
      </c>
      <c r="B198" s="8" t="n">
        <v>44339</v>
      </c>
      <c r="C198" s="7" t="s">
        <v>433</v>
      </c>
      <c r="D198" s="1" t="s">
        <v>191</v>
      </c>
      <c r="E198" s="7" t="n">
        <v>6</v>
      </c>
      <c r="F198" s="7" t="str">
        <f aca="false">_xlfn.XLOOKUP(C198,customers!A197:A1197,customers!B197:B1197,,0)</f>
        <v>Nealson Cuttler</v>
      </c>
      <c r="G198" s="7" t="str">
        <f aca="false">IF(_xlfn.XLOOKUP(C198,customers!$A$1:$A$1001,customers!$C$1:$C$1001,,3)=0,"",_xlfn.XLOOKUP(C198,customers!$A$1:$A$1001,customers!$C$1:$C$1001,,3))</f>
        <v>ncuttler5g@parallels.com</v>
      </c>
      <c r="H198" s="7" t="str">
        <f aca="false">_xlfn.XLOOKUP(C198,customers!$A$1:$A$1001,customers!$G$1:$G$1001,,0)</f>
        <v>United States</v>
      </c>
      <c r="I198" s="1" t="str">
        <f aca="false">VLOOKUP(D198,products!$A$1:$G$49,2,0)</f>
        <v>Exc</v>
      </c>
      <c r="J198" s="1" t="str">
        <f aca="false">VLOOKUP($D198,products!$A$1:$G$49,3,0)</f>
        <v>L</v>
      </c>
      <c r="K198" s="9" t="n">
        <f aca="false">VLOOKUP($D198,products!$A$1:$G$49,4,0)</f>
        <v>0.5</v>
      </c>
      <c r="L198" s="10" t="n">
        <f aca="false">VLOOKUP($D198,products!$A$1:$G$49,5,0)</f>
        <v>8.91</v>
      </c>
      <c r="M198" s="10" t="n">
        <f aca="false">L198*E198</f>
        <v>53.46</v>
      </c>
      <c r="N198" s="1" t="str">
        <f aca="false">IF(I198="Rob","Robusta",IF(I198="Exc","Excelsa",IF(I198="Ara","Arab",IF(I198="Lib","Liberica"))))</f>
        <v>Excelsa</v>
      </c>
      <c r="O198" s="1" t="str">
        <f aca="false">IF(J198="M","Medium",IF(J198="L","Light",IF(J198="D","Dark")))</f>
        <v>Light</v>
      </c>
    </row>
    <row r="199" customFormat="false" ht="15" hidden="false" customHeight="false" outlineLevel="0" collapsed="false">
      <c r="A199" s="7" t="s">
        <v>432</v>
      </c>
      <c r="B199" s="8" t="n">
        <v>44339</v>
      </c>
      <c r="C199" s="7" t="s">
        <v>433</v>
      </c>
      <c r="D199" s="1" t="s">
        <v>124</v>
      </c>
      <c r="E199" s="7" t="n">
        <v>2</v>
      </c>
      <c r="F199" s="7" t="str">
        <f aca="false">_xlfn.XLOOKUP(C199,customers!A198:A1198,customers!B198:B1198,,0)</f>
        <v>Nealson Cuttler</v>
      </c>
      <c r="G199" s="7" t="str">
        <f aca="false">IF(_xlfn.XLOOKUP(C199,customers!$A$1:$A$1001,customers!$C$1:$C$1001,,3)=0,"",_xlfn.XLOOKUP(C199,customers!$A$1:$A$1001,customers!$C$1:$C$1001,,3))</f>
        <v>ncuttler5g@parallels.com</v>
      </c>
      <c r="H199" s="7" t="str">
        <f aca="false">_xlfn.XLOOKUP(C199,customers!$A$1:$A$1001,customers!$G$1:$G$1001,,0)</f>
        <v>United States</v>
      </c>
      <c r="I199" s="1" t="str">
        <f aca="false">VLOOKUP(D199,products!$A$1:$G$49,2,0)</f>
        <v>Lib</v>
      </c>
      <c r="J199" s="1" t="str">
        <f aca="false">VLOOKUP($D199,products!$A$1:$G$49,3,0)</f>
        <v>D</v>
      </c>
      <c r="K199" s="9" t="n">
        <f aca="false">VLOOKUP($D199,products!$A$1:$G$49,4,0)</f>
        <v>2.5</v>
      </c>
      <c r="L199" s="10" t="n">
        <f aca="false">VLOOKUP($D199,products!$A$1:$G$49,5,0)</f>
        <v>29.785</v>
      </c>
      <c r="M199" s="10" t="n">
        <f aca="false">L199*E199</f>
        <v>59.57</v>
      </c>
      <c r="N199" s="1" t="str">
        <f aca="false">IF(I199="Rob","Robusta",IF(I199="Exc","Excelsa",IF(I199="Ara","Arab",IF(I199="Lib","Liberica"))))</f>
        <v>Liberica</v>
      </c>
      <c r="O199" s="1" t="str">
        <f aca="false">IF(J199="M","Medium",IF(J199="L","Light",IF(J199="D","Dark")))</f>
        <v>Dark</v>
      </c>
    </row>
    <row r="200" customFormat="false" ht="15" hidden="false" customHeight="false" outlineLevel="0" collapsed="false">
      <c r="A200" s="7" t="s">
        <v>432</v>
      </c>
      <c r="B200" s="8" t="n">
        <v>44339</v>
      </c>
      <c r="C200" s="7" t="s">
        <v>433</v>
      </c>
      <c r="D200" s="1" t="s">
        <v>124</v>
      </c>
      <c r="E200" s="7" t="n">
        <v>3</v>
      </c>
      <c r="F200" s="7" t="e">
        <f aca="false">_xlfn.XLOOKUP(C200,customers!A199:A1199,customers!B199:B1199,,0)</f>
        <v>#N/A</v>
      </c>
      <c r="G200" s="7" t="str">
        <f aca="false">IF(_xlfn.XLOOKUP(C200,customers!$A$1:$A$1001,customers!$C$1:$C$1001,,3)=0,"",_xlfn.XLOOKUP(C200,customers!$A$1:$A$1001,customers!$C$1:$C$1001,,3))</f>
        <v>ncuttler5g@parallels.com</v>
      </c>
      <c r="H200" s="7" t="str">
        <f aca="false">_xlfn.XLOOKUP(C200,customers!$A$1:$A$1001,customers!$G$1:$G$1001,,0)</f>
        <v>United States</v>
      </c>
      <c r="I200" s="1" t="str">
        <f aca="false">VLOOKUP(D200,products!$A$1:$G$49,2,0)</f>
        <v>Lib</v>
      </c>
      <c r="J200" s="1" t="str">
        <f aca="false">VLOOKUP($D200,products!$A$1:$G$49,3,0)</f>
        <v>D</v>
      </c>
      <c r="K200" s="9" t="n">
        <f aca="false">VLOOKUP($D200,products!$A$1:$G$49,4,0)</f>
        <v>2.5</v>
      </c>
      <c r="L200" s="10" t="n">
        <f aca="false">VLOOKUP($D200,products!$A$1:$G$49,5,0)</f>
        <v>29.785</v>
      </c>
      <c r="M200" s="10" t="n">
        <f aca="false">L200*E200</f>
        <v>89.355</v>
      </c>
      <c r="N200" s="1" t="str">
        <f aca="false">IF(I200="Rob","Robusta",IF(I200="Exc","Excelsa",IF(I200="Ara","Arab",IF(I200="Lib","Liberica"))))</f>
        <v>Liberica</v>
      </c>
      <c r="O200" s="1" t="str">
        <f aca="false">IF(J200="M","Medium",IF(J200="L","Light",IF(J200="D","Dark")))</f>
        <v>Dark</v>
      </c>
    </row>
    <row r="201" customFormat="false" ht="15" hidden="false" customHeight="false" outlineLevel="0" collapsed="false">
      <c r="A201" s="7" t="s">
        <v>432</v>
      </c>
      <c r="B201" s="8" t="n">
        <v>44339</v>
      </c>
      <c r="C201" s="7" t="s">
        <v>433</v>
      </c>
      <c r="D201" s="1" t="s">
        <v>98</v>
      </c>
      <c r="E201" s="7" t="n">
        <v>4</v>
      </c>
      <c r="F201" s="7" t="e">
        <f aca="false">_xlfn.XLOOKUP(C201,customers!A200:A1200,customers!B200:B1200,,0)</f>
        <v>#N/A</v>
      </c>
      <c r="G201" s="7" t="str">
        <f aca="false">IF(_xlfn.XLOOKUP(C201,customers!$A$1:$A$1001,customers!$C$1:$C$1001,,3)=0,"",_xlfn.XLOOKUP(C201,customers!$A$1:$A$1001,customers!$C$1:$C$1001,,3))</f>
        <v>ncuttler5g@parallels.com</v>
      </c>
      <c r="H201" s="7" t="str">
        <f aca="false">_xlfn.XLOOKUP(C201,customers!$A$1:$A$1001,customers!$G$1:$G$1001,,0)</f>
        <v>United States</v>
      </c>
      <c r="I201" s="1" t="str">
        <f aca="false">VLOOKUP(D201,products!$A$1:$G$49,2,0)</f>
        <v>Lib</v>
      </c>
      <c r="J201" s="1" t="str">
        <f aca="false">VLOOKUP($D201,products!$A$1:$G$49,3,0)</f>
        <v>L</v>
      </c>
      <c r="K201" s="9" t="n">
        <f aca="false">VLOOKUP($D201,products!$A$1:$G$49,4,0)</f>
        <v>0.5</v>
      </c>
      <c r="L201" s="10" t="n">
        <f aca="false">VLOOKUP($D201,products!$A$1:$G$49,5,0)</f>
        <v>9.51</v>
      </c>
      <c r="M201" s="10" t="n">
        <f aca="false">L201*E201</f>
        <v>38.04</v>
      </c>
      <c r="N201" s="1" t="str">
        <f aca="false">IF(I201="Rob","Robusta",IF(I201="Exc","Excelsa",IF(I201="Ara","Arab",IF(I201="Lib","Liberica"))))</f>
        <v>Liberica</v>
      </c>
      <c r="O201" s="1" t="str">
        <f aca="false">IF(J201="M","Medium",IF(J201="L","Light",IF(J201="D","Dark")))</f>
        <v>Light</v>
      </c>
    </row>
    <row r="202" customFormat="false" ht="15" hidden="false" customHeight="false" outlineLevel="0" collapsed="false">
      <c r="A202" s="7" t="s">
        <v>432</v>
      </c>
      <c r="B202" s="8" t="n">
        <v>44339</v>
      </c>
      <c r="C202" s="7" t="s">
        <v>433</v>
      </c>
      <c r="D202" s="1" t="s">
        <v>24</v>
      </c>
      <c r="E202" s="7" t="n">
        <v>3</v>
      </c>
      <c r="F202" s="7" t="e">
        <f aca="false">_xlfn.XLOOKUP(C202,customers!A201:A1201,customers!B201:B1201,,0)</f>
        <v>#N/A</v>
      </c>
      <c r="G202" s="7" t="str">
        <f aca="false">IF(_xlfn.XLOOKUP(C202,customers!$A$1:$A$1001,customers!$C$1:$C$1001,,3)=0,"",_xlfn.XLOOKUP(C202,customers!$A$1:$A$1001,customers!$C$1:$C$1001,,3))</f>
        <v>ncuttler5g@parallels.com</v>
      </c>
      <c r="H202" s="7" t="str">
        <f aca="false">_xlfn.XLOOKUP(C202,customers!$A$1:$A$1001,customers!$G$1:$G$1001,,0)</f>
        <v>United States</v>
      </c>
      <c r="I202" s="1" t="str">
        <f aca="false">VLOOKUP(D202,products!$A$1:$G$49,2,0)</f>
        <v>Exc</v>
      </c>
      <c r="J202" s="1" t="str">
        <f aca="false">VLOOKUP($D202,products!$A$1:$G$49,3,0)</f>
        <v>M</v>
      </c>
      <c r="K202" s="9" t="n">
        <f aca="false">VLOOKUP($D202,products!$A$1:$G$49,4,0)</f>
        <v>1</v>
      </c>
      <c r="L202" s="10" t="n">
        <f aca="false">VLOOKUP($D202,products!$A$1:$G$49,5,0)</f>
        <v>13.75</v>
      </c>
      <c r="M202" s="10" t="n">
        <f aca="false">L202*E202</f>
        <v>41.25</v>
      </c>
      <c r="N202" s="1" t="str">
        <f aca="false">IF(I202="Rob","Robusta",IF(I202="Exc","Excelsa",IF(I202="Ara","Arab",IF(I202="Lib","Liberica"))))</f>
        <v>Excelsa</v>
      </c>
      <c r="O202" s="1" t="str">
        <f aca="false">IF(J202="M","Medium",IF(J202="L","Light",IF(J202="D","Dark")))</f>
        <v>Medium</v>
      </c>
    </row>
    <row r="203" customFormat="false" ht="15" hidden="false" customHeight="false" outlineLevel="0" collapsed="false">
      <c r="A203" s="7" t="s">
        <v>434</v>
      </c>
      <c r="B203" s="8" t="n">
        <v>44294</v>
      </c>
      <c r="C203" s="7" t="s">
        <v>435</v>
      </c>
      <c r="D203" s="1" t="s">
        <v>98</v>
      </c>
      <c r="E203" s="7" t="n">
        <v>6</v>
      </c>
      <c r="F203" s="7" t="str">
        <f aca="false">_xlfn.XLOOKUP(C203,customers!A202:A1202,customers!B202:B1202,,0)</f>
        <v>Adriana Lazarus</v>
      </c>
      <c r="G203" s="7" t="str">
        <f aca="false">IF(_xlfn.XLOOKUP(C203,customers!$A$1:$A$1001,customers!$C$1:$C$1001,,3)=0,"",_xlfn.XLOOKUP(C203,customers!$A$1:$A$1001,customers!$C$1:$C$1001,,3))</f>
        <v/>
      </c>
      <c r="H203" s="7" t="str">
        <f aca="false">_xlfn.XLOOKUP(C203,customers!$A$1:$A$1001,customers!$G$1:$G$1001,,0)</f>
        <v>United States</v>
      </c>
      <c r="I203" s="1" t="str">
        <f aca="false">VLOOKUP(D203,products!$A$1:$G$49,2,0)</f>
        <v>Lib</v>
      </c>
      <c r="J203" s="1" t="str">
        <f aca="false">VLOOKUP($D203,products!$A$1:$G$49,3,0)</f>
        <v>L</v>
      </c>
      <c r="K203" s="9" t="n">
        <f aca="false">VLOOKUP($D203,products!$A$1:$G$49,4,0)</f>
        <v>0.5</v>
      </c>
      <c r="L203" s="10" t="n">
        <f aca="false">VLOOKUP($D203,products!$A$1:$G$49,5,0)</f>
        <v>9.51</v>
      </c>
      <c r="M203" s="10" t="n">
        <f aca="false">L203*E203</f>
        <v>57.06</v>
      </c>
      <c r="N203" s="1" t="str">
        <f aca="false">IF(I203="Rob","Robusta",IF(I203="Exc","Excelsa",IF(I203="Ara","Arab",IF(I203="Lib","Liberica"))))</f>
        <v>Liberica</v>
      </c>
      <c r="O203" s="1" t="str">
        <f aca="false">IF(J203="M","Medium",IF(J203="L","Light",IF(J203="D","Dark")))</f>
        <v>Light</v>
      </c>
    </row>
    <row r="204" customFormat="false" ht="15" hidden="false" customHeight="false" outlineLevel="0" collapsed="false">
      <c r="A204" s="7" t="s">
        <v>436</v>
      </c>
      <c r="B204" s="8" t="n">
        <v>44486</v>
      </c>
      <c r="C204" s="7" t="s">
        <v>437</v>
      </c>
      <c r="D204" s="1" t="s">
        <v>124</v>
      </c>
      <c r="E204" s="7" t="n">
        <v>6</v>
      </c>
      <c r="F204" s="7" t="str">
        <f aca="false">_xlfn.XLOOKUP(C204,customers!A203:A1203,customers!B203:B1203,,0)</f>
        <v>Tallie felip</v>
      </c>
      <c r="G204" s="7" t="str">
        <f aca="false">IF(_xlfn.XLOOKUP(C204,customers!$A$1:$A$1001,customers!$C$1:$C$1001,,3)=0,"",_xlfn.XLOOKUP(C204,customers!$A$1:$A$1001,customers!$C$1:$C$1001,,3))</f>
        <v>tfelip5m@typepad.com</v>
      </c>
      <c r="H204" s="7" t="str">
        <f aca="false">_xlfn.XLOOKUP(C204,customers!$A$1:$A$1001,customers!$G$1:$G$1001,,0)</f>
        <v>United States</v>
      </c>
      <c r="I204" s="1" t="str">
        <f aca="false">VLOOKUP(D204,products!$A$1:$G$49,2,0)</f>
        <v>Lib</v>
      </c>
      <c r="J204" s="1" t="str">
        <f aca="false">VLOOKUP($D204,products!$A$1:$G$49,3,0)</f>
        <v>D</v>
      </c>
      <c r="K204" s="9" t="n">
        <f aca="false">VLOOKUP($D204,products!$A$1:$G$49,4,0)</f>
        <v>2.5</v>
      </c>
      <c r="L204" s="10" t="n">
        <f aca="false">VLOOKUP($D204,products!$A$1:$G$49,5,0)</f>
        <v>29.785</v>
      </c>
      <c r="M204" s="10" t="n">
        <f aca="false">L204*E204</f>
        <v>178.71</v>
      </c>
      <c r="N204" s="1" t="str">
        <f aca="false">IF(I204="Rob","Robusta",IF(I204="Exc","Excelsa",IF(I204="Ara","Arab",IF(I204="Lib","Liberica"))))</f>
        <v>Liberica</v>
      </c>
      <c r="O204" s="1" t="str">
        <f aca="false">IF(J204="M","Medium",IF(J204="L","Light",IF(J204="D","Dark")))</f>
        <v>Dark</v>
      </c>
    </row>
    <row r="205" customFormat="false" ht="15" hidden="false" customHeight="false" outlineLevel="0" collapsed="false">
      <c r="A205" s="7" t="s">
        <v>438</v>
      </c>
      <c r="B205" s="8" t="n">
        <v>44608</v>
      </c>
      <c r="C205" s="7" t="s">
        <v>439</v>
      </c>
      <c r="D205" s="1" t="s">
        <v>34</v>
      </c>
      <c r="E205" s="7" t="n">
        <v>1</v>
      </c>
      <c r="F205" s="7" t="str">
        <f aca="false">_xlfn.XLOOKUP(C205,customers!A204:A1204,customers!B204:B1204,,0)</f>
        <v>Vanna Le - Count</v>
      </c>
      <c r="G205" s="7" t="str">
        <f aca="false">IF(_xlfn.XLOOKUP(C205,customers!$A$1:$A$1001,customers!$C$1:$C$1001,,3)=0,"",_xlfn.XLOOKUP(C205,customers!$A$1:$A$1001,customers!$C$1:$C$1001,,3))</f>
        <v>vle5n@disqus.com</v>
      </c>
      <c r="H205" s="7" t="str">
        <f aca="false">_xlfn.XLOOKUP(C205,customers!$A$1:$A$1001,customers!$G$1:$G$1001,,0)</f>
        <v>United States</v>
      </c>
      <c r="I205" s="1" t="str">
        <f aca="false">VLOOKUP(D205,products!$A$1:$G$49,2,0)</f>
        <v>Lib</v>
      </c>
      <c r="J205" s="1" t="str">
        <f aca="false">VLOOKUP($D205,products!$A$1:$G$49,3,0)</f>
        <v>L</v>
      </c>
      <c r="K205" s="9" t="n">
        <f aca="false">VLOOKUP($D205,products!$A$1:$G$49,4,0)</f>
        <v>0.2</v>
      </c>
      <c r="L205" s="10" t="n">
        <f aca="false">VLOOKUP($D205,products!$A$1:$G$49,5,0)</f>
        <v>4.755</v>
      </c>
      <c r="M205" s="10" t="n">
        <f aca="false">L205*E205</f>
        <v>4.755</v>
      </c>
      <c r="N205" s="1" t="str">
        <f aca="false">IF(I205="Rob","Robusta",IF(I205="Exc","Excelsa",IF(I205="Ara","Arab",IF(I205="Lib","Liberica"))))</f>
        <v>Liberica</v>
      </c>
      <c r="O205" s="1" t="str">
        <f aca="false">IF(J205="M","Medium",IF(J205="L","Light",IF(J205="D","Dark")))</f>
        <v>Light</v>
      </c>
    </row>
    <row r="206" customFormat="false" ht="15" hidden="false" customHeight="false" outlineLevel="0" collapsed="false">
      <c r="A206" s="7" t="s">
        <v>440</v>
      </c>
      <c r="B206" s="8" t="n">
        <v>44027</v>
      </c>
      <c r="C206" s="7" t="s">
        <v>441</v>
      </c>
      <c r="D206" s="1" t="s">
        <v>24</v>
      </c>
      <c r="E206" s="7" t="n">
        <v>6</v>
      </c>
      <c r="F206" s="7" t="str">
        <f aca="false">_xlfn.XLOOKUP(C206,customers!A205:A1205,customers!B205:B1205,,0)</f>
        <v>Sarette Ducarel</v>
      </c>
      <c r="G206" s="7" t="str">
        <f aca="false">IF(_xlfn.XLOOKUP(C206,customers!$A$1:$A$1001,customers!$C$1:$C$1001,,3)=0,"",_xlfn.XLOOKUP(C206,customers!$A$1:$A$1001,customers!$C$1:$C$1001,,3))</f>
        <v/>
      </c>
      <c r="H206" s="7" t="str">
        <f aca="false">_xlfn.XLOOKUP(C206,customers!$A$1:$A$1001,customers!$G$1:$G$1001,,0)</f>
        <v>United States</v>
      </c>
      <c r="I206" s="1" t="str">
        <f aca="false">VLOOKUP(D206,products!$A$1:$G$49,2,0)</f>
        <v>Exc</v>
      </c>
      <c r="J206" s="1" t="str">
        <f aca="false">VLOOKUP($D206,products!$A$1:$G$49,3,0)</f>
        <v>M</v>
      </c>
      <c r="K206" s="9" t="n">
        <f aca="false">VLOOKUP($D206,products!$A$1:$G$49,4,0)</f>
        <v>1</v>
      </c>
      <c r="L206" s="10" t="n">
        <f aca="false">VLOOKUP($D206,products!$A$1:$G$49,5,0)</f>
        <v>13.75</v>
      </c>
      <c r="M206" s="10" t="n">
        <f aca="false">L206*E206</f>
        <v>82.5</v>
      </c>
      <c r="N206" s="1" t="str">
        <f aca="false">IF(I206="Rob","Robusta",IF(I206="Exc","Excelsa",IF(I206="Ara","Arab",IF(I206="Lib","Liberica"))))</f>
        <v>Excelsa</v>
      </c>
      <c r="O206" s="1" t="str">
        <f aca="false">IF(J206="M","Medium",IF(J206="L","Light",IF(J206="D","Dark")))</f>
        <v>Medium</v>
      </c>
    </row>
    <row r="207" customFormat="false" ht="15" hidden="false" customHeight="false" outlineLevel="0" collapsed="false">
      <c r="A207" s="7" t="s">
        <v>442</v>
      </c>
      <c r="B207" s="8" t="n">
        <v>43883</v>
      </c>
      <c r="C207" s="7" t="s">
        <v>443</v>
      </c>
      <c r="D207" s="1" t="s">
        <v>116</v>
      </c>
      <c r="E207" s="7" t="n">
        <v>3</v>
      </c>
      <c r="F207" s="7" t="str">
        <f aca="false">_xlfn.XLOOKUP(C207,customers!A206:A1206,customers!B206:B1206,,0)</f>
        <v>Kendra Glison</v>
      </c>
      <c r="G207" s="7" t="str">
        <f aca="false">IF(_xlfn.XLOOKUP(C207,customers!$A$1:$A$1001,customers!$C$1:$C$1001,,3)=0,"",_xlfn.XLOOKUP(C207,customers!$A$1:$A$1001,customers!$C$1:$C$1001,,3))</f>
        <v/>
      </c>
      <c r="H207" s="7" t="str">
        <f aca="false">_xlfn.XLOOKUP(C207,customers!$A$1:$A$1001,customers!$G$1:$G$1001,,0)</f>
        <v>United States</v>
      </c>
      <c r="I207" s="1" t="str">
        <f aca="false">VLOOKUP(D207,products!$A$1:$G$49,2,0)</f>
        <v>Rob</v>
      </c>
      <c r="J207" s="1" t="str">
        <f aca="false">VLOOKUP($D207,products!$A$1:$G$49,3,0)</f>
        <v>D</v>
      </c>
      <c r="K207" s="9" t="n">
        <f aca="false">VLOOKUP($D207,products!$A$1:$G$49,4,0)</f>
        <v>0.2</v>
      </c>
      <c r="L207" s="10" t="n">
        <f aca="false">VLOOKUP($D207,products!$A$1:$G$49,5,0)</f>
        <v>2.685</v>
      </c>
      <c r="M207" s="10" t="n">
        <f aca="false">L207*E207</f>
        <v>8.055</v>
      </c>
      <c r="N207" s="1" t="str">
        <f aca="false">IF(I207="Rob","Robusta",IF(I207="Exc","Excelsa",IF(I207="Ara","Arab",IF(I207="Lib","Liberica"))))</f>
        <v>Robusta</v>
      </c>
      <c r="O207" s="1" t="str">
        <f aca="false">IF(J207="M","Medium",IF(J207="L","Light",IF(J207="D","Dark")))</f>
        <v>Dark</v>
      </c>
    </row>
    <row r="208" customFormat="false" ht="15" hidden="false" customHeight="false" outlineLevel="0" collapsed="false">
      <c r="A208" s="7" t="s">
        <v>444</v>
      </c>
      <c r="B208" s="8" t="n">
        <v>44211</v>
      </c>
      <c r="C208" s="7" t="s">
        <v>445</v>
      </c>
      <c r="D208" s="1" t="s">
        <v>76</v>
      </c>
      <c r="E208" s="7" t="n">
        <v>2</v>
      </c>
      <c r="F208" s="7" t="str">
        <f aca="false">_xlfn.XLOOKUP(C208,customers!A207:A1207,customers!B207:B1207,,0)</f>
        <v>Nertie Poolman</v>
      </c>
      <c r="G208" s="7" t="str">
        <f aca="false">IF(_xlfn.XLOOKUP(C208,customers!$A$1:$A$1001,customers!$C$1:$C$1001,,3)=0,"",_xlfn.XLOOKUP(C208,customers!$A$1:$A$1001,customers!$C$1:$C$1001,,3))</f>
        <v>npoolman5q@howstuffworks.com</v>
      </c>
      <c r="H208" s="7" t="str">
        <f aca="false">_xlfn.XLOOKUP(C208,customers!$A$1:$A$1001,customers!$G$1:$G$1001,,0)</f>
        <v>United States</v>
      </c>
      <c r="I208" s="1" t="str">
        <f aca="false">VLOOKUP(D208,products!$A$1:$G$49,2,0)</f>
        <v>Ara</v>
      </c>
      <c r="J208" s="1" t="str">
        <f aca="false">VLOOKUP($D208,products!$A$1:$G$49,3,0)</f>
        <v>M</v>
      </c>
      <c r="K208" s="9" t="n">
        <f aca="false">VLOOKUP($D208,products!$A$1:$G$49,4,0)</f>
        <v>1</v>
      </c>
      <c r="L208" s="10" t="n">
        <f aca="false">VLOOKUP($D208,products!$A$1:$G$49,5,0)</f>
        <v>11.25</v>
      </c>
      <c r="M208" s="10" t="n">
        <f aca="false">L208*E208</f>
        <v>22.5</v>
      </c>
      <c r="N208" s="1" t="str">
        <f aca="false">IF(I208="Rob","Robusta",IF(I208="Exc","Excelsa",IF(I208="Ara","Arab",IF(I208="Lib","Liberica"))))</f>
        <v>Arab</v>
      </c>
      <c r="O208" s="1" t="str">
        <f aca="false">IF(J208="M","Medium",IF(J208="L","Light",IF(J208="D","Dark")))</f>
        <v>Medium</v>
      </c>
    </row>
    <row r="209" customFormat="false" ht="15" hidden="false" customHeight="false" outlineLevel="0" collapsed="false">
      <c r="A209" s="7" t="s">
        <v>446</v>
      </c>
      <c r="B209" s="8" t="n">
        <v>44207</v>
      </c>
      <c r="C209" s="7" t="s">
        <v>447</v>
      </c>
      <c r="D209" s="1" t="s">
        <v>82</v>
      </c>
      <c r="E209" s="7" t="n">
        <v>6</v>
      </c>
      <c r="F209" s="7" t="str">
        <f aca="false">_xlfn.XLOOKUP(C209,customers!A208:A1208,customers!B208:B1208,,0)</f>
        <v>Orbadiah Duny</v>
      </c>
      <c r="G209" s="7" t="str">
        <f aca="false">IF(_xlfn.XLOOKUP(C209,customers!$A$1:$A$1001,customers!$C$1:$C$1001,,3)=0,"",_xlfn.XLOOKUP(C209,customers!$A$1:$A$1001,customers!$C$1:$C$1001,,3))</f>
        <v>oduny5r@constantcontact.com</v>
      </c>
      <c r="H209" s="7" t="str">
        <f aca="false">_xlfn.XLOOKUP(C209,customers!$A$1:$A$1001,customers!$G$1:$G$1001,,0)</f>
        <v>United States</v>
      </c>
      <c r="I209" s="1" t="str">
        <f aca="false">VLOOKUP(D209,products!$A$1:$G$49,2,0)</f>
        <v>Ara</v>
      </c>
      <c r="J209" s="1" t="str">
        <f aca="false">VLOOKUP($D209,products!$A$1:$G$49,3,0)</f>
        <v>M</v>
      </c>
      <c r="K209" s="9" t="n">
        <f aca="false">VLOOKUP($D209,products!$A$1:$G$49,4,0)</f>
        <v>0.5</v>
      </c>
      <c r="L209" s="10" t="n">
        <f aca="false">VLOOKUP($D209,products!$A$1:$G$49,5,0)</f>
        <v>6.75</v>
      </c>
      <c r="M209" s="10" t="n">
        <f aca="false">L209*E209</f>
        <v>40.5</v>
      </c>
      <c r="N209" s="1" t="str">
        <f aca="false">IF(I209="Rob","Robusta",IF(I209="Exc","Excelsa",IF(I209="Ara","Arab",IF(I209="Lib","Liberica"))))</f>
        <v>Arab</v>
      </c>
      <c r="O209" s="1" t="str">
        <f aca="false">IF(J209="M","Medium",IF(J209="L","Light",IF(J209="D","Dark")))</f>
        <v>Medium</v>
      </c>
    </row>
    <row r="210" customFormat="false" ht="15" hidden="false" customHeight="false" outlineLevel="0" collapsed="false">
      <c r="A210" s="7" t="s">
        <v>448</v>
      </c>
      <c r="B210" s="8" t="n">
        <v>44659</v>
      </c>
      <c r="C210" s="7" t="s">
        <v>449</v>
      </c>
      <c r="D210" s="1" t="s">
        <v>31</v>
      </c>
      <c r="E210" s="7" t="n">
        <v>4</v>
      </c>
      <c r="F210" s="7" t="str">
        <f aca="false">_xlfn.XLOOKUP(C210,customers!A209:A1209,customers!B209:B1209,,0)</f>
        <v>Constance Halfhide</v>
      </c>
      <c r="G210" s="7" t="str">
        <f aca="false">IF(_xlfn.XLOOKUP(C210,customers!$A$1:$A$1001,customers!$C$1:$C$1001,,3)=0,"",_xlfn.XLOOKUP(C210,customers!$A$1:$A$1001,customers!$C$1:$C$1001,,3))</f>
        <v>chalfhide5s@google.ru</v>
      </c>
      <c r="H210" s="7" t="str">
        <f aca="false">_xlfn.XLOOKUP(C210,customers!$A$1:$A$1001,customers!$G$1:$G$1001,,0)</f>
        <v>Ireland</v>
      </c>
      <c r="I210" s="1" t="str">
        <f aca="false">VLOOKUP(D210,products!$A$1:$G$49,2,0)</f>
        <v>Exc</v>
      </c>
      <c r="J210" s="1" t="str">
        <f aca="false">VLOOKUP($D210,products!$A$1:$G$49,3,0)</f>
        <v>D</v>
      </c>
      <c r="K210" s="9" t="n">
        <f aca="false">VLOOKUP($D210,products!$A$1:$G$49,4,0)</f>
        <v>0.5</v>
      </c>
      <c r="L210" s="10" t="n">
        <f aca="false">VLOOKUP($D210,products!$A$1:$G$49,5,0)</f>
        <v>7.29</v>
      </c>
      <c r="M210" s="10" t="n">
        <f aca="false">L210*E210</f>
        <v>29.16</v>
      </c>
      <c r="N210" s="1" t="str">
        <f aca="false">IF(I210="Rob","Robusta",IF(I210="Exc","Excelsa",IF(I210="Ara","Arab",IF(I210="Lib","Liberica"))))</f>
        <v>Excelsa</v>
      </c>
      <c r="O210" s="1" t="str">
        <f aca="false">IF(J210="M","Medium",IF(J210="L","Light",IF(J210="D","Dark")))</f>
        <v>Dark</v>
      </c>
    </row>
    <row r="211" customFormat="false" ht="15" hidden="false" customHeight="false" outlineLevel="0" collapsed="false">
      <c r="A211" s="7" t="s">
        <v>450</v>
      </c>
      <c r="B211" s="8" t="n">
        <v>44105</v>
      </c>
      <c r="C211" s="7" t="s">
        <v>451</v>
      </c>
      <c r="D211" s="1" t="s">
        <v>82</v>
      </c>
      <c r="E211" s="7" t="n">
        <v>1</v>
      </c>
      <c r="F211" s="7" t="str">
        <f aca="false">_xlfn.XLOOKUP(C211,customers!A210:A1210,customers!B210:B1210,,0)</f>
        <v>Fransisco Malecky</v>
      </c>
      <c r="G211" s="7" t="str">
        <f aca="false">IF(_xlfn.XLOOKUP(C211,customers!$A$1:$A$1001,customers!$C$1:$C$1001,,3)=0,"",_xlfn.XLOOKUP(C211,customers!$A$1:$A$1001,customers!$C$1:$C$1001,,3))</f>
        <v>fmalecky5t@list-manage.com</v>
      </c>
      <c r="H211" s="7" t="str">
        <f aca="false">_xlfn.XLOOKUP(C211,customers!$A$1:$A$1001,customers!$G$1:$G$1001,,0)</f>
        <v>United Kingdom</v>
      </c>
      <c r="I211" s="1" t="str">
        <f aca="false">VLOOKUP(D211,products!$A$1:$G$49,2,0)</f>
        <v>Ara</v>
      </c>
      <c r="J211" s="1" t="str">
        <f aca="false">VLOOKUP($D211,products!$A$1:$G$49,3,0)</f>
        <v>M</v>
      </c>
      <c r="K211" s="9" t="n">
        <f aca="false">VLOOKUP($D211,products!$A$1:$G$49,4,0)</f>
        <v>0.5</v>
      </c>
      <c r="L211" s="10" t="n">
        <f aca="false">VLOOKUP($D211,products!$A$1:$G$49,5,0)</f>
        <v>6.75</v>
      </c>
      <c r="M211" s="10" t="n">
        <f aca="false">L211*E211</f>
        <v>6.75</v>
      </c>
      <c r="N211" s="1" t="str">
        <f aca="false">IF(I211="Rob","Robusta",IF(I211="Exc","Excelsa",IF(I211="Ara","Arab",IF(I211="Lib","Liberica"))))</f>
        <v>Arab</v>
      </c>
      <c r="O211" s="1" t="str">
        <f aca="false">IF(J211="M","Medium",IF(J211="L","Light",IF(J211="D","Dark")))</f>
        <v>Medium</v>
      </c>
    </row>
    <row r="212" customFormat="false" ht="15" hidden="false" customHeight="false" outlineLevel="0" collapsed="false">
      <c r="A212" s="7" t="s">
        <v>452</v>
      </c>
      <c r="B212" s="8" t="n">
        <v>43766</v>
      </c>
      <c r="C212" s="7" t="s">
        <v>453</v>
      </c>
      <c r="D212" s="1" t="s">
        <v>28</v>
      </c>
      <c r="E212" s="7" t="n">
        <v>4</v>
      </c>
      <c r="F212" s="7" t="str">
        <f aca="false">_xlfn.XLOOKUP(C212,customers!A211:A1211,customers!B211:B1211,,0)</f>
        <v>Anselma Attwater</v>
      </c>
      <c r="G212" s="7" t="str">
        <f aca="false">IF(_xlfn.XLOOKUP(C212,customers!$A$1:$A$1001,customers!$C$1:$C$1001,,3)=0,"",_xlfn.XLOOKUP(C212,customers!$A$1:$A$1001,customers!$C$1:$C$1001,,3))</f>
        <v>aattwater5u@wikia.com</v>
      </c>
      <c r="H212" s="7" t="str">
        <f aca="false">_xlfn.XLOOKUP(C212,customers!$A$1:$A$1001,customers!$G$1:$G$1001,,0)</f>
        <v>United States</v>
      </c>
      <c r="I212" s="1" t="str">
        <f aca="false">VLOOKUP(D212,products!$A$1:$G$49,2,0)</f>
        <v>Lib</v>
      </c>
      <c r="J212" s="1" t="str">
        <f aca="false">VLOOKUP($D212,products!$A$1:$G$49,3,0)</f>
        <v>D</v>
      </c>
      <c r="K212" s="9" t="n">
        <f aca="false">VLOOKUP($D212,products!$A$1:$G$49,4,0)</f>
        <v>1</v>
      </c>
      <c r="L212" s="10" t="n">
        <f aca="false">VLOOKUP($D212,products!$A$1:$G$49,5,0)</f>
        <v>12.95</v>
      </c>
      <c r="M212" s="10" t="n">
        <f aca="false">L212*E212</f>
        <v>51.8</v>
      </c>
      <c r="N212" s="1" t="str">
        <f aca="false">IF(I212="Rob","Robusta",IF(I212="Exc","Excelsa",IF(I212="Ara","Arab",IF(I212="Lib","Liberica"))))</f>
        <v>Liberica</v>
      </c>
      <c r="O212" s="1" t="str">
        <f aca="false">IF(J212="M","Medium",IF(J212="L","Light",IF(J212="D","Dark")))</f>
        <v>Dark</v>
      </c>
    </row>
    <row r="213" customFormat="false" ht="15" hidden="false" customHeight="false" outlineLevel="0" collapsed="false">
      <c r="A213" s="7" t="s">
        <v>454</v>
      </c>
      <c r="B213" s="8" t="n">
        <v>44283</v>
      </c>
      <c r="C213" s="7" t="s">
        <v>455</v>
      </c>
      <c r="D213" s="1" t="s">
        <v>191</v>
      </c>
      <c r="E213" s="7" t="n">
        <v>6</v>
      </c>
      <c r="F213" s="7" t="str">
        <f aca="false">_xlfn.XLOOKUP(C213,customers!A212:A1212,customers!B212:B1212,,0)</f>
        <v>Minette Whellans</v>
      </c>
      <c r="G213" s="7" t="str">
        <f aca="false">IF(_xlfn.XLOOKUP(C213,customers!$A$1:$A$1001,customers!$C$1:$C$1001,,3)=0,"",_xlfn.XLOOKUP(C213,customers!$A$1:$A$1001,customers!$C$1:$C$1001,,3))</f>
        <v>mwhellans5v@mapquest.com</v>
      </c>
      <c r="H213" s="7" t="str">
        <f aca="false">_xlfn.XLOOKUP(C213,customers!$A$1:$A$1001,customers!$G$1:$G$1001,,0)</f>
        <v>United States</v>
      </c>
      <c r="I213" s="1" t="str">
        <f aca="false">VLOOKUP(D213,products!$A$1:$G$49,2,0)</f>
        <v>Exc</v>
      </c>
      <c r="J213" s="1" t="str">
        <f aca="false">VLOOKUP($D213,products!$A$1:$G$49,3,0)</f>
        <v>L</v>
      </c>
      <c r="K213" s="9" t="n">
        <f aca="false">VLOOKUP($D213,products!$A$1:$G$49,4,0)</f>
        <v>0.5</v>
      </c>
      <c r="L213" s="10" t="n">
        <f aca="false">VLOOKUP($D213,products!$A$1:$G$49,5,0)</f>
        <v>8.91</v>
      </c>
      <c r="M213" s="10" t="n">
        <f aca="false">L213*E213</f>
        <v>53.46</v>
      </c>
      <c r="N213" s="1" t="str">
        <f aca="false">IF(I213="Rob","Robusta",IF(I213="Exc","Excelsa",IF(I213="Ara","Arab",IF(I213="Lib","Liberica"))))</f>
        <v>Excelsa</v>
      </c>
      <c r="O213" s="1" t="str">
        <f aca="false">IF(J213="M","Medium",IF(J213="L","Light",IF(J213="D","Dark")))</f>
        <v>Light</v>
      </c>
    </row>
    <row r="214" customFormat="false" ht="15" hidden="false" customHeight="false" outlineLevel="0" collapsed="false">
      <c r="A214" s="7" t="s">
        <v>456</v>
      </c>
      <c r="B214" s="8" t="n">
        <v>43921</v>
      </c>
      <c r="C214" s="7" t="s">
        <v>457</v>
      </c>
      <c r="D214" s="1" t="s">
        <v>66</v>
      </c>
      <c r="E214" s="7" t="n">
        <v>4</v>
      </c>
      <c r="F214" s="7" t="str">
        <f aca="false">_xlfn.XLOOKUP(C214,customers!A213:A1213,customers!B213:B1213,,0)</f>
        <v>Dael Camilletti</v>
      </c>
      <c r="G214" s="7" t="str">
        <f aca="false">IF(_xlfn.XLOOKUP(C214,customers!$A$1:$A$1001,customers!$C$1:$C$1001,,3)=0,"",_xlfn.XLOOKUP(C214,customers!$A$1:$A$1001,customers!$C$1:$C$1001,,3))</f>
        <v>dcamilletti5w@businesswire.com</v>
      </c>
      <c r="H214" s="7" t="str">
        <f aca="false">_xlfn.XLOOKUP(C214,customers!$A$1:$A$1001,customers!$G$1:$G$1001,,0)</f>
        <v>United States</v>
      </c>
      <c r="I214" s="1" t="str">
        <f aca="false">VLOOKUP(D214,products!$A$1:$G$49,2,0)</f>
        <v>Exc</v>
      </c>
      <c r="J214" s="1" t="str">
        <f aca="false">VLOOKUP($D214,products!$A$1:$G$49,3,0)</f>
        <v>D</v>
      </c>
      <c r="K214" s="9" t="n">
        <f aca="false">VLOOKUP($D214,products!$A$1:$G$49,4,0)</f>
        <v>0.2</v>
      </c>
      <c r="L214" s="10" t="n">
        <f aca="false">VLOOKUP($D214,products!$A$1:$G$49,5,0)</f>
        <v>3.645</v>
      </c>
      <c r="M214" s="10" t="n">
        <f aca="false">L214*E214</f>
        <v>14.58</v>
      </c>
      <c r="N214" s="1" t="str">
        <f aca="false">IF(I214="Rob","Robusta",IF(I214="Exc","Excelsa",IF(I214="Ara","Arab",IF(I214="Lib","Liberica"))))</f>
        <v>Excelsa</v>
      </c>
      <c r="O214" s="1" t="str">
        <f aca="false">IF(J214="M","Medium",IF(J214="L","Light",IF(J214="D","Dark")))</f>
        <v>Dark</v>
      </c>
    </row>
    <row r="215" customFormat="false" ht="15" hidden="false" customHeight="false" outlineLevel="0" collapsed="false">
      <c r="A215" s="7" t="s">
        <v>458</v>
      </c>
      <c r="B215" s="8" t="n">
        <v>44646</v>
      </c>
      <c r="C215" s="7" t="s">
        <v>459</v>
      </c>
      <c r="D215" s="1" t="s">
        <v>50</v>
      </c>
      <c r="E215" s="7" t="n">
        <v>1</v>
      </c>
      <c r="F215" s="7" t="str">
        <f aca="false">_xlfn.XLOOKUP(C215,customers!A214:A1214,customers!B214:B1214,,0)</f>
        <v>Emiline Galgey</v>
      </c>
      <c r="G215" s="7" t="str">
        <f aca="false">IF(_xlfn.XLOOKUP(C215,customers!$A$1:$A$1001,customers!$C$1:$C$1001,,3)=0,"",_xlfn.XLOOKUP(C215,customers!$A$1:$A$1001,customers!$C$1:$C$1001,,3))</f>
        <v>egalgey5x@wufoo.com</v>
      </c>
      <c r="H215" s="7" t="str">
        <f aca="false">_xlfn.XLOOKUP(C215,customers!$A$1:$A$1001,customers!$G$1:$G$1001,,0)</f>
        <v>United States</v>
      </c>
      <c r="I215" s="1" t="str">
        <f aca="false">VLOOKUP(D215,products!$A$1:$G$49,2,0)</f>
        <v>Rob</v>
      </c>
      <c r="J215" s="1" t="str">
        <f aca="false">VLOOKUP($D215,products!$A$1:$G$49,3,0)</f>
        <v>D</v>
      </c>
      <c r="K215" s="9" t="n">
        <f aca="false">VLOOKUP($D215,products!$A$1:$G$49,4,0)</f>
        <v>2.5</v>
      </c>
      <c r="L215" s="10" t="n">
        <f aca="false">VLOOKUP($D215,products!$A$1:$G$49,5,0)</f>
        <v>20.585</v>
      </c>
      <c r="M215" s="10" t="n">
        <f aca="false">L215*E215</f>
        <v>20.585</v>
      </c>
      <c r="N215" s="1" t="str">
        <f aca="false">IF(I215="Rob","Robusta",IF(I215="Exc","Excelsa",IF(I215="Ara","Arab",IF(I215="Lib","Liberica"))))</f>
        <v>Robusta</v>
      </c>
      <c r="O215" s="1" t="str">
        <f aca="false">IF(J215="M","Medium",IF(J215="L","Light",IF(J215="D","Dark")))</f>
        <v>Dark</v>
      </c>
    </row>
    <row r="216" customFormat="false" ht="15" hidden="false" customHeight="false" outlineLevel="0" collapsed="false">
      <c r="A216" s="7" t="s">
        <v>460</v>
      </c>
      <c r="B216" s="8" t="n">
        <v>43775</v>
      </c>
      <c r="C216" s="7" t="s">
        <v>461</v>
      </c>
      <c r="D216" s="1" t="s">
        <v>147</v>
      </c>
      <c r="E216" s="7" t="n">
        <v>2</v>
      </c>
      <c r="F216" s="7" t="str">
        <f aca="false">_xlfn.XLOOKUP(C216,customers!A215:A1215,customers!B215:B1215,,0)</f>
        <v>Murdock Hame</v>
      </c>
      <c r="G216" s="7" t="str">
        <f aca="false">IF(_xlfn.XLOOKUP(C216,customers!$A$1:$A$1001,customers!$C$1:$C$1001,,3)=0,"",_xlfn.XLOOKUP(C216,customers!$A$1:$A$1001,customers!$C$1:$C$1001,,3))</f>
        <v>mhame5y@newsvine.com</v>
      </c>
      <c r="H216" s="7" t="str">
        <f aca="false">_xlfn.XLOOKUP(C216,customers!$A$1:$A$1001,customers!$G$1:$G$1001,,0)</f>
        <v>Ireland</v>
      </c>
      <c r="I216" s="1" t="str">
        <f aca="false">VLOOKUP(D216,products!$A$1:$G$49,2,0)</f>
        <v>Lib</v>
      </c>
      <c r="J216" s="1" t="str">
        <f aca="false">VLOOKUP($D216,products!$A$1:$G$49,3,0)</f>
        <v>L</v>
      </c>
      <c r="K216" s="9" t="n">
        <f aca="false">VLOOKUP($D216,products!$A$1:$G$49,4,0)</f>
        <v>1</v>
      </c>
      <c r="L216" s="10" t="n">
        <f aca="false">VLOOKUP($D216,products!$A$1:$G$49,5,0)</f>
        <v>15.85</v>
      </c>
      <c r="M216" s="10" t="n">
        <f aca="false">L216*E216</f>
        <v>31.7</v>
      </c>
      <c r="N216" s="1" t="str">
        <f aca="false">IF(I216="Rob","Robusta",IF(I216="Exc","Excelsa",IF(I216="Ara","Arab",IF(I216="Lib","Liberica"))))</f>
        <v>Liberica</v>
      </c>
      <c r="O216" s="1" t="str">
        <f aca="false">IF(J216="M","Medium",IF(J216="L","Light",IF(J216="D","Dark")))</f>
        <v>Light</v>
      </c>
    </row>
    <row r="217" customFormat="false" ht="15" hidden="false" customHeight="false" outlineLevel="0" collapsed="false">
      <c r="A217" s="7" t="s">
        <v>462</v>
      </c>
      <c r="B217" s="8" t="n">
        <v>43829</v>
      </c>
      <c r="C217" s="7" t="s">
        <v>463</v>
      </c>
      <c r="D217" s="1" t="s">
        <v>53</v>
      </c>
      <c r="E217" s="7" t="n">
        <v>6</v>
      </c>
      <c r="F217" s="7" t="str">
        <f aca="false">_xlfn.XLOOKUP(C217,customers!A216:A1216,customers!B216:B1216,,0)</f>
        <v>Ilka Gurnee</v>
      </c>
      <c r="G217" s="7" t="str">
        <f aca="false">IF(_xlfn.XLOOKUP(C217,customers!$A$1:$A$1001,customers!$C$1:$C$1001,,3)=0,"",_xlfn.XLOOKUP(C217,customers!$A$1:$A$1001,customers!$C$1:$C$1001,,3))</f>
        <v>igurnee5z@usnews.com</v>
      </c>
      <c r="H217" s="7" t="str">
        <f aca="false">_xlfn.XLOOKUP(C217,customers!$A$1:$A$1001,customers!$G$1:$G$1001,,0)</f>
        <v>United States</v>
      </c>
      <c r="I217" s="1" t="str">
        <f aca="false">VLOOKUP(D217,products!$A$1:$G$49,2,0)</f>
        <v>Lib</v>
      </c>
      <c r="J217" s="1" t="str">
        <f aca="false">VLOOKUP($D217,products!$A$1:$G$49,3,0)</f>
        <v>D</v>
      </c>
      <c r="K217" s="9" t="n">
        <f aca="false">VLOOKUP($D217,products!$A$1:$G$49,4,0)</f>
        <v>0.2</v>
      </c>
      <c r="L217" s="10" t="n">
        <f aca="false">VLOOKUP($D217,products!$A$1:$G$49,5,0)</f>
        <v>3.885</v>
      </c>
      <c r="M217" s="10" t="n">
        <f aca="false">L217*E217</f>
        <v>23.31</v>
      </c>
      <c r="N217" s="1" t="str">
        <f aca="false">IF(I217="Rob","Robusta",IF(I217="Exc","Excelsa",IF(I217="Ara","Arab",IF(I217="Lib","Liberica"))))</f>
        <v>Liberica</v>
      </c>
      <c r="O217" s="1" t="str">
        <f aca="false">IF(J217="M","Medium",IF(J217="L","Light",IF(J217="D","Dark")))</f>
        <v>Dark</v>
      </c>
    </row>
    <row r="218" customFormat="false" ht="15" hidden="false" customHeight="false" outlineLevel="0" collapsed="false">
      <c r="A218" s="7" t="s">
        <v>464</v>
      </c>
      <c r="B218" s="8" t="n">
        <v>44470</v>
      </c>
      <c r="C218" s="7" t="s">
        <v>465</v>
      </c>
      <c r="D218" s="1" t="s">
        <v>111</v>
      </c>
      <c r="E218" s="7" t="n">
        <v>4</v>
      </c>
      <c r="F218" s="7" t="str">
        <f aca="false">_xlfn.XLOOKUP(C218,customers!A217:A1217,customers!B217:B1217,,0)</f>
        <v>Alfy Snowding</v>
      </c>
      <c r="G218" s="7" t="str">
        <f aca="false">IF(_xlfn.XLOOKUP(C218,customers!$A$1:$A$1001,customers!$C$1:$C$1001,,3)=0,"",_xlfn.XLOOKUP(C218,customers!$A$1:$A$1001,customers!$C$1:$C$1001,,3))</f>
        <v>asnowding60@comsenz.com</v>
      </c>
      <c r="H218" s="7" t="str">
        <f aca="false">_xlfn.XLOOKUP(C218,customers!$A$1:$A$1001,customers!$G$1:$G$1001,,0)</f>
        <v>United States</v>
      </c>
      <c r="I218" s="1" t="str">
        <f aca="false">VLOOKUP(D218,products!$A$1:$G$49,2,0)</f>
        <v>Lib</v>
      </c>
      <c r="J218" s="1" t="str">
        <f aca="false">VLOOKUP($D218,products!$A$1:$G$49,3,0)</f>
        <v>M</v>
      </c>
      <c r="K218" s="9" t="n">
        <f aca="false">VLOOKUP($D218,products!$A$1:$G$49,4,0)</f>
        <v>1</v>
      </c>
      <c r="L218" s="10" t="n">
        <f aca="false">VLOOKUP($D218,products!$A$1:$G$49,5,0)</f>
        <v>14.55</v>
      </c>
      <c r="M218" s="10" t="n">
        <f aca="false">L218*E218</f>
        <v>58.2</v>
      </c>
      <c r="N218" s="1" t="str">
        <f aca="false">IF(I218="Rob","Robusta",IF(I218="Exc","Excelsa",IF(I218="Ara","Arab",IF(I218="Lib","Liberica"))))</f>
        <v>Liberica</v>
      </c>
      <c r="O218" s="1" t="str">
        <f aca="false">IF(J218="M","Medium",IF(J218="L","Light",IF(J218="D","Dark")))</f>
        <v>Medium</v>
      </c>
    </row>
    <row r="219" customFormat="false" ht="15" hidden="false" customHeight="false" outlineLevel="0" collapsed="false">
      <c r="A219" s="7" t="s">
        <v>466</v>
      </c>
      <c r="B219" s="8" t="n">
        <v>44174</v>
      </c>
      <c r="C219" s="7" t="s">
        <v>467</v>
      </c>
      <c r="D219" s="1" t="s">
        <v>191</v>
      </c>
      <c r="E219" s="7" t="n">
        <v>4</v>
      </c>
      <c r="F219" s="7" t="str">
        <f aca="false">_xlfn.XLOOKUP(C219,customers!A218:A1218,customers!B218:B1218,,0)</f>
        <v>Godfry Poinsett</v>
      </c>
      <c r="G219" s="7" t="str">
        <f aca="false">IF(_xlfn.XLOOKUP(C219,customers!$A$1:$A$1001,customers!$C$1:$C$1001,,3)=0,"",_xlfn.XLOOKUP(C219,customers!$A$1:$A$1001,customers!$C$1:$C$1001,,3))</f>
        <v>gpoinsett61@berkeley.edu</v>
      </c>
      <c r="H219" s="7" t="str">
        <f aca="false">_xlfn.XLOOKUP(C219,customers!$A$1:$A$1001,customers!$G$1:$G$1001,,0)</f>
        <v>United States</v>
      </c>
      <c r="I219" s="1" t="str">
        <f aca="false">VLOOKUP(D219,products!$A$1:$G$49,2,0)</f>
        <v>Exc</v>
      </c>
      <c r="J219" s="1" t="str">
        <f aca="false">VLOOKUP($D219,products!$A$1:$G$49,3,0)</f>
        <v>L</v>
      </c>
      <c r="K219" s="9" t="n">
        <f aca="false">VLOOKUP($D219,products!$A$1:$G$49,4,0)</f>
        <v>0.5</v>
      </c>
      <c r="L219" s="10" t="n">
        <f aca="false">VLOOKUP($D219,products!$A$1:$G$49,5,0)</f>
        <v>8.91</v>
      </c>
      <c r="M219" s="10" t="n">
        <f aca="false">L219*E219</f>
        <v>35.64</v>
      </c>
      <c r="N219" s="1" t="str">
        <f aca="false">IF(I219="Rob","Robusta",IF(I219="Exc","Excelsa",IF(I219="Ara","Arab",IF(I219="Lib","Liberica"))))</f>
        <v>Excelsa</v>
      </c>
      <c r="O219" s="1" t="str">
        <f aca="false">IF(J219="M","Medium",IF(J219="L","Light",IF(J219="D","Dark")))</f>
        <v>Light</v>
      </c>
    </row>
    <row r="220" customFormat="false" ht="15" hidden="false" customHeight="false" outlineLevel="0" collapsed="false">
      <c r="A220" s="7" t="s">
        <v>468</v>
      </c>
      <c r="B220" s="8" t="n">
        <v>44317</v>
      </c>
      <c r="C220" s="7" t="s">
        <v>469</v>
      </c>
      <c r="D220" s="1" t="s">
        <v>76</v>
      </c>
      <c r="E220" s="7" t="n">
        <v>5</v>
      </c>
      <c r="F220" s="7" t="str">
        <f aca="false">_xlfn.XLOOKUP(C220,customers!A219:A1219,customers!B219:B1219,,0)</f>
        <v>Rem Furman</v>
      </c>
      <c r="G220" s="7" t="str">
        <f aca="false">IF(_xlfn.XLOOKUP(C220,customers!$A$1:$A$1001,customers!$C$1:$C$1001,,3)=0,"",_xlfn.XLOOKUP(C220,customers!$A$1:$A$1001,customers!$C$1:$C$1001,,3))</f>
        <v>rfurman62@t.co</v>
      </c>
      <c r="H220" s="7" t="str">
        <f aca="false">_xlfn.XLOOKUP(C220,customers!$A$1:$A$1001,customers!$G$1:$G$1001,,0)</f>
        <v>Ireland</v>
      </c>
      <c r="I220" s="1" t="str">
        <f aca="false">VLOOKUP(D220,products!$A$1:$G$49,2,0)</f>
        <v>Ara</v>
      </c>
      <c r="J220" s="1" t="str">
        <f aca="false">VLOOKUP($D220,products!$A$1:$G$49,3,0)</f>
        <v>M</v>
      </c>
      <c r="K220" s="9" t="n">
        <f aca="false">VLOOKUP($D220,products!$A$1:$G$49,4,0)</f>
        <v>1</v>
      </c>
      <c r="L220" s="10" t="n">
        <f aca="false">VLOOKUP($D220,products!$A$1:$G$49,5,0)</f>
        <v>11.25</v>
      </c>
      <c r="M220" s="10" t="n">
        <f aca="false">L220*E220</f>
        <v>56.25</v>
      </c>
      <c r="N220" s="1" t="str">
        <f aca="false">IF(I220="Rob","Robusta",IF(I220="Exc","Excelsa",IF(I220="Ara","Arab",IF(I220="Lib","Liberica"))))</f>
        <v>Arab</v>
      </c>
      <c r="O220" s="1" t="str">
        <f aca="false">IF(J220="M","Medium",IF(J220="L","Light",IF(J220="D","Dark")))</f>
        <v>Medium</v>
      </c>
    </row>
    <row r="221" customFormat="false" ht="15" hidden="false" customHeight="false" outlineLevel="0" collapsed="false">
      <c r="A221" s="7" t="s">
        <v>470</v>
      </c>
      <c r="B221" s="8" t="n">
        <v>44777</v>
      </c>
      <c r="C221" s="7" t="s">
        <v>471</v>
      </c>
      <c r="D221" s="1" t="s">
        <v>197</v>
      </c>
      <c r="E221" s="7" t="n">
        <v>3</v>
      </c>
      <c r="F221" s="7" t="str">
        <f aca="false">_xlfn.XLOOKUP(C221,customers!A220:A1220,customers!B220:B1220,,0)</f>
        <v>Charis Crosier</v>
      </c>
      <c r="G221" s="7" t="str">
        <f aca="false">IF(_xlfn.XLOOKUP(C221,customers!$A$1:$A$1001,customers!$C$1:$C$1001,,3)=0,"",_xlfn.XLOOKUP(C221,customers!$A$1:$A$1001,customers!$C$1:$C$1001,,3))</f>
        <v>ccrosier63@xrea.com</v>
      </c>
      <c r="H221" s="7" t="str">
        <f aca="false">_xlfn.XLOOKUP(C221,customers!$A$1:$A$1001,customers!$G$1:$G$1001,,0)</f>
        <v>United States</v>
      </c>
      <c r="I221" s="1" t="str">
        <f aca="false">VLOOKUP(D221,products!$A$1:$G$49,2,0)</f>
        <v>Rob</v>
      </c>
      <c r="J221" s="1" t="str">
        <f aca="false">VLOOKUP($D221,products!$A$1:$G$49,3,0)</f>
        <v>L</v>
      </c>
      <c r="K221" s="9" t="n">
        <f aca="false">VLOOKUP($D221,products!$A$1:$G$49,4,0)</f>
        <v>0.2</v>
      </c>
      <c r="L221" s="10" t="n">
        <f aca="false">VLOOKUP($D221,products!$A$1:$G$49,5,0)</f>
        <v>3.585</v>
      </c>
      <c r="M221" s="10" t="n">
        <f aca="false">L221*E221</f>
        <v>10.755</v>
      </c>
      <c r="N221" s="1" t="str">
        <f aca="false">IF(I221="Rob","Robusta",IF(I221="Exc","Excelsa",IF(I221="Ara","Arab",IF(I221="Lib","Liberica"))))</f>
        <v>Robusta</v>
      </c>
      <c r="O221" s="1" t="str">
        <f aca="false">IF(J221="M","Medium",IF(J221="L","Light",IF(J221="D","Dark")))</f>
        <v>Light</v>
      </c>
    </row>
    <row r="222" customFormat="false" ht="15" hidden="false" customHeight="false" outlineLevel="0" collapsed="false">
      <c r="A222" s="7" t="s">
        <v>470</v>
      </c>
      <c r="B222" s="8" t="n">
        <v>44777</v>
      </c>
      <c r="C222" s="7" t="s">
        <v>471</v>
      </c>
      <c r="D222" s="1" t="s">
        <v>177</v>
      </c>
      <c r="E222" s="7" t="n">
        <v>5</v>
      </c>
      <c r="F222" s="7" t="str">
        <f aca="false">_xlfn.XLOOKUP(C222,customers!A221:A1221,customers!B221:B1221,,0)</f>
        <v>Charis Crosier</v>
      </c>
      <c r="G222" s="7" t="str">
        <f aca="false">IF(_xlfn.XLOOKUP(C222,customers!$A$1:$A$1001,customers!$C$1:$C$1001,,3)=0,"",_xlfn.XLOOKUP(C222,customers!$A$1:$A$1001,customers!$C$1:$C$1001,,3))</f>
        <v>ccrosier63@xrea.com</v>
      </c>
      <c r="H222" s="7" t="str">
        <f aca="false">_xlfn.XLOOKUP(C222,customers!$A$1:$A$1001,customers!$G$1:$G$1001,,0)</f>
        <v>United States</v>
      </c>
      <c r="I222" s="1" t="str">
        <f aca="false">VLOOKUP(D222,products!$A$1:$G$49,2,0)</f>
        <v>Rob</v>
      </c>
      <c r="J222" s="1" t="str">
        <f aca="false">VLOOKUP($D222,products!$A$1:$G$49,3,0)</f>
        <v>M</v>
      </c>
      <c r="K222" s="9" t="n">
        <f aca="false">VLOOKUP($D222,products!$A$1:$G$49,4,0)</f>
        <v>0.2</v>
      </c>
      <c r="L222" s="10" t="n">
        <f aca="false">VLOOKUP($D222,products!$A$1:$G$49,5,0)</f>
        <v>2.985</v>
      </c>
      <c r="M222" s="10" t="n">
        <f aca="false">L222*E222</f>
        <v>14.925</v>
      </c>
      <c r="N222" s="1" t="str">
        <f aca="false">IF(I222="Rob","Robusta",IF(I222="Exc","Excelsa",IF(I222="Ara","Arab",IF(I222="Lib","Liberica"))))</f>
        <v>Robusta</v>
      </c>
      <c r="O222" s="1" t="str">
        <f aca="false">IF(J222="M","Medium",IF(J222="L","Light",IF(J222="D","Dark")))</f>
        <v>Medium</v>
      </c>
    </row>
    <row r="223" customFormat="false" ht="15" hidden="false" customHeight="false" outlineLevel="0" collapsed="false">
      <c r="A223" s="7" t="s">
        <v>472</v>
      </c>
      <c r="B223" s="8" t="n">
        <v>44513</v>
      </c>
      <c r="C223" s="7" t="s">
        <v>473</v>
      </c>
      <c r="D223" s="1" t="s">
        <v>21</v>
      </c>
      <c r="E223" s="7" t="n">
        <v>6</v>
      </c>
      <c r="F223" s="7" t="str">
        <f aca="false">_xlfn.XLOOKUP(C223,customers!A222:A1222,customers!B222:B1222,,0)</f>
        <v>Lenka Rushmer</v>
      </c>
      <c r="G223" s="7" t="str">
        <f aca="false">IF(_xlfn.XLOOKUP(C223,customers!$A$1:$A$1001,customers!$C$1:$C$1001,,3)=0,"",_xlfn.XLOOKUP(C223,customers!$A$1:$A$1001,customers!$C$1:$C$1001,,3))</f>
        <v>lrushmer65@europa.eu</v>
      </c>
      <c r="H223" s="7" t="str">
        <f aca="false">_xlfn.XLOOKUP(C223,customers!$A$1:$A$1001,customers!$G$1:$G$1001,,0)</f>
        <v>United States</v>
      </c>
      <c r="I223" s="1" t="str">
        <f aca="false">VLOOKUP(D223,products!$A$1:$G$49,2,0)</f>
        <v>Ara</v>
      </c>
      <c r="J223" s="1" t="str">
        <f aca="false">VLOOKUP($D223,products!$A$1:$G$49,3,0)</f>
        <v>L</v>
      </c>
      <c r="K223" s="9" t="n">
        <f aca="false">VLOOKUP($D223,products!$A$1:$G$49,4,0)</f>
        <v>1</v>
      </c>
      <c r="L223" s="10" t="n">
        <f aca="false">VLOOKUP($D223,products!$A$1:$G$49,5,0)</f>
        <v>12.95</v>
      </c>
      <c r="M223" s="10" t="n">
        <f aca="false">L223*E223</f>
        <v>77.7</v>
      </c>
      <c r="N223" s="1" t="str">
        <f aca="false">IF(I223="Rob","Robusta",IF(I223="Exc","Excelsa",IF(I223="Ara","Arab",IF(I223="Lib","Liberica"))))</f>
        <v>Arab</v>
      </c>
      <c r="O223" s="1" t="str">
        <f aca="false">IF(J223="M","Medium",IF(J223="L","Light",IF(J223="D","Dark")))</f>
        <v>Light</v>
      </c>
    </row>
    <row r="224" customFormat="false" ht="15" hidden="false" customHeight="false" outlineLevel="0" collapsed="false">
      <c r="A224" s="7" t="s">
        <v>474</v>
      </c>
      <c r="B224" s="8" t="n">
        <v>44090</v>
      </c>
      <c r="C224" s="7" t="s">
        <v>475</v>
      </c>
      <c r="D224" s="1" t="s">
        <v>138</v>
      </c>
      <c r="E224" s="7" t="n">
        <v>3</v>
      </c>
      <c r="F224" s="7" t="str">
        <f aca="false">_xlfn.XLOOKUP(C224,customers!A223:A1223,customers!B223:B1223,,0)</f>
        <v>Waneta Edinborough</v>
      </c>
      <c r="G224" s="7" t="str">
        <f aca="false">IF(_xlfn.XLOOKUP(C224,customers!$A$1:$A$1001,customers!$C$1:$C$1001,,3)=0,"",_xlfn.XLOOKUP(C224,customers!$A$1:$A$1001,customers!$C$1:$C$1001,,3))</f>
        <v>wedinborough66@github.io</v>
      </c>
      <c r="H224" s="7" t="str">
        <f aca="false">_xlfn.XLOOKUP(C224,customers!$A$1:$A$1001,customers!$G$1:$G$1001,,0)</f>
        <v>United States</v>
      </c>
      <c r="I224" s="1" t="str">
        <f aca="false">VLOOKUP(D224,products!$A$1:$G$49,2,0)</f>
        <v>Lib</v>
      </c>
      <c r="J224" s="1" t="str">
        <f aca="false">VLOOKUP($D224,products!$A$1:$G$49,3,0)</f>
        <v>D</v>
      </c>
      <c r="K224" s="9" t="n">
        <f aca="false">VLOOKUP($D224,products!$A$1:$G$49,4,0)</f>
        <v>0.5</v>
      </c>
      <c r="L224" s="10" t="n">
        <f aca="false">VLOOKUP($D224,products!$A$1:$G$49,5,0)</f>
        <v>7.77</v>
      </c>
      <c r="M224" s="10" t="n">
        <f aca="false">L224*E224</f>
        <v>23.31</v>
      </c>
      <c r="N224" s="1" t="str">
        <f aca="false">IF(I224="Rob","Robusta",IF(I224="Exc","Excelsa",IF(I224="Ara","Arab",IF(I224="Lib","Liberica"))))</f>
        <v>Liberica</v>
      </c>
      <c r="O224" s="1" t="str">
        <f aca="false">IF(J224="M","Medium",IF(J224="L","Light",IF(J224="D","Dark")))</f>
        <v>Dark</v>
      </c>
    </row>
    <row r="225" customFormat="false" ht="15" hidden="false" customHeight="false" outlineLevel="0" collapsed="false">
      <c r="A225" s="7" t="s">
        <v>476</v>
      </c>
      <c r="B225" s="8" t="n">
        <v>44109</v>
      </c>
      <c r="C225" s="7" t="s">
        <v>477</v>
      </c>
      <c r="D225" s="1" t="s">
        <v>152</v>
      </c>
      <c r="E225" s="7" t="n">
        <v>4</v>
      </c>
      <c r="F225" s="7" t="str">
        <f aca="false">_xlfn.XLOOKUP(C225,customers!A224:A1224,customers!B224:B1224,,0)</f>
        <v>Bobbe Piggott</v>
      </c>
      <c r="G225" s="7" t="str">
        <f aca="false">IF(_xlfn.XLOOKUP(C225,customers!$A$1:$A$1001,customers!$C$1:$C$1001,,3)=0,"",_xlfn.XLOOKUP(C225,customers!$A$1:$A$1001,customers!$C$1:$C$1001,,3))</f>
        <v/>
      </c>
      <c r="H225" s="7" t="str">
        <f aca="false">_xlfn.XLOOKUP(C225,customers!$A$1:$A$1001,customers!$G$1:$G$1001,,0)</f>
        <v>United States</v>
      </c>
      <c r="I225" s="1" t="str">
        <f aca="false">VLOOKUP(D225,products!$A$1:$G$49,2,0)</f>
        <v>Exc</v>
      </c>
      <c r="J225" s="1" t="str">
        <f aca="false">VLOOKUP($D225,products!$A$1:$G$49,3,0)</f>
        <v>L</v>
      </c>
      <c r="K225" s="9" t="n">
        <f aca="false">VLOOKUP($D225,products!$A$1:$G$49,4,0)</f>
        <v>1</v>
      </c>
      <c r="L225" s="10" t="n">
        <f aca="false">VLOOKUP($D225,products!$A$1:$G$49,5,0)</f>
        <v>14.85</v>
      </c>
      <c r="M225" s="10" t="n">
        <f aca="false">L225*E225</f>
        <v>59.4</v>
      </c>
      <c r="N225" s="1" t="str">
        <f aca="false">IF(I225="Rob","Robusta",IF(I225="Exc","Excelsa",IF(I225="Ara","Arab",IF(I225="Lib","Liberica"))))</f>
        <v>Excelsa</v>
      </c>
      <c r="O225" s="1" t="str">
        <f aca="false">IF(J225="M","Medium",IF(J225="L","Light",IF(J225="D","Dark")))</f>
        <v>Light</v>
      </c>
    </row>
    <row r="226" customFormat="false" ht="15" hidden="false" customHeight="false" outlineLevel="0" collapsed="false">
      <c r="A226" s="7" t="s">
        <v>478</v>
      </c>
      <c r="B226" s="8" t="n">
        <v>43836</v>
      </c>
      <c r="C226" s="7" t="s">
        <v>479</v>
      </c>
      <c r="D226" s="1" t="s">
        <v>124</v>
      </c>
      <c r="E226" s="7" t="n">
        <v>4</v>
      </c>
      <c r="F226" s="7" t="str">
        <f aca="false">_xlfn.XLOOKUP(C226,customers!A225:A1225,customers!B225:B1225,,0)</f>
        <v>Ketty Bromehead</v>
      </c>
      <c r="G226" s="7" t="str">
        <f aca="false">IF(_xlfn.XLOOKUP(C226,customers!$A$1:$A$1001,customers!$C$1:$C$1001,,3)=0,"",_xlfn.XLOOKUP(C226,customers!$A$1:$A$1001,customers!$C$1:$C$1001,,3))</f>
        <v>kbromehead68@un.org</v>
      </c>
      <c r="H226" s="7" t="str">
        <f aca="false">_xlfn.XLOOKUP(C226,customers!$A$1:$A$1001,customers!$G$1:$G$1001,,0)</f>
        <v>United States</v>
      </c>
      <c r="I226" s="1" t="str">
        <f aca="false">VLOOKUP(D226,products!$A$1:$G$49,2,0)</f>
        <v>Lib</v>
      </c>
      <c r="J226" s="1" t="str">
        <f aca="false">VLOOKUP($D226,products!$A$1:$G$49,3,0)</f>
        <v>D</v>
      </c>
      <c r="K226" s="9" t="n">
        <f aca="false">VLOOKUP($D226,products!$A$1:$G$49,4,0)</f>
        <v>2.5</v>
      </c>
      <c r="L226" s="10" t="n">
        <f aca="false">VLOOKUP($D226,products!$A$1:$G$49,5,0)</f>
        <v>29.785</v>
      </c>
      <c r="M226" s="10" t="n">
        <f aca="false">L226*E226</f>
        <v>119.14</v>
      </c>
      <c r="N226" s="1" t="str">
        <f aca="false">IF(I226="Rob","Robusta",IF(I226="Exc","Excelsa",IF(I226="Ara","Arab",IF(I226="Lib","Liberica"))))</f>
        <v>Liberica</v>
      </c>
      <c r="O226" s="1" t="str">
        <f aca="false">IF(J226="M","Medium",IF(J226="L","Light",IF(J226="D","Dark")))</f>
        <v>Dark</v>
      </c>
    </row>
    <row r="227" customFormat="false" ht="15" hidden="false" customHeight="false" outlineLevel="0" collapsed="false">
      <c r="A227" s="7" t="s">
        <v>480</v>
      </c>
      <c r="B227" s="8" t="n">
        <v>44337</v>
      </c>
      <c r="C227" s="7" t="s">
        <v>481</v>
      </c>
      <c r="D227" s="1" t="s">
        <v>197</v>
      </c>
      <c r="E227" s="7" t="n">
        <v>4</v>
      </c>
      <c r="F227" s="7" t="str">
        <f aca="false">_xlfn.XLOOKUP(C227,customers!A226:A1226,customers!B226:B1226,,0)</f>
        <v>Elsbeth Westerman</v>
      </c>
      <c r="G227" s="7" t="str">
        <f aca="false">IF(_xlfn.XLOOKUP(C227,customers!$A$1:$A$1001,customers!$C$1:$C$1001,,3)=0,"",_xlfn.XLOOKUP(C227,customers!$A$1:$A$1001,customers!$C$1:$C$1001,,3))</f>
        <v>ewesterman69@si.edu</v>
      </c>
      <c r="H227" s="7" t="str">
        <f aca="false">_xlfn.XLOOKUP(C227,customers!$A$1:$A$1001,customers!$G$1:$G$1001,,0)</f>
        <v>Ireland</v>
      </c>
      <c r="I227" s="1" t="str">
        <f aca="false">VLOOKUP(D227,products!$A$1:$G$49,2,0)</f>
        <v>Rob</v>
      </c>
      <c r="J227" s="1" t="str">
        <f aca="false">VLOOKUP($D227,products!$A$1:$G$49,3,0)</f>
        <v>L</v>
      </c>
      <c r="K227" s="9" t="n">
        <f aca="false">VLOOKUP($D227,products!$A$1:$G$49,4,0)</f>
        <v>0.2</v>
      </c>
      <c r="L227" s="10" t="n">
        <f aca="false">VLOOKUP($D227,products!$A$1:$G$49,5,0)</f>
        <v>3.585</v>
      </c>
      <c r="M227" s="10" t="n">
        <f aca="false">L227*E227</f>
        <v>14.34</v>
      </c>
      <c r="N227" s="1" t="str">
        <f aca="false">IF(I227="Rob","Robusta",IF(I227="Exc","Excelsa",IF(I227="Ara","Arab",IF(I227="Lib","Liberica"))))</f>
        <v>Robusta</v>
      </c>
      <c r="O227" s="1" t="str">
        <f aca="false">IF(J227="M","Medium",IF(J227="L","Light",IF(J227="D","Dark")))</f>
        <v>Light</v>
      </c>
    </row>
    <row r="228" customFormat="false" ht="15" hidden="false" customHeight="false" outlineLevel="0" collapsed="false">
      <c r="A228" s="7" t="s">
        <v>482</v>
      </c>
      <c r="B228" s="8" t="n">
        <v>43887</v>
      </c>
      <c r="C228" s="7" t="s">
        <v>483</v>
      </c>
      <c r="D228" s="1" t="s">
        <v>186</v>
      </c>
      <c r="E228" s="7" t="n">
        <v>5</v>
      </c>
      <c r="F228" s="7" t="str">
        <f aca="false">_xlfn.XLOOKUP(C228,customers!A227:A1227,customers!B227:B1227,,0)</f>
        <v>Anabelle Hutchens</v>
      </c>
      <c r="G228" s="7" t="str">
        <f aca="false">IF(_xlfn.XLOOKUP(C228,customers!$A$1:$A$1001,customers!$C$1:$C$1001,,3)=0,"",_xlfn.XLOOKUP(C228,customers!$A$1:$A$1001,customers!$C$1:$C$1001,,3))</f>
        <v>ahutchens6a@amazonaws.com</v>
      </c>
      <c r="H228" s="7" t="str">
        <f aca="false">_xlfn.XLOOKUP(C228,customers!$A$1:$A$1001,customers!$G$1:$G$1001,,0)</f>
        <v>United States</v>
      </c>
      <c r="I228" s="1" t="str">
        <f aca="false">VLOOKUP(D228,products!$A$1:$G$49,2,0)</f>
        <v>Ara</v>
      </c>
      <c r="J228" s="1" t="str">
        <f aca="false">VLOOKUP($D228,products!$A$1:$G$49,3,0)</f>
        <v>M</v>
      </c>
      <c r="K228" s="9" t="n">
        <f aca="false">VLOOKUP($D228,products!$A$1:$G$49,4,0)</f>
        <v>2.5</v>
      </c>
      <c r="L228" s="10" t="n">
        <f aca="false">VLOOKUP($D228,products!$A$1:$G$49,5,0)</f>
        <v>25.875</v>
      </c>
      <c r="M228" s="10" t="n">
        <f aca="false">L228*E228</f>
        <v>129.375</v>
      </c>
      <c r="N228" s="1" t="str">
        <f aca="false">IF(I228="Rob","Robusta",IF(I228="Exc","Excelsa",IF(I228="Ara","Arab",IF(I228="Lib","Liberica"))))</f>
        <v>Arab</v>
      </c>
      <c r="O228" s="1" t="str">
        <f aca="false">IF(J228="M","Medium",IF(J228="L","Light",IF(J228="D","Dark")))</f>
        <v>Medium</v>
      </c>
    </row>
    <row r="229" customFormat="false" ht="15" hidden="false" customHeight="false" outlineLevel="0" collapsed="false">
      <c r="A229" s="7" t="s">
        <v>484</v>
      </c>
      <c r="B229" s="8" t="n">
        <v>43880</v>
      </c>
      <c r="C229" s="7" t="s">
        <v>485</v>
      </c>
      <c r="D229" s="1" t="s">
        <v>116</v>
      </c>
      <c r="E229" s="7" t="n">
        <v>6</v>
      </c>
      <c r="F229" s="7" t="str">
        <f aca="false">_xlfn.XLOOKUP(C229,customers!A228:A1228,customers!B228:B1228,,0)</f>
        <v>Noak Wyvill</v>
      </c>
      <c r="G229" s="7" t="str">
        <f aca="false">IF(_xlfn.XLOOKUP(C229,customers!$A$1:$A$1001,customers!$C$1:$C$1001,,3)=0,"",_xlfn.XLOOKUP(C229,customers!$A$1:$A$1001,customers!$C$1:$C$1001,,3))</f>
        <v>nwyvill6b@naver.com</v>
      </c>
      <c r="H229" s="7" t="str">
        <f aca="false">_xlfn.XLOOKUP(C229,customers!$A$1:$A$1001,customers!$G$1:$G$1001,,0)</f>
        <v>United Kingdom</v>
      </c>
      <c r="I229" s="1" t="str">
        <f aca="false">VLOOKUP(D229,products!$A$1:$G$49,2,0)</f>
        <v>Rob</v>
      </c>
      <c r="J229" s="1" t="str">
        <f aca="false">VLOOKUP($D229,products!$A$1:$G$49,3,0)</f>
        <v>D</v>
      </c>
      <c r="K229" s="9" t="n">
        <f aca="false">VLOOKUP($D229,products!$A$1:$G$49,4,0)</f>
        <v>0.2</v>
      </c>
      <c r="L229" s="10" t="n">
        <f aca="false">VLOOKUP($D229,products!$A$1:$G$49,5,0)</f>
        <v>2.685</v>
      </c>
      <c r="M229" s="10" t="n">
        <f aca="false">L229*E229</f>
        <v>16.11</v>
      </c>
      <c r="N229" s="1" t="str">
        <f aca="false">IF(I229="Rob","Robusta",IF(I229="Exc","Excelsa",IF(I229="Ara","Arab",IF(I229="Lib","Liberica"))))</f>
        <v>Robusta</v>
      </c>
      <c r="O229" s="1" t="str">
        <f aca="false">IF(J229="M","Medium",IF(J229="L","Light",IF(J229="D","Dark")))</f>
        <v>Dark</v>
      </c>
    </row>
    <row r="230" customFormat="false" ht="15" hidden="false" customHeight="false" outlineLevel="0" collapsed="false">
      <c r="A230" s="7" t="s">
        <v>486</v>
      </c>
      <c r="B230" s="8" t="n">
        <v>44376</v>
      </c>
      <c r="C230" s="7" t="s">
        <v>487</v>
      </c>
      <c r="D230" s="1" t="s">
        <v>197</v>
      </c>
      <c r="E230" s="7" t="n">
        <v>5</v>
      </c>
      <c r="F230" s="7" t="str">
        <f aca="false">_xlfn.XLOOKUP(C230,customers!A229:A1229,customers!B229:B1229,,0)</f>
        <v>Beltran Mathon</v>
      </c>
      <c r="G230" s="7" t="str">
        <f aca="false">IF(_xlfn.XLOOKUP(C230,customers!$A$1:$A$1001,customers!$C$1:$C$1001,,3)=0,"",_xlfn.XLOOKUP(C230,customers!$A$1:$A$1001,customers!$C$1:$C$1001,,3))</f>
        <v>bmathon6c@barnesandnoble.com</v>
      </c>
      <c r="H230" s="7" t="str">
        <f aca="false">_xlfn.XLOOKUP(C230,customers!$A$1:$A$1001,customers!$G$1:$G$1001,,0)</f>
        <v>United States</v>
      </c>
      <c r="I230" s="1" t="str">
        <f aca="false">VLOOKUP(D230,products!$A$1:$G$49,2,0)</f>
        <v>Rob</v>
      </c>
      <c r="J230" s="1" t="str">
        <f aca="false">VLOOKUP($D230,products!$A$1:$G$49,3,0)</f>
        <v>L</v>
      </c>
      <c r="K230" s="9" t="n">
        <f aca="false">VLOOKUP($D230,products!$A$1:$G$49,4,0)</f>
        <v>0.2</v>
      </c>
      <c r="L230" s="10" t="n">
        <f aca="false">VLOOKUP($D230,products!$A$1:$G$49,5,0)</f>
        <v>3.585</v>
      </c>
      <c r="M230" s="10" t="n">
        <f aca="false">L230*E230</f>
        <v>17.925</v>
      </c>
      <c r="N230" s="1" t="str">
        <f aca="false">IF(I230="Rob","Robusta",IF(I230="Exc","Excelsa",IF(I230="Ara","Arab",IF(I230="Lib","Liberica"))))</f>
        <v>Robusta</v>
      </c>
      <c r="O230" s="1" t="str">
        <f aca="false">IF(J230="M","Medium",IF(J230="L","Light",IF(J230="D","Dark")))</f>
        <v>Light</v>
      </c>
    </row>
    <row r="231" customFormat="false" ht="15" hidden="false" customHeight="false" outlineLevel="0" collapsed="false">
      <c r="A231" s="7" t="s">
        <v>488</v>
      </c>
      <c r="B231" s="8" t="n">
        <v>44282</v>
      </c>
      <c r="C231" s="7" t="s">
        <v>489</v>
      </c>
      <c r="D231" s="1" t="s">
        <v>92</v>
      </c>
      <c r="E231" s="7" t="n">
        <v>2</v>
      </c>
      <c r="F231" s="7" t="str">
        <f aca="false">_xlfn.XLOOKUP(C231,customers!A230:A1230,customers!B230:B1230,,0)</f>
        <v>Kristos Streight</v>
      </c>
      <c r="G231" s="7" t="str">
        <f aca="false">IF(_xlfn.XLOOKUP(C231,customers!$A$1:$A$1001,customers!$C$1:$C$1001,,3)=0,"",_xlfn.XLOOKUP(C231,customers!$A$1:$A$1001,customers!$C$1:$C$1001,,3))</f>
        <v>kstreight6d@about.com</v>
      </c>
      <c r="H231" s="7" t="str">
        <f aca="false">_xlfn.XLOOKUP(C231,customers!$A$1:$A$1001,customers!$G$1:$G$1001,,0)</f>
        <v>United States</v>
      </c>
      <c r="I231" s="1" t="str">
        <f aca="false">VLOOKUP(D231,products!$A$1:$G$49,2,0)</f>
        <v>Lib</v>
      </c>
      <c r="J231" s="1" t="str">
        <f aca="false">VLOOKUP($D231,products!$A$1:$G$49,3,0)</f>
        <v>M</v>
      </c>
      <c r="K231" s="9" t="n">
        <f aca="false">VLOOKUP($D231,products!$A$1:$G$49,4,0)</f>
        <v>0.2</v>
      </c>
      <c r="L231" s="10" t="n">
        <f aca="false">VLOOKUP($D231,products!$A$1:$G$49,5,0)</f>
        <v>4.365</v>
      </c>
      <c r="M231" s="10" t="n">
        <f aca="false">L231*E231</f>
        <v>8.73</v>
      </c>
      <c r="N231" s="1" t="str">
        <f aca="false">IF(I231="Rob","Robusta",IF(I231="Exc","Excelsa",IF(I231="Ara","Arab",IF(I231="Lib","Liberica"))))</f>
        <v>Liberica</v>
      </c>
      <c r="O231" s="1" t="str">
        <f aca="false">IF(J231="M","Medium",IF(J231="L","Light",IF(J231="D","Dark")))</f>
        <v>Medium</v>
      </c>
    </row>
    <row r="232" customFormat="false" ht="15" hidden="false" customHeight="false" outlineLevel="0" collapsed="false">
      <c r="A232" s="7" t="s">
        <v>490</v>
      </c>
      <c r="B232" s="8" t="n">
        <v>44496</v>
      </c>
      <c r="C232" s="7" t="s">
        <v>491</v>
      </c>
      <c r="D232" s="1" t="s">
        <v>186</v>
      </c>
      <c r="E232" s="7" t="n">
        <v>2</v>
      </c>
      <c r="F232" s="7" t="str">
        <f aca="false">_xlfn.XLOOKUP(C232,customers!A231:A1231,customers!B231:B1231,,0)</f>
        <v>Portie Cutchie</v>
      </c>
      <c r="G232" s="7" t="str">
        <f aca="false">IF(_xlfn.XLOOKUP(C232,customers!$A$1:$A$1001,customers!$C$1:$C$1001,,3)=0,"",_xlfn.XLOOKUP(C232,customers!$A$1:$A$1001,customers!$C$1:$C$1001,,3))</f>
        <v>pcutchie6e@globo.com</v>
      </c>
      <c r="H232" s="7" t="str">
        <f aca="false">_xlfn.XLOOKUP(C232,customers!$A$1:$A$1001,customers!$G$1:$G$1001,,0)</f>
        <v>United States</v>
      </c>
      <c r="I232" s="1" t="str">
        <f aca="false">VLOOKUP(D232,products!$A$1:$G$49,2,0)</f>
        <v>Ara</v>
      </c>
      <c r="J232" s="1" t="str">
        <f aca="false">VLOOKUP($D232,products!$A$1:$G$49,3,0)</f>
        <v>M</v>
      </c>
      <c r="K232" s="9" t="n">
        <f aca="false">VLOOKUP($D232,products!$A$1:$G$49,4,0)</f>
        <v>2.5</v>
      </c>
      <c r="L232" s="10" t="n">
        <f aca="false">VLOOKUP($D232,products!$A$1:$G$49,5,0)</f>
        <v>25.875</v>
      </c>
      <c r="M232" s="10" t="n">
        <f aca="false">L232*E232</f>
        <v>51.75</v>
      </c>
      <c r="N232" s="1" t="str">
        <f aca="false">IF(I232="Rob","Robusta",IF(I232="Exc","Excelsa",IF(I232="Ara","Arab",IF(I232="Lib","Liberica"))))</f>
        <v>Arab</v>
      </c>
      <c r="O232" s="1" t="str">
        <f aca="false">IF(J232="M","Medium",IF(J232="L","Light",IF(J232="D","Dark")))</f>
        <v>Medium</v>
      </c>
    </row>
    <row r="233" customFormat="false" ht="15" hidden="false" customHeight="false" outlineLevel="0" collapsed="false">
      <c r="A233" s="7" t="s">
        <v>492</v>
      </c>
      <c r="B233" s="8" t="n">
        <v>43628</v>
      </c>
      <c r="C233" s="7" t="s">
        <v>493</v>
      </c>
      <c r="D233" s="1" t="s">
        <v>92</v>
      </c>
      <c r="E233" s="7" t="n">
        <v>2</v>
      </c>
      <c r="F233" s="7" t="str">
        <f aca="false">_xlfn.XLOOKUP(C233,customers!A232:A1232,customers!B232:B1232,,0)</f>
        <v>Sinclare Edsell</v>
      </c>
      <c r="G233" s="7" t="str">
        <f aca="false">IF(_xlfn.XLOOKUP(C233,customers!$A$1:$A$1001,customers!$C$1:$C$1001,,3)=0,"",_xlfn.XLOOKUP(C233,customers!$A$1:$A$1001,customers!$C$1:$C$1001,,3))</f>
        <v/>
      </c>
      <c r="H233" s="7" t="str">
        <f aca="false">_xlfn.XLOOKUP(C233,customers!$A$1:$A$1001,customers!$G$1:$G$1001,,0)</f>
        <v>United States</v>
      </c>
      <c r="I233" s="1" t="str">
        <f aca="false">VLOOKUP(D233,products!$A$1:$G$49,2,0)</f>
        <v>Lib</v>
      </c>
      <c r="J233" s="1" t="str">
        <f aca="false">VLOOKUP($D233,products!$A$1:$G$49,3,0)</f>
        <v>M</v>
      </c>
      <c r="K233" s="9" t="n">
        <f aca="false">VLOOKUP($D233,products!$A$1:$G$49,4,0)</f>
        <v>0.2</v>
      </c>
      <c r="L233" s="10" t="n">
        <f aca="false">VLOOKUP($D233,products!$A$1:$G$49,5,0)</f>
        <v>4.365</v>
      </c>
      <c r="M233" s="10" t="n">
        <f aca="false">L233*E233</f>
        <v>8.73</v>
      </c>
      <c r="N233" s="1" t="str">
        <f aca="false">IF(I233="Rob","Robusta",IF(I233="Exc","Excelsa",IF(I233="Ara","Arab",IF(I233="Lib","Liberica"))))</f>
        <v>Liberica</v>
      </c>
      <c r="O233" s="1" t="str">
        <f aca="false">IF(J233="M","Medium",IF(J233="L","Light",IF(J233="D","Dark")))</f>
        <v>Medium</v>
      </c>
    </row>
    <row r="234" customFormat="false" ht="15" hidden="false" customHeight="false" outlineLevel="0" collapsed="false">
      <c r="A234" s="7" t="s">
        <v>494</v>
      </c>
      <c r="B234" s="8" t="n">
        <v>44010</v>
      </c>
      <c r="C234" s="7" t="s">
        <v>495</v>
      </c>
      <c r="D234" s="1" t="s">
        <v>34</v>
      </c>
      <c r="E234" s="7" t="n">
        <v>5</v>
      </c>
      <c r="F234" s="7" t="str">
        <f aca="false">_xlfn.XLOOKUP(C234,customers!A233:A1233,customers!B233:B1233,,0)</f>
        <v>Conny Gheraldi</v>
      </c>
      <c r="G234" s="7" t="str">
        <f aca="false">IF(_xlfn.XLOOKUP(C234,customers!$A$1:$A$1001,customers!$C$1:$C$1001,,3)=0,"",_xlfn.XLOOKUP(C234,customers!$A$1:$A$1001,customers!$C$1:$C$1001,,3))</f>
        <v>cgheraldi6g@opera.com</v>
      </c>
      <c r="H234" s="7" t="str">
        <f aca="false">_xlfn.XLOOKUP(C234,customers!$A$1:$A$1001,customers!$G$1:$G$1001,,0)</f>
        <v>United Kingdom</v>
      </c>
      <c r="I234" s="1" t="str">
        <f aca="false">VLOOKUP(D234,products!$A$1:$G$49,2,0)</f>
        <v>Lib</v>
      </c>
      <c r="J234" s="1" t="str">
        <f aca="false">VLOOKUP($D234,products!$A$1:$G$49,3,0)</f>
        <v>L</v>
      </c>
      <c r="K234" s="9" t="n">
        <f aca="false">VLOOKUP($D234,products!$A$1:$G$49,4,0)</f>
        <v>0.2</v>
      </c>
      <c r="L234" s="10" t="n">
        <f aca="false">VLOOKUP($D234,products!$A$1:$G$49,5,0)</f>
        <v>4.755</v>
      </c>
      <c r="M234" s="10" t="n">
        <f aca="false">L234*E234</f>
        <v>23.775</v>
      </c>
      <c r="N234" s="1" t="str">
        <f aca="false">IF(I234="Rob","Robusta",IF(I234="Exc","Excelsa",IF(I234="Ara","Arab",IF(I234="Lib","Liberica"))))</f>
        <v>Liberica</v>
      </c>
      <c r="O234" s="1" t="str">
        <f aca="false">IF(J234="M","Medium",IF(J234="L","Light",IF(J234="D","Dark")))</f>
        <v>Light</v>
      </c>
    </row>
    <row r="235" customFormat="false" ht="15" hidden="false" customHeight="false" outlineLevel="0" collapsed="false">
      <c r="A235" s="7" t="s">
        <v>496</v>
      </c>
      <c r="B235" s="8" t="n">
        <v>44278</v>
      </c>
      <c r="C235" s="7" t="s">
        <v>497</v>
      </c>
      <c r="D235" s="1" t="s">
        <v>79</v>
      </c>
      <c r="E235" s="7" t="n">
        <v>5</v>
      </c>
      <c r="F235" s="7" t="str">
        <f aca="false">_xlfn.XLOOKUP(C235,customers!A234:A1234,customers!B234:B1234,,0)</f>
        <v>Beryle Kenwell</v>
      </c>
      <c r="G235" s="7" t="str">
        <f aca="false">IF(_xlfn.XLOOKUP(C235,customers!$A$1:$A$1001,customers!$C$1:$C$1001,,3)=0,"",_xlfn.XLOOKUP(C235,customers!$A$1:$A$1001,customers!$C$1:$C$1001,,3))</f>
        <v>bkenwell6h@over-blog.com</v>
      </c>
      <c r="H235" s="7" t="str">
        <f aca="false">_xlfn.XLOOKUP(C235,customers!$A$1:$A$1001,customers!$G$1:$G$1001,,0)</f>
        <v>United States</v>
      </c>
      <c r="I235" s="1" t="str">
        <f aca="false">VLOOKUP(D235,products!$A$1:$G$49,2,0)</f>
        <v>Exc</v>
      </c>
      <c r="J235" s="1" t="str">
        <f aca="false">VLOOKUP($D235,products!$A$1:$G$49,3,0)</f>
        <v>M</v>
      </c>
      <c r="K235" s="9" t="n">
        <f aca="false">VLOOKUP($D235,products!$A$1:$G$49,4,0)</f>
        <v>0.2</v>
      </c>
      <c r="L235" s="10" t="n">
        <f aca="false">VLOOKUP($D235,products!$A$1:$G$49,5,0)</f>
        <v>4.125</v>
      </c>
      <c r="M235" s="10" t="n">
        <f aca="false">L235*E235</f>
        <v>20.625</v>
      </c>
      <c r="N235" s="1" t="str">
        <f aca="false">IF(I235="Rob","Robusta",IF(I235="Exc","Excelsa",IF(I235="Ara","Arab",IF(I235="Lib","Liberica"))))</f>
        <v>Excelsa</v>
      </c>
      <c r="O235" s="1" t="str">
        <f aca="false">IF(J235="M","Medium",IF(J235="L","Light",IF(J235="D","Dark")))</f>
        <v>Medium</v>
      </c>
    </row>
    <row r="236" customFormat="false" ht="15" hidden="false" customHeight="false" outlineLevel="0" collapsed="false">
      <c r="A236" s="7" t="s">
        <v>498</v>
      </c>
      <c r="B236" s="8" t="n">
        <v>44602</v>
      </c>
      <c r="C236" s="7" t="s">
        <v>499</v>
      </c>
      <c r="D236" s="1" t="s">
        <v>119</v>
      </c>
      <c r="E236" s="7" t="n">
        <v>1</v>
      </c>
      <c r="F236" s="7" t="str">
        <f aca="false">_xlfn.XLOOKUP(C236,customers!A235:A1235,customers!B235:B1235,,0)</f>
        <v>Tomas Sutty</v>
      </c>
      <c r="G236" s="7" t="str">
        <f aca="false">IF(_xlfn.XLOOKUP(C236,customers!$A$1:$A$1001,customers!$C$1:$C$1001,,3)=0,"",_xlfn.XLOOKUP(C236,customers!$A$1:$A$1001,customers!$C$1:$C$1001,,3))</f>
        <v>tsutty6i@google.es</v>
      </c>
      <c r="H236" s="7" t="str">
        <f aca="false">_xlfn.XLOOKUP(C236,customers!$A$1:$A$1001,customers!$G$1:$G$1001,,0)</f>
        <v>United States</v>
      </c>
      <c r="I236" s="1" t="str">
        <f aca="false">VLOOKUP(D236,products!$A$1:$G$49,2,0)</f>
        <v>Lib</v>
      </c>
      <c r="J236" s="1" t="str">
        <f aca="false">VLOOKUP($D236,products!$A$1:$G$49,3,0)</f>
        <v>L</v>
      </c>
      <c r="K236" s="9" t="n">
        <f aca="false">VLOOKUP($D236,products!$A$1:$G$49,4,0)</f>
        <v>2.5</v>
      </c>
      <c r="L236" s="10" t="n">
        <f aca="false">VLOOKUP($D236,products!$A$1:$G$49,5,0)</f>
        <v>36.455</v>
      </c>
      <c r="M236" s="10" t="n">
        <f aca="false">L236*E236</f>
        <v>36.455</v>
      </c>
      <c r="N236" s="1" t="str">
        <f aca="false">IF(I236="Rob","Robusta",IF(I236="Exc","Excelsa",IF(I236="Ara","Arab",IF(I236="Lib","Liberica"))))</f>
        <v>Liberica</v>
      </c>
      <c r="O236" s="1" t="str">
        <f aca="false">IF(J236="M","Medium",IF(J236="L","Light",IF(J236="D","Dark")))</f>
        <v>Light</v>
      </c>
    </row>
    <row r="237" customFormat="false" ht="15" hidden="false" customHeight="false" outlineLevel="0" collapsed="false">
      <c r="A237" s="7" t="s">
        <v>500</v>
      </c>
      <c r="B237" s="8" t="n">
        <v>43571</v>
      </c>
      <c r="C237" s="7" t="s">
        <v>501</v>
      </c>
      <c r="D237" s="1" t="s">
        <v>119</v>
      </c>
      <c r="E237" s="7" t="n">
        <v>5</v>
      </c>
      <c r="F237" s="7" t="str">
        <f aca="false">_xlfn.XLOOKUP(C237,customers!A236:A1236,customers!B236:B1236,,0)</f>
        <v>Samuele Ales0</v>
      </c>
      <c r="G237" s="7" t="str">
        <f aca="false">IF(_xlfn.XLOOKUP(C237,customers!$A$1:$A$1001,customers!$C$1:$C$1001,,3)=0,"",_xlfn.XLOOKUP(C237,customers!$A$1:$A$1001,customers!$C$1:$C$1001,,3))</f>
        <v/>
      </c>
      <c r="H237" s="7" t="str">
        <f aca="false">_xlfn.XLOOKUP(C237,customers!$A$1:$A$1001,customers!$G$1:$G$1001,,0)</f>
        <v>Ireland</v>
      </c>
      <c r="I237" s="1" t="str">
        <f aca="false">VLOOKUP(D237,products!$A$1:$G$49,2,0)</f>
        <v>Lib</v>
      </c>
      <c r="J237" s="1" t="str">
        <f aca="false">VLOOKUP($D237,products!$A$1:$G$49,3,0)</f>
        <v>L</v>
      </c>
      <c r="K237" s="9" t="n">
        <f aca="false">VLOOKUP($D237,products!$A$1:$G$49,4,0)</f>
        <v>2.5</v>
      </c>
      <c r="L237" s="10" t="n">
        <f aca="false">VLOOKUP($D237,products!$A$1:$G$49,5,0)</f>
        <v>36.455</v>
      </c>
      <c r="M237" s="10" t="n">
        <f aca="false">L237*E237</f>
        <v>182.275</v>
      </c>
      <c r="N237" s="1" t="str">
        <f aca="false">IF(I237="Rob","Robusta",IF(I237="Exc","Excelsa",IF(I237="Ara","Arab",IF(I237="Lib","Liberica"))))</f>
        <v>Liberica</v>
      </c>
      <c r="O237" s="1" t="str">
        <f aca="false">IF(J237="M","Medium",IF(J237="L","Light",IF(J237="D","Dark")))</f>
        <v>Light</v>
      </c>
    </row>
    <row r="238" customFormat="false" ht="15" hidden="false" customHeight="false" outlineLevel="0" collapsed="false">
      <c r="A238" s="7" t="s">
        <v>502</v>
      </c>
      <c r="B238" s="8" t="n">
        <v>43873</v>
      </c>
      <c r="C238" s="7" t="s">
        <v>503</v>
      </c>
      <c r="D238" s="1" t="s">
        <v>124</v>
      </c>
      <c r="E238" s="7" t="n">
        <v>3</v>
      </c>
      <c r="F238" s="7" t="str">
        <f aca="false">_xlfn.XLOOKUP(C238,customers!A237:A1237,customers!B237:B1237,,0)</f>
        <v>Carlie Harce</v>
      </c>
      <c r="G238" s="7" t="str">
        <f aca="false">IF(_xlfn.XLOOKUP(C238,customers!$A$1:$A$1001,customers!$C$1:$C$1001,,3)=0,"",_xlfn.XLOOKUP(C238,customers!$A$1:$A$1001,customers!$C$1:$C$1001,,3))</f>
        <v>charce6k@cafepress.com</v>
      </c>
      <c r="H238" s="7" t="str">
        <f aca="false">_xlfn.XLOOKUP(C238,customers!$A$1:$A$1001,customers!$G$1:$G$1001,,0)</f>
        <v>Ireland</v>
      </c>
      <c r="I238" s="1" t="str">
        <f aca="false">VLOOKUP(D238,products!$A$1:$G$49,2,0)</f>
        <v>Lib</v>
      </c>
      <c r="J238" s="1" t="str">
        <f aca="false">VLOOKUP($D238,products!$A$1:$G$49,3,0)</f>
        <v>D</v>
      </c>
      <c r="K238" s="9" t="n">
        <f aca="false">VLOOKUP($D238,products!$A$1:$G$49,4,0)</f>
        <v>2.5</v>
      </c>
      <c r="L238" s="10" t="n">
        <f aca="false">VLOOKUP($D238,products!$A$1:$G$49,5,0)</f>
        <v>29.785</v>
      </c>
      <c r="M238" s="10" t="n">
        <f aca="false">L238*E238</f>
        <v>89.355</v>
      </c>
      <c r="N238" s="1" t="str">
        <f aca="false">IF(I238="Rob","Robusta",IF(I238="Exc","Excelsa",IF(I238="Ara","Arab",IF(I238="Lib","Liberica"))))</f>
        <v>Liberica</v>
      </c>
      <c r="O238" s="1" t="str">
        <f aca="false">IF(J238="M","Medium",IF(J238="L","Light",IF(J238="D","Dark")))</f>
        <v>Dark</v>
      </c>
    </row>
    <row r="239" customFormat="false" ht="15" hidden="false" customHeight="false" outlineLevel="0" collapsed="false">
      <c r="A239" s="7" t="s">
        <v>504</v>
      </c>
      <c r="B239" s="8" t="n">
        <v>44563</v>
      </c>
      <c r="C239" s="7" t="s">
        <v>505</v>
      </c>
      <c r="D239" s="1" t="s">
        <v>197</v>
      </c>
      <c r="E239" s="7" t="n">
        <v>1</v>
      </c>
      <c r="F239" s="7" t="str">
        <f aca="false">_xlfn.XLOOKUP(C239,customers!A238:A1238,customers!B238:B1238,,0)</f>
        <v>Craggy Bril</v>
      </c>
      <c r="G239" s="7" t="str">
        <f aca="false">IF(_xlfn.XLOOKUP(C239,customers!$A$1:$A$1001,customers!$C$1:$C$1001,,3)=0,"",_xlfn.XLOOKUP(C239,customers!$A$1:$A$1001,customers!$C$1:$C$1001,,3))</f>
        <v/>
      </c>
      <c r="H239" s="7" t="str">
        <f aca="false">_xlfn.XLOOKUP(C239,customers!$A$1:$A$1001,customers!$G$1:$G$1001,,0)</f>
        <v>United States</v>
      </c>
      <c r="I239" s="1" t="str">
        <f aca="false">VLOOKUP(D239,products!$A$1:$G$49,2,0)</f>
        <v>Rob</v>
      </c>
      <c r="J239" s="1" t="str">
        <f aca="false">VLOOKUP($D239,products!$A$1:$G$49,3,0)</f>
        <v>L</v>
      </c>
      <c r="K239" s="9" t="n">
        <f aca="false">VLOOKUP($D239,products!$A$1:$G$49,4,0)</f>
        <v>0.2</v>
      </c>
      <c r="L239" s="10" t="n">
        <f aca="false">VLOOKUP($D239,products!$A$1:$G$49,5,0)</f>
        <v>3.585</v>
      </c>
      <c r="M239" s="10" t="n">
        <f aca="false">L239*E239</f>
        <v>3.585</v>
      </c>
      <c r="N239" s="1" t="str">
        <f aca="false">IF(I239="Rob","Robusta",IF(I239="Exc","Excelsa",IF(I239="Ara","Arab",IF(I239="Lib","Liberica"))))</f>
        <v>Robusta</v>
      </c>
      <c r="O239" s="1" t="str">
        <f aca="false">IF(J239="M","Medium",IF(J239="L","Light",IF(J239="D","Dark")))</f>
        <v>Light</v>
      </c>
    </row>
    <row r="240" customFormat="false" ht="15" hidden="false" customHeight="false" outlineLevel="0" collapsed="false">
      <c r="A240" s="7" t="s">
        <v>506</v>
      </c>
      <c r="B240" s="8" t="n">
        <v>44172</v>
      </c>
      <c r="C240" s="7" t="s">
        <v>507</v>
      </c>
      <c r="D240" s="1" t="s">
        <v>56</v>
      </c>
      <c r="E240" s="7" t="n">
        <v>2</v>
      </c>
      <c r="F240" s="7" t="str">
        <f aca="false">_xlfn.XLOOKUP(C240,customers!A239:A1239,customers!B239:B1239,,0)</f>
        <v>Friederike Drysdale</v>
      </c>
      <c r="G240" s="7" t="str">
        <f aca="false">IF(_xlfn.XLOOKUP(C240,customers!$A$1:$A$1001,customers!$C$1:$C$1001,,3)=0,"",_xlfn.XLOOKUP(C240,customers!$A$1:$A$1001,customers!$C$1:$C$1001,,3))</f>
        <v>fdrysdale6m@symantec.com</v>
      </c>
      <c r="H240" s="7" t="str">
        <f aca="false">_xlfn.XLOOKUP(C240,customers!$A$1:$A$1001,customers!$G$1:$G$1001,,0)</f>
        <v>United States</v>
      </c>
      <c r="I240" s="1" t="str">
        <f aca="false">VLOOKUP(D240,products!$A$1:$G$49,2,0)</f>
        <v>Rob</v>
      </c>
      <c r="J240" s="1" t="str">
        <f aca="false">VLOOKUP($D240,products!$A$1:$G$49,3,0)</f>
        <v>M</v>
      </c>
      <c r="K240" s="9" t="n">
        <f aca="false">VLOOKUP($D240,products!$A$1:$G$49,4,0)</f>
        <v>2.5</v>
      </c>
      <c r="L240" s="10" t="n">
        <f aca="false">VLOOKUP($D240,products!$A$1:$G$49,5,0)</f>
        <v>22.885</v>
      </c>
      <c r="M240" s="10" t="n">
        <f aca="false">L240*E240</f>
        <v>45.77</v>
      </c>
      <c r="N240" s="1" t="str">
        <f aca="false">IF(I240="Rob","Robusta",IF(I240="Exc","Excelsa",IF(I240="Ara","Arab",IF(I240="Lib","Liberica"))))</f>
        <v>Robusta</v>
      </c>
      <c r="O240" s="1" t="str">
        <f aca="false">IF(J240="M","Medium",IF(J240="L","Light",IF(J240="D","Dark")))</f>
        <v>Medium</v>
      </c>
    </row>
    <row r="241" customFormat="false" ht="15" hidden="false" customHeight="false" outlineLevel="0" collapsed="false">
      <c r="A241" s="7" t="s">
        <v>508</v>
      </c>
      <c r="B241" s="8" t="n">
        <v>43881</v>
      </c>
      <c r="C241" s="7" t="s">
        <v>509</v>
      </c>
      <c r="D241" s="1" t="s">
        <v>152</v>
      </c>
      <c r="E241" s="7" t="n">
        <v>4</v>
      </c>
      <c r="F241" s="7" t="str">
        <f aca="false">_xlfn.XLOOKUP(C241,customers!A240:A1240,customers!B240:B1240,,0)</f>
        <v>Devon Magowan</v>
      </c>
      <c r="G241" s="7" t="str">
        <f aca="false">IF(_xlfn.XLOOKUP(C241,customers!$A$1:$A$1001,customers!$C$1:$C$1001,,3)=0,"",_xlfn.XLOOKUP(C241,customers!$A$1:$A$1001,customers!$C$1:$C$1001,,3))</f>
        <v>dmagowan6n@fc2.com</v>
      </c>
      <c r="H241" s="7" t="str">
        <f aca="false">_xlfn.XLOOKUP(C241,customers!$A$1:$A$1001,customers!$G$1:$G$1001,,0)</f>
        <v>United States</v>
      </c>
      <c r="I241" s="1" t="str">
        <f aca="false">VLOOKUP(D241,products!$A$1:$G$49,2,0)</f>
        <v>Exc</v>
      </c>
      <c r="J241" s="1" t="str">
        <f aca="false">VLOOKUP($D241,products!$A$1:$G$49,3,0)</f>
        <v>L</v>
      </c>
      <c r="K241" s="9" t="n">
        <f aca="false">VLOOKUP($D241,products!$A$1:$G$49,4,0)</f>
        <v>1</v>
      </c>
      <c r="L241" s="10" t="n">
        <f aca="false">VLOOKUP($D241,products!$A$1:$G$49,5,0)</f>
        <v>14.85</v>
      </c>
      <c r="M241" s="10" t="n">
        <f aca="false">L241*E241</f>
        <v>59.4</v>
      </c>
      <c r="N241" s="1" t="str">
        <f aca="false">IF(I241="Rob","Robusta",IF(I241="Exc","Excelsa",IF(I241="Ara","Arab",IF(I241="Lib","Liberica"))))</f>
        <v>Excelsa</v>
      </c>
      <c r="O241" s="1" t="str">
        <f aca="false">IF(J241="M","Medium",IF(J241="L","Light",IF(J241="D","Dark")))</f>
        <v>Light</v>
      </c>
    </row>
    <row r="242" customFormat="false" ht="15" hidden="false" customHeight="false" outlineLevel="0" collapsed="false">
      <c r="A242" s="7" t="s">
        <v>510</v>
      </c>
      <c r="B242" s="8" t="n">
        <v>43993</v>
      </c>
      <c r="C242" s="7" t="s">
        <v>511</v>
      </c>
      <c r="D242" s="1" t="s">
        <v>186</v>
      </c>
      <c r="E242" s="7" t="n">
        <v>6</v>
      </c>
      <c r="F242" s="7" t="str">
        <f aca="false">_xlfn.XLOOKUP(C242,customers!A241:A1241,customers!B241:B1241,,0)</f>
        <v>Codi Littrell</v>
      </c>
      <c r="G242" s="7" t="str">
        <f aca="false">IF(_xlfn.XLOOKUP(C242,customers!$A$1:$A$1001,customers!$C$1:$C$1001,,3)=0,"",_xlfn.XLOOKUP(C242,customers!$A$1:$A$1001,customers!$C$1:$C$1001,,3))</f>
        <v/>
      </c>
      <c r="H242" s="7" t="str">
        <f aca="false">_xlfn.XLOOKUP(C242,customers!$A$1:$A$1001,customers!$G$1:$G$1001,,0)</f>
        <v>United States</v>
      </c>
      <c r="I242" s="1" t="str">
        <f aca="false">VLOOKUP(D242,products!$A$1:$G$49,2,0)</f>
        <v>Ara</v>
      </c>
      <c r="J242" s="1" t="str">
        <f aca="false">VLOOKUP($D242,products!$A$1:$G$49,3,0)</f>
        <v>M</v>
      </c>
      <c r="K242" s="9" t="n">
        <f aca="false">VLOOKUP($D242,products!$A$1:$G$49,4,0)</f>
        <v>2.5</v>
      </c>
      <c r="L242" s="10" t="n">
        <f aca="false">VLOOKUP($D242,products!$A$1:$G$49,5,0)</f>
        <v>25.875</v>
      </c>
      <c r="M242" s="10" t="n">
        <f aca="false">L242*E242</f>
        <v>155.25</v>
      </c>
      <c r="N242" s="1" t="str">
        <f aca="false">IF(I242="Rob","Robusta",IF(I242="Exc","Excelsa",IF(I242="Ara","Arab",IF(I242="Lib","Liberica"))))</f>
        <v>Arab</v>
      </c>
      <c r="O242" s="1" t="str">
        <f aca="false">IF(J242="M","Medium",IF(J242="L","Light",IF(J242="D","Dark")))</f>
        <v>Medium</v>
      </c>
    </row>
    <row r="243" customFormat="false" ht="15" hidden="false" customHeight="false" outlineLevel="0" collapsed="false">
      <c r="A243" s="7" t="s">
        <v>512</v>
      </c>
      <c r="B243" s="8" t="n">
        <v>44082</v>
      </c>
      <c r="C243" s="7" t="s">
        <v>513</v>
      </c>
      <c r="D243" s="1" t="s">
        <v>56</v>
      </c>
      <c r="E243" s="7" t="n">
        <v>2</v>
      </c>
      <c r="F243" s="7" t="str">
        <f aca="false">_xlfn.XLOOKUP(C243,customers!A242:A1242,customers!B242:B1242,,0)</f>
        <v>Christel Speak</v>
      </c>
      <c r="G243" s="7" t="str">
        <f aca="false">IF(_xlfn.XLOOKUP(C243,customers!$A$1:$A$1001,customers!$C$1:$C$1001,,3)=0,"",_xlfn.XLOOKUP(C243,customers!$A$1:$A$1001,customers!$C$1:$C$1001,,3))</f>
        <v/>
      </c>
      <c r="H243" s="7" t="str">
        <f aca="false">_xlfn.XLOOKUP(C243,customers!$A$1:$A$1001,customers!$G$1:$G$1001,,0)</f>
        <v>United States</v>
      </c>
      <c r="I243" s="1" t="str">
        <f aca="false">VLOOKUP(D243,products!$A$1:$G$49,2,0)</f>
        <v>Rob</v>
      </c>
      <c r="J243" s="1" t="str">
        <f aca="false">VLOOKUP($D243,products!$A$1:$G$49,3,0)</f>
        <v>M</v>
      </c>
      <c r="K243" s="9" t="n">
        <f aca="false">VLOOKUP($D243,products!$A$1:$G$49,4,0)</f>
        <v>2.5</v>
      </c>
      <c r="L243" s="10" t="n">
        <f aca="false">VLOOKUP($D243,products!$A$1:$G$49,5,0)</f>
        <v>22.885</v>
      </c>
      <c r="M243" s="10" t="n">
        <f aca="false">L243*E243</f>
        <v>45.77</v>
      </c>
      <c r="N243" s="1" t="str">
        <f aca="false">IF(I243="Rob","Robusta",IF(I243="Exc","Excelsa",IF(I243="Ara","Arab",IF(I243="Lib","Liberica"))))</f>
        <v>Robusta</v>
      </c>
      <c r="O243" s="1" t="str">
        <f aca="false">IF(J243="M","Medium",IF(J243="L","Light",IF(J243="D","Dark")))</f>
        <v>Medium</v>
      </c>
    </row>
    <row r="244" customFormat="false" ht="15" hidden="false" customHeight="false" outlineLevel="0" collapsed="false">
      <c r="A244" s="7" t="s">
        <v>514</v>
      </c>
      <c r="B244" s="8" t="n">
        <v>43918</v>
      </c>
      <c r="C244" s="7" t="s">
        <v>515</v>
      </c>
      <c r="D244" s="1" t="s">
        <v>260</v>
      </c>
      <c r="E244" s="7" t="n">
        <v>3</v>
      </c>
      <c r="F244" s="7" t="str">
        <f aca="false">_xlfn.XLOOKUP(C244,customers!A243:A1243,customers!B243:B1243,,0)</f>
        <v>Sibella Rushbrooke</v>
      </c>
      <c r="G244" s="7" t="str">
        <f aca="false">IF(_xlfn.XLOOKUP(C244,customers!$A$1:$A$1001,customers!$C$1:$C$1001,,3)=0,"",_xlfn.XLOOKUP(C244,customers!$A$1:$A$1001,customers!$C$1:$C$1001,,3))</f>
        <v>srushbrooke6q@youku.com</v>
      </c>
      <c r="H244" s="7" t="str">
        <f aca="false">_xlfn.XLOOKUP(C244,customers!$A$1:$A$1001,customers!$G$1:$G$1001,,0)</f>
        <v>United States</v>
      </c>
      <c r="I244" s="1" t="str">
        <f aca="false">VLOOKUP(D244,products!$A$1:$G$49,2,0)</f>
        <v>Exc</v>
      </c>
      <c r="J244" s="1" t="str">
        <f aca="false">VLOOKUP($D244,products!$A$1:$G$49,3,0)</f>
        <v>D</v>
      </c>
      <c r="K244" s="9" t="n">
        <f aca="false">VLOOKUP($D244,products!$A$1:$G$49,4,0)</f>
        <v>1</v>
      </c>
      <c r="L244" s="10" t="n">
        <f aca="false">VLOOKUP($D244,products!$A$1:$G$49,5,0)</f>
        <v>12.15</v>
      </c>
      <c r="M244" s="10" t="n">
        <f aca="false">L244*E244</f>
        <v>36.45</v>
      </c>
      <c r="N244" s="1" t="str">
        <f aca="false">IF(I244="Rob","Robusta",IF(I244="Exc","Excelsa",IF(I244="Ara","Arab",IF(I244="Lib","Liberica"))))</f>
        <v>Excelsa</v>
      </c>
      <c r="O244" s="1" t="str">
        <f aca="false">IF(J244="M","Medium",IF(J244="L","Light",IF(J244="D","Dark")))</f>
        <v>Dark</v>
      </c>
    </row>
    <row r="245" customFormat="false" ht="15" hidden="false" customHeight="false" outlineLevel="0" collapsed="false">
      <c r="A245" s="7" t="s">
        <v>516</v>
      </c>
      <c r="B245" s="8" t="n">
        <v>44114</v>
      </c>
      <c r="C245" s="7" t="s">
        <v>517</v>
      </c>
      <c r="D245" s="1" t="s">
        <v>31</v>
      </c>
      <c r="E245" s="7" t="n">
        <v>4</v>
      </c>
      <c r="F245" s="7" t="str">
        <f aca="false">_xlfn.XLOOKUP(C245,customers!A244:A1244,customers!B244:B1244,,0)</f>
        <v>Tammie Drynan</v>
      </c>
      <c r="G245" s="7" t="str">
        <f aca="false">IF(_xlfn.XLOOKUP(C245,customers!$A$1:$A$1001,customers!$C$1:$C$1001,,3)=0,"",_xlfn.XLOOKUP(C245,customers!$A$1:$A$1001,customers!$C$1:$C$1001,,3))</f>
        <v>tdrynan6r@deviantart.com</v>
      </c>
      <c r="H245" s="7" t="str">
        <f aca="false">_xlfn.XLOOKUP(C245,customers!$A$1:$A$1001,customers!$G$1:$G$1001,,0)</f>
        <v>United States</v>
      </c>
      <c r="I245" s="1" t="str">
        <f aca="false">VLOOKUP(D245,products!$A$1:$G$49,2,0)</f>
        <v>Exc</v>
      </c>
      <c r="J245" s="1" t="str">
        <f aca="false">VLOOKUP($D245,products!$A$1:$G$49,3,0)</f>
        <v>D</v>
      </c>
      <c r="K245" s="9" t="n">
        <f aca="false">VLOOKUP($D245,products!$A$1:$G$49,4,0)</f>
        <v>0.5</v>
      </c>
      <c r="L245" s="10" t="n">
        <f aca="false">VLOOKUP($D245,products!$A$1:$G$49,5,0)</f>
        <v>7.29</v>
      </c>
      <c r="M245" s="10" t="n">
        <f aca="false">L245*E245</f>
        <v>29.16</v>
      </c>
      <c r="N245" s="1" t="str">
        <f aca="false">IF(I245="Rob","Robusta",IF(I245="Exc","Excelsa",IF(I245="Ara","Arab",IF(I245="Lib","Liberica"))))</f>
        <v>Excelsa</v>
      </c>
      <c r="O245" s="1" t="str">
        <f aca="false">IF(J245="M","Medium",IF(J245="L","Light",IF(J245="D","Dark")))</f>
        <v>Dark</v>
      </c>
    </row>
    <row r="246" customFormat="false" ht="15" hidden="false" customHeight="false" outlineLevel="0" collapsed="false">
      <c r="A246" s="7" t="s">
        <v>518</v>
      </c>
      <c r="B246" s="8" t="n">
        <v>44702</v>
      </c>
      <c r="C246" s="7" t="s">
        <v>519</v>
      </c>
      <c r="D246" s="1" t="s">
        <v>212</v>
      </c>
      <c r="E246" s="7" t="n">
        <v>4</v>
      </c>
      <c r="F246" s="7" t="str">
        <f aca="false">_xlfn.XLOOKUP(C246,customers!A245:A1245,customers!B245:B1245,,0)</f>
        <v>Effie Yurkov</v>
      </c>
      <c r="G246" s="7" t="str">
        <f aca="false">IF(_xlfn.XLOOKUP(C246,customers!$A$1:$A$1001,customers!$C$1:$C$1001,,3)=0,"",_xlfn.XLOOKUP(C246,customers!$A$1:$A$1001,customers!$C$1:$C$1001,,3))</f>
        <v>eyurkov6s@hud.gov</v>
      </c>
      <c r="H246" s="7" t="str">
        <f aca="false">_xlfn.XLOOKUP(C246,customers!$A$1:$A$1001,customers!$G$1:$G$1001,,0)</f>
        <v>United States</v>
      </c>
      <c r="I246" s="1" t="str">
        <f aca="false">VLOOKUP(D246,products!$A$1:$G$49,2,0)</f>
        <v>Lib</v>
      </c>
      <c r="J246" s="1" t="str">
        <f aca="false">VLOOKUP($D246,products!$A$1:$G$49,3,0)</f>
        <v>M</v>
      </c>
      <c r="K246" s="9" t="n">
        <f aca="false">VLOOKUP($D246,products!$A$1:$G$49,4,0)</f>
        <v>2.5</v>
      </c>
      <c r="L246" s="10" t="n">
        <f aca="false">VLOOKUP($D246,products!$A$1:$G$49,5,0)</f>
        <v>33.465</v>
      </c>
      <c r="M246" s="10" t="n">
        <f aca="false">L246*E246</f>
        <v>133.86</v>
      </c>
      <c r="N246" s="1" t="str">
        <f aca="false">IF(I246="Rob","Robusta",IF(I246="Exc","Excelsa",IF(I246="Ara","Arab",IF(I246="Lib","Liberica"))))</f>
        <v>Liberica</v>
      </c>
      <c r="O246" s="1" t="str">
        <f aca="false">IF(J246="M","Medium",IF(J246="L","Light",IF(J246="D","Dark")))</f>
        <v>Medium</v>
      </c>
    </row>
    <row r="247" customFormat="false" ht="15" hidden="false" customHeight="false" outlineLevel="0" collapsed="false">
      <c r="A247" s="7" t="s">
        <v>520</v>
      </c>
      <c r="B247" s="8" t="n">
        <v>43951</v>
      </c>
      <c r="C247" s="7" t="s">
        <v>521</v>
      </c>
      <c r="D247" s="1" t="s">
        <v>34</v>
      </c>
      <c r="E247" s="7" t="n">
        <v>5</v>
      </c>
      <c r="F247" s="7" t="str">
        <f aca="false">_xlfn.XLOOKUP(C247,customers!A246:A1246,customers!B246:B1246,,0)</f>
        <v>Lexie Mallan</v>
      </c>
      <c r="G247" s="7" t="str">
        <f aca="false">IF(_xlfn.XLOOKUP(C247,customers!$A$1:$A$1001,customers!$C$1:$C$1001,,3)=0,"",_xlfn.XLOOKUP(C247,customers!$A$1:$A$1001,customers!$C$1:$C$1001,,3))</f>
        <v>lmallan6t@state.gov</v>
      </c>
      <c r="H247" s="7" t="str">
        <f aca="false">_xlfn.XLOOKUP(C247,customers!$A$1:$A$1001,customers!$G$1:$G$1001,,0)</f>
        <v>United States</v>
      </c>
      <c r="I247" s="1" t="str">
        <f aca="false">VLOOKUP(D247,products!$A$1:$G$49,2,0)</f>
        <v>Lib</v>
      </c>
      <c r="J247" s="1" t="str">
        <f aca="false">VLOOKUP($D247,products!$A$1:$G$49,3,0)</f>
        <v>L</v>
      </c>
      <c r="K247" s="9" t="n">
        <f aca="false">VLOOKUP($D247,products!$A$1:$G$49,4,0)</f>
        <v>0.2</v>
      </c>
      <c r="L247" s="10" t="n">
        <f aca="false">VLOOKUP($D247,products!$A$1:$G$49,5,0)</f>
        <v>4.755</v>
      </c>
      <c r="M247" s="10" t="n">
        <f aca="false">L247*E247</f>
        <v>23.775</v>
      </c>
      <c r="N247" s="1" t="str">
        <f aca="false">IF(I247="Rob","Robusta",IF(I247="Exc","Excelsa",IF(I247="Ara","Arab",IF(I247="Lib","Liberica"))))</f>
        <v>Liberica</v>
      </c>
      <c r="O247" s="1" t="str">
        <f aca="false">IF(J247="M","Medium",IF(J247="L","Light",IF(J247="D","Dark")))</f>
        <v>Light</v>
      </c>
    </row>
    <row r="248" customFormat="false" ht="15" hidden="false" customHeight="false" outlineLevel="0" collapsed="false">
      <c r="A248" s="7" t="s">
        <v>522</v>
      </c>
      <c r="B248" s="8" t="n">
        <v>44542</v>
      </c>
      <c r="C248" s="7" t="s">
        <v>523</v>
      </c>
      <c r="D248" s="1" t="s">
        <v>28</v>
      </c>
      <c r="E248" s="7" t="n">
        <v>3</v>
      </c>
      <c r="F248" s="7" t="str">
        <f aca="false">_xlfn.XLOOKUP(C248,customers!A247:A1247,customers!B247:B1247,,0)</f>
        <v>Georgena Bentjens</v>
      </c>
      <c r="G248" s="7" t="str">
        <f aca="false">IF(_xlfn.XLOOKUP(C248,customers!$A$1:$A$1001,customers!$C$1:$C$1001,,3)=0,"",_xlfn.XLOOKUP(C248,customers!$A$1:$A$1001,customers!$C$1:$C$1001,,3))</f>
        <v>gbentjens6u@netlog.com</v>
      </c>
      <c r="H248" s="7" t="str">
        <f aca="false">_xlfn.XLOOKUP(C248,customers!$A$1:$A$1001,customers!$G$1:$G$1001,,0)</f>
        <v>United Kingdom</v>
      </c>
      <c r="I248" s="1" t="str">
        <f aca="false">VLOOKUP(D248,products!$A$1:$G$49,2,0)</f>
        <v>Lib</v>
      </c>
      <c r="J248" s="1" t="str">
        <f aca="false">VLOOKUP($D248,products!$A$1:$G$49,3,0)</f>
        <v>D</v>
      </c>
      <c r="K248" s="9" t="n">
        <f aca="false">VLOOKUP($D248,products!$A$1:$G$49,4,0)</f>
        <v>1</v>
      </c>
      <c r="L248" s="10" t="n">
        <f aca="false">VLOOKUP($D248,products!$A$1:$G$49,5,0)</f>
        <v>12.95</v>
      </c>
      <c r="M248" s="10" t="n">
        <f aca="false">L248*E248</f>
        <v>38.85</v>
      </c>
      <c r="N248" s="1" t="str">
        <f aca="false">IF(I248="Rob","Robusta",IF(I248="Exc","Excelsa",IF(I248="Ara","Arab",IF(I248="Lib","Liberica"))))</f>
        <v>Liberica</v>
      </c>
      <c r="O248" s="1" t="str">
        <f aca="false">IF(J248="M","Medium",IF(J248="L","Light",IF(J248="D","Dark")))</f>
        <v>Dark</v>
      </c>
    </row>
    <row r="249" customFormat="false" ht="15" hidden="false" customHeight="false" outlineLevel="0" collapsed="false">
      <c r="A249" s="7" t="s">
        <v>524</v>
      </c>
      <c r="B249" s="8" t="n">
        <v>44131</v>
      </c>
      <c r="C249" s="7" t="s">
        <v>525</v>
      </c>
      <c r="D249" s="1" t="s">
        <v>197</v>
      </c>
      <c r="E249" s="7" t="n">
        <v>6</v>
      </c>
      <c r="F249" s="7" t="str">
        <f aca="false">_xlfn.XLOOKUP(C249,customers!A248:A1248,customers!B248:B1248,,0)</f>
        <v>Delmar Beasant</v>
      </c>
      <c r="G249" s="7" t="str">
        <f aca="false">IF(_xlfn.XLOOKUP(C249,customers!$A$1:$A$1001,customers!$C$1:$C$1001,,3)=0,"",_xlfn.XLOOKUP(C249,customers!$A$1:$A$1001,customers!$C$1:$C$1001,,3))</f>
        <v/>
      </c>
      <c r="H249" s="7" t="str">
        <f aca="false">_xlfn.XLOOKUP(C249,customers!$A$1:$A$1001,customers!$G$1:$G$1001,,0)</f>
        <v>Ireland</v>
      </c>
      <c r="I249" s="1" t="str">
        <f aca="false">VLOOKUP(D249,products!$A$1:$G$49,2,0)</f>
        <v>Rob</v>
      </c>
      <c r="J249" s="1" t="str">
        <f aca="false">VLOOKUP($D249,products!$A$1:$G$49,3,0)</f>
        <v>L</v>
      </c>
      <c r="K249" s="9" t="n">
        <f aca="false">VLOOKUP($D249,products!$A$1:$G$49,4,0)</f>
        <v>0.2</v>
      </c>
      <c r="L249" s="10" t="n">
        <f aca="false">VLOOKUP($D249,products!$A$1:$G$49,5,0)</f>
        <v>3.585</v>
      </c>
      <c r="M249" s="10" t="n">
        <f aca="false">L249*E249</f>
        <v>21.51</v>
      </c>
      <c r="N249" s="1" t="str">
        <f aca="false">IF(I249="Rob","Robusta",IF(I249="Exc","Excelsa",IF(I249="Ara","Arab",IF(I249="Lib","Liberica"))))</f>
        <v>Robusta</v>
      </c>
      <c r="O249" s="1" t="str">
        <f aca="false">IF(J249="M","Medium",IF(J249="L","Light",IF(J249="D","Dark")))</f>
        <v>Light</v>
      </c>
    </row>
    <row r="250" customFormat="false" ht="15" hidden="false" customHeight="false" outlineLevel="0" collapsed="false">
      <c r="A250" s="7" t="s">
        <v>526</v>
      </c>
      <c r="B250" s="8" t="n">
        <v>44019</v>
      </c>
      <c r="C250" s="7" t="s">
        <v>527</v>
      </c>
      <c r="D250" s="1" t="s">
        <v>42</v>
      </c>
      <c r="E250" s="7" t="n">
        <v>1</v>
      </c>
      <c r="F250" s="7" t="str">
        <f aca="false">_xlfn.XLOOKUP(C250,customers!A249:A1249,customers!B249:B1249,,0)</f>
        <v>Lyn Entwistle</v>
      </c>
      <c r="G250" s="7" t="str">
        <f aca="false">IF(_xlfn.XLOOKUP(C250,customers!$A$1:$A$1001,customers!$C$1:$C$1001,,3)=0,"",_xlfn.XLOOKUP(C250,customers!$A$1:$A$1001,customers!$C$1:$C$1001,,3))</f>
        <v>lentwistle6w@omniture.com</v>
      </c>
      <c r="H250" s="7" t="str">
        <f aca="false">_xlfn.XLOOKUP(C250,customers!$A$1:$A$1001,customers!$G$1:$G$1001,,0)</f>
        <v>United States</v>
      </c>
      <c r="I250" s="1" t="str">
        <f aca="false">VLOOKUP(D250,products!$A$1:$G$49,2,0)</f>
        <v>Ara</v>
      </c>
      <c r="J250" s="1" t="str">
        <f aca="false">VLOOKUP($D250,products!$A$1:$G$49,3,0)</f>
        <v>D</v>
      </c>
      <c r="K250" s="9" t="n">
        <f aca="false">VLOOKUP($D250,products!$A$1:$G$49,4,0)</f>
        <v>1</v>
      </c>
      <c r="L250" s="10" t="n">
        <f aca="false">VLOOKUP($D250,products!$A$1:$G$49,5,0)</f>
        <v>9.95</v>
      </c>
      <c r="M250" s="10" t="n">
        <f aca="false">L250*E250</f>
        <v>9.95</v>
      </c>
      <c r="N250" s="1" t="str">
        <f aca="false">IF(I250="Rob","Robusta",IF(I250="Exc","Excelsa",IF(I250="Ara","Arab",IF(I250="Lib","Liberica"))))</f>
        <v>Arab</v>
      </c>
      <c r="O250" s="1" t="str">
        <f aca="false">IF(J250="M","Medium",IF(J250="L","Light",IF(J250="D","Dark")))</f>
        <v>Dark</v>
      </c>
    </row>
    <row r="251" customFormat="false" ht="15" hidden="false" customHeight="false" outlineLevel="0" collapsed="false">
      <c r="A251" s="7" t="s">
        <v>528</v>
      </c>
      <c r="B251" s="8" t="n">
        <v>43861</v>
      </c>
      <c r="C251" s="7" t="s">
        <v>529</v>
      </c>
      <c r="D251" s="1" t="s">
        <v>147</v>
      </c>
      <c r="E251" s="7" t="n">
        <v>1</v>
      </c>
      <c r="F251" s="7" t="str">
        <f aca="false">_xlfn.XLOOKUP(C251,customers!A250:A1250,customers!B250:B1250,,0)</f>
        <v>Zacharias Kiffe</v>
      </c>
      <c r="G251" s="7" t="str">
        <f aca="false">IF(_xlfn.XLOOKUP(C251,customers!$A$1:$A$1001,customers!$C$1:$C$1001,,3)=0,"",_xlfn.XLOOKUP(C251,customers!$A$1:$A$1001,customers!$C$1:$C$1001,,3))</f>
        <v>zkiffe74@cyberchimps.com</v>
      </c>
      <c r="H251" s="7" t="str">
        <f aca="false">_xlfn.XLOOKUP(C251,customers!$A$1:$A$1001,customers!$G$1:$G$1001,,0)</f>
        <v>United States</v>
      </c>
      <c r="I251" s="1" t="str">
        <f aca="false">VLOOKUP(D251,products!$A$1:$G$49,2,0)</f>
        <v>Lib</v>
      </c>
      <c r="J251" s="1" t="str">
        <f aca="false">VLOOKUP($D251,products!$A$1:$G$49,3,0)</f>
        <v>L</v>
      </c>
      <c r="K251" s="9" t="n">
        <f aca="false">VLOOKUP($D251,products!$A$1:$G$49,4,0)</f>
        <v>1</v>
      </c>
      <c r="L251" s="10" t="n">
        <f aca="false">VLOOKUP($D251,products!$A$1:$G$49,5,0)</f>
        <v>15.85</v>
      </c>
      <c r="M251" s="10" t="n">
        <f aca="false">L251*E251</f>
        <v>15.85</v>
      </c>
      <c r="N251" s="1" t="str">
        <f aca="false">IF(I251="Rob","Robusta",IF(I251="Exc","Excelsa",IF(I251="Ara","Arab",IF(I251="Lib","Liberica"))))</f>
        <v>Liberica</v>
      </c>
      <c r="O251" s="1" t="str">
        <f aca="false">IF(J251="M","Medium",IF(J251="L","Light",IF(J251="D","Dark")))</f>
        <v>Light</v>
      </c>
    </row>
    <row r="252" customFormat="false" ht="15" hidden="false" customHeight="false" outlineLevel="0" collapsed="false">
      <c r="A252" s="7" t="s">
        <v>530</v>
      </c>
      <c r="B252" s="8" t="n">
        <v>43879</v>
      </c>
      <c r="C252" s="7" t="s">
        <v>531</v>
      </c>
      <c r="D252" s="1" t="s">
        <v>177</v>
      </c>
      <c r="E252" s="7" t="n">
        <v>1</v>
      </c>
      <c r="F252" s="7" t="str">
        <f aca="false">_xlfn.XLOOKUP(C252,customers!A251:A1251,customers!B251:B1251,,0)</f>
        <v>Mercedes Acott</v>
      </c>
      <c r="G252" s="7" t="str">
        <f aca="false">IF(_xlfn.XLOOKUP(C252,customers!$A$1:$A$1001,customers!$C$1:$C$1001,,3)=0,"",_xlfn.XLOOKUP(C252,customers!$A$1:$A$1001,customers!$C$1:$C$1001,,3))</f>
        <v>macott6y@pagesperso-orange.fr</v>
      </c>
      <c r="H252" s="7" t="str">
        <f aca="false">_xlfn.XLOOKUP(C252,customers!$A$1:$A$1001,customers!$G$1:$G$1001,,0)</f>
        <v>United States</v>
      </c>
      <c r="I252" s="1" t="str">
        <f aca="false">VLOOKUP(D252,products!$A$1:$G$49,2,0)</f>
        <v>Rob</v>
      </c>
      <c r="J252" s="1" t="str">
        <f aca="false">VLOOKUP($D252,products!$A$1:$G$49,3,0)</f>
        <v>M</v>
      </c>
      <c r="K252" s="9" t="n">
        <f aca="false">VLOOKUP($D252,products!$A$1:$G$49,4,0)</f>
        <v>0.2</v>
      </c>
      <c r="L252" s="10" t="n">
        <f aca="false">VLOOKUP($D252,products!$A$1:$G$49,5,0)</f>
        <v>2.985</v>
      </c>
      <c r="M252" s="10" t="n">
        <f aca="false">L252*E252</f>
        <v>2.985</v>
      </c>
      <c r="N252" s="1" t="str">
        <f aca="false">IF(I252="Rob","Robusta",IF(I252="Exc","Excelsa",IF(I252="Ara","Arab",IF(I252="Lib","Liberica"))))</f>
        <v>Robusta</v>
      </c>
      <c r="O252" s="1" t="str">
        <f aca="false">IF(J252="M","Medium",IF(J252="L","Light",IF(J252="D","Dark")))</f>
        <v>Medium</v>
      </c>
    </row>
    <row r="253" customFormat="false" ht="15" hidden="false" customHeight="false" outlineLevel="0" collapsed="false">
      <c r="A253" s="7" t="s">
        <v>532</v>
      </c>
      <c r="B253" s="8" t="n">
        <v>44360</v>
      </c>
      <c r="C253" s="7" t="s">
        <v>533</v>
      </c>
      <c r="D253" s="1" t="s">
        <v>24</v>
      </c>
      <c r="E253" s="7" t="n">
        <v>5</v>
      </c>
      <c r="F253" s="7" t="str">
        <f aca="false">_xlfn.XLOOKUP(C253,customers!A252:A1252,customers!B252:B1252,,0)</f>
        <v>Connor Heaviside</v>
      </c>
      <c r="G253" s="7" t="str">
        <f aca="false">IF(_xlfn.XLOOKUP(C253,customers!$A$1:$A$1001,customers!$C$1:$C$1001,,3)=0,"",_xlfn.XLOOKUP(C253,customers!$A$1:$A$1001,customers!$C$1:$C$1001,,3))</f>
        <v>cheaviside6z@rediff.com</v>
      </c>
      <c r="H253" s="7" t="str">
        <f aca="false">_xlfn.XLOOKUP(C253,customers!$A$1:$A$1001,customers!$G$1:$G$1001,,0)</f>
        <v>United States</v>
      </c>
      <c r="I253" s="1" t="str">
        <f aca="false">VLOOKUP(D253,products!$A$1:$G$49,2,0)</f>
        <v>Exc</v>
      </c>
      <c r="J253" s="1" t="str">
        <f aca="false">VLOOKUP($D253,products!$A$1:$G$49,3,0)</f>
        <v>M</v>
      </c>
      <c r="K253" s="9" t="n">
        <f aca="false">VLOOKUP($D253,products!$A$1:$G$49,4,0)</f>
        <v>1</v>
      </c>
      <c r="L253" s="10" t="n">
        <f aca="false">VLOOKUP($D253,products!$A$1:$G$49,5,0)</f>
        <v>13.75</v>
      </c>
      <c r="M253" s="10" t="n">
        <f aca="false">L253*E253</f>
        <v>68.75</v>
      </c>
      <c r="N253" s="1" t="str">
        <f aca="false">IF(I253="Rob","Robusta",IF(I253="Exc","Excelsa",IF(I253="Ara","Arab",IF(I253="Lib","Liberica"))))</f>
        <v>Excelsa</v>
      </c>
      <c r="O253" s="1" t="str">
        <f aca="false">IF(J253="M","Medium",IF(J253="L","Light",IF(J253="D","Dark")))</f>
        <v>Medium</v>
      </c>
    </row>
    <row r="254" customFormat="false" ht="15" hidden="false" customHeight="false" outlineLevel="0" collapsed="false">
      <c r="A254" s="7" t="s">
        <v>534</v>
      </c>
      <c r="B254" s="8" t="n">
        <v>44779</v>
      </c>
      <c r="C254" s="7" t="s">
        <v>535</v>
      </c>
      <c r="D254" s="1" t="s">
        <v>42</v>
      </c>
      <c r="E254" s="7" t="n">
        <v>3</v>
      </c>
      <c r="F254" s="7" t="str">
        <f aca="false">_xlfn.XLOOKUP(C254,customers!A253:A1253,customers!B253:B1253,,0)</f>
        <v>Devy Bulbrook</v>
      </c>
      <c r="G254" s="7" t="str">
        <f aca="false">IF(_xlfn.XLOOKUP(C254,customers!$A$1:$A$1001,customers!$C$1:$C$1001,,3)=0,"",_xlfn.XLOOKUP(C254,customers!$A$1:$A$1001,customers!$C$1:$C$1001,,3))</f>
        <v/>
      </c>
      <c r="H254" s="7" t="str">
        <f aca="false">_xlfn.XLOOKUP(C254,customers!$A$1:$A$1001,customers!$G$1:$G$1001,,0)</f>
        <v>United States</v>
      </c>
      <c r="I254" s="1" t="str">
        <f aca="false">VLOOKUP(D254,products!$A$1:$G$49,2,0)</f>
        <v>Ara</v>
      </c>
      <c r="J254" s="1" t="str">
        <f aca="false">VLOOKUP($D254,products!$A$1:$G$49,3,0)</f>
        <v>D</v>
      </c>
      <c r="K254" s="9" t="n">
        <f aca="false">VLOOKUP($D254,products!$A$1:$G$49,4,0)</f>
        <v>1</v>
      </c>
      <c r="L254" s="10" t="n">
        <f aca="false">VLOOKUP($D254,products!$A$1:$G$49,5,0)</f>
        <v>9.95</v>
      </c>
      <c r="M254" s="10" t="n">
        <f aca="false">L254*E254</f>
        <v>29.85</v>
      </c>
      <c r="N254" s="1" t="str">
        <f aca="false">IF(I254="Rob","Robusta",IF(I254="Exc","Excelsa",IF(I254="Ara","Arab",IF(I254="Lib","Liberica"))))</f>
        <v>Arab</v>
      </c>
      <c r="O254" s="1" t="str">
        <f aca="false">IF(J254="M","Medium",IF(J254="L","Light",IF(J254="D","Dark")))</f>
        <v>Dark</v>
      </c>
    </row>
    <row r="255" customFormat="false" ht="15" hidden="false" customHeight="false" outlineLevel="0" collapsed="false">
      <c r="A255" s="7" t="s">
        <v>536</v>
      </c>
      <c r="B255" s="8" t="n">
        <v>44523</v>
      </c>
      <c r="C255" s="7" t="s">
        <v>537</v>
      </c>
      <c r="D255" s="1" t="s">
        <v>111</v>
      </c>
      <c r="E255" s="7" t="n">
        <v>4</v>
      </c>
      <c r="F255" s="7" t="str">
        <f aca="false">_xlfn.XLOOKUP(C255,customers!A254:A1254,customers!B254:B1254,,0)</f>
        <v>Leia Kernan</v>
      </c>
      <c r="G255" s="7" t="str">
        <f aca="false">IF(_xlfn.XLOOKUP(C255,customers!$A$1:$A$1001,customers!$C$1:$C$1001,,3)=0,"",_xlfn.XLOOKUP(C255,customers!$A$1:$A$1001,customers!$C$1:$C$1001,,3))</f>
        <v>lkernan71@wsj.com</v>
      </c>
      <c r="H255" s="7" t="str">
        <f aca="false">_xlfn.XLOOKUP(C255,customers!$A$1:$A$1001,customers!$G$1:$G$1001,,0)</f>
        <v>United States</v>
      </c>
      <c r="I255" s="1" t="str">
        <f aca="false">VLOOKUP(D255,products!$A$1:$G$49,2,0)</f>
        <v>Lib</v>
      </c>
      <c r="J255" s="1" t="str">
        <f aca="false">VLOOKUP($D255,products!$A$1:$G$49,3,0)</f>
        <v>M</v>
      </c>
      <c r="K255" s="9" t="n">
        <f aca="false">VLOOKUP($D255,products!$A$1:$G$49,4,0)</f>
        <v>1</v>
      </c>
      <c r="L255" s="10" t="n">
        <f aca="false">VLOOKUP($D255,products!$A$1:$G$49,5,0)</f>
        <v>14.55</v>
      </c>
      <c r="M255" s="10" t="n">
        <f aca="false">L255*E255</f>
        <v>58.2</v>
      </c>
      <c r="N255" s="1" t="str">
        <f aca="false">IF(I255="Rob","Robusta",IF(I255="Exc","Excelsa",IF(I255="Ara","Arab",IF(I255="Lib","Liberica"))))</f>
        <v>Liberica</v>
      </c>
      <c r="O255" s="1" t="str">
        <f aca="false">IF(J255="M","Medium",IF(J255="L","Light",IF(J255="D","Dark")))</f>
        <v>Medium</v>
      </c>
    </row>
    <row r="256" customFormat="false" ht="15" hidden="false" customHeight="false" outlineLevel="0" collapsed="false">
      <c r="A256" s="7" t="s">
        <v>538</v>
      </c>
      <c r="B256" s="8" t="n">
        <v>44482</v>
      </c>
      <c r="C256" s="7" t="s">
        <v>539</v>
      </c>
      <c r="D256" s="1" t="s">
        <v>172</v>
      </c>
      <c r="E256" s="7" t="n">
        <v>4</v>
      </c>
      <c r="F256" s="7" t="str">
        <f aca="false">_xlfn.XLOOKUP(C256,customers!A255:A1255,customers!B255:B1255,,0)</f>
        <v>Rosaline McLae</v>
      </c>
      <c r="G256" s="7" t="str">
        <f aca="false">IF(_xlfn.XLOOKUP(C256,customers!$A$1:$A$1001,customers!$C$1:$C$1001,,3)=0,"",_xlfn.XLOOKUP(C256,customers!$A$1:$A$1001,customers!$C$1:$C$1001,,3))</f>
        <v>rmclae72@dailymotion.com</v>
      </c>
      <c r="H256" s="7" t="str">
        <f aca="false">_xlfn.XLOOKUP(C256,customers!$A$1:$A$1001,customers!$G$1:$G$1001,,0)</f>
        <v>United Kingdom</v>
      </c>
      <c r="I256" s="1" t="str">
        <f aca="false">VLOOKUP(D256,products!$A$1:$G$49,2,0)</f>
        <v>Rob</v>
      </c>
      <c r="J256" s="1" t="str">
        <f aca="false">VLOOKUP($D256,products!$A$1:$G$49,3,0)</f>
        <v>L</v>
      </c>
      <c r="K256" s="9" t="n">
        <f aca="false">VLOOKUP($D256,products!$A$1:$G$49,4,0)</f>
        <v>0.5</v>
      </c>
      <c r="L256" s="10" t="n">
        <f aca="false">VLOOKUP($D256,products!$A$1:$G$49,5,0)</f>
        <v>7.17</v>
      </c>
      <c r="M256" s="10" t="n">
        <f aca="false">L256*E256</f>
        <v>28.68</v>
      </c>
      <c r="N256" s="1" t="str">
        <f aca="false">IF(I256="Rob","Robusta",IF(I256="Exc","Excelsa",IF(I256="Ara","Arab",IF(I256="Lib","Liberica"))))</f>
        <v>Robusta</v>
      </c>
      <c r="O256" s="1" t="str">
        <f aca="false">IF(J256="M","Medium",IF(J256="L","Light",IF(J256="D","Dark")))</f>
        <v>Light</v>
      </c>
    </row>
    <row r="257" customFormat="false" ht="15" hidden="false" customHeight="false" outlineLevel="0" collapsed="false">
      <c r="A257" s="7" t="s">
        <v>540</v>
      </c>
      <c r="B257" s="8" t="n">
        <v>44439</v>
      </c>
      <c r="C257" s="7" t="s">
        <v>541</v>
      </c>
      <c r="D257" s="1" t="s">
        <v>172</v>
      </c>
      <c r="E257" s="7" t="n">
        <v>3</v>
      </c>
      <c r="F257" s="7" t="str">
        <f aca="false">_xlfn.XLOOKUP(C257,customers!A256:A1256,customers!B256:B1256,,0)</f>
        <v>Cleve Blowfelde</v>
      </c>
      <c r="G257" s="7" t="str">
        <f aca="false">IF(_xlfn.XLOOKUP(C257,customers!$A$1:$A$1001,customers!$C$1:$C$1001,,3)=0,"",_xlfn.XLOOKUP(C257,customers!$A$1:$A$1001,customers!$C$1:$C$1001,,3))</f>
        <v>cblowfelde73@ustream.tv</v>
      </c>
      <c r="H257" s="7" t="str">
        <f aca="false">_xlfn.XLOOKUP(C257,customers!$A$1:$A$1001,customers!$G$1:$G$1001,,0)</f>
        <v>United States</v>
      </c>
      <c r="I257" s="1" t="str">
        <f aca="false">VLOOKUP(D257,products!$A$1:$G$49,2,0)</f>
        <v>Rob</v>
      </c>
      <c r="J257" s="1" t="str">
        <f aca="false">VLOOKUP($D257,products!$A$1:$G$49,3,0)</f>
        <v>L</v>
      </c>
      <c r="K257" s="9" t="n">
        <f aca="false">VLOOKUP($D257,products!$A$1:$G$49,4,0)</f>
        <v>0.5</v>
      </c>
      <c r="L257" s="10" t="n">
        <f aca="false">VLOOKUP($D257,products!$A$1:$G$49,5,0)</f>
        <v>7.17</v>
      </c>
      <c r="M257" s="10" t="n">
        <f aca="false">L257*E257</f>
        <v>21.51</v>
      </c>
      <c r="N257" s="1" t="str">
        <f aca="false">IF(I257="Rob","Robusta",IF(I257="Exc","Excelsa",IF(I257="Ara","Arab",IF(I257="Lib","Liberica"))))</f>
        <v>Robusta</v>
      </c>
      <c r="O257" s="1" t="str">
        <f aca="false">IF(J257="M","Medium",IF(J257="L","Light",IF(J257="D","Dark")))</f>
        <v>Light</v>
      </c>
    </row>
    <row r="258" customFormat="false" ht="15" hidden="false" customHeight="false" outlineLevel="0" collapsed="false">
      <c r="A258" s="7" t="s">
        <v>542</v>
      </c>
      <c r="B258" s="8" t="n">
        <v>43846</v>
      </c>
      <c r="C258" s="7" t="s">
        <v>529</v>
      </c>
      <c r="D258" s="1" t="s">
        <v>93</v>
      </c>
      <c r="E258" s="7" t="n">
        <v>2</v>
      </c>
      <c r="F258" s="7" t="str">
        <f aca="false">_xlfn.XLOOKUP(C258,customers!A257:A1257,customers!B257:B1257,,0)</f>
        <v>Zacharias Kiffe</v>
      </c>
      <c r="G258" s="7" t="str">
        <f aca="false">IF(_xlfn.XLOOKUP(C258,customers!$A$1:$A$1001,customers!$C$1:$C$1001,,3)=0,"",_xlfn.XLOOKUP(C258,customers!$A$1:$A$1001,customers!$C$1:$C$1001,,3))</f>
        <v>zkiffe74@cyberchimps.com</v>
      </c>
      <c r="H258" s="7" t="str">
        <f aca="false">_xlfn.XLOOKUP(C258,customers!$A$1:$A$1001,customers!$G$1:$G$1001,,0)</f>
        <v>United States</v>
      </c>
      <c r="I258" s="1" t="str">
        <f aca="false">VLOOKUP(D258,products!$A$1:$G$49,2,0)</f>
        <v>Lib</v>
      </c>
      <c r="J258" s="1" t="str">
        <f aca="false">VLOOKUP($D258,products!$A$1:$G$49,3,0)</f>
        <v>M</v>
      </c>
      <c r="K258" s="9" t="n">
        <f aca="false">VLOOKUP($D258,products!$A$1:$G$49,4,0)</f>
        <v>0.5</v>
      </c>
      <c r="L258" s="10" t="n">
        <f aca="false">VLOOKUP($D258,products!$A$1:$G$49,5,0)</f>
        <v>8.73</v>
      </c>
      <c r="M258" s="10" t="n">
        <f aca="false">L258*E258</f>
        <v>17.46</v>
      </c>
      <c r="N258" s="1" t="str">
        <f aca="false">IF(I258="Rob","Robusta",IF(I258="Exc","Excelsa",IF(I258="Ara","Arab",IF(I258="Lib","Liberica"))))</f>
        <v>Liberica</v>
      </c>
      <c r="O258" s="1" t="str">
        <f aca="false">IF(J258="M","Medium",IF(J258="L","Light",IF(J258="D","Dark")))</f>
        <v>Medium</v>
      </c>
    </row>
    <row r="259" customFormat="false" ht="15" hidden="false" customHeight="false" outlineLevel="0" collapsed="false">
      <c r="A259" s="7" t="s">
        <v>543</v>
      </c>
      <c r="B259" s="8" t="n">
        <v>44676</v>
      </c>
      <c r="C259" s="7" t="s">
        <v>544</v>
      </c>
      <c r="D259" s="1" t="s">
        <v>545</v>
      </c>
      <c r="E259" s="7" t="n">
        <v>1</v>
      </c>
      <c r="F259" s="7" t="str">
        <f aca="false">_xlfn.XLOOKUP(C259,customers!A258:A1258,customers!B258:B1258,,0)</f>
        <v>Denyse O'Calleran</v>
      </c>
      <c r="G259" s="7" t="str">
        <f aca="false">IF(_xlfn.XLOOKUP(C259,customers!$A$1:$A$1001,customers!$C$1:$C$1001,,3)=0,"",_xlfn.XLOOKUP(C259,customers!$A$1:$A$1001,customers!$C$1:$C$1001,,3))</f>
        <v>docalleran75@ucla.edu</v>
      </c>
      <c r="H259" s="7" t="str">
        <f aca="false">_xlfn.XLOOKUP(C259,customers!$A$1:$A$1001,customers!$G$1:$G$1001,,0)</f>
        <v>United States</v>
      </c>
      <c r="I259" s="1" t="str">
        <f aca="false">VLOOKUP(D259,products!$A$1:$G$49,2,0)</f>
        <v>Exc</v>
      </c>
      <c r="J259" s="1" t="str">
        <f aca="false">VLOOKUP($D259,products!$A$1:$G$49,3,0)</f>
        <v>D</v>
      </c>
      <c r="K259" s="9" t="n">
        <f aca="false">VLOOKUP($D259,products!$A$1:$G$49,4,0)</f>
        <v>2.5</v>
      </c>
      <c r="L259" s="10" t="n">
        <f aca="false">VLOOKUP($D259,products!$A$1:$G$49,5,0)</f>
        <v>27.945</v>
      </c>
      <c r="M259" s="10" t="n">
        <f aca="false">L259*E259</f>
        <v>27.945</v>
      </c>
      <c r="N259" s="1" t="str">
        <f aca="false">IF(I259="Rob","Robusta",IF(I259="Exc","Excelsa",IF(I259="Ara","Arab",IF(I259="Lib","Liberica"))))</f>
        <v>Excelsa</v>
      </c>
      <c r="O259" s="1" t="str">
        <f aca="false">IF(J259="M","Medium",IF(J259="L","Light",IF(J259="D","Dark")))</f>
        <v>Dark</v>
      </c>
    </row>
    <row r="260" customFormat="false" ht="15" hidden="false" customHeight="false" outlineLevel="0" collapsed="false">
      <c r="A260" s="7" t="s">
        <v>546</v>
      </c>
      <c r="B260" s="8" t="n">
        <v>44513</v>
      </c>
      <c r="C260" s="7" t="s">
        <v>547</v>
      </c>
      <c r="D260" s="1" t="s">
        <v>545</v>
      </c>
      <c r="E260" s="7" t="n">
        <v>5</v>
      </c>
      <c r="F260" s="7" t="str">
        <f aca="false">_xlfn.XLOOKUP(C260,customers!A259:A1259,customers!B259:B1259,,0)</f>
        <v>Cobby Cromwell</v>
      </c>
      <c r="G260" s="7" t="str">
        <f aca="false">IF(_xlfn.XLOOKUP(C260,customers!$A$1:$A$1001,customers!$C$1:$C$1001,,3)=0,"",_xlfn.XLOOKUP(C260,customers!$A$1:$A$1001,customers!$C$1:$C$1001,,3))</f>
        <v>ccromwell76@desdev.cn</v>
      </c>
      <c r="H260" s="7" t="str">
        <f aca="false">_xlfn.XLOOKUP(C260,customers!$A$1:$A$1001,customers!$G$1:$G$1001,,0)</f>
        <v>United States</v>
      </c>
      <c r="I260" s="1" t="str">
        <f aca="false">VLOOKUP(D260,products!$A$1:$G$49,2,0)</f>
        <v>Exc</v>
      </c>
      <c r="J260" s="1" t="str">
        <f aca="false">VLOOKUP($D260,products!$A$1:$G$49,3,0)</f>
        <v>D</v>
      </c>
      <c r="K260" s="9" t="n">
        <f aca="false">VLOOKUP($D260,products!$A$1:$G$49,4,0)</f>
        <v>2.5</v>
      </c>
      <c r="L260" s="10" t="n">
        <f aca="false">VLOOKUP($D260,products!$A$1:$G$49,5,0)</f>
        <v>27.945</v>
      </c>
      <c r="M260" s="10" t="n">
        <f aca="false">L260*E260</f>
        <v>139.725</v>
      </c>
      <c r="N260" s="1" t="str">
        <f aca="false">IF(I260="Rob","Robusta",IF(I260="Exc","Excelsa",IF(I260="Ara","Arab",IF(I260="Lib","Liberica"))))</f>
        <v>Excelsa</v>
      </c>
      <c r="O260" s="1" t="str">
        <f aca="false">IF(J260="M","Medium",IF(J260="L","Light",IF(J260="D","Dark")))</f>
        <v>Dark</v>
      </c>
    </row>
    <row r="261" customFormat="false" ht="15" hidden="false" customHeight="false" outlineLevel="0" collapsed="false">
      <c r="A261" s="7" t="s">
        <v>548</v>
      </c>
      <c r="B261" s="8" t="n">
        <v>44355</v>
      </c>
      <c r="C261" s="7" t="s">
        <v>549</v>
      </c>
      <c r="D261" s="1" t="s">
        <v>177</v>
      </c>
      <c r="E261" s="7" t="n">
        <v>2</v>
      </c>
      <c r="F261" s="7" t="str">
        <f aca="false">_xlfn.XLOOKUP(C261,customers!A260:A1260,customers!B260:B1260,,0)</f>
        <v>Irv Hay</v>
      </c>
      <c r="G261" s="7" t="str">
        <f aca="false">IF(_xlfn.XLOOKUP(C261,customers!$A$1:$A$1001,customers!$C$1:$C$1001,,3)=0,"",_xlfn.XLOOKUP(C261,customers!$A$1:$A$1001,customers!$C$1:$C$1001,,3))</f>
        <v>ihay77@lulu.com</v>
      </c>
      <c r="H261" s="7" t="str">
        <f aca="false">_xlfn.XLOOKUP(C261,customers!$A$1:$A$1001,customers!$G$1:$G$1001,,0)</f>
        <v>United Kingdom</v>
      </c>
      <c r="I261" s="1" t="str">
        <f aca="false">VLOOKUP(D261,products!$A$1:$G$49,2,0)</f>
        <v>Rob</v>
      </c>
      <c r="J261" s="1" t="str">
        <f aca="false">VLOOKUP($D261,products!$A$1:$G$49,3,0)</f>
        <v>M</v>
      </c>
      <c r="K261" s="9" t="n">
        <f aca="false">VLOOKUP($D261,products!$A$1:$G$49,4,0)</f>
        <v>0.2</v>
      </c>
      <c r="L261" s="10" t="n">
        <f aca="false">VLOOKUP($D261,products!$A$1:$G$49,5,0)</f>
        <v>2.985</v>
      </c>
      <c r="M261" s="10" t="n">
        <f aca="false">L261*E261</f>
        <v>5.97</v>
      </c>
      <c r="N261" s="1" t="str">
        <f aca="false">IF(I261="Rob","Robusta",IF(I261="Exc","Excelsa",IF(I261="Ara","Arab",IF(I261="Lib","Liberica"))))</f>
        <v>Robusta</v>
      </c>
      <c r="O261" s="1" t="str">
        <f aca="false">IF(J261="M","Medium",IF(J261="L","Light",IF(J261="D","Dark")))</f>
        <v>Medium</v>
      </c>
    </row>
    <row r="262" customFormat="false" ht="15" hidden="false" customHeight="false" outlineLevel="0" collapsed="false">
      <c r="A262" s="7" t="s">
        <v>550</v>
      </c>
      <c r="B262" s="8" t="n">
        <v>44156</v>
      </c>
      <c r="C262" s="7" t="s">
        <v>551</v>
      </c>
      <c r="D262" s="1" t="s">
        <v>25</v>
      </c>
      <c r="E262" s="7" t="n">
        <v>1</v>
      </c>
      <c r="F262" s="7" t="str">
        <f aca="false">_xlfn.XLOOKUP(C262,customers!A261:A1261,customers!B261:B1261,,0)</f>
        <v>Tani Taffarello</v>
      </c>
      <c r="G262" s="7" t="str">
        <f aca="false">IF(_xlfn.XLOOKUP(C262,customers!$A$1:$A$1001,customers!$C$1:$C$1001,,3)=0,"",_xlfn.XLOOKUP(C262,customers!$A$1:$A$1001,customers!$C$1:$C$1001,,3))</f>
        <v>ttaffarello78@sciencedaily.com</v>
      </c>
      <c r="H262" s="7" t="str">
        <f aca="false">_xlfn.XLOOKUP(C262,customers!$A$1:$A$1001,customers!$G$1:$G$1001,,0)</f>
        <v>United States</v>
      </c>
      <c r="I262" s="1" t="str">
        <f aca="false">VLOOKUP(D262,products!$A$1:$G$49,2,0)</f>
        <v>Rob</v>
      </c>
      <c r="J262" s="1" t="str">
        <f aca="false">VLOOKUP($D262,products!$A$1:$G$49,3,0)</f>
        <v>L</v>
      </c>
      <c r="K262" s="9" t="n">
        <f aca="false">VLOOKUP($D262,products!$A$1:$G$49,4,0)</f>
        <v>2.5</v>
      </c>
      <c r="L262" s="10" t="n">
        <f aca="false">VLOOKUP($D262,products!$A$1:$G$49,5,0)</f>
        <v>27.485</v>
      </c>
      <c r="M262" s="10" t="n">
        <f aca="false">L262*E262</f>
        <v>27.485</v>
      </c>
      <c r="N262" s="1" t="str">
        <f aca="false">IF(I262="Rob","Robusta",IF(I262="Exc","Excelsa",IF(I262="Ara","Arab",IF(I262="Lib","Liberica"))))</f>
        <v>Robusta</v>
      </c>
      <c r="O262" s="1" t="str">
        <f aca="false">IF(J262="M","Medium",IF(J262="L","Light",IF(J262="D","Dark")))</f>
        <v>Light</v>
      </c>
    </row>
    <row r="263" customFormat="false" ht="15" hidden="false" customHeight="false" outlineLevel="0" collapsed="false">
      <c r="A263" s="7" t="s">
        <v>552</v>
      </c>
      <c r="B263" s="8" t="n">
        <v>43538</v>
      </c>
      <c r="C263" s="7" t="s">
        <v>553</v>
      </c>
      <c r="D263" s="1" t="s">
        <v>204</v>
      </c>
      <c r="E263" s="7" t="n">
        <v>5</v>
      </c>
      <c r="F263" s="7" t="str">
        <f aca="false">_xlfn.XLOOKUP(C263,customers!A262:A1262,customers!B262:B1262,,0)</f>
        <v>Monique Canty</v>
      </c>
      <c r="G263" s="7" t="str">
        <f aca="false">IF(_xlfn.XLOOKUP(C263,customers!$A$1:$A$1001,customers!$C$1:$C$1001,,3)=0,"",_xlfn.XLOOKUP(C263,customers!$A$1:$A$1001,customers!$C$1:$C$1001,,3))</f>
        <v>mcanty79@jigsy.com</v>
      </c>
      <c r="H263" s="7" t="str">
        <f aca="false">_xlfn.XLOOKUP(C263,customers!$A$1:$A$1001,customers!$G$1:$G$1001,,0)</f>
        <v>United States</v>
      </c>
      <c r="I263" s="1" t="str">
        <f aca="false">VLOOKUP(D263,products!$A$1:$G$49,2,0)</f>
        <v>Rob</v>
      </c>
      <c r="J263" s="1" t="str">
        <f aca="false">VLOOKUP($D263,products!$A$1:$G$49,3,0)</f>
        <v>L</v>
      </c>
      <c r="K263" s="9" t="n">
        <f aca="false">VLOOKUP($D263,products!$A$1:$G$49,4,0)</f>
        <v>1</v>
      </c>
      <c r="L263" s="10" t="n">
        <f aca="false">VLOOKUP($D263,products!$A$1:$G$49,5,0)</f>
        <v>11.95</v>
      </c>
      <c r="M263" s="10" t="n">
        <f aca="false">L263*E263</f>
        <v>59.75</v>
      </c>
      <c r="N263" s="1" t="str">
        <f aca="false">IF(I263="Rob","Robusta",IF(I263="Exc","Excelsa",IF(I263="Ara","Arab",IF(I263="Lib","Liberica"))))</f>
        <v>Robusta</v>
      </c>
      <c r="O263" s="1" t="str">
        <f aca="false">IF(J263="M","Medium",IF(J263="L","Light",IF(J263="D","Dark")))</f>
        <v>Light</v>
      </c>
    </row>
    <row r="264" customFormat="false" ht="15" hidden="false" customHeight="false" outlineLevel="0" collapsed="false">
      <c r="A264" s="7" t="s">
        <v>554</v>
      </c>
      <c r="B264" s="8" t="n">
        <v>43693</v>
      </c>
      <c r="C264" s="7" t="s">
        <v>555</v>
      </c>
      <c r="D264" s="1" t="s">
        <v>24</v>
      </c>
      <c r="E264" s="7" t="n">
        <v>3</v>
      </c>
      <c r="F264" s="7" t="str">
        <f aca="false">_xlfn.XLOOKUP(C264,customers!A263:A1263,customers!B263:B1263,,0)</f>
        <v>Javier Kopke</v>
      </c>
      <c r="G264" s="7" t="str">
        <f aca="false">IF(_xlfn.XLOOKUP(C264,customers!$A$1:$A$1001,customers!$C$1:$C$1001,,3)=0,"",_xlfn.XLOOKUP(C264,customers!$A$1:$A$1001,customers!$C$1:$C$1001,,3))</f>
        <v>jkopke7a@auda.org.au</v>
      </c>
      <c r="H264" s="7" t="str">
        <f aca="false">_xlfn.XLOOKUP(C264,customers!$A$1:$A$1001,customers!$G$1:$G$1001,,0)</f>
        <v>United States</v>
      </c>
      <c r="I264" s="1" t="str">
        <f aca="false">VLOOKUP(D264,products!$A$1:$G$49,2,0)</f>
        <v>Exc</v>
      </c>
      <c r="J264" s="1" t="str">
        <f aca="false">VLOOKUP($D264,products!$A$1:$G$49,3,0)</f>
        <v>M</v>
      </c>
      <c r="K264" s="9" t="n">
        <f aca="false">VLOOKUP($D264,products!$A$1:$G$49,4,0)</f>
        <v>1</v>
      </c>
      <c r="L264" s="10" t="n">
        <f aca="false">VLOOKUP($D264,products!$A$1:$G$49,5,0)</f>
        <v>13.75</v>
      </c>
      <c r="M264" s="10" t="n">
        <f aca="false">L264*E264</f>
        <v>41.25</v>
      </c>
      <c r="N264" s="1" t="str">
        <f aca="false">IF(I264="Rob","Robusta",IF(I264="Exc","Excelsa",IF(I264="Ara","Arab",IF(I264="Lib","Liberica"))))</f>
        <v>Excelsa</v>
      </c>
      <c r="O264" s="1" t="str">
        <f aca="false">IF(J264="M","Medium",IF(J264="L","Light",IF(J264="D","Dark")))</f>
        <v>Medium</v>
      </c>
    </row>
    <row r="265" customFormat="false" ht="15" hidden="false" customHeight="false" outlineLevel="0" collapsed="false">
      <c r="A265" s="7" t="s">
        <v>556</v>
      </c>
      <c r="B265" s="8" t="n">
        <v>43577</v>
      </c>
      <c r="C265" s="7" t="s">
        <v>557</v>
      </c>
      <c r="D265" s="1" t="s">
        <v>212</v>
      </c>
      <c r="E265" s="7" t="n">
        <v>4</v>
      </c>
      <c r="F265" s="7" t="str">
        <f aca="false">_xlfn.XLOOKUP(C265,customers!A264:A1264,customers!B264:B1264,,0)</f>
        <v>Mar McIver</v>
      </c>
      <c r="G265" s="7" t="str">
        <f aca="false">IF(_xlfn.XLOOKUP(C265,customers!$A$1:$A$1001,customers!$C$1:$C$1001,,3)=0,"",_xlfn.XLOOKUP(C265,customers!$A$1:$A$1001,customers!$C$1:$C$1001,,3))</f>
        <v/>
      </c>
      <c r="H265" s="7" t="str">
        <f aca="false">_xlfn.XLOOKUP(C265,customers!$A$1:$A$1001,customers!$G$1:$G$1001,,0)</f>
        <v>United States</v>
      </c>
      <c r="I265" s="1" t="str">
        <f aca="false">VLOOKUP(D265,products!$A$1:$G$49,2,0)</f>
        <v>Lib</v>
      </c>
      <c r="J265" s="1" t="str">
        <f aca="false">VLOOKUP($D265,products!$A$1:$G$49,3,0)</f>
        <v>M</v>
      </c>
      <c r="K265" s="9" t="n">
        <f aca="false">VLOOKUP($D265,products!$A$1:$G$49,4,0)</f>
        <v>2.5</v>
      </c>
      <c r="L265" s="10" t="n">
        <f aca="false">VLOOKUP($D265,products!$A$1:$G$49,5,0)</f>
        <v>33.465</v>
      </c>
      <c r="M265" s="10" t="n">
        <f aca="false">L265*E265</f>
        <v>133.86</v>
      </c>
      <c r="N265" s="1" t="str">
        <f aca="false">IF(I265="Rob","Robusta",IF(I265="Exc","Excelsa",IF(I265="Ara","Arab",IF(I265="Lib","Liberica"))))</f>
        <v>Liberica</v>
      </c>
      <c r="O265" s="1" t="str">
        <f aca="false">IF(J265="M","Medium",IF(J265="L","Light",IF(J265="D","Dark")))</f>
        <v>Medium</v>
      </c>
    </row>
    <row r="266" customFormat="false" ht="15" hidden="false" customHeight="false" outlineLevel="0" collapsed="false">
      <c r="A266" s="7" t="s">
        <v>558</v>
      </c>
      <c r="B266" s="8" t="n">
        <v>44683</v>
      </c>
      <c r="C266" s="7" t="s">
        <v>559</v>
      </c>
      <c r="D266" s="1" t="s">
        <v>204</v>
      </c>
      <c r="E266" s="7" t="n">
        <v>5</v>
      </c>
      <c r="F266" s="7" t="str">
        <f aca="false">_xlfn.XLOOKUP(C266,customers!A265:A1265,customers!B265:B1265,,0)</f>
        <v>Arabella Fransewich</v>
      </c>
      <c r="G266" s="7" t="str">
        <f aca="false">IF(_xlfn.XLOOKUP(C266,customers!$A$1:$A$1001,customers!$C$1:$C$1001,,3)=0,"",_xlfn.XLOOKUP(C266,customers!$A$1:$A$1001,customers!$C$1:$C$1001,,3))</f>
        <v/>
      </c>
      <c r="H266" s="7" t="str">
        <f aca="false">_xlfn.XLOOKUP(C266,customers!$A$1:$A$1001,customers!$G$1:$G$1001,,0)</f>
        <v>Ireland</v>
      </c>
      <c r="I266" s="1" t="str">
        <f aca="false">VLOOKUP(D266,products!$A$1:$G$49,2,0)</f>
        <v>Rob</v>
      </c>
      <c r="J266" s="1" t="str">
        <f aca="false">VLOOKUP($D266,products!$A$1:$G$49,3,0)</f>
        <v>L</v>
      </c>
      <c r="K266" s="9" t="n">
        <f aca="false">VLOOKUP($D266,products!$A$1:$G$49,4,0)</f>
        <v>1</v>
      </c>
      <c r="L266" s="10" t="n">
        <f aca="false">VLOOKUP($D266,products!$A$1:$G$49,5,0)</f>
        <v>11.95</v>
      </c>
      <c r="M266" s="10" t="n">
        <f aca="false">L266*E266</f>
        <v>59.75</v>
      </c>
      <c r="N266" s="1" t="str">
        <f aca="false">IF(I266="Rob","Robusta",IF(I266="Exc","Excelsa",IF(I266="Ara","Arab",IF(I266="Lib","Liberica"))))</f>
        <v>Robusta</v>
      </c>
      <c r="O266" s="1" t="str">
        <f aca="false">IF(J266="M","Medium",IF(J266="L","Light",IF(J266="D","Dark")))</f>
        <v>Light</v>
      </c>
    </row>
    <row r="267" customFormat="false" ht="15" hidden="false" customHeight="false" outlineLevel="0" collapsed="false">
      <c r="A267" s="7" t="s">
        <v>560</v>
      </c>
      <c r="B267" s="8" t="n">
        <v>43872</v>
      </c>
      <c r="C267" s="7" t="s">
        <v>561</v>
      </c>
      <c r="D267" s="1" t="s">
        <v>87</v>
      </c>
      <c r="E267" s="7" t="n">
        <v>1</v>
      </c>
      <c r="F267" s="7" t="str">
        <f aca="false">_xlfn.XLOOKUP(C267,customers!A266:A1266,customers!B266:B1266,,0)</f>
        <v>Violette Hellmore</v>
      </c>
      <c r="G267" s="7" t="str">
        <f aca="false">IF(_xlfn.XLOOKUP(C267,customers!$A$1:$A$1001,customers!$C$1:$C$1001,,3)=0,"",_xlfn.XLOOKUP(C267,customers!$A$1:$A$1001,customers!$C$1:$C$1001,,3))</f>
        <v>vhellmore7d@bbc.co.uk</v>
      </c>
      <c r="H267" s="7" t="str">
        <f aca="false">_xlfn.XLOOKUP(C267,customers!$A$1:$A$1001,customers!$G$1:$G$1001,,0)</f>
        <v>United States</v>
      </c>
      <c r="I267" s="1" t="str">
        <f aca="false">VLOOKUP(D267,products!$A$1:$G$49,2,0)</f>
        <v>Ara</v>
      </c>
      <c r="J267" s="1" t="str">
        <f aca="false">VLOOKUP($D267,products!$A$1:$G$49,3,0)</f>
        <v>D</v>
      </c>
      <c r="K267" s="9" t="n">
        <f aca="false">VLOOKUP($D267,products!$A$1:$G$49,4,0)</f>
        <v>0.5</v>
      </c>
      <c r="L267" s="10" t="n">
        <f aca="false">VLOOKUP($D267,products!$A$1:$G$49,5,0)</f>
        <v>5.97</v>
      </c>
      <c r="M267" s="10" t="n">
        <f aca="false">L267*E267</f>
        <v>5.97</v>
      </c>
      <c r="N267" s="1" t="str">
        <f aca="false">IF(I267="Rob","Robusta",IF(I267="Exc","Excelsa",IF(I267="Ara","Arab",IF(I267="Lib","Liberica"))))</f>
        <v>Arab</v>
      </c>
      <c r="O267" s="1" t="str">
        <f aca="false">IF(J267="M","Medium",IF(J267="L","Light",IF(J267="D","Dark")))</f>
        <v>Dark</v>
      </c>
    </row>
    <row r="268" customFormat="false" ht="15" hidden="false" customHeight="false" outlineLevel="0" collapsed="false">
      <c r="A268" s="7" t="s">
        <v>562</v>
      </c>
      <c r="B268" s="8" t="n">
        <v>44283</v>
      </c>
      <c r="C268" s="7" t="s">
        <v>563</v>
      </c>
      <c r="D268" s="1" t="s">
        <v>260</v>
      </c>
      <c r="E268" s="7" t="n">
        <v>2</v>
      </c>
      <c r="F268" s="7" t="str">
        <f aca="false">_xlfn.XLOOKUP(C268,customers!A267:A1267,customers!B267:B1267,,0)</f>
        <v>Myles Seawright</v>
      </c>
      <c r="G268" s="7" t="str">
        <f aca="false">IF(_xlfn.XLOOKUP(C268,customers!$A$1:$A$1001,customers!$C$1:$C$1001,,3)=0,"",_xlfn.XLOOKUP(C268,customers!$A$1:$A$1001,customers!$C$1:$C$1001,,3))</f>
        <v>mseawright7e@nbcnews.com</v>
      </c>
      <c r="H268" s="7" t="str">
        <f aca="false">_xlfn.XLOOKUP(C268,customers!$A$1:$A$1001,customers!$G$1:$G$1001,,0)</f>
        <v>United Kingdom</v>
      </c>
      <c r="I268" s="1" t="str">
        <f aca="false">VLOOKUP(D268,products!$A$1:$G$49,2,0)</f>
        <v>Exc</v>
      </c>
      <c r="J268" s="1" t="str">
        <f aca="false">VLOOKUP($D268,products!$A$1:$G$49,3,0)</f>
        <v>D</v>
      </c>
      <c r="K268" s="9" t="n">
        <f aca="false">VLOOKUP($D268,products!$A$1:$G$49,4,0)</f>
        <v>1</v>
      </c>
      <c r="L268" s="10" t="n">
        <f aca="false">VLOOKUP($D268,products!$A$1:$G$49,5,0)</f>
        <v>12.15</v>
      </c>
      <c r="M268" s="10" t="n">
        <f aca="false">L268*E268</f>
        <v>24.3</v>
      </c>
      <c r="N268" s="1" t="str">
        <f aca="false">IF(I268="Rob","Robusta",IF(I268="Exc","Excelsa",IF(I268="Ara","Arab",IF(I268="Lib","Liberica"))))</f>
        <v>Excelsa</v>
      </c>
      <c r="O268" s="1" t="str">
        <f aca="false">IF(J268="M","Medium",IF(J268="L","Light",IF(J268="D","Dark")))</f>
        <v>Dark</v>
      </c>
    </row>
    <row r="269" customFormat="false" ht="15" hidden="false" customHeight="false" outlineLevel="0" collapsed="false">
      <c r="A269" s="7" t="s">
        <v>564</v>
      </c>
      <c r="B269" s="8" t="n">
        <v>44324</v>
      </c>
      <c r="C269" s="7" t="s">
        <v>565</v>
      </c>
      <c r="D269" s="1" t="s">
        <v>66</v>
      </c>
      <c r="E269" s="7" t="n">
        <v>6</v>
      </c>
      <c r="F269" s="7" t="str">
        <f aca="false">_xlfn.XLOOKUP(C269,customers!A268:A1268,customers!B268:B1268,,0)</f>
        <v>Silvana Northeast</v>
      </c>
      <c r="G269" s="7" t="str">
        <f aca="false">IF(_xlfn.XLOOKUP(C269,customers!$A$1:$A$1001,customers!$C$1:$C$1001,,3)=0,"",_xlfn.XLOOKUP(C269,customers!$A$1:$A$1001,customers!$C$1:$C$1001,,3))</f>
        <v>snortheast7f@mashable.com</v>
      </c>
      <c r="H269" s="7" t="str">
        <f aca="false">_xlfn.XLOOKUP(C269,customers!$A$1:$A$1001,customers!$G$1:$G$1001,,0)</f>
        <v>United States</v>
      </c>
      <c r="I269" s="1" t="str">
        <f aca="false">VLOOKUP(D269,products!$A$1:$G$49,2,0)</f>
        <v>Exc</v>
      </c>
      <c r="J269" s="1" t="str">
        <f aca="false">VLOOKUP($D269,products!$A$1:$G$49,3,0)</f>
        <v>D</v>
      </c>
      <c r="K269" s="9" t="n">
        <f aca="false">VLOOKUP($D269,products!$A$1:$G$49,4,0)</f>
        <v>0.2</v>
      </c>
      <c r="L269" s="10" t="n">
        <f aca="false">VLOOKUP($D269,products!$A$1:$G$49,5,0)</f>
        <v>3.645</v>
      </c>
      <c r="M269" s="10" t="n">
        <f aca="false">L269*E269</f>
        <v>21.87</v>
      </c>
      <c r="N269" s="1" t="str">
        <f aca="false">IF(I269="Rob","Robusta",IF(I269="Exc","Excelsa",IF(I269="Ara","Arab",IF(I269="Lib","Liberica"))))</f>
        <v>Excelsa</v>
      </c>
      <c r="O269" s="1" t="str">
        <f aca="false">IF(J269="M","Medium",IF(J269="L","Light",IF(J269="D","Dark")))</f>
        <v>Dark</v>
      </c>
    </row>
    <row r="270" customFormat="false" ht="15" hidden="false" customHeight="false" outlineLevel="0" collapsed="false">
      <c r="A270" s="7" t="s">
        <v>566</v>
      </c>
      <c r="B270" s="8" t="n">
        <v>43790</v>
      </c>
      <c r="C270" s="7" t="s">
        <v>453</v>
      </c>
      <c r="D270" s="1" t="s">
        <v>42</v>
      </c>
      <c r="E270" s="7" t="n">
        <v>2</v>
      </c>
      <c r="F270" s="7" t="e">
        <f aca="false">_xlfn.XLOOKUP(C270,customers!A269:A1269,customers!B269:B1269,,0)</f>
        <v>#N/A</v>
      </c>
      <c r="G270" s="7" t="str">
        <f aca="false">IF(_xlfn.XLOOKUP(C270,customers!$A$1:$A$1001,customers!$C$1:$C$1001,,3)=0,"",_xlfn.XLOOKUP(C270,customers!$A$1:$A$1001,customers!$C$1:$C$1001,,3))</f>
        <v>aattwater5u@wikia.com</v>
      </c>
      <c r="H270" s="7" t="str">
        <f aca="false">_xlfn.XLOOKUP(C270,customers!$A$1:$A$1001,customers!$G$1:$G$1001,,0)</f>
        <v>United States</v>
      </c>
      <c r="I270" s="1" t="str">
        <f aca="false">VLOOKUP(D270,products!$A$1:$G$49,2,0)</f>
        <v>Ara</v>
      </c>
      <c r="J270" s="1" t="str">
        <f aca="false">VLOOKUP($D270,products!$A$1:$G$49,3,0)</f>
        <v>D</v>
      </c>
      <c r="K270" s="9" t="n">
        <f aca="false">VLOOKUP($D270,products!$A$1:$G$49,4,0)</f>
        <v>1</v>
      </c>
      <c r="L270" s="10" t="n">
        <f aca="false">VLOOKUP($D270,products!$A$1:$G$49,5,0)</f>
        <v>9.95</v>
      </c>
      <c r="M270" s="10" t="n">
        <f aca="false">L270*E270</f>
        <v>19.9</v>
      </c>
      <c r="N270" s="1" t="str">
        <f aca="false">IF(I270="Rob","Robusta",IF(I270="Exc","Excelsa",IF(I270="Ara","Arab",IF(I270="Lib","Liberica"))))</f>
        <v>Arab</v>
      </c>
      <c r="O270" s="1" t="str">
        <f aca="false">IF(J270="M","Medium",IF(J270="L","Light",IF(J270="D","Dark")))</f>
        <v>Dark</v>
      </c>
    </row>
    <row r="271" customFormat="false" ht="15" hidden="false" customHeight="false" outlineLevel="0" collapsed="false">
      <c r="A271" s="7" t="s">
        <v>567</v>
      </c>
      <c r="B271" s="8" t="n">
        <v>44333</v>
      </c>
      <c r="C271" s="7" t="s">
        <v>568</v>
      </c>
      <c r="D271" s="1" t="s">
        <v>69</v>
      </c>
      <c r="E271" s="7" t="n">
        <v>2</v>
      </c>
      <c r="F271" s="7" t="str">
        <f aca="false">_xlfn.XLOOKUP(C271,customers!A270:A1270,customers!B270:B1270,,0)</f>
        <v>Monica Fearon</v>
      </c>
      <c r="G271" s="7" t="str">
        <f aca="false">IF(_xlfn.XLOOKUP(C271,customers!$A$1:$A$1001,customers!$C$1:$C$1001,,3)=0,"",_xlfn.XLOOKUP(C271,customers!$A$1:$A$1001,customers!$C$1:$C$1001,,3))</f>
        <v>mfearon7h@reverbnation.com</v>
      </c>
      <c r="H271" s="7" t="str">
        <f aca="false">_xlfn.XLOOKUP(C271,customers!$A$1:$A$1001,customers!$G$1:$G$1001,,0)</f>
        <v>United States</v>
      </c>
      <c r="I271" s="1" t="str">
        <f aca="false">VLOOKUP(D271,products!$A$1:$G$49,2,0)</f>
        <v>Ara</v>
      </c>
      <c r="J271" s="1" t="str">
        <f aca="false">VLOOKUP($D271,products!$A$1:$G$49,3,0)</f>
        <v>D</v>
      </c>
      <c r="K271" s="9" t="n">
        <f aca="false">VLOOKUP($D271,products!$A$1:$G$49,4,0)</f>
        <v>0.2</v>
      </c>
      <c r="L271" s="10" t="n">
        <f aca="false">VLOOKUP($D271,products!$A$1:$G$49,5,0)</f>
        <v>2.985</v>
      </c>
      <c r="M271" s="10" t="n">
        <f aca="false">L271*E271</f>
        <v>5.97</v>
      </c>
      <c r="N271" s="1" t="str">
        <f aca="false">IF(I271="Rob","Robusta",IF(I271="Exc","Excelsa",IF(I271="Ara","Arab",IF(I271="Lib","Liberica"))))</f>
        <v>Arab</v>
      </c>
      <c r="O271" s="1" t="str">
        <f aca="false">IF(J271="M","Medium",IF(J271="L","Light",IF(J271="D","Dark")))</f>
        <v>Dark</v>
      </c>
    </row>
    <row r="272" customFormat="false" ht="15" hidden="false" customHeight="false" outlineLevel="0" collapsed="false">
      <c r="A272" s="7" t="s">
        <v>569</v>
      </c>
      <c r="B272" s="8" t="n">
        <v>43655</v>
      </c>
      <c r="C272" s="7" t="s">
        <v>570</v>
      </c>
      <c r="D272" s="1" t="s">
        <v>31</v>
      </c>
      <c r="E272" s="7" t="n">
        <v>1</v>
      </c>
      <c r="F272" s="7" t="str">
        <f aca="false">_xlfn.XLOOKUP(C272,customers!A271:A1271,customers!B271:B1271,,0)</f>
        <v>Barney Chisnell</v>
      </c>
      <c r="G272" s="7" t="str">
        <f aca="false">IF(_xlfn.XLOOKUP(C272,customers!$A$1:$A$1001,customers!$C$1:$C$1001,,3)=0,"",_xlfn.XLOOKUP(C272,customers!$A$1:$A$1001,customers!$C$1:$C$1001,,3))</f>
        <v/>
      </c>
      <c r="H272" s="7" t="str">
        <f aca="false">_xlfn.XLOOKUP(C272,customers!$A$1:$A$1001,customers!$G$1:$G$1001,,0)</f>
        <v>Ireland</v>
      </c>
      <c r="I272" s="1" t="str">
        <f aca="false">VLOOKUP(D272,products!$A$1:$G$49,2,0)</f>
        <v>Exc</v>
      </c>
      <c r="J272" s="1" t="str">
        <f aca="false">VLOOKUP($D272,products!$A$1:$G$49,3,0)</f>
        <v>D</v>
      </c>
      <c r="K272" s="9" t="n">
        <f aca="false">VLOOKUP($D272,products!$A$1:$G$49,4,0)</f>
        <v>0.5</v>
      </c>
      <c r="L272" s="10" t="n">
        <f aca="false">VLOOKUP($D272,products!$A$1:$G$49,5,0)</f>
        <v>7.29</v>
      </c>
      <c r="M272" s="10" t="n">
        <f aca="false">L272*E272</f>
        <v>7.29</v>
      </c>
      <c r="N272" s="1" t="str">
        <f aca="false">IF(I272="Rob","Robusta",IF(I272="Exc","Excelsa",IF(I272="Ara","Arab",IF(I272="Lib","Liberica"))))</f>
        <v>Excelsa</v>
      </c>
      <c r="O272" s="1" t="str">
        <f aca="false">IF(J272="M","Medium",IF(J272="L","Light",IF(J272="D","Dark")))</f>
        <v>Dark</v>
      </c>
    </row>
    <row r="273" customFormat="false" ht="15" hidden="false" customHeight="false" outlineLevel="0" collapsed="false">
      <c r="A273" s="7" t="s">
        <v>571</v>
      </c>
      <c r="B273" s="8" t="n">
        <v>43971</v>
      </c>
      <c r="C273" s="7" t="s">
        <v>572</v>
      </c>
      <c r="D273" s="1" t="s">
        <v>69</v>
      </c>
      <c r="E273" s="7" t="n">
        <v>4</v>
      </c>
      <c r="F273" s="7" t="str">
        <f aca="false">_xlfn.XLOOKUP(C273,customers!A272:A1272,customers!B272:B1272,,0)</f>
        <v>Jasper Sisneros</v>
      </c>
      <c r="G273" s="7" t="str">
        <f aca="false">IF(_xlfn.XLOOKUP(C273,customers!$A$1:$A$1001,customers!$C$1:$C$1001,,3)=0,"",_xlfn.XLOOKUP(C273,customers!$A$1:$A$1001,customers!$C$1:$C$1001,,3))</f>
        <v>jsisneros7j@a8.net</v>
      </c>
      <c r="H273" s="7" t="str">
        <f aca="false">_xlfn.XLOOKUP(C273,customers!$A$1:$A$1001,customers!$G$1:$G$1001,,0)</f>
        <v>United States</v>
      </c>
      <c r="I273" s="1" t="str">
        <f aca="false">VLOOKUP(D273,products!$A$1:$G$49,2,0)</f>
        <v>Ara</v>
      </c>
      <c r="J273" s="1" t="str">
        <f aca="false">VLOOKUP($D273,products!$A$1:$G$49,3,0)</f>
        <v>D</v>
      </c>
      <c r="K273" s="9" t="n">
        <f aca="false">VLOOKUP($D273,products!$A$1:$G$49,4,0)</f>
        <v>0.2</v>
      </c>
      <c r="L273" s="10" t="n">
        <f aca="false">VLOOKUP($D273,products!$A$1:$G$49,5,0)</f>
        <v>2.985</v>
      </c>
      <c r="M273" s="10" t="n">
        <f aca="false">L273*E273</f>
        <v>11.94</v>
      </c>
      <c r="N273" s="1" t="str">
        <f aca="false">IF(I273="Rob","Robusta",IF(I273="Exc","Excelsa",IF(I273="Ara","Arab",IF(I273="Lib","Liberica"))))</f>
        <v>Arab</v>
      </c>
      <c r="O273" s="1" t="str">
        <f aca="false">IF(J273="M","Medium",IF(J273="L","Light",IF(J273="D","Dark")))</f>
        <v>Dark</v>
      </c>
    </row>
    <row r="274" customFormat="false" ht="15" hidden="false" customHeight="false" outlineLevel="0" collapsed="false">
      <c r="A274" s="7" t="s">
        <v>573</v>
      </c>
      <c r="B274" s="8" t="n">
        <v>44435</v>
      </c>
      <c r="C274" s="7" t="s">
        <v>574</v>
      </c>
      <c r="D274" s="1" t="s">
        <v>204</v>
      </c>
      <c r="E274" s="7" t="n">
        <v>6</v>
      </c>
      <c r="F274" s="7" t="str">
        <f aca="false">_xlfn.XLOOKUP(C274,customers!A273:A1273,customers!B273:B1273,,0)</f>
        <v>Zachariah Carlson</v>
      </c>
      <c r="G274" s="7" t="str">
        <f aca="false">IF(_xlfn.XLOOKUP(C274,customers!$A$1:$A$1001,customers!$C$1:$C$1001,,3)=0,"",_xlfn.XLOOKUP(C274,customers!$A$1:$A$1001,customers!$C$1:$C$1001,,3))</f>
        <v>zcarlson7k@bigcartel.com</v>
      </c>
      <c r="H274" s="7" t="str">
        <f aca="false">_xlfn.XLOOKUP(C274,customers!$A$1:$A$1001,customers!$G$1:$G$1001,,0)</f>
        <v>Ireland</v>
      </c>
      <c r="I274" s="1" t="str">
        <f aca="false">VLOOKUP(D274,products!$A$1:$G$49,2,0)</f>
        <v>Rob</v>
      </c>
      <c r="J274" s="1" t="str">
        <f aca="false">VLOOKUP($D274,products!$A$1:$G$49,3,0)</f>
        <v>L</v>
      </c>
      <c r="K274" s="9" t="n">
        <f aca="false">VLOOKUP($D274,products!$A$1:$G$49,4,0)</f>
        <v>1</v>
      </c>
      <c r="L274" s="10" t="n">
        <f aca="false">VLOOKUP($D274,products!$A$1:$G$49,5,0)</f>
        <v>11.95</v>
      </c>
      <c r="M274" s="10" t="n">
        <f aca="false">L274*E274</f>
        <v>71.7</v>
      </c>
      <c r="N274" s="1" t="str">
        <f aca="false">IF(I274="Rob","Robusta",IF(I274="Exc","Excelsa",IF(I274="Ara","Arab",IF(I274="Lib","Liberica"))))</f>
        <v>Robusta</v>
      </c>
      <c r="O274" s="1" t="str">
        <f aca="false">IF(J274="M","Medium",IF(J274="L","Light",IF(J274="D","Dark")))</f>
        <v>Light</v>
      </c>
    </row>
    <row r="275" customFormat="false" ht="15" hidden="false" customHeight="false" outlineLevel="0" collapsed="false">
      <c r="A275" s="7" t="s">
        <v>575</v>
      </c>
      <c r="B275" s="8" t="n">
        <v>44681</v>
      </c>
      <c r="C275" s="7" t="s">
        <v>576</v>
      </c>
      <c r="D275" s="1" t="s">
        <v>130</v>
      </c>
      <c r="E275" s="7" t="n">
        <v>2</v>
      </c>
      <c r="F275" s="7" t="str">
        <f aca="false">_xlfn.XLOOKUP(C275,customers!A274:A1274,customers!B274:B1274,,0)</f>
        <v>Warner Maddox</v>
      </c>
      <c r="G275" s="7" t="str">
        <f aca="false">IF(_xlfn.XLOOKUP(C275,customers!$A$1:$A$1001,customers!$C$1:$C$1001,,3)=0,"",_xlfn.XLOOKUP(C275,customers!$A$1:$A$1001,customers!$C$1:$C$1001,,3))</f>
        <v>wmaddox7l@timesonline.co.uk</v>
      </c>
      <c r="H275" s="7" t="str">
        <f aca="false">_xlfn.XLOOKUP(C275,customers!$A$1:$A$1001,customers!$G$1:$G$1001,,0)</f>
        <v>United States</v>
      </c>
      <c r="I275" s="1" t="str">
        <f aca="false">VLOOKUP(D275,products!$A$1:$G$49,2,0)</f>
        <v>Ara</v>
      </c>
      <c r="J275" s="1" t="str">
        <f aca="false">VLOOKUP($D275,products!$A$1:$G$49,3,0)</f>
        <v>L</v>
      </c>
      <c r="K275" s="9" t="n">
        <f aca="false">VLOOKUP($D275,products!$A$1:$G$49,4,0)</f>
        <v>0.2</v>
      </c>
      <c r="L275" s="10" t="n">
        <f aca="false">VLOOKUP($D275,products!$A$1:$G$49,5,0)</f>
        <v>3.885</v>
      </c>
      <c r="M275" s="10" t="n">
        <f aca="false">L275*E275</f>
        <v>7.77</v>
      </c>
      <c r="N275" s="1" t="str">
        <f aca="false">IF(I275="Rob","Robusta",IF(I275="Exc","Excelsa",IF(I275="Ara","Arab",IF(I275="Lib","Liberica"))))</f>
        <v>Arab</v>
      </c>
      <c r="O275" s="1" t="str">
        <f aca="false">IF(J275="M","Medium",IF(J275="L","Light",IF(J275="D","Dark")))</f>
        <v>Light</v>
      </c>
    </row>
    <row r="276" customFormat="false" ht="15" hidden="false" customHeight="false" outlineLevel="0" collapsed="false">
      <c r="A276" s="7" t="s">
        <v>577</v>
      </c>
      <c r="B276" s="8" t="n">
        <v>43985</v>
      </c>
      <c r="C276" s="7" t="s">
        <v>578</v>
      </c>
      <c r="D276" s="1" t="s">
        <v>186</v>
      </c>
      <c r="E276" s="7" t="n">
        <v>1</v>
      </c>
      <c r="F276" s="7" t="str">
        <f aca="false">_xlfn.XLOOKUP(C276,customers!A275:A1275,customers!B275:B1275,,0)</f>
        <v>Donnie Hedlestone</v>
      </c>
      <c r="G276" s="7" t="str">
        <f aca="false">IF(_xlfn.XLOOKUP(C276,customers!$A$1:$A$1001,customers!$C$1:$C$1001,,3)=0,"",_xlfn.XLOOKUP(C276,customers!$A$1:$A$1001,customers!$C$1:$C$1001,,3))</f>
        <v>dhedlestone7m@craigslist.org</v>
      </c>
      <c r="H276" s="7" t="str">
        <f aca="false">_xlfn.XLOOKUP(C276,customers!$A$1:$A$1001,customers!$G$1:$G$1001,,0)</f>
        <v>United States</v>
      </c>
      <c r="I276" s="1" t="str">
        <f aca="false">VLOOKUP(D276,products!$A$1:$G$49,2,0)</f>
        <v>Ara</v>
      </c>
      <c r="J276" s="1" t="str">
        <f aca="false">VLOOKUP($D276,products!$A$1:$G$49,3,0)</f>
        <v>M</v>
      </c>
      <c r="K276" s="9" t="n">
        <f aca="false">VLOOKUP($D276,products!$A$1:$G$49,4,0)</f>
        <v>2.5</v>
      </c>
      <c r="L276" s="10" t="n">
        <f aca="false">VLOOKUP($D276,products!$A$1:$G$49,5,0)</f>
        <v>25.875</v>
      </c>
      <c r="M276" s="10" t="n">
        <f aca="false">L276*E276</f>
        <v>25.875</v>
      </c>
      <c r="N276" s="1" t="str">
        <f aca="false">IF(I276="Rob","Robusta",IF(I276="Exc","Excelsa",IF(I276="Ara","Arab",IF(I276="Lib","Liberica"))))</f>
        <v>Arab</v>
      </c>
      <c r="O276" s="1" t="str">
        <f aca="false">IF(J276="M","Medium",IF(J276="L","Light",IF(J276="D","Dark")))</f>
        <v>Medium</v>
      </c>
    </row>
    <row r="277" customFormat="false" ht="15" hidden="false" customHeight="false" outlineLevel="0" collapsed="false">
      <c r="A277" s="7" t="s">
        <v>579</v>
      </c>
      <c r="B277" s="8" t="n">
        <v>44725</v>
      </c>
      <c r="C277" s="7" t="s">
        <v>580</v>
      </c>
      <c r="D277" s="1" t="s">
        <v>45</v>
      </c>
      <c r="E277" s="7" t="n">
        <v>6</v>
      </c>
      <c r="F277" s="7" t="str">
        <f aca="false">_xlfn.XLOOKUP(C277,customers!A276:A1276,customers!B276:B1276,,0)</f>
        <v>Teddi Crowthe</v>
      </c>
      <c r="G277" s="7" t="str">
        <f aca="false">IF(_xlfn.XLOOKUP(C277,customers!$A$1:$A$1001,customers!$C$1:$C$1001,,3)=0,"",_xlfn.XLOOKUP(C277,customers!$A$1:$A$1001,customers!$C$1:$C$1001,,3))</f>
        <v>tcrowthe7n@europa.eu</v>
      </c>
      <c r="H277" s="7" t="str">
        <f aca="false">_xlfn.XLOOKUP(C277,customers!$A$1:$A$1001,customers!$G$1:$G$1001,,0)</f>
        <v>United States</v>
      </c>
      <c r="I277" s="1" t="str">
        <f aca="false">VLOOKUP(D277,products!$A$1:$G$49,2,0)</f>
        <v>Exc</v>
      </c>
      <c r="J277" s="1" t="str">
        <f aca="false">VLOOKUP($D277,products!$A$1:$G$49,3,0)</f>
        <v>L</v>
      </c>
      <c r="K277" s="9" t="n">
        <f aca="false">VLOOKUP($D277,products!$A$1:$G$49,4,0)</f>
        <v>2.5</v>
      </c>
      <c r="L277" s="10" t="n">
        <f aca="false">VLOOKUP($D277,products!$A$1:$G$49,5,0)</f>
        <v>34.155</v>
      </c>
      <c r="M277" s="10" t="n">
        <f aca="false">L277*E277</f>
        <v>204.93</v>
      </c>
      <c r="N277" s="1" t="str">
        <f aca="false">IF(I277="Rob","Robusta",IF(I277="Exc","Excelsa",IF(I277="Ara","Arab",IF(I277="Lib","Liberica"))))</f>
        <v>Excelsa</v>
      </c>
      <c r="O277" s="1" t="str">
        <f aca="false">IF(J277="M","Medium",IF(J277="L","Light",IF(J277="D","Dark")))</f>
        <v>Light</v>
      </c>
    </row>
    <row r="278" customFormat="false" ht="15" hidden="false" customHeight="false" outlineLevel="0" collapsed="false">
      <c r="A278" s="7" t="s">
        <v>581</v>
      </c>
      <c r="B278" s="8" t="n">
        <v>43992</v>
      </c>
      <c r="C278" s="7" t="s">
        <v>582</v>
      </c>
      <c r="D278" s="1" t="s">
        <v>25</v>
      </c>
      <c r="E278" s="7" t="n">
        <v>4</v>
      </c>
      <c r="F278" s="7" t="str">
        <f aca="false">_xlfn.XLOOKUP(C278,customers!A277:A1277,customers!B277:B1277,,0)</f>
        <v>Dorelia Bury</v>
      </c>
      <c r="G278" s="7" t="str">
        <f aca="false">IF(_xlfn.XLOOKUP(C278,customers!$A$1:$A$1001,customers!$C$1:$C$1001,,3)=0,"",_xlfn.XLOOKUP(C278,customers!$A$1:$A$1001,customers!$C$1:$C$1001,,3))</f>
        <v>dbury7o@tinyurl.com</v>
      </c>
      <c r="H278" s="7" t="str">
        <f aca="false">_xlfn.XLOOKUP(C278,customers!$A$1:$A$1001,customers!$G$1:$G$1001,,0)</f>
        <v>Ireland</v>
      </c>
      <c r="I278" s="1" t="str">
        <f aca="false">VLOOKUP(D278,products!$A$1:$G$49,2,0)</f>
        <v>Rob</v>
      </c>
      <c r="J278" s="1" t="str">
        <f aca="false">VLOOKUP($D278,products!$A$1:$G$49,3,0)</f>
        <v>L</v>
      </c>
      <c r="K278" s="9" t="n">
        <f aca="false">VLOOKUP($D278,products!$A$1:$G$49,4,0)</f>
        <v>2.5</v>
      </c>
      <c r="L278" s="10" t="n">
        <f aca="false">VLOOKUP($D278,products!$A$1:$G$49,5,0)</f>
        <v>27.485</v>
      </c>
      <c r="M278" s="10" t="n">
        <f aca="false">L278*E278</f>
        <v>109.94</v>
      </c>
      <c r="N278" s="1" t="str">
        <f aca="false">IF(I278="Rob","Robusta",IF(I278="Exc","Excelsa",IF(I278="Ara","Arab",IF(I278="Lib","Liberica"))))</f>
        <v>Robusta</v>
      </c>
      <c r="O278" s="1" t="str">
        <f aca="false">IF(J278="M","Medium",IF(J278="L","Light",IF(J278="D","Dark")))</f>
        <v>Light</v>
      </c>
    </row>
    <row r="279" customFormat="false" ht="15" hidden="false" customHeight="false" outlineLevel="0" collapsed="false">
      <c r="A279" s="7" t="s">
        <v>583</v>
      </c>
      <c r="B279" s="8" t="n">
        <v>44183</v>
      </c>
      <c r="C279" s="7" t="s">
        <v>584</v>
      </c>
      <c r="D279" s="1" t="s">
        <v>152</v>
      </c>
      <c r="E279" s="7" t="n">
        <v>6</v>
      </c>
      <c r="F279" s="7" t="str">
        <f aca="false">_xlfn.XLOOKUP(C279,customers!A278:A1278,customers!B278:B1278,,0)</f>
        <v>Gussy Broadbear</v>
      </c>
      <c r="G279" s="7" t="str">
        <f aca="false">IF(_xlfn.XLOOKUP(C279,customers!$A$1:$A$1001,customers!$C$1:$C$1001,,3)=0,"",_xlfn.XLOOKUP(C279,customers!$A$1:$A$1001,customers!$C$1:$C$1001,,3))</f>
        <v>gbroadbear7p@omniture.com</v>
      </c>
      <c r="H279" s="7" t="str">
        <f aca="false">_xlfn.XLOOKUP(C279,customers!$A$1:$A$1001,customers!$G$1:$G$1001,,0)</f>
        <v>United States</v>
      </c>
      <c r="I279" s="1" t="str">
        <f aca="false">VLOOKUP(D279,products!$A$1:$G$49,2,0)</f>
        <v>Exc</v>
      </c>
      <c r="J279" s="1" t="str">
        <f aca="false">VLOOKUP($D279,products!$A$1:$G$49,3,0)</f>
        <v>L</v>
      </c>
      <c r="K279" s="9" t="n">
        <f aca="false">VLOOKUP($D279,products!$A$1:$G$49,4,0)</f>
        <v>1</v>
      </c>
      <c r="L279" s="10" t="n">
        <f aca="false">VLOOKUP($D279,products!$A$1:$G$49,5,0)</f>
        <v>14.85</v>
      </c>
      <c r="M279" s="10" t="n">
        <f aca="false">L279*E279</f>
        <v>89.1</v>
      </c>
      <c r="N279" s="1" t="str">
        <f aca="false">IF(I279="Rob","Robusta",IF(I279="Exc","Excelsa",IF(I279="Ara","Arab",IF(I279="Lib","Liberica"))))</f>
        <v>Excelsa</v>
      </c>
      <c r="O279" s="1" t="str">
        <f aca="false">IF(J279="M","Medium",IF(J279="L","Light",IF(J279="D","Dark")))</f>
        <v>Light</v>
      </c>
    </row>
    <row r="280" customFormat="false" ht="15" hidden="false" customHeight="false" outlineLevel="0" collapsed="false">
      <c r="A280" s="7" t="s">
        <v>585</v>
      </c>
      <c r="B280" s="8" t="n">
        <v>43708</v>
      </c>
      <c r="C280" s="7" t="s">
        <v>586</v>
      </c>
      <c r="D280" s="1" t="s">
        <v>130</v>
      </c>
      <c r="E280" s="7" t="n">
        <v>2</v>
      </c>
      <c r="F280" s="7" t="str">
        <f aca="false">_xlfn.XLOOKUP(C280,customers!A279:A1279,customers!B279:B1279,,0)</f>
        <v>Emlynne Palfrey</v>
      </c>
      <c r="G280" s="7" t="str">
        <f aca="false">IF(_xlfn.XLOOKUP(C280,customers!$A$1:$A$1001,customers!$C$1:$C$1001,,3)=0,"",_xlfn.XLOOKUP(C280,customers!$A$1:$A$1001,customers!$C$1:$C$1001,,3))</f>
        <v>epalfrey7q@devhub.com</v>
      </c>
      <c r="H280" s="7" t="str">
        <f aca="false">_xlfn.XLOOKUP(C280,customers!$A$1:$A$1001,customers!$G$1:$G$1001,,0)</f>
        <v>United States</v>
      </c>
      <c r="I280" s="1" t="str">
        <f aca="false">VLOOKUP(D280,products!$A$1:$G$49,2,0)</f>
        <v>Ara</v>
      </c>
      <c r="J280" s="1" t="str">
        <f aca="false">VLOOKUP($D280,products!$A$1:$G$49,3,0)</f>
        <v>L</v>
      </c>
      <c r="K280" s="9" t="n">
        <f aca="false">VLOOKUP($D280,products!$A$1:$G$49,4,0)</f>
        <v>0.2</v>
      </c>
      <c r="L280" s="10" t="n">
        <f aca="false">VLOOKUP($D280,products!$A$1:$G$49,5,0)</f>
        <v>3.885</v>
      </c>
      <c r="M280" s="10" t="n">
        <f aca="false">L280*E280</f>
        <v>7.77</v>
      </c>
      <c r="N280" s="1" t="str">
        <f aca="false">IF(I280="Rob","Robusta",IF(I280="Exc","Excelsa",IF(I280="Ara","Arab",IF(I280="Lib","Liberica"))))</f>
        <v>Arab</v>
      </c>
      <c r="O280" s="1" t="str">
        <f aca="false">IF(J280="M","Medium",IF(J280="L","Light",IF(J280="D","Dark")))</f>
        <v>Light</v>
      </c>
    </row>
    <row r="281" customFormat="false" ht="15" hidden="false" customHeight="false" outlineLevel="0" collapsed="false">
      <c r="A281" s="7" t="s">
        <v>587</v>
      </c>
      <c r="B281" s="8" t="n">
        <v>43521</v>
      </c>
      <c r="C281" s="7" t="s">
        <v>588</v>
      </c>
      <c r="D281" s="1" t="s">
        <v>212</v>
      </c>
      <c r="E281" s="7" t="n">
        <v>1</v>
      </c>
      <c r="F281" s="7" t="str">
        <f aca="false">_xlfn.XLOOKUP(C281,customers!A280:A1280,customers!B280:B1280,,0)</f>
        <v>Parsifal Metrick</v>
      </c>
      <c r="G281" s="7" t="str">
        <f aca="false">IF(_xlfn.XLOOKUP(C281,customers!$A$1:$A$1001,customers!$C$1:$C$1001,,3)=0,"",_xlfn.XLOOKUP(C281,customers!$A$1:$A$1001,customers!$C$1:$C$1001,,3))</f>
        <v>pmetrick7r@rakuten.co.jp</v>
      </c>
      <c r="H281" s="7" t="str">
        <f aca="false">_xlfn.XLOOKUP(C281,customers!$A$1:$A$1001,customers!$G$1:$G$1001,,0)</f>
        <v>United States</v>
      </c>
      <c r="I281" s="1" t="str">
        <f aca="false">VLOOKUP(D281,products!$A$1:$G$49,2,0)</f>
        <v>Lib</v>
      </c>
      <c r="J281" s="1" t="str">
        <f aca="false">VLOOKUP($D281,products!$A$1:$G$49,3,0)</f>
        <v>M</v>
      </c>
      <c r="K281" s="9" t="n">
        <f aca="false">VLOOKUP($D281,products!$A$1:$G$49,4,0)</f>
        <v>2.5</v>
      </c>
      <c r="L281" s="10" t="n">
        <f aca="false">VLOOKUP($D281,products!$A$1:$G$49,5,0)</f>
        <v>33.465</v>
      </c>
      <c r="M281" s="10" t="n">
        <f aca="false">L281*E281</f>
        <v>33.465</v>
      </c>
      <c r="N281" s="1" t="str">
        <f aca="false">IF(I281="Rob","Robusta",IF(I281="Exc","Excelsa",IF(I281="Ara","Arab",IF(I281="Lib","Liberica"))))</f>
        <v>Liberica</v>
      </c>
      <c r="O281" s="1" t="str">
        <f aca="false">IF(J281="M","Medium",IF(J281="L","Light",IF(J281="D","Dark")))</f>
        <v>Medium</v>
      </c>
    </row>
    <row r="282" customFormat="false" ht="15" hidden="false" customHeight="false" outlineLevel="0" collapsed="false">
      <c r="A282" s="7" t="s">
        <v>589</v>
      </c>
      <c r="B282" s="8" t="n">
        <v>44234</v>
      </c>
      <c r="C282" s="7" t="s">
        <v>590</v>
      </c>
      <c r="D282" s="1" t="s">
        <v>18</v>
      </c>
      <c r="E282" s="7" t="n">
        <v>5</v>
      </c>
      <c r="F282" s="7" t="str">
        <f aca="false">_xlfn.XLOOKUP(C282,customers!A281:A1281,customers!B281:B1281,,0)</f>
        <v>Christopher Grieveson</v>
      </c>
      <c r="G282" s="7" t="str">
        <f aca="false">IF(_xlfn.XLOOKUP(C282,customers!$A$1:$A$1001,customers!$C$1:$C$1001,,3)=0,"",_xlfn.XLOOKUP(C282,customers!$A$1:$A$1001,customers!$C$1:$C$1001,,3))</f>
        <v/>
      </c>
      <c r="H282" s="7" t="str">
        <f aca="false">_xlfn.XLOOKUP(C282,customers!$A$1:$A$1001,customers!$G$1:$G$1001,,0)</f>
        <v>United States</v>
      </c>
      <c r="I282" s="1" t="str">
        <f aca="false">VLOOKUP(D282,products!$A$1:$G$49,2,0)</f>
        <v>Exc</v>
      </c>
      <c r="J282" s="1" t="str">
        <f aca="false">VLOOKUP($D282,products!$A$1:$G$49,3,0)</f>
        <v>M</v>
      </c>
      <c r="K282" s="9" t="n">
        <f aca="false">VLOOKUP($D282,products!$A$1:$G$49,4,0)</f>
        <v>0.5</v>
      </c>
      <c r="L282" s="10" t="n">
        <f aca="false">VLOOKUP($D282,products!$A$1:$G$49,5,0)</f>
        <v>8.25</v>
      </c>
      <c r="M282" s="10" t="n">
        <f aca="false">L282*E282</f>
        <v>41.25</v>
      </c>
      <c r="N282" s="1" t="str">
        <f aca="false">IF(I282="Rob","Robusta",IF(I282="Exc","Excelsa",IF(I282="Ara","Arab",IF(I282="Lib","Liberica"))))</f>
        <v>Excelsa</v>
      </c>
      <c r="O282" s="1" t="str">
        <f aca="false">IF(J282="M","Medium",IF(J282="L","Light",IF(J282="D","Dark")))</f>
        <v>Medium</v>
      </c>
    </row>
    <row r="283" customFormat="false" ht="15" hidden="false" customHeight="false" outlineLevel="0" collapsed="false">
      <c r="A283" s="7" t="s">
        <v>591</v>
      </c>
      <c r="B283" s="8" t="n">
        <v>44210</v>
      </c>
      <c r="C283" s="7" t="s">
        <v>592</v>
      </c>
      <c r="D283" s="1" t="s">
        <v>152</v>
      </c>
      <c r="E283" s="7" t="n">
        <v>4</v>
      </c>
      <c r="F283" s="7" t="str">
        <f aca="false">_xlfn.XLOOKUP(C283,customers!A282:A1282,customers!B282:B1282,,0)</f>
        <v>Karlan Karby</v>
      </c>
      <c r="G283" s="7" t="str">
        <f aca="false">IF(_xlfn.XLOOKUP(C283,customers!$A$1:$A$1001,customers!$C$1:$C$1001,,3)=0,"",_xlfn.XLOOKUP(C283,customers!$A$1:$A$1001,customers!$C$1:$C$1001,,3))</f>
        <v>kkarby7t@sbwire.com</v>
      </c>
      <c r="H283" s="7" t="str">
        <f aca="false">_xlfn.XLOOKUP(C283,customers!$A$1:$A$1001,customers!$G$1:$G$1001,,0)</f>
        <v>United States</v>
      </c>
      <c r="I283" s="1" t="str">
        <f aca="false">VLOOKUP(D283,products!$A$1:$G$49,2,0)</f>
        <v>Exc</v>
      </c>
      <c r="J283" s="1" t="str">
        <f aca="false">VLOOKUP($D283,products!$A$1:$G$49,3,0)</f>
        <v>L</v>
      </c>
      <c r="K283" s="9" t="n">
        <f aca="false">VLOOKUP($D283,products!$A$1:$G$49,4,0)</f>
        <v>1</v>
      </c>
      <c r="L283" s="10" t="n">
        <f aca="false">VLOOKUP($D283,products!$A$1:$G$49,5,0)</f>
        <v>14.85</v>
      </c>
      <c r="M283" s="10" t="n">
        <f aca="false">L283*E283</f>
        <v>59.4</v>
      </c>
      <c r="N283" s="1" t="str">
        <f aca="false">IF(I283="Rob","Robusta",IF(I283="Exc","Excelsa",IF(I283="Ara","Arab",IF(I283="Lib","Liberica"))))</f>
        <v>Excelsa</v>
      </c>
      <c r="O283" s="1" t="str">
        <f aca="false">IF(J283="M","Medium",IF(J283="L","Light",IF(J283="D","Dark")))</f>
        <v>Light</v>
      </c>
    </row>
    <row r="284" customFormat="false" ht="15" hidden="false" customHeight="false" outlineLevel="0" collapsed="false">
      <c r="A284" s="7" t="s">
        <v>593</v>
      </c>
      <c r="B284" s="8" t="n">
        <v>43520</v>
      </c>
      <c r="C284" s="7" t="s">
        <v>594</v>
      </c>
      <c r="D284" s="1" t="s">
        <v>207</v>
      </c>
      <c r="E284" s="7" t="n">
        <v>1</v>
      </c>
      <c r="F284" s="7" t="str">
        <f aca="false">_xlfn.XLOOKUP(C284,customers!A283:A1283,customers!B283:B1283,,0)</f>
        <v>Flory Crumpe</v>
      </c>
      <c r="G284" s="7" t="str">
        <f aca="false">IF(_xlfn.XLOOKUP(C284,customers!$A$1:$A$1001,customers!$C$1:$C$1001,,3)=0,"",_xlfn.XLOOKUP(C284,customers!$A$1:$A$1001,customers!$C$1:$C$1001,,3))</f>
        <v>fcrumpe7u@ftc.gov</v>
      </c>
      <c r="H284" s="7" t="str">
        <f aca="false">_xlfn.XLOOKUP(C284,customers!$A$1:$A$1001,customers!$G$1:$G$1001,,0)</f>
        <v>United Kingdom</v>
      </c>
      <c r="I284" s="1" t="str">
        <f aca="false">VLOOKUP(D284,products!$A$1:$G$49,2,0)</f>
        <v>Ara</v>
      </c>
      <c r="J284" s="1" t="str">
        <f aca="false">VLOOKUP($D284,products!$A$1:$G$49,3,0)</f>
        <v>L</v>
      </c>
      <c r="K284" s="9" t="n">
        <f aca="false">VLOOKUP($D284,products!$A$1:$G$49,4,0)</f>
        <v>0.5</v>
      </c>
      <c r="L284" s="10" t="n">
        <f aca="false">VLOOKUP($D284,products!$A$1:$G$49,5,0)</f>
        <v>7.77</v>
      </c>
      <c r="M284" s="10" t="n">
        <f aca="false">L284*E284</f>
        <v>7.77</v>
      </c>
      <c r="N284" s="1" t="str">
        <f aca="false">IF(I284="Rob","Robusta",IF(I284="Exc","Excelsa",IF(I284="Ara","Arab",IF(I284="Lib","Liberica"))))</f>
        <v>Arab</v>
      </c>
      <c r="O284" s="1" t="str">
        <f aca="false">IF(J284="M","Medium",IF(J284="L","Light",IF(J284="D","Dark")))</f>
        <v>Light</v>
      </c>
    </row>
    <row r="285" customFormat="false" ht="15" hidden="false" customHeight="false" outlineLevel="0" collapsed="false">
      <c r="A285" s="7" t="s">
        <v>595</v>
      </c>
      <c r="B285" s="8" t="n">
        <v>43639</v>
      </c>
      <c r="C285" s="7" t="s">
        <v>596</v>
      </c>
      <c r="D285" s="1" t="s">
        <v>161</v>
      </c>
      <c r="E285" s="7" t="n">
        <v>1</v>
      </c>
      <c r="F285" s="7" t="str">
        <f aca="false">_xlfn.XLOOKUP(C285,customers!A284:A1284,customers!B284:B1284,,0)</f>
        <v>Amity Chatto</v>
      </c>
      <c r="G285" s="7" t="str">
        <f aca="false">IF(_xlfn.XLOOKUP(C285,customers!$A$1:$A$1001,customers!$C$1:$C$1001,,3)=0,"",_xlfn.XLOOKUP(C285,customers!$A$1:$A$1001,customers!$C$1:$C$1001,,3))</f>
        <v>achatto7v@sakura.ne.jp</v>
      </c>
      <c r="H285" s="7" t="str">
        <f aca="false">_xlfn.XLOOKUP(C285,customers!$A$1:$A$1001,customers!$G$1:$G$1001,,0)</f>
        <v>United Kingdom</v>
      </c>
      <c r="I285" s="1" t="str">
        <f aca="false">VLOOKUP(D285,products!$A$1:$G$49,2,0)</f>
        <v>Rob</v>
      </c>
      <c r="J285" s="1" t="str">
        <f aca="false">VLOOKUP($D285,products!$A$1:$G$49,3,0)</f>
        <v>D</v>
      </c>
      <c r="K285" s="9" t="n">
        <f aca="false">VLOOKUP($D285,products!$A$1:$G$49,4,0)</f>
        <v>0.5</v>
      </c>
      <c r="L285" s="10" t="n">
        <f aca="false">VLOOKUP($D285,products!$A$1:$G$49,5,0)</f>
        <v>5.37</v>
      </c>
      <c r="M285" s="10" t="n">
        <f aca="false">L285*E285</f>
        <v>5.37</v>
      </c>
      <c r="N285" s="1" t="str">
        <f aca="false">IF(I285="Rob","Robusta",IF(I285="Exc","Excelsa",IF(I285="Ara","Arab",IF(I285="Lib","Liberica"))))</f>
        <v>Robusta</v>
      </c>
      <c r="O285" s="1" t="str">
        <f aca="false">IF(J285="M","Medium",IF(J285="L","Light",IF(J285="D","Dark")))</f>
        <v>Dark</v>
      </c>
    </row>
    <row r="286" customFormat="false" ht="15" hidden="false" customHeight="false" outlineLevel="0" collapsed="false">
      <c r="A286" s="7" t="s">
        <v>597</v>
      </c>
      <c r="B286" s="8" t="n">
        <v>43960</v>
      </c>
      <c r="C286" s="7" t="s">
        <v>598</v>
      </c>
      <c r="D286" s="1" t="s">
        <v>127</v>
      </c>
      <c r="E286" s="7" t="n">
        <v>3</v>
      </c>
      <c r="F286" s="7" t="str">
        <f aca="false">_xlfn.XLOOKUP(C286,customers!A285:A1285,customers!B285:B1285,,0)</f>
        <v>Nanine McCarthy</v>
      </c>
      <c r="G286" s="7" t="str">
        <f aca="false">IF(_xlfn.XLOOKUP(C286,customers!$A$1:$A$1001,customers!$C$1:$C$1001,,3)=0,"",_xlfn.XLOOKUP(C286,customers!$A$1:$A$1001,customers!$C$1:$C$1001,,3))</f>
        <v/>
      </c>
      <c r="H286" s="7" t="str">
        <f aca="false">_xlfn.XLOOKUP(C286,customers!$A$1:$A$1001,customers!$G$1:$G$1001,,0)</f>
        <v>United States</v>
      </c>
      <c r="I286" s="1" t="str">
        <f aca="false">VLOOKUP(D286,products!$A$1:$G$49,2,0)</f>
        <v>Exc</v>
      </c>
      <c r="J286" s="1" t="str">
        <f aca="false">VLOOKUP($D286,products!$A$1:$G$49,3,0)</f>
        <v>M</v>
      </c>
      <c r="K286" s="9" t="n">
        <f aca="false">VLOOKUP($D286,products!$A$1:$G$49,4,0)</f>
        <v>2.5</v>
      </c>
      <c r="L286" s="10" t="n">
        <f aca="false">VLOOKUP($D286,products!$A$1:$G$49,5,0)</f>
        <v>31.625</v>
      </c>
      <c r="M286" s="10" t="n">
        <f aca="false">L286*E286</f>
        <v>94.875</v>
      </c>
      <c r="N286" s="1" t="str">
        <f aca="false">IF(I286="Rob","Robusta",IF(I286="Exc","Excelsa",IF(I286="Ara","Arab",IF(I286="Lib","Liberica"))))</f>
        <v>Excelsa</v>
      </c>
      <c r="O286" s="1" t="str">
        <f aca="false">IF(J286="M","Medium",IF(J286="L","Light",IF(J286="D","Dark")))</f>
        <v>Medium</v>
      </c>
    </row>
    <row r="287" customFormat="false" ht="15" hidden="false" customHeight="false" outlineLevel="0" collapsed="false">
      <c r="A287" s="7" t="s">
        <v>599</v>
      </c>
      <c r="B287" s="8" t="n">
        <v>44030</v>
      </c>
      <c r="C287" s="7" t="s">
        <v>600</v>
      </c>
      <c r="D287" s="1" t="s">
        <v>119</v>
      </c>
      <c r="E287" s="7" t="n">
        <v>1</v>
      </c>
      <c r="F287" s="7" t="str">
        <f aca="false">_xlfn.XLOOKUP(C287,customers!A286:A1286,customers!B286:B1286,,0)</f>
        <v>Lyndsey Megany</v>
      </c>
      <c r="G287" s="7" t="str">
        <f aca="false">IF(_xlfn.XLOOKUP(C287,customers!$A$1:$A$1001,customers!$C$1:$C$1001,,3)=0,"",_xlfn.XLOOKUP(C287,customers!$A$1:$A$1001,customers!$C$1:$C$1001,,3))</f>
        <v/>
      </c>
      <c r="H287" s="7" t="str">
        <f aca="false">_xlfn.XLOOKUP(C287,customers!$A$1:$A$1001,customers!$G$1:$G$1001,,0)</f>
        <v>United States</v>
      </c>
      <c r="I287" s="1" t="str">
        <f aca="false">VLOOKUP(D287,products!$A$1:$G$49,2,0)</f>
        <v>Lib</v>
      </c>
      <c r="J287" s="1" t="str">
        <f aca="false">VLOOKUP($D287,products!$A$1:$G$49,3,0)</f>
        <v>L</v>
      </c>
      <c r="K287" s="9" t="n">
        <f aca="false">VLOOKUP($D287,products!$A$1:$G$49,4,0)</f>
        <v>2.5</v>
      </c>
      <c r="L287" s="10" t="n">
        <f aca="false">VLOOKUP($D287,products!$A$1:$G$49,5,0)</f>
        <v>36.455</v>
      </c>
      <c r="M287" s="10" t="n">
        <f aca="false">L287*E287</f>
        <v>36.455</v>
      </c>
      <c r="N287" s="1" t="str">
        <f aca="false">IF(I287="Rob","Robusta",IF(I287="Exc","Excelsa",IF(I287="Ara","Arab",IF(I287="Lib","Liberica"))))</f>
        <v>Liberica</v>
      </c>
      <c r="O287" s="1" t="str">
        <f aca="false">IF(J287="M","Medium",IF(J287="L","Light",IF(J287="D","Dark")))</f>
        <v>Light</v>
      </c>
    </row>
    <row r="288" customFormat="false" ht="15" hidden="false" customHeight="false" outlineLevel="0" collapsed="false">
      <c r="A288" s="7" t="s">
        <v>601</v>
      </c>
      <c r="B288" s="8" t="n">
        <v>43755</v>
      </c>
      <c r="C288" s="7" t="s">
        <v>602</v>
      </c>
      <c r="D288" s="1" t="s">
        <v>59</v>
      </c>
      <c r="E288" s="7" t="n">
        <v>4</v>
      </c>
      <c r="F288" s="7" t="str">
        <f aca="false">_xlfn.XLOOKUP(C288,customers!A287:A1287,customers!B287:B1287,,0)</f>
        <v>Byram Mergue</v>
      </c>
      <c r="G288" s="7" t="str">
        <f aca="false">IF(_xlfn.XLOOKUP(C288,customers!$A$1:$A$1001,customers!$C$1:$C$1001,,3)=0,"",_xlfn.XLOOKUP(C288,customers!$A$1:$A$1001,customers!$C$1:$C$1001,,3))</f>
        <v>bmergue7y@umn.edu</v>
      </c>
      <c r="H288" s="7" t="str">
        <f aca="false">_xlfn.XLOOKUP(C288,customers!$A$1:$A$1001,customers!$G$1:$G$1001,,0)</f>
        <v>United States</v>
      </c>
      <c r="I288" s="1" t="str">
        <f aca="false">VLOOKUP(D288,products!$A$1:$G$49,2,0)</f>
        <v>Ara</v>
      </c>
      <c r="J288" s="1" t="str">
        <f aca="false">VLOOKUP($D288,products!$A$1:$G$49,3,0)</f>
        <v>M</v>
      </c>
      <c r="K288" s="9" t="n">
        <f aca="false">VLOOKUP($D288,products!$A$1:$G$49,4,0)</f>
        <v>0.2</v>
      </c>
      <c r="L288" s="10" t="n">
        <f aca="false">VLOOKUP($D288,products!$A$1:$G$49,5,0)</f>
        <v>3.375</v>
      </c>
      <c r="M288" s="10" t="n">
        <f aca="false">L288*E288</f>
        <v>13.5</v>
      </c>
      <c r="N288" s="1" t="str">
        <f aca="false">IF(I288="Rob","Robusta",IF(I288="Exc","Excelsa",IF(I288="Ara","Arab",IF(I288="Lib","Liberica"))))</f>
        <v>Arab</v>
      </c>
      <c r="O288" s="1" t="str">
        <f aca="false">IF(J288="M","Medium",IF(J288="L","Light",IF(J288="D","Dark")))</f>
        <v>Medium</v>
      </c>
    </row>
    <row r="289" customFormat="false" ht="15" hidden="false" customHeight="false" outlineLevel="0" collapsed="false">
      <c r="A289" s="7" t="s">
        <v>603</v>
      </c>
      <c r="B289" s="8" t="n">
        <v>44697</v>
      </c>
      <c r="C289" s="7" t="s">
        <v>604</v>
      </c>
      <c r="D289" s="1" t="s">
        <v>197</v>
      </c>
      <c r="E289" s="7" t="n">
        <v>4</v>
      </c>
      <c r="F289" s="7" t="str">
        <f aca="false">_xlfn.XLOOKUP(C289,customers!A288:A1288,customers!B288:B1288,,0)</f>
        <v>Kerr Patise</v>
      </c>
      <c r="G289" s="7" t="str">
        <f aca="false">IF(_xlfn.XLOOKUP(C289,customers!$A$1:$A$1001,customers!$C$1:$C$1001,,3)=0,"",_xlfn.XLOOKUP(C289,customers!$A$1:$A$1001,customers!$C$1:$C$1001,,3))</f>
        <v>kpatise7z@jigsy.com</v>
      </c>
      <c r="H289" s="7" t="str">
        <f aca="false">_xlfn.XLOOKUP(C289,customers!$A$1:$A$1001,customers!$G$1:$G$1001,,0)</f>
        <v>United States</v>
      </c>
      <c r="I289" s="1" t="str">
        <f aca="false">VLOOKUP(D289,products!$A$1:$G$49,2,0)</f>
        <v>Rob</v>
      </c>
      <c r="J289" s="1" t="str">
        <f aca="false">VLOOKUP($D289,products!$A$1:$G$49,3,0)</f>
        <v>L</v>
      </c>
      <c r="K289" s="9" t="n">
        <f aca="false">VLOOKUP($D289,products!$A$1:$G$49,4,0)</f>
        <v>0.2</v>
      </c>
      <c r="L289" s="10" t="n">
        <f aca="false">VLOOKUP($D289,products!$A$1:$G$49,5,0)</f>
        <v>3.585</v>
      </c>
      <c r="M289" s="10" t="n">
        <f aca="false">L289*E289</f>
        <v>14.34</v>
      </c>
      <c r="N289" s="1" t="str">
        <f aca="false">IF(I289="Rob","Robusta",IF(I289="Exc","Excelsa",IF(I289="Ara","Arab",IF(I289="Lib","Liberica"))))</f>
        <v>Robusta</v>
      </c>
      <c r="O289" s="1" t="str">
        <f aca="false">IF(J289="M","Medium",IF(J289="L","Light",IF(J289="D","Dark")))</f>
        <v>Light</v>
      </c>
    </row>
    <row r="290" customFormat="false" ht="15" hidden="false" customHeight="false" outlineLevel="0" collapsed="false">
      <c r="A290" s="7" t="s">
        <v>605</v>
      </c>
      <c r="B290" s="8" t="n">
        <v>44279</v>
      </c>
      <c r="C290" s="7" t="s">
        <v>606</v>
      </c>
      <c r="D290" s="1" t="s">
        <v>18</v>
      </c>
      <c r="E290" s="7" t="n">
        <v>1</v>
      </c>
      <c r="F290" s="7" t="str">
        <f aca="false">_xlfn.XLOOKUP(C290,customers!A289:A1289,customers!B289:B1289,,0)</f>
        <v>Mathew Goulter</v>
      </c>
      <c r="G290" s="7" t="str">
        <f aca="false">IF(_xlfn.XLOOKUP(C290,customers!$A$1:$A$1001,customers!$C$1:$C$1001,,3)=0,"",_xlfn.XLOOKUP(C290,customers!$A$1:$A$1001,customers!$C$1:$C$1001,,3))</f>
        <v/>
      </c>
      <c r="H290" s="7" t="str">
        <f aca="false">_xlfn.XLOOKUP(C290,customers!$A$1:$A$1001,customers!$G$1:$G$1001,,0)</f>
        <v>Ireland</v>
      </c>
      <c r="I290" s="1" t="str">
        <f aca="false">VLOOKUP(D290,products!$A$1:$G$49,2,0)</f>
        <v>Exc</v>
      </c>
      <c r="J290" s="1" t="str">
        <f aca="false">VLOOKUP($D290,products!$A$1:$G$49,3,0)</f>
        <v>M</v>
      </c>
      <c r="K290" s="9" t="n">
        <f aca="false">VLOOKUP($D290,products!$A$1:$G$49,4,0)</f>
        <v>0.5</v>
      </c>
      <c r="L290" s="10" t="n">
        <f aca="false">VLOOKUP($D290,products!$A$1:$G$49,5,0)</f>
        <v>8.25</v>
      </c>
      <c r="M290" s="10" t="n">
        <f aca="false">L290*E290</f>
        <v>8.25</v>
      </c>
      <c r="N290" s="1" t="str">
        <f aca="false">IF(I290="Rob","Robusta",IF(I290="Exc","Excelsa",IF(I290="Ara","Arab",IF(I290="Lib","Liberica"))))</f>
        <v>Excelsa</v>
      </c>
      <c r="O290" s="1" t="str">
        <f aca="false">IF(J290="M","Medium",IF(J290="L","Light",IF(J290="D","Dark")))</f>
        <v>Medium</v>
      </c>
    </row>
    <row r="291" customFormat="false" ht="15" hidden="false" customHeight="false" outlineLevel="0" collapsed="false">
      <c r="A291" s="7" t="s">
        <v>607</v>
      </c>
      <c r="B291" s="8" t="n">
        <v>43772</v>
      </c>
      <c r="C291" s="7" t="s">
        <v>608</v>
      </c>
      <c r="D291" s="1" t="s">
        <v>116</v>
      </c>
      <c r="E291" s="7" t="n">
        <v>5</v>
      </c>
      <c r="F291" s="7" t="str">
        <f aca="false">_xlfn.XLOOKUP(C291,customers!A290:A1290,customers!B290:B1290,,0)</f>
        <v>Marris Grcic</v>
      </c>
      <c r="G291" s="7" t="str">
        <f aca="false">IF(_xlfn.XLOOKUP(C291,customers!$A$1:$A$1001,customers!$C$1:$C$1001,,3)=0,"",_xlfn.XLOOKUP(C291,customers!$A$1:$A$1001,customers!$C$1:$C$1001,,3))</f>
        <v/>
      </c>
      <c r="H291" s="7" t="str">
        <f aca="false">_xlfn.XLOOKUP(C291,customers!$A$1:$A$1001,customers!$G$1:$G$1001,,0)</f>
        <v>United States</v>
      </c>
      <c r="I291" s="1" t="str">
        <f aca="false">VLOOKUP(D291,products!$A$1:$G$49,2,0)</f>
        <v>Rob</v>
      </c>
      <c r="J291" s="1" t="str">
        <f aca="false">VLOOKUP($D291,products!$A$1:$G$49,3,0)</f>
        <v>D</v>
      </c>
      <c r="K291" s="9" t="n">
        <f aca="false">VLOOKUP($D291,products!$A$1:$G$49,4,0)</f>
        <v>0.2</v>
      </c>
      <c r="L291" s="10" t="n">
        <f aca="false">VLOOKUP($D291,products!$A$1:$G$49,5,0)</f>
        <v>2.685</v>
      </c>
      <c r="M291" s="10" t="n">
        <f aca="false">L291*E291</f>
        <v>13.425</v>
      </c>
      <c r="N291" s="1" t="str">
        <f aca="false">IF(I291="Rob","Robusta",IF(I291="Exc","Excelsa",IF(I291="Ara","Arab",IF(I291="Lib","Liberica"))))</f>
        <v>Robusta</v>
      </c>
      <c r="O291" s="1" t="str">
        <f aca="false">IF(J291="M","Medium",IF(J291="L","Light",IF(J291="D","Dark")))</f>
        <v>Dark</v>
      </c>
    </row>
    <row r="292" customFormat="false" ht="15" hidden="false" customHeight="false" outlineLevel="0" collapsed="false">
      <c r="A292" s="7" t="s">
        <v>609</v>
      </c>
      <c r="B292" s="8" t="n">
        <v>44497</v>
      </c>
      <c r="C292" s="7" t="s">
        <v>610</v>
      </c>
      <c r="D292" s="1" t="s">
        <v>42</v>
      </c>
      <c r="E292" s="7" t="n">
        <v>5</v>
      </c>
      <c r="F292" s="7" t="str">
        <f aca="false">_xlfn.XLOOKUP(C292,customers!A291:A1291,customers!B291:B1291,,0)</f>
        <v>Domeniga Duke</v>
      </c>
      <c r="G292" s="7" t="str">
        <f aca="false">IF(_xlfn.XLOOKUP(C292,customers!$A$1:$A$1001,customers!$C$1:$C$1001,,3)=0,"",_xlfn.XLOOKUP(C292,customers!$A$1:$A$1001,customers!$C$1:$C$1001,,3))</f>
        <v>dduke82@vkontakte.ru</v>
      </c>
      <c r="H292" s="7" t="str">
        <f aca="false">_xlfn.XLOOKUP(C292,customers!$A$1:$A$1001,customers!$G$1:$G$1001,,0)</f>
        <v>United States</v>
      </c>
      <c r="I292" s="1" t="str">
        <f aca="false">VLOOKUP(D292,products!$A$1:$G$49,2,0)</f>
        <v>Ara</v>
      </c>
      <c r="J292" s="1" t="str">
        <f aca="false">VLOOKUP($D292,products!$A$1:$G$49,3,0)</f>
        <v>D</v>
      </c>
      <c r="K292" s="9" t="n">
        <f aca="false">VLOOKUP($D292,products!$A$1:$G$49,4,0)</f>
        <v>1</v>
      </c>
      <c r="L292" s="10" t="n">
        <f aca="false">VLOOKUP($D292,products!$A$1:$G$49,5,0)</f>
        <v>9.95</v>
      </c>
      <c r="M292" s="10" t="n">
        <f aca="false">L292*E292</f>
        <v>49.75</v>
      </c>
      <c r="N292" s="1" t="str">
        <f aca="false">IF(I292="Rob","Robusta",IF(I292="Exc","Excelsa",IF(I292="Ara","Arab",IF(I292="Lib","Liberica"))))</f>
        <v>Arab</v>
      </c>
      <c r="O292" s="1" t="str">
        <f aca="false">IF(J292="M","Medium",IF(J292="L","Light",IF(J292="D","Dark")))</f>
        <v>Dark</v>
      </c>
    </row>
    <row r="293" customFormat="false" ht="15" hidden="false" customHeight="false" outlineLevel="0" collapsed="false">
      <c r="A293" s="7" t="s">
        <v>611</v>
      </c>
      <c r="B293" s="8" t="n">
        <v>44181</v>
      </c>
      <c r="C293" s="7" t="s">
        <v>612</v>
      </c>
      <c r="D293" s="1" t="s">
        <v>18</v>
      </c>
      <c r="E293" s="7" t="n">
        <v>2</v>
      </c>
      <c r="F293" s="7" t="str">
        <f aca="false">_xlfn.XLOOKUP(C293,customers!A292:A1292,customers!B292:B1292,,0)</f>
        <v>Violante Skouling</v>
      </c>
      <c r="G293" s="7" t="str">
        <f aca="false">IF(_xlfn.XLOOKUP(C293,customers!$A$1:$A$1001,customers!$C$1:$C$1001,,3)=0,"",_xlfn.XLOOKUP(C293,customers!$A$1:$A$1001,customers!$C$1:$C$1001,,3))</f>
        <v/>
      </c>
      <c r="H293" s="7" t="str">
        <f aca="false">_xlfn.XLOOKUP(C293,customers!$A$1:$A$1001,customers!$G$1:$G$1001,,0)</f>
        <v>Ireland</v>
      </c>
      <c r="I293" s="1" t="str">
        <f aca="false">VLOOKUP(D293,products!$A$1:$G$49,2,0)</f>
        <v>Exc</v>
      </c>
      <c r="J293" s="1" t="str">
        <f aca="false">VLOOKUP($D293,products!$A$1:$G$49,3,0)</f>
        <v>M</v>
      </c>
      <c r="K293" s="9" t="n">
        <f aca="false">VLOOKUP($D293,products!$A$1:$G$49,4,0)</f>
        <v>0.5</v>
      </c>
      <c r="L293" s="10" t="n">
        <f aca="false">VLOOKUP($D293,products!$A$1:$G$49,5,0)</f>
        <v>8.25</v>
      </c>
      <c r="M293" s="10" t="n">
        <f aca="false">L293*E293</f>
        <v>16.5</v>
      </c>
      <c r="N293" s="1" t="str">
        <f aca="false">IF(I293="Rob","Robusta",IF(I293="Exc","Excelsa",IF(I293="Ara","Arab",IF(I293="Lib","Liberica"))))</f>
        <v>Excelsa</v>
      </c>
      <c r="O293" s="1" t="str">
        <f aca="false">IF(J293="M","Medium",IF(J293="L","Light",IF(J293="D","Dark")))</f>
        <v>Medium</v>
      </c>
    </row>
    <row r="294" customFormat="false" ht="15" hidden="false" customHeight="false" outlineLevel="0" collapsed="false">
      <c r="A294" s="7" t="s">
        <v>613</v>
      </c>
      <c r="B294" s="8" t="n">
        <v>44529</v>
      </c>
      <c r="C294" s="7" t="s">
        <v>614</v>
      </c>
      <c r="D294" s="1" t="s">
        <v>87</v>
      </c>
      <c r="E294" s="7" t="n">
        <v>3</v>
      </c>
      <c r="F294" s="7" t="str">
        <f aca="false">_xlfn.XLOOKUP(C294,customers!A293:A1293,customers!B293:B1293,,0)</f>
        <v>Isidore Hussey</v>
      </c>
      <c r="G294" s="7" t="str">
        <f aca="false">IF(_xlfn.XLOOKUP(C294,customers!$A$1:$A$1001,customers!$C$1:$C$1001,,3)=0,"",_xlfn.XLOOKUP(C294,customers!$A$1:$A$1001,customers!$C$1:$C$1001,,3))</f>
        <v>ihussey84@mapy.cz</v>
      </c>
      <c r="H294" s="7" t="str">
        <f aca="false">_xlfn.XLOOKUP(C294,customers!$A$1:$A$1001,customers!$G$1:$G$1001,,0)</f>
        <v>United States</v>
      </c>
      <c r="I294" s="1" t="str">
        <f aca="false">VLOOKUP(D294,products!$A$1:$G$49,2,0)</f>
        <v>Ara</v>
      </c>
      <c r="J294" s="1" t="str">
        <f aca="false">VLOOKUP($D294,products!$A$1:$G$49,3,0)</f>
        <v>D</v>
      </c>
      <c r="K294" s="9" t="n">
        <f aca="false">VLOOKUP($D294,products!$A$1:$G$49,4,0)</f>
        <v>0.5</v>
      </c>
      <c r="L294" s="10" t="n">
        <f aca="false">VLOOKUP($D294,products!$A$1:$G$49,5,0)</f>
        <v>5.97</v>
      </c>
      <c r="M294" s="10" t="n">
        <f aca="false">L294*E294</f>
        <v>17.91</v>
      </c>
      <c r="N294" s="1" t="str">
        <f aca="false">IF(I294="Rob","Robusta",IF(I294="Exc","Excelsa",IF(I294="Ara","Arab",IF(I294="Lib","Liberica"))))</f>
        <v>Arab</v>
      </c>
      <c r="O294" s="1" t="str">
        <f aca="false">IF(J294="M","Medium",IF(J294="L","Light",IF(J294="D","Dark")))</f>
        <v>Dark</v>
      </c>
    </row>
    <row r="295" customFormat="false" ht="15" hidden="false" customHeight="false" outlineLevel="0" collapsed="false">
      <c r="A295" s="7" t="s">
        <v>615</v>
      </c>
      <c r="B295" s="8" t="n">
        <v>44275</v>
      </c>
      <c r="C295" s="7" t="s">
        <v>616</v>
      </c>
      <c r="D295" s="1" t="s">
        <v>87</v>
      </c>
      <c r="E295" s="7" t="n">
        <v>5</v>
      </c>
      <c r="F295" s="7" t="str">
        <f aca="false">_xlfn.XLOOKUP(C295,customers!A294:A1294,customers!B294:B1294,,0)</f>
        <v>Cassie Pinkerton</v>
      </c>
      <c r="G295" s="7" t="str">
        <f aca="false">IF(_xlfn.XLOOKUP(C295,customers!$A$1:$A$1001,customers!$C$1:$C$1001,,3)=0,"",_xlfn.XLOOKUP(C295,customers!$A$1:$A$1001,customers!$C$1:$C$1001,,3))</f>
        <v>cpinkerton85@upenn.edu</v>
      </c>
      <c r="H295" s="7" t="str">
        <f aca="false">_xlfn.XLOOKUP(C295,customers!$A$1:$A$1001,customers!$G$1:$G$1001,,0)</f>
        <v>United States</v>
      </c>
      <c r="I295" s="1" t="str">
        <f aca="false">VLOOKUP(D295,products!$A$1:$G$49,2,0)</f>
        <v>Ara</v>
      </c>
      <c r="J295" s="1" t="str">
        <f aca="false">VLOOKUP($D295,products!$A$1:$G$49,3,0)</f>
        <v>D</v>
      </c>
      <c r="K295" s="9" t="n">
        <f aca="false">VLOOKUP($D295,products!$A$1:$G$49,4,0)</f>
        <v>0.5</v>
      </c>
      <c r="L295" s="10" t="n">
        <f aca="false">VLOOKUP($D295,products!$A$1:$G$49,5,0)</f>
        <v>5.97</v>
      </c>
      <c r="M295" s="10" t="n">
        <f aca="false">L295*E295</f>
        <v>29.85</v>
      </c>
      <c r="N295" s="1" t="str">
        <f aca="false">IF(I295="Rob","Robusta",IF(I295="Exc","Excelsa",IF(I295="Ara","Arab",IF(I295="Lib","Liberica"))))</f>
        <v>Arab</v>
      </c>
      <c r="O295" s="1" t="str">
        <f aca="false">IF(J295="M","Medium",IF(J295="L","Light",IF(J295="D","Dark")))</f>
        <v>Dark</v>
      </c>
    </row>
    <row r="296" customFormat="false" ht="15" hidden="false" customHeight="false" outlineLevel="0" collapsed="false">
      <c r="A296" s="7" t="s">
        <v>617</v>
      </c>
      <c r="B296" s="8" t="n">
        <v>44659</v>
      </c>
      <c r="C296" s="7" t="s">
        <v>618</v>
      </c>
      <c r="D296" s="1" t="s">
        <v>152</v>
      </c>
      <c r="E296" s="7" t="n">
        <v>3</v>
      </c>
      <c r="F296" s="7" t="str">
        <f aca="false">_xlfn.XLOOKUP(C296,customers!A295:A1295,customers!B295:B1295,,0)</f>
        <v>Micki Fero</v>
      </c>
      <c r="G296" s="7" t="str">
        <f aca="false">IF(_xlfn.XLOOKUP(C296,customers!$A$1:$A$1001,customers!$C$1:$C$1001,,3)=0,"",_xlfn.XLOOKUP(C296,customers!$A$1:$A$1001,customers!$C$1:$C$1001,,3))</f>
        <v/>
      </c>
      <c r="H296" s="7" t="str">
        <f aca="false">_xlfn.XLOOKUP(C296,customers!$A$1:$A$1001,customers!$G$1:$G$1001,,0)</f>
        <v>United States</v>
      </c>
      <c r="I296" s="1" t="str">
        <f aca="false">VLOOKUP(D296,products!$A$1:$G$49,2,0)</f>
        <v>Exc</v>
      </c>
      <c r="J296" s="1" t="str">
        <f aca="false">VLOOKUP($D296,products!$A$1:$G$49,3,0)</f>
        <v>L</v>
      </c>
      <c r="K296" s="9" t="n">
        <f aca="false">VLOOKUP($D296,products!$A$1:$G$49,4,0)</f>
        <v>1</v>
      </c>
      <c r="L296" s="10" t="n">
        <f aca="false">VLOOKUP($D296,products!$A$1:$G$49,5,0)</f>
        <v>14.85</v>
      </c>
      <c r="M296" s="10" t="n">
        <f aca="false">L296*E296</f>
        <v>44.55</v>
      </c>
      <c r="N296" s="1" t="str">
        <f aca="false">IF(I296="Rob","Robusta",IF(I296="Exc","Excelsa",IF(I296="Ara","Arab",IF(I296="Lib","Liberica"))))</f>
        <v>Excelsa</v>
      </c>
      <c r="O296" s="1" t="str">
        <f aca="false">IF(J296="M","Medium",IF(J296="L","Light",IF(J296="D","Dark")))</f>
        <v>Light</v>
      </c>
    </row>
    <row r="297" customFormat="false" ht="15" hidden="false" customHeight="false" outlineLevel="0" collapsed="false">
      <c r="A297" s="7" t="s">
        <v>619</v>
      </c>
      <c r="B297" s="8" t="n">
        <v>44057</v>
      </c>
      <c r="C297" s="7" t="s">
        <v>620</v>
      </c>
      <c r="D297" s="1" t="s">
        <v>24</v>
      </c>
      <c r="E297" s="7" t="n">
        <v>2</v>
      </c>
      <c r="F297" s="7" t="str">
        <f aca="false">_xlfn.XLOOKUP(C297,customers!A296:A1296,customers!B296:B1296,,0)</f>
        <v>Cybill Graddell</v>
      </c>
      <c r="G297" s="7" t="str">
        <f aca="false">IF(_xlfn.XLOOKUP(C297,customers!$A$1:$A$1001,customers!$C$1:$C$1001,,3)=0,"",_xlfn.XLOOKUP(C297,customers!$A$1:$A$1001,customers!$C$1:$C$1001,,3))</f>
        <v/>
      </c>
      <c r="H297" s="7" t="str">
        <f aca="false">_xlfn.XLOOKUP(C297,customers!$A$1:$A$1001,customers!$G$1:$G$1001,,0)</f>
        <v>United States</v>
      </c>
      <c r="I297" s="1" t="str">
        <f aca="false">VLOOKUP(D297,products!$A$1:$G$49,2,0)</f>
        <v>Exc</v>
      </c>
      <c r="J297" s="1" t="str">
        <f aca="false">VLOOKUP($D297,products!$A$1:$G$49,3,0)</f>
        <v>M</v>
      </c>
      <c r="K297" s="9" t="n">
        <f aca="false">VLOOKUP($D297,products!$A$1:$G$49,4,0)</f>
        <v>1</v>
      </c>
      <c r="L297" s="10" t="n">
        <f aca="false">VLOOKUP($D297,products!$A$1:$G$49,5,0)</f>
        <v>13.75</v>
      </c>
      <c r="M297" s="10" t="n">
        <f aca="false">L297*E297</f>
        <v>27.5</v>
      </c>
      <c r="N297" s="1" t="str">
        <f aca="false">IF(I297="Rob","Robusta",IF(I297="Exc","Excelsa",IF(I297="Ara","Arab",IF(I297="Lib","Liberica"))))</f>
        <v>Excelsa</v>
      </c>
      <c r="O297" s="1" t="str">
        <f aca="false">IF(J297="M","Medium",IF(J297="L","Light",IF(J297="D","Dark")))</f>
        <v>Medium</v>
      </c>
    </row>
    <row r="298" customFormat="false" ht="15" hidden="false" customHeight="false" outlineLevel="0" collapsed="false">
      <c r="A298" s="7" t="s">
        <v>621</v>
      </c>
      <c r="B298" s="8" t="n">
        <v>43597</v>
      </c>
      <c r="C298" s="7" t="s">
        <v>622</v>
      </c>
      <c r="D298" s="1" t="s">
        <v>37</v>
      </c>
      <c r="E298" s="7" t="n">
        <v>6</v>
      </c>
      <c r="F298" s="7" t="str">
        <f aca="false">_xlfn.XLOOKUP(C298,customers!A297:A1297,customers!B297:B1297,,0)</f>
        <v>Dorian Vizor</v>
      </c>
      <c r="G298" s="7" t="str">
        <f aca="false">IF(_xlfn.XLOOKUP(C298,customers!$A$1:$A$1001,customers!$C$1:$C$1001,,3)=0,"",_xlfn.XLOOKUP(C298,customers!$A$1:$A$1001,customers!$C$1:$C$1001,,3))</f>
        <v>dvizor88@furl.net</v>
      </c>
      <c r="H298" s="7" t="str">
        <f aca="false">_xlfn.XLOOKUP(C298,customers!$A$1:$A$1001,customers!$G$1:$G$1001,,0)</f>
        <v>United States</v>
      </c>
      <c r="I298" s="1" t="str">
        <f aca="false">VLOOKUP(D298,products!$A$1:$G$49,2,0)</f>
        <v>Rob</v>
      </c>
      <c r="J298" s="1" t="str">
        <f aca="false">VLOOKUP($D298,products!$A$1:$G$49,3,0)</f>
        <v>M</v>
      </c>
      <c r="K298" s="9" t="n">
        <f aca="false">VLOOKUP($D298,products!$A$1:$G$49,4,0)</f>
        <v>0.5</v>
      </c>
      <c r="L298" s="10" t="n">
        <f aca="false">VLOOKUP($D298,products!$A$1:$G$49,5,0)</f>
        <v>5.97</v>
      </c>
      <c r="M298" s="10" t="n">
        <f aca="false">L298*E298</f>
        <v>35.82</v>
      </c>
      <c r="N298" s="1" t="str">
        <f aca="false">IF(I298="Rob","Robusta",IF(I298="Exc","Excelsa",IF(I298="Ara","Arab",IF(I298="Lib","Liberica"))))</f>
        <v>Robusta</v>
      </c>
      <c r="O298" s="1" t="str">
        <f aca="false">IF(J298="M","Medium",IF(J298="L","Light",IF(J298="D","Dark")))</f>
        <v>Medium</v>
      </c>
    </row>
    <row r="299" customFormat="false" ht="15" hidden="false" customHeight="false" outlineLevel="0" collapsed="false">
      <c r="A299" s="7" t="s">
        <v>623</v>
      </c>
      <c r="B299" s="8" t="n">
        <v>44258</v>
      </c>
      <c r="C299" s="7" t="s">
        <v>624</v>
      </c>
      <c r="D299" s="1" t="s">
        <v>161</v>
      </c>
      <c r="E299" s="7" t="n">
        <v>3</v>
      </c>
      <c r="F299" s="7" t="str">
        <f aca="false">_xlfn.XLOOKUP(C299,customers!A298:A1298,customers!B298:B1298,,0)</f>
        <v>Eddi Sedgebeer</v>
      </c>
      <c r="G299" s="7" t="str">
        <f aca="false">IF(_xlfn.XLOOKUP(C299,customers!$A$1:$A$1001,customers!$C$1:$C$1001,,3)=0,"",_xlfn.XLOOKUP(C299,customers!$A$1:$A$1001,customers!$C$1:$C$1001,,3))</f>
        <v>esedgebeer89@oaic.gov.au</v>
      </c>
      <c r="H299" s="7" t="str">
        <f aca="false">_xlfn.XLOOKUP(C299,customers!$A$1:$A$1001,customers!$G$1:$G$1001,,0)</f>
        <v>United States</v>
      </c>
      <c r="I299" s="1" t="str">
        <f aca="false">VLOOKUP(D299,products!$A$1:$G$49,2,0)</f>
        <v>Rob</v>
      </c>
      <c r="J299" s="1" t="str">
        <f aca="false">VLOOKUP($D299,products!$A$1:$G$49,3,0)</f>
        <v>D</v>
      </c>
      <c r="K299" s="9" t="n">
        <f aca="false">VLOOKUP($D299,products!$A$1:$G$49,4,0)</f>
        <v>0.5</v>
      </c>
      <c r="L299" s="10" t="n">
        <f aca="false">VLOOKUP($D299,products!$A$1:$G$49,5,0)</f>
        <v>5.37</v>
      </c>
      <c r="M299" s="10" t="n">
        <f aca="false">L299*E299</f>
        <v>16.11</v>
      </c>
      <c r="N299" s="1" t="str">
        <f aca="false">IF(I299="Rob","Robusta",IF(I299="Exc","Excelsa",IF(I299="Ara","Arab",IF(I299="Lib","Liberica"))))</f>
        <v>Robusta</v>
      </c>
      <c r="O299" s="1" t="str">
        <f aca="false">IF(J299="M","Medium",IF(J299="L","Light",IF(J299="D","Dark")))</f>
        <v>Dark</v>
      </c>
    </row>
    <row r="300" customFormat="false" ht="15" hidden="false" customHeight="false" outlineLevel="0" collapsed="false">
      <c r="A300" s="7" t="s">
        <v>625</v>
      </c>
      <c r="B300" s="8" t="n">
        <v>43872</v>
      </c>
      <c r="C300" s="7" t="s">
        <v>626</v>
      </c>
      <c r="D300" s="1" t="s">
        <v>269</v>
      </c>
      <c r="E300" s="7" t="n">
        <v>6</v>
      </c>
      <c r="F300" s="7" t="str">
        <f aca="false">_xlfn.XLOOKUP(C300,customers!A299:A1299,customers!B299:B1299,,0)</f>
        <v>Ken Lestrange</v>
      </c>
      <c r="G300" s="7" t="str">
        <f aca="false">IF(_xlfn.XLOOKUP(C300,customers!$A$1:$A$1001,customers!$C$1:$C$1001,,3)=0,"",_xlfn.XLOOKUP(C300,customers!$A$1:$A$1001,customers!$C$1:$C$1001,,3))</f>
        <v>klestrange8a@lulu.com</v>
      </c>
      <c r="H300" s="7" t="str">
        <f aca="false">_xlfn.XLOOKUP(C300,customers!$A$1:$A$1001,customers!$G$1:$G$1001,,0)</f>
        <v>United States</v>
      </c>
      <c r="I300" s="1" t="str">
        <f aca="false">VLOOKUP(D300,products!$A$1:$G$49,2,0)</f>
        <v>Exc</v>
      </c>
      <c r="J300" s="1" t="str">
        <f aca="false">VLOOKUP($D300,products!$A$1:$G$49,3,0)</f>
        <v>L</v>
      </c>
      <c r="K300" s="9" t="n">
        <f aca="false">VLOOKUP($D300,products!$A$1:$G$49,4,0)</f>
        <v>0.2</v>
      </c>
      <c r="L300" s="10" t="n">
        <f aca="false">VLOOKUP($D300,products!$A$1:$G$49,5,0)</f>
        <v>4.455</v>
      </c>
      <c r="M300" s="10" t="n">
        <f aca="false">L300*E300</f>
        <v>26.73</v>
      </c>
      <c r="N300" s="1" t="str">
        <f aca="false">IF(I300="Rob","Robusta",IF(I300="Exc","Excelsa",IF(I300="Ara","Arab",IF(I300="Lib","Liberica"))))</f>
        <v>Excelsa</v>
      </c>
      <c r="O300" s="1" t="str">
        <f aca="false">IF(J300="M","Medium",IF(J300="L","Light",IF(J300="D","Dark")))</f>
        <v>Light</v>
      </c>
    </row>
    <row r="301" customFormat="false" ht="15" hidden="false" customHeight="false" outlineLevel="0" collapsed="false">
      <c r="A301" s="7" t="s">
        <v>627</v>
      </c>
      <c r="B301" s="8" t="n">
        <v>43582</v>
      </c>
      <c r="C301" s="7" t="s">
        <v>628</v>
      </c>
      <c r="D301" s="1" t="s">
        <v>45</v>
      </c>
      <c r="E301" s="7" t="n">
        <v>6</v>
      </c>
      <c r="F301" s="7" t="str">
        <f aca="false">_xlfn.XLOOKUP(C301,customers!A300:A1300,customers!B300:B1300,,0)</f>
        <v>Lacee Tanti</v>
      </c>
      <c r="G301" s="7" t="str">
        <f aca="false">IF(_xlfn.XLOOKUP(C301,customers!$A$1:$A$1001,customers!$C$1:$C$1001,,3)=0,"",_xlfn.XLOOKUP(C301,customers!$A$1:$A$1001,customers!$C$1:$C$1001,,3))</f>
        <v>ltanti8b@techcrunch.com</v>
      </c>
      <c r="H301" s="7" t="str">
        <f aca="false">_xlfn.XLOOKUP(C301,customers!$A$1:$A$1001,customers!$G$1:$G$1001,,0)</f>
        <v>United States</v>
      </c>
      <c r="I301" s="1" t="str">
        <f aca="false">VLOOKUP(D301,products!$A$1:$G$49,2,0)</f>
        <v>Exc</v>
      </c>
      <c r="J301" s="1" t="str">
        <f aca="false">VLOOKUP($D301,products!$A$1:$G$49,3,0)</f>
        <v>L</v>
      </c>
      <c r="K301" s="9" t="n">
        <f aca="false">VLOOKUP($D301,products!$A$1:$G$49,4,0)</f>
        <v>2.5</v>
      </c>
      <c r="L301" s="10" t="n">
        <f aca="false">VLOOKUP($D301,products!$A$1:$G$49,5,0)</f>
        <v>34.155</v>
      </c>
      <c r="M301" s="10" t="n">
        <f aca="false">L301*E301</f>
        <v>204.93</v>
      </c>
      <c r="N301" s="1" t="str">
        <f aca="false">IF(I301="Rob","Robusta",IF(I301="Exc","Excelsa",IF(I301="Ara","Arab",IF(I301="Lib","Liberica"))))</f>
        <v>Excelsa</v>
      </c>
      <c r="O301" s="1" t="str">
        <f aca="false">IF(J301="M","Medium",IF(J301="L","Light",IF(J301="D","Dark")))</f>
        <v>Light</v>
      </c>
    </row>
    <row r="302" customFormat="false" ht="15" hidden="false" customHeight="false" outlineLevel="0" collapsed="false">
      <c r="A302" s="7" t="s">
        <v>629</v>
      </c>
      <c r="B302" s="8" t="n">
        <v>44646</v>
      </c>
      <c r="C302" s="7" t="s">
        <v>630</v>
      </c>
      <c r="D302" s="1" t="s">
        <v>21</v>
      </c>
      <c r="E302" s="7" t="n">
        <v>3</v>
      </c>
      <c r="F302" s="7" t="str">
        <f aca="false">_xlfn.XLOOKUP(C302,customers!A301:A1301,customers!B301:B1301,,0)</f>
        <v>Arel De Lasci</v>
      </c>
      <c r="G302" s="7" t="str">
        <f aca="false">IF(_xlfn.XLOOKUP(C302,customers!$A$1:$A$1001,customers!$C$1:$C$1001,,3)=0,"",_xlfn.XLOOKUP(C302,customers!$A$1:$A$1001,customers!$C$1:$C$1001,,3))</f>
        <v>ade8c@1und1.de</v>
      </c>
      <c r="H302" s="7" t="str">
        <f aca="false">_xlfn.XLOOKUP(C302,customers!$A$1:$A$1001,customers!$G$1:$G$1001,,0)</f>
        <v>United States</v>
      </c>
      <c r="I302" s="1" t="str">
        <f aca="false">VLOOKUP(D302,products!$A$1:$G$49,2,0)</f>
        <v>Ara</v>
      </c>
      <c r="J302" s="1" t="str">
        <f aca="false">VLOOKUP($D302,products!$A$1:$G$49,3,0)</f>
        <v>L</v>
      </c>
      <c r="K302" s="9" t="n">
        <f aca="false">VLOOKUP($D302,products!$A$1:$G$49,4,0)</f>
        <v>1</v>
      </c>
      <c r="L302" s="10" t="n">
        <f aca="false">VLOOKUP($D302,products!$A$1:$G$49,5,0)</f>
        <v>12.95</v>
      </c>
      <c r="M302" s="10" t="n">
        <f aca="false">L302*E302</f>
        <v>38.85</v>
      </c>
      <c r="N302" s="1" t="str">
        <f aca="false">IF(I302="Rob","Robusta",IF(I302="Exc","Excelsa",IF(I302="Ara","Arab",IF(I302="Lib","Liberica"))))</f>
        <v>Arab</v>
      </c>
      <c r="O302" s="1" t="str">
        <f aca="false">IF(J302="M","Medium",IF(J302="L","Light",IF(J302="D","Dark")))</f>
        <v>Light</v>
      </c>
    </row>
    <row r="303" customFormat="false" ht="15" hidden="false" customHeight="false" outlineLevel="0" collapsed="false">
      <c r="A303" s="7" t="s">
        <v>631</v>
      </c>
      <c r="B303" s="8" t="n">
        <v>44102</v>
      </c>
      <c r="C303" s="7" t="s">
        <v>632</v>
      </c>
      <c r="D303" s="1" t="s">
        <v>53</v>
      </c>
      <c r="E303" s="7" t="n">
        <v>4</v>
      </c>
      <c r="F303" s="7" t="str">
        <f aca="false">_xlfn.XLOOKUP(C303,customers!A302:A1302,customers!B302:B1302,,0)</f>
        <v>Trescha Jedrachowicz</v>
      </c>
      <c r="G303" s="7" t="str">
        <f aca="false">IF(_xlfn.XLOOKUP(C303,customers!$A$1:$A$1001,customers!$C$1:$C$1001,,3)=0,"",_xlfn.XLOOKUP(C303,customers!$A$1:$A$1001,customers!$C$1:$C$1001,,3))</f>
        <v>tjedrachowicz8d@acquirethisname.com</v>
      </c>
      <c r="H303" s="7" t="str">
        <f aca="false">_xlfn.XLOOKUP(C303,customers!$A$1:$A$1001,customers!$G$1:$G$1001,,0)</f>
        <v>United States</v>
      </c>
      <c r="I303" s="1" t="str">
        <f aca="false">VLOOKUP(D303,products!$A$1:$G$49,2,0)</f>
        <v>Lib</v>
      </c>
      <c r="J303" s="1" t="str">
        <f aca="false">VLOOKUP($D303,products!$A$1:$G$49,3,0)</f>
        <v>D</v>
      </c>
      <c r="K303" s="9" t="n">
        <f aca="false">VLOOKUP($D303,products!$A$1:$G$49,4,0)</f>
        <v>0.2</v>
      </c>
      <c r="L303" s="10" t="n">
        <f aca="false">VLOOKUP($D303,products!$A$1:$G$49,5,0)</f>
        <v>3.885</v>
      </c>
      <c r="M303" s="10" t="n">
        <f aca="false">L303*E303</f>
        <v>15.54</v>
      </c>
      <c r="N303" s="1" t="str">
        <f aca="false">IF(I303="Rob","Robusta",IF(I303="Exc","Excelsa",IF(I303="Ara","Arab",IF(I303="Lib","Liberica"))))</f>
        <v>Liberica</v>
      </c>
      <c r="O303" s="1" t="str">
        <f aca="false">IF(J303="M","Medium",IF(J303="L","Light",IF(J303="D","Dark")))</f>
        <v>Dark</v>
      </c>
    </row>
    <row r="304" customFormat="false" ht="15" hidden="false" customHeight="false" outlineLevel="0" collapsed="false">
      <c r="A304" s="7" t="s">
        <v>633</v>
      </c>
      <c r="B304" s="8" t="n">
        <v>43762</v>
      </c>
      <c r="C304" s="7" t="s">
        <v>634</v>
      </c>
      <c r="D304" s="1" t="s">
        <v>82</v>
      </c>
      <c r="E304" s="7" t="n">
        <v>1</v>
      </c>
      <c r="F304" s="7" t="str">
        <f aca="false">_xlfn.XLOOKUP(C304,customers!A303:A1303,customers!B303:B1303,,0)</f>
        <v>Perkin Stonner</v>
      </c>
      <c r="G304" s="7" t="str">
        <f aca="false">IF(_xlfn.XLOOKUP(C304,customers!$A$1:$A$1001,customers!$C$1:$C$1001,,3)=0,"",_xlfn.XLOOKUP(C304,customers!$A$1:$A$1001,customers!$C$1:$C$1001,,3))</f>
        <v>pstonner8e@moonfruit.com</v>
      </c>
      <c r="H304" s="7" t="str">
        <f aca="false">_xlfn.XLOOKUP(C304,customers!$A$1:$A$1001,customers!$G$1:$G$1001,,0)</f>
        <v>United States</v>
      </c>
      <c r="I304" s="1" t="str">
        <f aca="false">VLOOKUP(D304,products!$A$1:$G$49,2,0)</f>
        <v>Ara</v>
      </c>
      <c r="J304" s="1" t="str">
        <f aca="false">VLOOKUP($D304,products!$A$1:$G$49,3,0)</f>
        <v>M</v>
      </c>
      <c r="K304" s="9" t="n">
        <f aca="false">VLOOKUP($D304,products!$A$1:$G$49,4,0)</f>
        <v>0.5</v>
      </c>
      <c r="L304" s="10" t="n">
        <f aca="false">VLOOKUP($D304,products!$A$1:$G$49,5,0)</f>
        <v>6.75</v>
      </c>
      <c r="M304" s="10" t="n">
        <f aca="false">L304*E304</f>
        <v>6.75</v>
      </c>
      <c r="N304" s="1" t="str">
        <f aca="false">IF(I304="Rob","Robusta",IF(I304="Exc","Excelsa",IF(I304="Ara","Arab",IF(I304="Lib","Liberica"))))</f>
        <v>Arab</v>
      </c>
      <c r="O304" s="1" t="str">
        <f aca="false">IF(J304="M","Medium",IF(J304="L","Light",IF(J304="D","Dark")))</f>
        <v>Medium</v>
      </c>
    </row>
    <row r="305" customFormat="false" ht="15" hidden="false" customHeight="false" outlineLevel="0" collapsed="false">
      <c r="A305" s="7" t="s">
        <v>635</v>
      </c>
      <c r="B305" s="8" t="n">
        <v>44412</v>
      </c>
      <c r="C305" s="7" t="s">
        <v>636</v>
      </c>
      <c r="D305" s="1" t="s">
        <v>545</v>
      </c>
      <c r="E305" s="7" t="n">
        <v>4</v>
      </c>
      <c r="F305" s="7" t="str">
        <f aca="false">_xlfn.XLOOKUP(C305,customers!A304:A1304,customers!B304:B1304,,0)</f>
        <v>Darrin Tingly</v>
      </c>
      <c r="G305" s="7" t="str">
        <f aca="false">IF(_xlfn.XLOOKUP(C305,customers!$A$1:$A$1001,customers!$C$1:$C$1001,,3)=0,"",_xlfn.XLOOKUP(C305,customers!$A$1:$A$1001,customers!$C$1:$C$1001,,3))</f>
        <v>dtingly8f@goo.ne.jp</v>
      </c>
      <c r="H305" s="7" t="str">
        <f aca="false">_xlfn.XLOOKUP(C305,customers!$A$1:$A$1001,customers!$G$1:$G$1001,,0)</f>
        <v>United States</v>
      </c>
      <c r="I305" s="1" t="str">
        <f aca="false">VLOOKUP(D305,products!$A$1:$G$49,2,0)</f>
        <v>Exc</v>
      </c>
      <c r="J305" s="1" t="str">
        <f aca="false">VLOOKUP($D305,products!$A$1:$G$49,3,0)</f>
        <v>D</v>
      </c>
      <c r="K305" s="9" t="n">
        <f aca="false">VLOOKUP($D305,products!$A$1:$G$49,4,0)</f>
        <v>2.5</v>
      </c>
      <c r="L305" s="10" t="n">
        <f aca="false">VLOOKUP($D305,products!$A$1:$G$49,5,0)</f>
        <v>27.945</v>
      </c>
      <c r="M305" s="10" t="n">
        <f aca="false">L305*E305</f>
        <v>111.78</v>
      </c>
      <c r="N305" s="1" t="str">
        <f aca="false">IF(I305="Rob","Robusta",IF(I305="Exc","Excelsa",IF(I305="Ara","Arab",IF(I305="Lib","Liberica"))))</f>
        <v>Excelsa</v>
      </c>
      <c r="O305" s="1" t="str">
        <f aca="false">IF(J305="M","Medium",IF(J305="L","Light",IF(J305="D","Dark")))</f>
        <v>Dark</v>
      </c>
    </row>
    <row r="306" customFormat="false" ht="15" hidden="false" customHeight="false" outlineLevel="0" collapsed="false">
      <c r="A306" s="7" t="s">
        <v>637</v>
      </c>
      <c r="B306" s="8" t="n">
        <v>43828</v>
      </c>
      <c r="C306" s="7" t="s">
        <v>638</v>
      </c>
      <c r="D306" s="1" t="s">
        <v>130</v>
      </c>
      <c r="E306" s="7" t="n">
        <v>1</v>
      </c>
      <c r="F306" s="7" t="str">
        <f aca="false">_xlfn.XLOOKUP(C306,customers!A305:A1305,customers!B305:B1305,,0)</f>
        <v>Claudetta Rushe</v>
      </c>
      <c r="G306" s="7" t="str">
        <f aca="false">IF(_xlfn.XLOOKUP(C306,customers!$A$1:$A$1001,customers!$C$1:$C$1001,,3)=0,"",_xlfn.XLOOKUP(C306,customers!$A$1:$A$1001,customers!$C$1:$C$1001,,3))</f>
        <v>crushe8n@about.me</v>
      </c>
      <c r="H306" s="7" t="str">
        <f aca="false">_xlfn.XLOOKUP(C306,customers!$A$1:$A$1001,customers!$G$1:$G$1001,,0)</f>
        <v>United States</v>
      </c>
      <c r="I306" s="1" t="str">
        <f aca="false">VLOOKUP(D306,products!$A$1:$G$49,2,0)</f>
        <v>Ara</v>
      </c>
      <c r="J306" s="1" t="str">
        <f aca="false">VLOOKUP($D306,products!$A$1:$G$49,3,0)</f>
        <v>L</v>
      </c>
      <c r="K306" s="9" t="n">
        <f aca="false">VLOOKUP($D306,products!$A$1:$G$49,4,0)</f>
        <v>0.2</v>
      </c>
      <c r="L306" s="10" t="n">
        <f aca="false">VLOOKUP($D306,products!$A$1:$G$49,5,0)</f>
        <v>3.885</v>
      </c>
      <c r="M306" s="10" t="n">
        <f aca="false">L306*E306</f>
        <v>3.885</v>
      </c>
      <c r="N306" s="1" t="str">
        <f aca="false">IF(I306="Rob","Robusta",IF(I306="Exc","Excelsa",IF(I306="Ara","Arab",IF(I306="Lib","Liberica"))))</f>
        <v>Arab</v>
      </c>
      <c r="O306" s="1" t="str">
        <f aca="false">IF(J306="M","Medium",IF(J306="L","Light",IF(J306="D","Dark")))</f>
        <v>Light</v>
      </c>
    </row>
    <row r="307" customFormat="false" ht="15" hidden="false" customHeight="false" outlineLevel="0" collapsed="false">
      <c r="A307" s="7" t="s">
        <v>639</v>
      </c>
      <c r="B307" s="8" t="n">
        <v>43796</v>
      </c>
      <c r="C307" s="7" t="s">
        <v>640</v>
      </c>
      <c r="D307" s="1" t="s">
        <v>92</v>
      </c>
      <c r="E307" s="7" t="n">
        <v>5</v>
      </c>
      <c r="F307" s="7" t="str">
        <f aca="false">_xlfn.XLOOKUP(C307,customers!A306:A1306,customers!B306:B1306,,0)</f>
        <v>Benn Checci</v>
      </c>
      <c r="G307" s="7" t="str">
        <f aca="false">IF(_xlfn.XLOOKUP(C307,customers!$A$1:$A$1001,customers!$C$1:$C$1001,,3)=0,"",_xlfn.XLOOKUP(C307,customers!$A$1:$A$1001,customers!$C$1:$C$1001,,3))</f>
        <v>bchecci8h@usa.gov</v>
      </c>
      <c r="H307" s="7" t="str">
        <f aca="false">_xlfn.XLOOKUP(C307,customers!$A$1:$A$1001,customers!$G$1:$G$1001,,0)</f>
        <v>United Kingdom</v>
      </c>
      <c r="I307" s="1" t="str">
        <f aca="false">VLOOKUP(D307,products!$A$1:$G$49,2,0)</f>
        <v>Lib</v>
      </c>
      <c r="J307" s="1" t="str">
        <f aca="false">VLOOKUP($D307,products!$A$1:$G$49,3,0)</f>
        <v>M</v>
      </c>
      <c r="K307" s="9" t="n">
        <f aca="false">VLOOKUP($D307,products!$A$1:$G$49,4,0)</f>
        <v>0.2</v>
      </c>
      <c r="L307" s="10" t="n">
        <f aca="false">VLOOKUP($D307,products!$A$1:$G$49,5,0)</f>
        <v>4.365</v>
      </c>
      <c r="M307" s="10" t="n">
        <f aca="false">L307*E307</f>
        <v>21.825</v>
      </c>
      <c r="N307" s="1" t="str">
        <f aca="false">IF(I307="Rob","Robusta",IF(I307="Exc","Excelsa",IF(I307="Ara","Arab",IF(I307="Lib","Liberica"))))</f>
        <v>Liberica</v>
      </c>
      <c r="O307" s="1" t="str">
        <f aca="false">IF(J307="M","Medium",IF(J307="L","Light",IF(J307="D","Dark")))</f>
        <v>Medium</v>
      </c>
    </row>
    <row r="308" customFormat="false" ht="15" hidden="false" customHeight="false" outlineLevel="0" collapsed="false">
      <c r="A308" s="7" t="s">
        <v>641</v>
      </c>
      <c r="B308" s="8" t="n">
        <v>43890</v>
      </c>
      <c r="C308" s="7" t="s">
        <v>642</v>
      </c>
      <c r="D308" s="1" t="s">
        <v>177</v>
      </c>
      <c r="E308" s="7" t="n">
        <v>5</v>
      </c>
      <c r="F308" s="7" t="str">
        <f aca="false">_xlfn.XLOOKUP(C308,customers!A307:A1307,customers!B307:B1307,,0)</f>
        <v>Janifer Bagot</v>
      </c>
      <c r="G308" s="7" t="str">
        <f aca="false">IF(_xlfn.XLOOKUP(C308,customers!$A$1:$A$1001,customers!$C$1:$C$1001,,3)=0,"",_xlfn.XLOOKUP(C308,customers!$A$1:$A$1001,customers!$C$1:$C$1001,,3))</f>
        <v>jbagot8i@mac.com</v>
      </c>
      <c r="H308" s="7" t="str">
        <f aca="false">_xlfn.XLOOKUP(C308,customers!$A$1:$A$1001,customers!$G$1:$G$1001,,0)</f>
        <v>United States</v>
      </c>
      <c r="I308" s="1" t="str">
        <f aca="false">VLOOKUP(D308,products!$A$1:$G$49,2,0)</f>
        <v>Rob</v>
      </c>
      <c r="J308" s="1" t="str">
        <f aca="false">VLOOKUP($D308,products!$A$1:$G$49,3,0)</f>
        <v>M</v>
      </c>
      <c r="K308" s="9" t="n">
        <f aca="false">VLOOKUP($D308,products!$A$1:$G$49,4,0)</f>
        <v>0.2</v>
      </c>
      <c r="L308" s="10" t="n">
        <f aca="false">VLOOKUP($D308,products!$A$1:$G$49,5,0)</f>
        <v>2.985</v>
      </c>
      <c r="M308" s="10" t="n">
        <f aca="false">L308*E308</f>
        <v>14.925</v>
      </c>
      <c r="N308" s="1" t="str">
        <f aca="false">IF(I308="Rob","Robusta",IF(I308="Exc","Excelsa",IF(I308="Ara","Arab",IF(I308="Lib","Liberica"))))</f>
        <v>Robusta</v>
      </c>
      <c r="O308" s="1" t="str">
        <f aca="false">IF(J308="M","Medium",IF(J308="L","Light",IF(J308="D","Dark")))</f>
        <v>Medium</v>
      </c>
    </row>
    <row r="309" customFormat="false" ht="15" hidden="false" customHeight="false" outlineLevel="0" collapsed="false">
      <c r="A309" s="7" t="s">
        <v>643</v>
      </c>
      <c r="B309" s="8" t="n">
        <v>44227</v>
      </c>
      <c r="C309" s="7" t="s">
        <v>644</v>
      </c>
      <c r="D309" s="1" t="s">
        <v>76</v>
      </c>
      <c r="E309" s="7" t="n">
        <v>3</v>
      </c>
      <c r="F309" s="7" t="str">
        <f aca="false">_xlfn.XLOOKUP(C309,customers!A308:A1308,customers!B308:B1308,,0)</f>
        <v>Ermin Beeble</v>
      </c>
      <c r="G309" s="7" t="str">
        <f aca="false">IF(_xlfn.XLOOKUP(C309,customers!$A$1:$A$1001,customers!$C$1:$C$1001,,3)=0,"",_xlfn.XLOOKUP(C309,customers!$A$1:$A$1001,customers!$C$1:$C$1001,,3))</f>
        <v>ebeeble8j@soundcloud.com</v>
      </c>
      <c r="H309" s="7" t="str">
        <f aca="false">_xlfn.XLOOKUP(C309,customers!$A$1:$A$1001,customers!$G$1:$G$1001,,0)</f>
        <v>United States</v>
      </c>
      <c r="I309" s="1" t="str">
        <f aca="false">VLOOKUP(D309,products!$A$1:$G$49,2,0)</f>
        <v>Ara</v>
      </c>
      <c r="J309" s="1" t="str">
        <f aca="false">VLOOKUP($D309,products!$A$1:$G$49,3,0)</f>
        <v>M</v>
      </c>
      <c r="K309" s="9" t="n">
        <f aca="false">VLOOKUP($D309,products!$A$1:$G$49,4,0)</f>
        <v>1</v>
      </c>
      <c r="L309" s="10" t="n">
        <f aca="false">VLOOKUP($D309,products!$A$1:$G$49,5,0)</f>
        <v>11.25</v>
      </c>
      <c r="M309" s="10" t="n">
        <f aca="false">L309*E309</f>
        <v>33.75</v>
      </c>
      <c r="N309" s="1" t="str">
        <f aca="false">IF(I309="Rob","Robusta",IF(I309="Exc","Excelsa",IF(I309="Ara","Arab",IF(I309="Lib","Liberica"))))</f>
        <v>Arab</v>
      </c>
      <c r="O309" s="1" t="str">
        <f aca="false">IF(J309="M","Medium",IF(J309="L","Light",IF(J309="D","Dark")))</f>
        <v>Medium</v>
      </c>
    </row>
    <row r="310" customFormat="false" ht="15" hidden="false" customHeight="false" outlineLevel="0" collapsed="false">
      <c r="A310" s="7" t="s">
        <v>645</v>
      </c>
      <c r="B310" s="8" t="n">
        <v>44729</v>
      </c>
      <c r="C310" s="7" t="s">
        <v>646</v>
      </c>
      <c r="D310" s="1" t="s">
        <v>76</v>
      </c>
      <c r="E310" s="7" t="n">
        <v>3</v>
      </c>
      <c r="F310" s="7" t="str">
        <f aca="false">_xlfn.XLOOKUP(C310,customers!A309:A1309,customers!B309:B1309,,0)</f>
        <v>Cos Fluin</v>
      </c>
      <c r="G310" s="7" t="str">
        <f aca="false">IF(_xlfn.XLOOKUP(C310,customers!$A$1:$A$1001,customers!$C$1:$C$1001,,3)=0,"",_xlfn.XLOOKUP(C310,customers!$A$1:$A$1001,customers!$C$1:$C$1001,,3))</f>
        <v>cfluin8k@flickr.com</v>
      </c>
      <c r="H310" s="7" t="str">
        <f aca="false">_xlfn.XLOOKUP(C310,customers!$A$1:$A$1001,customers!$G$1:$G$1001,,0)</f>
        <v>United Kingdom</v>
      </c>
      <c r="I310" s="1" t="str">
        <f aca="false">VLOOKUP(D310,products!$A$1:$G$49,2,0)</f>
        <v>Ara</v>
      </c>
      <c r="J310" s="1" t="str">
        <f aca="false">VLOOKUP($D310,products!$A$1:$G$49,3,0)</f>
        <v>M</v>
      </c>
      <c r="K310" s="9" t="n">
        <f aca="false">VLOOKUP($D310,products!$A$1:$G$49,4,0)</f>
        <v>1</v>
      </c>
      <c r="L310" s="10" t="n">
        <f aca="false">VLOOKUP($D310,products!$A$1:$G$49,5,0)</f>
        <v>11.25</v>
      </c>
      <c r="M310" s="10" t="n">
        <f aca="false">L310*E310</f>
        <v>33.75</v>
      </c>
      <c r="N310" s="1" t="str">
        <f aca="false">IF(I310="Rob","Robusta",IF(I310="Exc","Excelsa",IF(I310="Ara","Arab",IF(I310="Lib","Liberica"))))</f>
        <v>Arab</v>
      </c>
      <c r="O310" s="1" t="str">
        <f aca="false">IF(J310="M","Medium",IF(J310="L","Light",IF(J310="D","Dark")))</f>
        <v>Medium</v>
      </c>
    </row>
    <row r="311" customFormat="false" ht="15" hidden="false" customHeight="false" outlineLevel="0" collapsed="false">
      <c r="A311" s="7" t="s">
        <v>647</v>
      </c>
      <c r="B311" s="8" t="n">
        <v>43864</v>
      </c>
      <c r="C311" s="7" t="s">
        <v>648</v>
      </c>
      <c r="D311" s="1" t="s">
        <v>92</v>
      </c>
      <c r="E311" s="7" t="n">
        <v>6</v>
      </c>
      <c r="F311" s="7" t="str">
        <f aca="false">_xlfn.XLOOKUP(C311,customers!A310:A1310,customers!B310:B1310,,0)</f>
        <v>Eveleen Bletsor</v>
      </c>
      <c r="G311" s="7" t="str">
        <f aca="false">IF(_xlfn.XLOOKUP(C311,customers!$A$1:$A$1001,customers!$C$1:$C$1001,,3)=0,"",_xlfn.XLOOKUP(C311,customers!$A$1:$A$1001,customers!$C$1:$C$1001,,3))</f>
        <v>ebletsor8l@vinaora.com</v>
      </c>
      <c r="H311" s="7" t="str">
        <f aca="false">_xlfn.XLOOKUP(C311,customers!$A$1:$A$1001,customers!$G$1:$G$1001,,0)</f>
        <v>United States</v>
      </c>
      <c r="I311" s="1" t="str">
        <f aca="false">VLOOKUP(D311,products!$A$1:$G$49,2,0)</f>
        <v>Lib</v>
      </c>
      <c r="J311" s="1" t="str">
        <f aca="false">VLOOKUP($D311,products!$A$1:$G$49,3,0)</f>
        <v>M</v>
      </c>
      <c r="K311" s="9" t="n">
        <f aca="false">VLOOKUP($D311,products!$A$1:$G$49,4,0)</f>
        <v>0.2</v>
      </c>
      <c r="L311" s="10" t="n">
        <f aca="false">VLOOKUP($D311,products!$A$1:$G$49,5,0)</f>
        <v>4.365</v>
      </c>
      <c r="M311" s="10" t="n">
        <f aca="false">L311*E311</f>
        <v>26.19</v>
      </c>
      <c r="N311" s="1" t="str">
        <f aca="false">IF(I311="Rob","Robusta",IF(I311="Exc","Excelsa",IF(I311="Ara","Arab",IF(I311="Lib","Liberica"))))</f>
        <v>Liberica</v>
      </c>
      <c r="O311" s="1" t="str">
        <f aca="false">IF(J311="M","Medium",IF(J311="L","Light",IF(J311="D","Dark")))</f>
        <v>Medium</v>
      </c>
    </row>
    <row r="312" customFormat="false" ht="15" hidden="false" customHeight="false" outlineLevel="0" collapsed="false">
      <c r="A312" s="7" t="s">
        <v>649</v>
      </c>
      <c r="B312" s="8" t="n">
        <v>44586</v>
      </c>
      <c r="C312" s="7" t="s">
        <v>650</v>
      </c>
      <c r="D312" s="1" t="s">
        <v>152</v>
      </c>
      <c r="E312" s="7" t="n">
        <v>1</v>
      </c>
      <c r="F312" s="7" t="str">
        <f aca="false">_xlfn.XLOOKUP(C312,customers!A311:A1311,customers!B311:B1311,,0)</f>
        <v>Paola Brydell</v>
      </c>
      <c r="G312" s="7" t="str">
        <f aca="false">IF(_xlfn.XLOOKUP(C312,customers!$A$1:$A$1001,customers!$C$1:$C$1001,,3)=0,"",_xlfn.XLOOKUP(C312,customers!$A$1:$A$1001,customers!$C$1:$C$1001,,3))</f>
        <v>pbrydell8m@bloglovin.com</v>
      </c>
      <c r="H312" s="7" t="str">
        <f aca="false">_xlfn.XLOOKUP(C312,customers!$A$1:$A$1001,customers!$G$1:$G$1001,,0)</f>
        <v>Ireland</v>
      </c>
      <c r="I312" s="1" t="str">
        <f aca="false">VLOOKUP(D312,products!$A$1:$G$49,2,0)</f>
        <v>Exc</v>
      </c>
      <c r="J312" s="1" t="str">
        <f aca="false">VLOOKUP($D312,products!$A$1:$G$49,3,0)</f>
        <v>L</v>
      </c>
      <c r="K312" s="9" t="n">
        <f aca="false">VLOOKUP($D312,products!$A$1:$G$49,4,0)</f>
        <v>1</v>
      </c>
      <c r="L312" s="10" t="n">
        <f aca="false">VLOOKUP($D312,products!$A$1:$G$49,5,0)</f>
        <v>14.85</v>
      </c>
      <c r="M312" s="10" t="n">
        <f aca="false">L312*E312</f>
        <v>14.85</v>
      </c>
      <c r="N312" s="1" t="str">
        <f aca="false">IF(I312="Rob","Robusta",IF(I312="Exc","Excelsa",IF(I312="Ara","Arab",IF(I312="Lib","Liberica"))))</f>
        <v>Excelsa</v>
      </c>
      <c r="O312" s="1" t="str">
        <f aca="false">IF(J312="M","Medium",IF(J312="L","Light",IF(J312="D","Dark")))</f>
        <v>Light</v>
      </c>
    </row>
    <row r="313" customFormat="false" ht="15" hidden="false" customHeight="false" outlineLevel="0" collapsed="false">
      <c r="A313" s="7" t="s">
        <v>651</v>
      </c>
      <c r="B313" s="8" t="n">
        <v>43951</v>
      </c>
      <c r="C313" s="7" t="s">
        <v>638</v>
      </c>
      <c r="D313" s="1" t="s">
        <v>127</v>
      </c>
      <c r="E313" s="7" t="n">
        <v>6</v>
      </c>
      <c r="F313" s="7" t="str">
        <f aca="false">_xlfn.XLOOKUP(C313,customers!A312:A1312,customers!B312:B1312,,0)</f>
        <v>Claudetta Rushe</v>
      </c>
      <c r="G313" s="7" t="str">
        <f aca="false">IF(_xlfn.XLOOKUP(C313,customers!$A$1:$A$1001,customers!$C$1:$C$1001,,3)=0,"",_xlfn.XLOOKUP(C313,customers!$A$1:$A$1001,customers!$C$1:$C$1001,,3))</f>
        <v>crushe8n@about.me</v>
      </c>
      <c r="H313" s="7" t="str">
        <f aca="false">_xlfn.XLOOKUP(C313,customers!$A$1:$A$1001,customers!$G$1:$G$1001,,0)</f>
        <v>United States</v>
      </c>
      <c r="I313" s="1" t="str">
        <f aca="false">VLOOKUP(D313,products!$A$1:$G$49,2,0)</f>
        <v>Exc</v>
      </c>
      <c r="J313" s="1" t="str">
        <f aca="false">VLOOKUP($D313,products!$A$1:$G$49,3,0)</f>
        <v>M</v>
      </c>
      <c r="K313" s="9" t="n">
        <f aca="false">VLOOKUP($D313,products!$A$1:$G$49,4,0)</f>
        <v>2.5</v>
      </c>
      <c r="L313" s="10" t="n">
        <f aca="false">VLOOKUP($D313,products!$A$1:$G$49,5,0)</f>
        <v>31.625</v>
      </c>
      <c r="M313" s="10" t="n">
        <f aca="false">L313*E313</f>
        <v>189.75</v>
      </c>
      <c r="N313" s="1" t="str">
        <f aca="false">IF(I313="Rob","Robusta",IF(I313="Exc","Excelsa",IF(I313="Ara","Arab",IF(I313="Lib","Liberica"))))</f>
        <v>Excelsa</v>
      </c>
      <c r="O313" s="1" t="str">
        <f aca="false">IF(J313="M","Medium",IF(J313="L","Light",IF(J313="D","Dark")))</f>
        <v>Medium</v>
      </c>
    </row>
    <row r="314" customFormat="false" ht="15" hidden="false" customHeight="false" outlineLevel="0" collapsed="false">
      <c r="A314" s="7" t="s">
        <v>652</v>
      </c>
      <c r="B314" s="8" t="n">
        <v>44317</v>
      </c>
      <c r="C314" s="7" t="s">
        <v>653</v>
      </c>
      <c r="D314" s="1" t="s">
        <v>37</v>
      </c>
      <c r="E314" s="7" t="n">
        <v>1</v>
      </c>
      <c r="F314" s="7" t="str">
        <f aca="false">_xlfn.XLOOKUP(C314,customers!A313:A1313,customers!B313:B1313,,0)</f>
        <v>Natka Leethem</v>
      </c>
      <c r="G314" s="7" t="str">
        <f aca="false">IF(_xlfn.XLOOKUP(C314,customers!$A$1:$A$1001,customers!$C$1:$C$1001,,3)=0,"",_xlfn.XLOOKUP(C314,customers!$A$1:$A$1001,customers!$C$1:$C$1001,,3))</f>
        <v>nleethem8o@mac.com</v>
      </c>
      <c r="H314" s="7" t="str">
        <f aca="false">_xlfn.XLOOKUP(C314,customers!$A$1:$A$1001,customers!$G$1:$G$1001,,0)</f>
        <v>United States</v>
      </c>
      <c r="I314" s="1" t="str">
        <f aca="false">VLOOKUP(D314,products!$A$1:$G$49,2,0)</f>
        <v>Rob</v>
      </c>
      <c r="J314" s="1" t="str">
        <f aca="false">VLOOKUP($D314,products!$A$1:$G$49,3,0)</f>
        <v>M</v>
      </c>
      <c r="K314" s="9" t="n">
        <f aca="false">VLOOKUP($D314,products!$A$1:$G$49,4,0)</f>
        <v>0.5</v>
      </c>
      <c r="L314" s="10" t="n">
        <f aca="false">VLOOKUP($D314,products!$A$1:$G$49,5,0)</f>
        <v>5.97</v>
      </c>
      <c r="M314" s="10" t="n">
        <f aca="false">L314*E314</f>
        <v>5.97</v>
      </c>
      <c r="N314" s="1" t="str">
        <f aca="false">IF(I314="Rob","Robusta",IF(I314="Exc","Excelsa",IF(I314="Ara","Arab",IF(I314="Lib","Liberica"))))</f>
        <v>Robusta</v>
      </c>
      <c r="O314" s="1" t="str">
        <f aca="false">IF(J314="M","Medium",IF(J314="L","Light",IF(J314="D","Dark")))</f>
        <v>Medium</v>
      </c>
    </row>
    <row r="315" customFormat="false" ht="15" hidden="false" customHeight="false" outlineLevel="0" collapsed="false">
      <c r="A315" s="7" t="s">
        <v>654</v>
      </c>
      <c r="B315" s="8" t="n">
        <v>44497</v>
      </c>
      <c r="C315" s="7" t="s">
        <v>655</v>
      </c>
      <c r="D315" s="1" t="s">
        <v>17</v>
      </c>
      <c r="E315" s="7" t="n">
        <v>3</v>
      </c>
      <c r="F315" s="7" t="str">
        <f aca="false">_xlfn.XLOOKUP(C315,customers!A314:A1314,customers!B314:B1314,,0)</f>
        <v>Ailene Nesfield</v>
      </c>
      <c r="G315" s="7" t="str">
        <f aca="false">IF(_xlfn.XLOOKUP(C315,customers!$A$1:$A$1001,customers!$C$1:$C$1001,,3)=0,"",_xlfn.XLOOKUP(C315,customers!$A$1:$A$1001,customers!$C$1:$C$1001,,3))</f>
        <v>anesfield8p@people.com.cn</v>
      </c>
      <c r="H315" s="7" t="str">
        <f aca="false">_xlfn.XLOOKUP(C315,customers!$A$1:$A$1001,customers!$G$1:$G$1001,,0)</f>
        <v>United Kingdom</v>
      </c>
      <c r="I315" s="1" t="str">
        <f aca="false">VLOOKUP(D315,products!$A$1:$G$49,2,0)</f>
        <v>Rob</v>
      </c>
      <c r="J315" s="1" t="str">
        <f aca="false">VLOOKUP($D315,products!$A$1:$G$49,3,0)</f>
        <v>M</v>
      </c>
      <c r="K315" s="9" t="n">
        <f aca="false">VLOOKUP($D315,products!$A$1:$G$49,4,0)</f>
        <v>1</v>
      </c>
      <c r="L315" s="10" t="n">
        <f aca="false">VLOOKUP($D315,products!$A$1:$G$49,5,0)</f>
        <v>9.95</v>
      </c>
      <c r="M315" s="10" t="n">
        <f aca="false">L315*E315</f>
        <v>29.85</v>
      </c>
      <c r="N315" s="1" t="str">
        <f aca="false">IF(I315="Rob","Robusta",IF(I315="Exc","Excelsa",IF(I315="Ara","Arab",IF(I315="Lib","Liberica"))))</f>
        <v>Robusta</v>
      </c>
      <c r="O315" s="1" t="str">
        <f aca="false">IF(J315="M","Medium",IF(J315="L","Light",IF(J315="D","Dark")))</f>
        <v>Medium</v>
      </c>
    </row>
    <row r="316" customFormat="false" ht="15" hidden="false" customHeight="false" outlineLevel="0" collapsed="false">
      <c r="A316" s="7" t="s">
        <v>656</v>
      </c>
      <c r="B316" s="8" t="n">
        <v>44437</v>
      </c>
      <c r="C316" s="7" t="s">
        <v>657</v>
      </c>
      <c r="D316" s="1" t="s">
        <v>194</v>
      </c>
      <c r="E316" s="7" t="n">
        <v>5</v>
      </c>
      <c r="F316" s="7" t="str">
        <f aca="false">_xlfn.XLOOKUP(C316,customers!A315:A1315,customers!B315:B1315,,0)</f>
        <v>Stacy Pickworth</v>
      </c>
      <c r="G316" s="7" t="str">
        <f aca="false">IF(_xlfn.XLOOKUP(C316,customers!$A$1:$A$1001,customers!$C$1:$C$1001,,3)=0,"",_xlfn.XLOOKUP(C316,customers!$A$1:$A$1001,customers!$C$1:$C$1001,,3))</f>
        <v/>
      </c>
      <c r="H316" s="7" t="str">
        <f aca="false">_xlfn.XLOOKUP(C316,customers!$A$1:$A$1001,customers!$G$1:$G$1001,,0)</f>
        <v>United States</v>
      </c>
      <c r="I316" s="1" t="str">
        <f aca="false">VLOOKUP(D316,products!$A$1:$G$49,2,0)</f>
        <v>Rob</v>
      </c>
      <c r="J316" s="1" t="str">
        <f aca="false">VLOOKUP($D316,products!$A$1:$G$49,3,0)</f>
        <v>D</v>
      </c>
      <c r="K316" s="9" t="n">
        <f aca="false">VLOOKUP($D316,products!$A$1:$G$49,4,0)</f>
        <v>1</v>
      </c>
      <c r="L316" s="10" t="n">
        <f aca="false">VLOOKUP($D316,products!$A$1:$G$49,5,0)</f>
        <v>8.95</v>
      </c>
      <c r="M316" s="10" t="n">
        <f aca="false">L316*E316</f>
        <v>44.75</v>
      </c>
      <c r="N316" s="1" t="str">
        <f aca="false">IF(I316="Rob","Robusta",IF(I316="Exc","Excelsa",IF(I316="Ara","Arab",IF(I316="Lib","Liberica"))))</f>
        <v>Robusta</v>
      </c>
      <c r="O316" s="1" t="str">
        <f aca="false">IF(J316="M","Medium",IF(J316="L","Light",IF(J316="D","Dark")))</f>
        <v>Dark</v>
      </c>
    </row>
    <row r="317" customFormat="false" ht="15" hidden="false" customHeight="false" outlineLevel="0" collapsed="false">
      <c r="A317" s="7" t="s">
        <v>658</v>
      </c>
      <c r="B317" s="8" t="n">
        <v>43826</v>
      </c>
      <c r="C317" s="7" t="s">
        <v>659</v>
      </c>
      <c r="D317" s="1" t="s">
        <v>45</v>
      </c>
      <c r="E317" s="7" t="n">
        <v>1</v>
      </c>
      <c r="F317" s="7" t="str">
        <f aca="false">_xlfn.XLOOKUP(C317,customers!A316:A1316,customers!B316:B1316,,0)</f>
        <v>Melli Brockway</v>
      </c>
      <c r="G317" s="7" t="str">
        <f aca="false">IF(_xlfn.XLOOKUP(C317,customers!$A$1:$A$1001,customers!$C$1:$C$1001,,3)=0,"",_xlfn.XLOOKUP(C317,customers!$A$1:$A$1001,customers!$C$1:$C$1001,,3))</f>
        <v>mbrockway8r@ibm.com</v>
      </c>
      <c r="H317" s="7" t="str">
        <f aca="false">_xlfn.XLOOKUP(C317,customers!$A$1:$A$1001,customers!$G$1:$G$1001,,0)</f>
        <v>United States</v>
      </c>
      <c r="I317" s="1" t="str">
        <f aca="false">VLOOKUP(D317,products!$A$1:$G$49,2,0)</f>
        <v>Exc</v>
      </c>
      <c r="J317" s="1" t="str">
        <f aca="false">VLOOKUP($D317,products!$A$1:$G$49,3,0)</f>
        <v>L</v>
      </c>
      <c r="K317" s="9" t="n">
        <f aca="false">VLOOKUP($D317,products!$A$1:$G$49,4,0)</f>
        <v>2.5</v>
      </c>
      <c r="L317" s="10" t="n">
        <f aca="false">VLOOKUP($D317,products!$A$1:$G$49,5,0)</f>
        <v>34.155</v>
      </c>
      <c r="M317" s="10" t="n">
        <f aca="false">L317*E317</f>
        <v>34.155</v>
      </c>
      <c r="N317" s="1" t="str">
        <f aca="false">IF(I317="Rob","Robusta",IF(I317="Exc","Excelsa",IF(I317="Ara","Arab",IF(I317="Lib","Liberica"))))</f>
        <v>Excelsa</v>
      </c>
      <c r="O317" s="1" t="str">
        <f aca="false">IF(J317="M","Medium",IF(J317="L","Light",IF(J317="D","Dark")))</f>
        <v>Light</v>
      </c>
    </row>
    <row r="318" customFormat="false" ht="15" hidden="false" customHeight="false" outlineLevel="0" collapsed="false">
      <c r="A318" s="7" t="s">
        <v>660</v>
      </c>
      <c r="B318" s="8" t="n">
        <v>43641</v>
      </c>
      <c r="C318" s="7" t="s">
        <v>661</v>
      </c>
      <c r="D318" s="1" t="s">
        <v>45</v>
      </c>
      <c r="E318" s="7" t="n">
        <v>6</v>
      </c>
      <c r="F318" s="7" t="str">
        <f aca="false">_xlfn.XLOOKUP(C318,customers!A317:A1317,customers!B317:B1317,,0)</f>
        <v>Nanny Lush</v>
      </c>
      <c r="G318" s="7" t="str">
        <f aca="false">IF(_xlfn.XLOOKUP(C318,customers!$A$1:$A$1001,customers!$C$1:$C$1001,,3)=0,"",_xlfn.XLOOKUP(C318,customers!$A$1:$A$1001,customers!$C$1:$C$1001,,3))</f>
        <v>nlush8s@dedecms.com</v>
      </c>
      <c r="H318" s="7" t="str">
        <f aca="false">_xlfn.XLOOKUP(C318,customers!$A$1:$A$1001,customers!$G$1:$G$1001,,0)</f>
        <v>Ireland</v>
      </c>
      <c r="I318" s="1" t="str">
        <f aca="false">VLOOKUP(D318,products!$A$1:$G$49,2,0)</f>
        <v>Exc</v>
      </c>
      <c r="J318" s="1" t="str">
        <f aca="false">VLOOKUP($D318,products!$A$1:$G$49,3,0)</f>
        <v>L</v>
      </c>
      <c r="K318" s="9" t="n">
        <f aca="false">VLOOKUP($D318,products!$A$1:$G$49,4,0)</f>
        <v>2.5</v>
      </c>
      <c r="L318" s="10" t="n">
        <f aca="false">VLOOKUP($D318,products!$A$1:$G$49,5,0)</f>
        <v>34.155</v>
      </c>
      <c r="M318" s="10" t="n">
        <f aca="false">L318*E318</f>
        <v>204.93</v>
      </c>
      <c r="N318" s="1" t="str">
        <f aca="false">IF(I318="Rob","Robusta",IF(I318="Exc","Excelsa",IF(I318="Ara","Arab",IF(I318="Lib","Liberica"))))</f>
        <v>Excelsa</v>
      </c>
      <c r="O318" s="1" t="str">
        <f aca="false">IF(J318="M","Medium",IF(J318="L","Light",IF(J318="D","Dark")))</f>
        <v>Light</v>
      </c>
    </row>
    <row r="319" customFormat="false" ht="15" hidden="false" customHeight="false" outlineLevel="0" collapsed="false">
      <c r="A319" s="7" t="s">
        <v>662</v>
      </c>
      <c r="B319" s="8" t="n">
        <v>43526</v>
      </c>
      <c r="C319" s="7" t="s">
        <v>663</v>
      </c>
      <c r="D319" s="1" t="s">
        <v>31</v>
      </c>
      <c r="E319" s="7" t="n">
        <v>3</v>
      </c>
      <c r="F319" s="7" t="str">
        <f aca="false">_xlfn.XLOOKUP(C319,customers!A318:A1318,customers!B318:B1318,,0)</f>
        <v>Selma McMillian</v>
      </c>
      <c r="G319" s="7" t="str">
        <f aca="false">IF(_xlfn.XLOOKUP(C319,customers!$A$1:$A$1001,customers!$C$1:$C$1001,,3)=0,"",_xlfn.XLOOKUP(C319,customers!$A$1:$A$1001,customers!$C$1:$C$1001,,3))</f>
        <v>smcmillian8t@csmonitor.com</v>
      </c>
      <c r="H319" s="7" t="str">
        <f aca="false">_xlfn.XLOOKUP(C319,customers!$A$1:$A$1001,customers!$G$1:$G$1001,,0)</f>
        <v>United States</v>
      </c>
      <c r="I319" s="1" t="str">
        <f aca="false">VLOOKUP(D319,products!$A$1:$G$49,2,0)</f>
        <v>Exc</v>
      </c>
      <c r="J319" s="1" t="str">
        <f aca="false">VLOOKUP($D319,products!$A$1:$G$49,3,0)</f>
        <v>D</v>
      </c>
      <c r="K319" s="9" t="n">
        <f aca="false">VLOOKUP($D319,products!$A$1:$G$49,4,0)</f>
        <v>0.5</v>
      </c>
      <c r="L319" s="10" t="n">
        <f aca="false">VLOOKUP($D319,products!$A$1:$G$49,5,0)</f>
        <v>7.29</v>
      </c>
      <c r="M319" s="10" t="n">
        <f aca="false">L319*E319</f>
        <v>21.87</v>
      </c>
      <c r="N319" s="1" t="str">
        <f aca="false">IF(I319="Rob","Robusta",IF(I319="Exc","Excelsa",IF(I319="Ara","Arab",IF(I319="Lib","Liberica"))))</f>
        <v>Excelsa</v>
      </c>
      <c r="O319" s="1" t="str">
        <f aca="false">IF(J319="M","Medium",IF(J319="L","Light",IF(J319="D","Dark")))</f>
        <v>Dark</v>
      </c>
    </row>
    <row r="320" customFormat="false" ht="15" hidden="false" customHeight="false" outlineLevel="0" collapsed="false">
      <c r="A320" s="7" t="s">
        <v>664</v>
      </c>
      <c r="B320" s="8" t="n">
        <v>44563</v>
      </c>
      <c r="C320" s="7" t="s">
        <v>665</v>
      </c>
      <c r="D320" s="1" t="s">
        <v>186</v>
      </c>
      <c r="E320" s="7" t="n">
        <v>2</v>
      </c>
      <c r="F320" s="7" t="str">
        <f aca="false">_xlfn.XLOOKUP(C320,customers!A319:A1319,customers!B319:B1319,,0)</f>
        <v>Tess Bennison</v>
      </c>
      <c r="G320" s="7" t="str">
        <f aca="false">IF(_xlfn.XLOOKUP(C320,customers!$A$1:$A$1001,customers!$C$1:$C$1001,,3)=0,"",_xlfn.XLOOKUP(C320,customers!$A$1:$A$1001,customers!$C$1:$C$1001,,3))</f>
        <v>tbennison8u@google.cn</v>
      </c>
      <c r="H320" s="7" t="str">
        <f aca="false">_xlfn.XLOOKUP(C320,customers!$A$1:$A$1001,customers!$G$1:$G$1001,,0)</f>
        <v>United States</v>
      </c>
      <c r="I320" s="1" t="str">
        <f aca="false">VLOOKUP(D320,products!$A$1:$G$49,2,0)</f>
        <v>Ara</v>
      </c>
      <c r="J320" s="1" t="str">
        <f aca="false">VLOOKUP($D320,products!$A$1:$G$49,3,0)</f>
        <v>M</v>
      </c>
      <c r="K320" s="9" t="n">
        <f aca="false">VLOOKUP($D320,products!$A$1:$G$49,4,0)</f>
        <v>2.5</v>
      </c>
      <c r="L320" s="10" t="n">
        <f aca="false">VLOOKUP($D320,products!$A$1:$G$49,5,0)</f>
        <v>25.875</v>
      </c>
      <c r="M320" s="10" t="n">
        <f aca="false">L320*E320</f>
        <v>51.75</v>
      </c>
      <c r="N320" s="1" t="str">
        <f aca="false">IF(I320="Rob","Robusta",IF(I320="Exc","Excelsa",IF(I320="Ara","Arab",IF(I320="Lib","Liberica"))))</f>
        <v>Arab</v>
      </c>
      <c r="O320" s="1" t="str">
        <f aca="false">IF(J320="M","Medium",IF(J320="L","Light",IF(J320="D","Dark")))</f>
        <v>Medium</v>
      </c>
    </row>
    <row r="321" customFormat="false" ht="15" hidden="false" customHeight="false" outlineLevel="0" collapsed="false">
      <c r="A321" s="7" t="s">
        <v>666</v>
      </c>
      <c r="B321" s="8" t="n">
        <v>43676</v>
      </c>
      <c r="C321" s="7" t="s">
        <v>667</v>
      </c>
      <c r="D321" s="1" t="s">
        <v>79</v>
      </c>
      <c r="E321" s="7" t="n">
        <v>2</v>
      </c>
      <c r="F321" s="7" t="str">
        <f aca="false">_xlfn.XLOOKUP(C321,customers!A320:A1320,customers!B320:B1320,,0)</f>
        <v>Gabie Tweed</v>
      </c>
      <c r="G321" s="7" t="str">
        <f aca="false">IF(_xlfn.XLOOKUP(C321,customers!$A$1:$A$1001,customers!$C$1:$C$1001,,3)=0,"",_xlfn.XLOOKUP(C321,customers!$A$1:$A$1001,customers!$C$1:$C$1001,,3))</f>
        <v>gtweed8v@yolasite.com</v>
      </c>
      <c r="H321" s="7" t="str">
        <f aca="false">_xlfn.XLOOKUP(C321,customers!$A$1:$A$1001,customers!$G$1:$G$1001,,0)</f>
        <v>United States</v>
      </c>
      <c r="I321" s="1" t="str">
        <f aca="false">VLOOKUP(D321,products!$A$1:$G$49,2,0)</f>
        <v>Exc</v>
      </c>
      <c r="J321" s="1" t="str">
        <f aca="false">VLOOKUP($D321,products!$A$1:$G$49,3,0)</f>
        <v>M</v>
      </c>
      <c r="K321" s="9" t="n">
        <f aca="false">VLOOKUP($D321,products!$A$1:$G$49,4,0)</f>
        <v>0.2</v>
      </c>
      <c r="L321" s="10" t="n">
        <f aca="false">VLOOKUP($D321,products!$A$1:$G$49,5,0)</f>
        <v>4.125</v>
      </c>
      <c r="M321" s="10" t="n">
        <f aca="false">L321*E321</f>
        <v>8.25</v>
      </c>
      <c r="N321" s="1" t="str">
        <f aca="false">IF(I321="Rob","Robusta",IF(I321="Exc","Excelsa",IF(I321="Ara","Arab",IF(I321="Lib","Liberica"))))</f>
        <v>Excelsa</v>
      </c>
      <c r="O321" s="1" t="str">
        <f aca="false">IF(J321="M","Medium",IF(J321="L","Light",IF(J321="D","Dark")))</f>
        <v>Medium</v>
      </c>
    </row>
    <row r="322" customFormat="false" ht="15" hidden="false" customHeight="false" outlineLevel="0" collapsed="false">
      <c r="A322" s="7" t="s">
        <v>666</v>
      </c>
      <c r="B322" s="8" t="n">
        <v>43676</v>
      </c>
      <c r="C322" s="7" t="s">
        <v>667</v>
      </c>
      <c r="D322" s="1" t="s">
        <v>130</v>
      </c>
      <c r="E322" s="7" t="n">
        <v>5</v>
      </c>
      <c r="F322" s="7" t="str">
        <f aca="false">_xlfn.XLOOKUP(C322,customers!A321:A1321,customers!B321:B1321,,0)</f>
        <v>Gabie Tweed</v>
      </c>
      <c r="G322" s="7" t="str">
        <f aca="false">IF(_xlfn.XLOOKUP(C322,customers!$A$1:$A$1001,customers!$C$1:$C$1001,,3)=0,"",_xlfn.XLOOKUP(C322,customers!$A$1:$A$1001,customers!$C$1:$C$1001,,3))</f>
        <v>gtweed8v@yolasite.com</v>
      </c>
      <c r="H322" s="7" t="str">
        <f aca="false">_xlfn.XLOOKUP(C322,customers!$A$1:$A$1001,customers!$G$1:$G$1001,,0)</f>
        <v>United States</v>
      </c>
      <c r="I322" s="1" t="str">
        <f aca="false">VLOOKUP(D322,products!$A$1:$G$49,2,0)</f>
        <v>Ara</v>
      </c>
      <c r="J322" s="1" t="str">
        <f aca="false">VLOOKUP($D322,products!$A$1:$G$49,3,0)</f>
        <v>L</v>
      </c>
      <c r="K322" s="9" t="n">
        <f aca="false">VLOOKUP($D322,products!$A$1:$G$49,4,0)</f>
        <v>0.2</v>
      </c>
      <c r="L322" s="10" t="n">
        <f aca="false">VLOOKUP($D322,products!$A$1:$G$49,5,0)</f>
        <v>3.885</v>
      </c>
      <c r="M322" s="10" t="n">
        <f aca="false">L322*E322</f>
        <v>19.425</v>
      </c>
      <c r="N322" s="1" t="str">
        <f aca="false">IF(I322="Rob","Robusta",IF(I322="Exc","Excelsa",IF(I322="Ara","Arab",IF(I322="Lib","Liberica"))))</f>
        <v>Arab</v>
      </c>
      <c r="O322" s="1" t="str">
        <f aca="false">IF(J322="M","Medium",IF(J322="L","Light",IF(J322="D","Dark")))</f>
        <v>Light</v>
      </c>
    </row>
    <row r="323" customFormat="false" ht="15" hidden="false" customHeight="false" outlineLevel="0" collapsed="false">
      <c r="A323" s="7" t="s">
        <v>668</v>
      </c>
      <c r="B323" s="8" t="n">
        <v>44170</v>
      </c>
      <c r="C323" s="7" t="s">
        <v>669</v>
      </c>
      <c r="D323" s="1" t="s">
        <v>59</v>
      </c>
      <c r="E323" s="7" t="n">
        <v>6</v>
      </c>
      <c r="F323" s="7" t="str">
        <f aca="false">_xlfn.XLOOKUP(C323,customers!A322:A1322,customers!B322:B1322,,0)</f>
        <v>Gaile Goggin</v>
      </c>
      <c r="G323" s="7" t="str">
        <f aca="false">IF(_xlfn.XLOOKUP(C323,customers!$A$1:$A$1001,customers!$C$1:$C$1001,,3)=0,"",_xlfn.XLOOKUP(C323,customers!$A$1:$A$1001,customers!$C$1:$C$1001,,3))</f>
        <v>ggoggin8x@wix.com</v>
      </c>
      <c r="H323" s="7" t="str">
        <f aca="false">_xlfn.XLOOKUP(C323,customers!$A$1:$A$1001,customers!$G$1:$G$1001,,0)</f>
        <v>Ireland</v>
      </c>
      <c r="I323" s="1" t="str">
        <f aca="false">VLOOKUP(D323,products!$A$1:$G$49,2,0)</f>
        <v>Ara</v>
      </c>
      <c r="J323" s="1" t="str">
        <f aca="false">VLOOKUP($D323,products!$A$1:$G$49,3,0)</f>
        <v>M</v>
      </c>
      <c r="K323" s="9" t="n">
        <f aca="false">VLOOKUP($D323,products!$A$1:$G$49,4,0)</f>
        <v>0.2</v>
      </c>
      <c r="L323" s="10" t="n">
        <f aca="false">VLOOKUP($D323,products!$A$1:$G$49,5,0)</f>
        <v>3.375</v>
      </c>
      <c r="M323" s="10" t="n">
        <f aca="false">L323*E323</f>
        <v>20.25</v>
      </c>
      <c r="N323" s="1" t="str">
        <f aca="false">IF(I323="Rob","Robusta",IF(I323="Exc","Excelsa",IF(I323="Ara","Arab",IF(I323="Lib","Liberica"))))</f>
        <v>Arab</v>
      </c>
      <c r="O323" s="1" t="str">
        <f aca="false">IF(J323="M","Medium",IF(J323="L","Light",IF(J323="D","Dark")))</f>
        <v>Medium</v>
      </c>
    </row>
    <row r="324" customFormat="false" ht="15" hidden="false" customHeight="false" outlineLevel="0" collapsed="false">
      <c r="A324" s="7" t="s">
        <v>670</v>
      </c>
      <c r="B324" s="8" t="n">
        <v>44182</v>
      </c>
      <c r="C324" s="7" t="s">
        <v>671</v>
      </c>
      <c r="D324" s="1" t="s">
        <v>138</v>
      </c>
      <c r="E324" s="7" t="n">
        <v>3</v>
      </c>
      <c r="F324" s="7" t="str">
        <f aca="false">_xlfn.XLOOKUP(C324,customers!A323:A1323,customers!B323:B1323,,0)</f>
        <v>Skylar Jeyness</v>
      </c>
      <c r="G324" s="7" t="str">
        <f aca="false">IF(_xlfn.XLOOKUP(C324,customers!$A$1:$A$1001,customers!$C$1:$C$1001,,3)=0,"",_xlfn.XLOOKUP(C324,customers!$A$1:$A$1001,customers!$C$1:$C$1001,,3))</f>
        <v>sjeyness8y@biglobe.ne.jp</v>
      </c>
      <c r="H324" s="7" t="str">
        <f aca="false">_xlfn.XLOOKUP(C324,customers!$A$1:$A$1001,customers!$G$1:$G$1001,,0)</f>
        <v>Ireland</v>
      </c>
      <c r="I324" s="1" t="str">
        <f aca="false">VLOOKUP(D324,products!$A$1:$G$49,2,0)</f>
        <v>Lib</v>
      </c>
      <c r="J324" s="1" t="str">
        <f aca="false">VLOOKUP($D324,products!$A$1:$G$49,3,0)</f>
        <v>D</v>
      </c>
      <c r="K324" s="9" t="n">
        <f aca="false">VLOOKUP($D324,products!$A$1:$G$49,4,0)</f>
        <v>0.5</v>
      </c>
      <c r="L324" s="10" t="n">
        <f aca="false">VLOOKUP($D324,products!$A$1:$G$49,5,0)</f>
        <v>7.77</v>
      </c>
      <c r="M324" s="10" t="n">
        <f aca="false">L324*E324</f>
        <v>23.31</v>
      </c>
      <c r="N324" s="1" t="str">
        <f aca="false">IF(I324="Rob","Robusta",IF(I324="Exc","Excelsa",IF(I324="Ara","Arab",IF(I324="Lib","Liberica"))))</f>
        <v>Liberica</v>
      </c>
      <c r="O324" s="1" t="str">
        <f aca="false">IF(J324="M","Medium",IF(J324="L","Light",IF(J324="D","Dark")))</f>
        <v>Dark</v>
      </c>
    </row>
    <row r="325" customFormat="false" ht="15" hidden="false" customHeight="false" outlineLevel="0" collapsed="false">
      <c r="A325" s="7" t="s">
        <v>672</v>
      </c>
      <c r="B325" s="8" t="n">
        <v>44373</v>
      </c>
      <c r="C325" s="7" t="s">
        <v>673</v>
      </c>
      <c r="D325" s="1" t="s">
        <v>66</v>
      </c>
      <c r="E325" s="7" t="n">
        <v>5</v>
      </c>
      <c r="F325" s="7" t="str">
        <f aca="false">_xlfn.XLOOKUP(C325,customers!A324:A1324,customers!B324:B1324,,0)</f>
        <v>Donica Bonhome</v>
      </c>
      <c r="G325" s="7" t="str">
        <f aca="false">IF(_xlfn.XLOOKUP(C325,customers!$A$1:$A$1001,customers!$C$1:$C$1001,,3)=0,"",_xlfn.XLOOKUP(C325,customers!$A$1:$A$1001,customers!$C$1:$C$1001,,3))</f>
        <v>dbonhome8z@shinystat.com</v>
      </c>
      <c r="H325" s="7" t="str">
        <f aca="false">_xlfn.XLOOKUP(C325,customers!$A$1:$A$1001,customers!$G$1:$G$1001,,0)</f>
        <v>United States</v>
      </c>
      <c r="I325" s="1" t="str">
        <f aca="false">VLOOKUP(D325,products!$A$1:$G$49,2,0)</f>
        <v>Exc</v>
      </c>
      <c r="J325" s="1" t="str">
        <f aca="false">VLOOKUP($D325,products!$A$1:$G$49,3,0)</f>
        <v>D</v>
      </c>
      <c r="K325" s="9" t="n">
        <f aca="false">VLOOKUP($D325,products!$A$1:$G$49,4,0)</f>
        <v>0.2</v>
      </c>
      <c r="L325" s="10" t="n">
        <f aca="false">VLOOKUP($D325,products!$A$1:$G$49,5,0)</f>
        <v>3.645</v>
      </c>
      <c r="M325" s="10" t="n">
        <f aca="false">L325*E325</f>
        <v>18.225</v>
      </c>
      <c r="N325" s="1" t="str">
        <f aca="false">IF(I325="Rob","Robusta",IF(I325="Exc","Excelsa",IF(I325="Ara","Arab",IF(I325="Lib","Liberica"))))</f>
        <v>Excelsa</v>
      </c>
      <c r="O325" s="1" t="str">
        <f aca="false">IF(J325="M","Medium",IF(J325="L","Light",IF(J325="D","Dark")))</f>
        <v>Dark</v>
      </c>
    </row>
    <row r="326" customFormat="false" ht="15" hidden="false" customHeight="false" outlineLevel="0" collapsed="false">
      <c r="A326" s="7" t="s">
        <v>674</v>
      </c>
      <c r="B326" s="8" t="n">
        <v>43666</v>
      </c>
      <c r="C326" s="7" t="s">
        <v>675</v>
      </c>
      <c r="D326" s="1" t="s">
        <v>24</v>
      </c>
      <c r="E326" s="7" t="n">
        <v>1</v>
      </c>
      <c r="F326" s="7" t="str">
        <f aca="false">_xlfn.XLOOKUP(C326,customers!A325:A1325,customers!B325:B1325,,0)</f>
        <v>Diena Peetermann</v>
      </c>
      <c r="G326" s="7" t="str">
        <f aca="false">IF(_xlfn.XLOOKUP(C326,customers!$A$1:$A$1001,customers!$C$1:$C$1001,,3)=0,"",_xlfn.XLOOKUP(C326,customers!$A$1:$A$1001,customers!$C$1:$C$1001,,3))</f>
        <v/>
      </c>
      <c r="H326" s="7" t="str">
        <f aca="false">_xlfn.XLOOKUP(C326,customers!$A$1:$A$1001,customers!$G$1:$G$1001,,0)</f>
        <v>United States</v>
      </c>
      <c r="I326" s="1" t="str">
        <f aca="false">VLOOKUP(D326,products!$A$1:$G$49,2,0)</f>
        <v>Exc</v>
      </c>
      <c r="J326" s="1" t="str">
        <f aca="false">VLOOKUP($D326,products!$A$1:$G$49,3,0)</f>
        <v>M</v>
      </c>
      <c r="K326" s="9" t="n">
        <f aca="false">VLOOKUP($D326,products!$A$1:$G$49,4,0)</f>
        <v>1</v>
      </c>
      <c r="L326" s="10" t="n">
        <f aca="false">VLOOKUP($D326,products!$A$1:$G$49,5,0)</f>
        <v>13.75</v>
      </c>
      <c r="M326" s="10" t="n">
        <f aca="false">L326*E326</f>
        <v>13.75</v>
      </c>
      <c r="N326" s="1" t="str">
        <f aca="false">IF(I326="Rob","Robusta",IF(I326="Exc","Excelsa",IF(I326="Ara","Arab",IF(I326="Lib","Liberica"))))</f>
        <v>Excelsa</v>
      </c>
      <c r="O326" s="1" t="str">
        <f aca="false">IF(J326="M","Medium",IF(J326="L","Light",IF(J326="D","Dark")))</f>
        <v>Medium</v>
      </c>
    </row>
    <row r="327" customFormat="false" ht="15" hidden="false" customHeight="false" outlineLevel="0" collapsed="false">
      <c r="A327" s="7" t="s">
        <v>676</v>
      </c>
      <c r="B327" s="8" t="n">
        <v>44756</v>
      </c>
      <c r="C327" s="7" t="s">
        <v>677</v>
      </c>
      <c r="D327" s="1" t="s">
        <v>219</v>
      </c>
      <c r="E327" s="7" t="n">
        <v>1</v>
      </c>
      <c r="F327" s="7" t="str">
        <f aca="false">_xlfn.XLOOKUP(C327,customers!A326:A1326,customers!B326:B1326,,0)</f>
        <v>Trina Le Sarr</v>
      </c>
      <c r="G327" s="7" t="str">
        <f aca="false">IF(_xlfn.XLOOKUP(C327,customers!$A$1:$A$1001,customers!$C$1:$C$1001,,3)=0,"",_xlfn.XLOOKUP(C327,customers!$A$1:$A$1001,customers!$C$1:$C$1001,,3))</f>
        <v>tle91@epa.gov</v>
      </c>
      <c r="H327" s="7" t="str">
        <f aca="false">_xlfn.XLOOKUP(C327,customers!$A$1:$A$1001,customers!$G$1:$G$1001,,0)</f>
        <v>United States</v>
      </c>
      <c r="I327" s="1" t="str">
        <f aca="false">VLOOKUP(D327,products!$A$1:$G$49,2,0)</f>
        <v>Ara</v>
      </c>
      <c r="J327" s="1" t="str">
        <f aca="false">VLOOKUP($D327,products!$A$1:$G$49,3,0)</f>
        <v>L</v>
      </c>
      <c r="K327" s="9" t="n">
        <f aca="false">VLOOKUP($D327,products!$A$1:$G$49,4,0)</f>
        <v>2.5</v>
      </c>
      <c r="L327" s="10" t="n">
        <f aca="false">VLOOKUP($D327,products!$A$1:$G$49,5,0)</f>
        <v>29.785</v>
      </c>
      <c r="M327" s="10" t="n">
        <f aca="false">L327*E327</f>
        <v>29.785</v>
      </c>
      <c r="N327" s="1" t="str">
        <f aca="false">IF(I327="Rob","Robusta",IF(I327="Exc","Excelsa",IF(I327="Ara","Arab",IF(I327="Lib","Liberica"))))</f>
        <v>Arab</v>
      </c>
      <c r="O327" s="1" t="str">
        <f aca="false">IF(J327="M","Medium",IF(J327="L","Light",IF(J327="D","Dark")))</f>
        <v>Light</v>
      </c>
    </row>
    <row r="328" customFormat="false" ht="15" hidden="false" customHeight="false" outlineLevel="0" collapsed="false">
      <c r="A328" s="7" t="s">
        <v>678</v>
      </c>
      <c r="B328" s="8" t="n">
        <v>44057</v>
      </c>
      <c r="C328" s="7" t="s">
        <v>679</v>
      </c>
      <c r="D328" s="1" t="s">
        <v>194</v>
      </c>
      <c r="E328" s="7" t="n">
        <v>5</v>
      </c>
      <c r="F328" s="7" t="str">
        <f aca="false">_xlfn.XLOOKUP(C328,customers!A327:A1327,customers!B327:B1327,,0)</f>
        <v>Flynn Antony</v>
      </c>
      <c r="G328" s="7" t="str">
        <f aca="false">IF(_xlfn.XLOOKUP(C328,customers!$A$1:$A$1001,customers!$C$1:$C$1001,,3)=0,"",_xlfn.XLOOKUP(C328,customers!$A$1:$A$1001,customers!$C$1:$C$1001,,3))</f>
        <v/>
      </c>
      <c r="H328" s="7" t="str">
        <f aca="false">_xlfn.XLOOKUP(C328,customers!$A$1:$A$1001,customers!$G$1:$G$1001,,0)</f>
        <v>United States</v>
      </c>
      <c r="I328" s="1" t="str">
        <f aca="false">VLOOKUP(D328,products!$A$1:$G$49,2,0)</f>
        <v>Rob</v>
      </c>
      <c r="J328" s="1" t="str">
        <f aca="false">VLOOKUP($D328,products!$A$1:$G$49,3,0)</f>
        <v>D</v>
      </c>
      <c r="K328" s="9" t="n">
        <f aca="false">VLOOKUP($D328,products!$A$1:$G$49,4,0)</f>
        <v>1</v>
      </c>
      <c r="L328" s="10" t="n">
        <f aca="false">VLOOKUP($D328,products!$A$1:$G$49,5,0)</f>
        <v>8.95</v>
      </c>
      <c r="M328" s="10" t="n">
        <f aca="false">L328*E328</f>
        <v>44.75</v>
      </c>
      <c r="N328" s="1" t="str">
        <f aca="false">IF(I328="Rob","Robusta",IF(I328="Exc","Excelsa",IF(I328="Ara","Arab",IF(I328="Lib","Liberica"))))</f>
        <v>Robusta</v>
      </c>
      <c r="O328" s="1" t="str">
        <f aca="false">IF(J328="M","Medium",IF(J328="L","Light",IF(J328="D","Dark")))</f>
        <v>Dark</v>
      </c>
    </row>
    <row r="329" customFormat="false" ht="15" hidden="false" customHeight="false" outlineLevel="0" collapsed="false">
      <c r="A329" s="7" t="s">
        <v>680</v>
      </c>
      <c r="B329" s="8" t="n">
        <v>43579</v>
      </c>
      <c r="C329" s="7" t="s">
        <v>681</v>
      </c>
      <c r="D329" s="1" t="s">
        <v>194</v>
      </c>
      <c r="E329" s="7" t="n">
        <v>5</v>
      </c>
      <c r="F329" s="7" t="str">
        <f aca="false">_xlfn.XLOOKUP(C329,customers!A328:A1328,customers!B328:B1328,,0)</f>
        <v>Baudoin Alldridge</v>
      </c>
      <c r="G329" s="7" t="str">
        <f aca="false">IF(_xlfn.XLOOKUP(C329,customers!$A$1:$A$1001,customers!$C$1:$C$1001,,3)=0,"",_xlfn.XLOOKUP(C329,customers!$A$1:$A$1001,customers!$C$1:$C$1001,,3))</f>
        <v>balldridge93@yandex.ru</v>
      </c>
      <c r="H329" s="7" t="str">
        <f aca="false">_xlfn.XLOOKUP(C329,customers!$A$1:$A$1001,customers!$G$1:$G$1001,,0)</f>
        <v>United States</v>
      </c>
      <c r="I329" s="1" t="str">
        <f aca="false">VLOOKUP(D329,products!$A$1:$G$49,2,0)</f>
        <v>Rob</v>
      </c>
      <c r="J329" s="1" t="str">
        <f aca="false">VLOOKUP($D329,products!$A$1:$G$49,3,0)</f>
        <v>D</v>
      </c>
      <c r="K329" s="9" t="n">
        <f aca="false">VLOOKUP($D329,products!$A$1:$G$49,4,0)</f>
        <v>1</v>
      </c>
      <c r="L329" s="10" t="n">
        <f aca="false">VLOOKUP($D329,products!$A$1:$G$49,5,0)</f>
        <v>8.95</v>
      </c>
      <c r="M329" s="10" t="n">
        <f aca="false">L329*E329</f>
        <v>44.75</v>
      </c>
      <c r="N329" s="1" t="str">
        <f aca="false">IF(I329="Rob","Robusta",IF(I329="Exc","Excelsa",IF(I329="Ara","Arab",IF(I329="Lib","Liberica"))))</f>
        <v>Robusta</v>
      </c>
      <c r="O329" s="1" t="str">
        <f aca="false">IF(J329="M","Medium",IF(J329="L","Light",IF(J329="D","Dark")))</f>
        <v>Dark</v>
      </c>
    </row>
    <row r="330" customFormat="false" ht="15" hidden="false" customHeight="false" outlineLevel="0" collapsed="false">
      <c r="A330" s="7" t="s">
        <v>682</v>
      </c>
      <c r="B330" s="8" t="n">
        <v>43620</v>
      </c>
      <c r="C330" s="7" t="s">
        <v>683</v>
      </c>
      <c r="D330" s="1" t="s">
        <v>98</v>
      </c>
      <c r="E330" s="7" t="n">
        <v>4</v>
      </c>
      <c r="F330" s="7" t="str">
        <f aca="false">_xlfn.XLOOKUP(C330,customers!A329:A1329,customers!B329:B1329,,0)</f>
        <v>Homer Dulany</v>
      </c>
      <c r="G330" s="7" t="str">
        <f aca="false">IF(_xlfn.XLOOKUP(C330,customers!$A$1:$A$1001,customers!$C$1:$C$1001,,3)=0,"",_xlfn.XLOOKUP(C330,customers!$A$1:$A$1001,customers!$C$1:$C$1001,,3))</f>
        <v/>
      </c>
      <c r="H330" s="7" t="str">
        <f aca="false">_xlfn.XLOOKUP(C330,customers!$A$1:$A$1001,customers!$G$1:$G$1001,,0)</f>
        <v>United States</v>
      </c>
      <c r="I330" s="1" t="str">
        <f aca="false">VLOOKUP(D330,products!$A$1:$G$49,2,0)</f>
        <v>Lib</v>
      </c>
      <c r="J330" s="1" t="str">
        <f aca="false">VLOOKUP($D330,products!$A$1:$G$49,3,0)</f>
        <v>L</v>
      </c>
      <c r="K330" s="9" t="n">
        <f aca="false">VLOOKUP($D330,products!$A$1:$G$49,4,0)</f>
        <v>0.5</v>
      </c>
      <c r="L330" s="10" t="n">
        <f aca="false">VLOOKUP($D330,products!$A$1:$G$49,5,0)</f>
        <v>9.51</v>
      </c>
      <c r="M330" s="10" t="n">
        <f aca="false">L330*E330</f>
        <v>38.04</v>
      </c>
      <c r="N330" s="1" t="str">
        <f aca="false">IF(I330="Rob","Robusta",IF(I330="Exc","Excelsa",IF(I330="Ara","Arab",IF(I330="Lib","Liberica"))))</f>
        <v>Liberica</v>
      </c>
      <c r="O330" s="1" t="str">
        <f aca="false">IF(J330="M","Medium",IF(J330="L","Light",IF(J330="D","Dark")))</f>
        <v>Light</v>
      </c>
    </row>
    <row r="331" customFormat="false" ht="15" hidden="false" customHeight="false" outlineLevel="0" collapsed="false">
      <c r="A331" s="7" t="s">
        <v>684</v>
      </c>
      <c r="B331" s="8" t="n">
        <v>44781</v>
      </c>
      <c r="C331" s="7" t="s">
        <v>685</v>
      </c>
      <c r="D331" s="1" t="s">
        <v>161</v>
      </c>
      <c r="E331" s="7" t="n">
        <v>4</v>
      </c>
      <c r="F331" s="7" t="str">
        <f aca="false">_xlfn.XLOOKUP(C331,customers!A330:A1330,customers!B330:B1330,,0)</f>
        <v>Lisa Goodger</v>
      </c>
      <c r="G331" s="7" t="str">
        <f aca="false">IF(_xlfn.XLOOKUP(C331,customers!$A$1:$A$1001,customers!$C$1:$C$1001,,3)=0,"",_xlfn.XLOOKUP(C331,customers!$A$1:$A$1001,customers!$C$1:$C$1001,,3))</f>
        <v>lgoodger95@guardian.co.uk</v>
      </c>
      <c r="H331" s="7" t="str">
        <f aca="false">_xlfn.XLOOKUP(C331,customers!$A$1:$A$1001,customers!$G$1:$G$1001,,0)</f>
        <v>United States</v>
      </c>
      <c r="I331" s="1" t="str">
        <f aca="false">VLOOKUP(D331,products!$A$1:$G$49,2,0)</f>
        <v>Rob</v>
      </c>
      <c r="J331" s="1" t="str">
        <f aca="false">VLOOKUP($D331,products!$A$1:$G$49,3,0)</f>
        <v>D</v>
      </c>
      <c r="K331" s="9" t="n">
        <f aca="false">VLOOKUP($D331,products!$A$1:$G$49,4,0)</f>
        <v>0.5</v>
      </c>
      <c r="L331" s="10" t="n">
        <f aca="false">VLOOKUP($D331,products!$A$1:$G$49,5,0)</f>
        <v>5.37</v>
      </c>
      <c r="M331" s="10" t="n">
        <f aca="false">L331*E331</f>
        <v>21.48</v>
      </c>
      <c r="N331" s="1" t="str">
        <f aca="false">IF(I331="Rob","Robusta",IF(I331="Exc","Excelsa",IF(I331="Ara","Arab",IF(I331="Lib","Liberica"))))</f>
        <v>Robusta</v>
      </c>
      <c r="O331" s="1" t="str">
        <f aca="false">IF(J331="M","Medium",IF(J331="L","Light",IF(J331="D","Dark")))</f>
        <v>Dark</v>
      </c>
    </row>
    <row r="332" customFormat="false" ht="15" hidden="false" customHeight="false" outlineLevel="0" collapsed="false">
      <c r="A332" s="7" t="s">
        <v>686</v>
      </c>
      <c r="B332" s="8" t="n">
        <v>43782</v>
      </c>
      <c r="C332" s="7" t="s">
        <v>663</v>
      </c>
      <c r="D332" s="1" t="s">
        <v>161</v>
      </c>
      <c r="E332" s="7" t="n">
        <v>3</v>
      </c>
      <c r="F332" s="7" t="e">
        <f aca="false">_xlfn.XLOOKUP(C332,customers!A331:A1331,customers!B331:B1331,,0)</f>
        <v>#N/A</v>
      </c>
      <c r="G332" s="7" t="str">
        <f aca="false">IF(_xlfn.XLOOKUP(C332,customers!$A$1:$A$1001,customers!$C$1:$C$1001,,3)=0,"",_xlfn.XLOOKUP(C332,customers!$A$1:$A$1001,customers!$C$1:$C$1001,,3))</f>
        <v>smcmillian8t@csmonitor.com</v>
      </c>
      <c r="H332" s="7" t="str">
        <f aca="false">_xlfn.XLOOKUP(C332,customers!$A$1:$A$1001,customers!$G$1:$G$1001,,0)</f>
        <v>United States</v>
      </c>
      <c r="I332" s="1" t="str">
        <f aca="false">VLOOKUP(D332,products!$A$1:$G$49,2,0)</f>
        <v>Rob</v>
      </c>
      <c r="J332" s="1" t="str">
        <f aca="false">VLOOKUP($D332,products!$A$1:$G$49,3,0)</f>
        <v>D</v>
      </c>
      <c r="K332" s="9" t="n">
        <f aca="false">VLOOKUP($D332,products!$A$1:$G$49,4,0)</f>
        <v>0.5</v>
      </c>
      <c r="L332" s="10" t="n">
        <f aca="false">VLOOKUP($D332,products!$A$1:$G$49,5,0)</f>
        <v>5.37</v>
      </c>
      <c r="M332" s="10" t="n">
        <f aca="false">L332*E332</f>
        <v>16.11</v>
      </c>
      <c r="N332" s="1" t="str">
        <f aca="false">IF(I332="Rob","Robusta",IF(I332="Exc","Excelsa",IF(I332="Ara","Arab",IF(I332="Lib","Liberica"))))</f>
        <v>Robusta</v>
      </c>
      <c r="O332" s="1" t="str">
        <f aca="false">IF(J332="M","Medium",IF(J332="L","Light",IF(J332="D","Dark")))</f>
        <v>Dark</v>
      </c>
    </row>
    <row r="333" customFormat="false" ht="15" hidden="false" customHeight="false" outlineLevel="0" collapsed="false">
      <c r="A333" s="7" t="s">
        <v>687</v>
      </c>
      <c r="B333" s="8" t="n">
        <v>43989</v>
      </c>
      <c r="C333" s="7" t="s">
        <v>688</v>
      </c>
      <c r="D333" s="1" t="s">
        <v>56</v>
      </c>
      <c r="E333" s="7" t="n">
        <v>1</v>
      </c>
      <c r="F333" s="7" t="str">
        <f aca="false">_xlfn.XLOOKUP(C333,customers!A332:A1332,customers!B332:B1332,,0)</f>
        <v>Corine Drewett</v>
      </c>
      <c r="G333" s="7" t="str">
        <f aca="false">IF(_xlfn.XLOOKUP(C333,customers!$A$1:$A$1001,customers!$C$1:$C$1001,,3)=0,"",_xlfn.XLOOKUP(C333,customers!$A$1:$A$1001,customers!$C$1:$C$1001,,3))</f>
        <v>cdrewett97@wikipedia.org</v>
      </c>
      <c r="H333" s="7" t="str">
        <f aca="false">_xlfn.XLOOKUP(C333,customers!$A$1:$A$1001,customers!$G$1:$G$1001,,0)</f>
        <v>United States</v>
      </c>
      <c r="I333" s="1" t="str">
        <f aca="false">VLOOKUP(D333,products!$A$1:$G$49,2,0)</f>
        <v>Rob</v>
      </c>
      <c r="J333" s="1" t="str">
        <f aca="false">VLOOKUP($D333,products!$A$1:$G$49,3,0)</f>
        <v>M</v>
      </c>
      <c r="K333" s="9" t="n">
        <f aca="false">VLOOKUP($D333,products!$A$1:$G$49,4,0)</f>
        <v>2.5</v>
      </c>
      <c r="L333" s="10" t="n">
        <f aca="false">VLOOKUP($D333,products!$A$1:$G$49,5,0)</f>
        <v>22.885</v>
      </c>
      <c r="M333" s="10" t="n">
        <f aca="false">L333*E333</f>
        <v>22.885</v>
      </c>
      <c r="N333" s="1" t="str">
        <f aca="false">IF(I333="Rob","Robusta",IF(I333="Exc","Excelsa",IF(I333="Ara","Arab",IF(I333="Lib","Liberica"))))</f>
        <v>Robusta</v>
      </c>
      <c r="O333" s="1" t="str">
        <f aca="false">IF(J333="M","Medium",IF(J333="L","Light",IF(J333="D","Dark")))</f>
        <v>Medium</v>
      </c>
    </row>
    <row r="334" customFormat="false" ht="15" hidden="false" customHeight="false" outlineLevel="0" collapsed="false">
      <c r="A334" s="7" t="s">
        <v>689</v>
      </c>
      <c r="B334" s="8" t="n">
        <v>43689</v>
      </c>
      <c r="C334" s="7" t="s">
        <v>690</v>
      </c>
      <c r="D334" s="1" t="s">
        <v>87</v>
      </c>
      <c r="E334" s="7" t="n">
        <v>3</v>
      </c>
      <c r="F334" s="7" t="str">
        <f aca="false">_xlfn.XLOOKUP(C334,customers!A333:A1333,customers!B333:B1333,,0)</f>
        <v>Quinn Parsons</v>
      </c>
      <c r="G334" s="7" t="str">
        <f aca="false">IF(_xlfn.XLOOKUP(C334,customers!$A$1:$A$1001,customers!$C$1:$C$1001,,3)=0,"",_xlfn.XLOOKUP(C334,customers!$A$1:$A$1001,customers!$C$1:$C$1001,,3))</f>
        <v>qparsons98@blogtalkradio.com</v>
      </c>
      <c r="H334" s="7" t="str">
        <f aca="false">_xlfn.XLOOKUP(C334,customers!$A$1:$A$1001,customers!$G$1:$G$1001,,0)</f>
        <v>United States</v>
      </c>
      <c r="I334" s="1" t="str">
        <f aca="false">VLOOKUP(D334,products!$A$1:$G$49,2,0)</f>
        <v>Ara</v>
      </c>
      <c r="J334" s="1" t="str">
        <f aca="false">VLOOKUP($D334,products!$A$1:$G$49,3,0)</f>
        <v>D</v>
      </c>
      <c r="K334" s="9" t="n">
        <f aca="false">VLOOKUP($D334,products!$A$1:$G$49,4,0)</f>
        <v>0.5</v>
      </c>
      <c r="L334" s="10" t="n">
        <f aca="false">VLOOKUP($D334,products!$A$1:$G$49,5,0)</f>
        <v>5.97</v>
      </c>
      <c r="M334" s="10" t="n">
        <f aca="false">L334*E334</f>
        <v>17.91</v>
      </c>
      <c r="N334" s="1" t="str">
        <f aca="false">IF(I334="Rob","Robusta",IF(I334="Exc","Excelsa",IF(I334="Ara","Arab",IF(I334="Lib","Liberica"))))</f>
        <v>Arab</v>
      </c>
      <c r="O334" s="1" t="str">
        <f aca="false">IF(J334="M","Medium",IF(J334="L","Light",IF(J334="D","Dark")))</f>
        <v>Dark</v>
      </c>
    </row>
    <row r="335" customFormat="false" ht="15" hidden="false" customHeight="false" outlineLevel="0" collapsed="false">
      <c r="A335" s="7" t="s">
        <v>691</v>
      </c>
      <c r="B335" s="8" t="n">
        <v>43712</v>
      </c>
      <c r="C335" s="7" t="s">
        <v>692</v>
      </c>
      <c r="D335" s="1" t="s">
        <v>37</v>
      </c>
      <c r="E335" s="7" t="n">
        <v>4</v>
      </c>
      <c r="F335" s="7" t="str">
        <f aca="false">_xlfn.XLOOKUP(C335,customers!A334:A1334,customers!B334:B1334,,0)</f>
        <v>Vivyan Ceely</v>
      </c>
      <c r="G335" s="7" t="str">
        <f aca="false">IF(_xlfn.XLOOKUP(C335,customers!$A$1:$A$1001,customers!$C$1:$C$1001,,3)=0,"",_xlfn.XLOOKUP(C335,customers!$A$1:$A$1001,customers!$C$1:$C$1001,,3))</f>
        <v>vceely99@auda.org.au</v>
      </c>
      <c r="H335" s="7" t="str">
        <f aca="false">_xlfn.XLOOKUP(C335,customers!$A$1:$A$1001,customers!$G$1:$G$1001,,0)</f>
        <v>United States</v>
      </c>
      <c r="I335" s="1" t="str">
        <f aca="false">VLOOKUP(D335,products!$A$1:$G$49,2,0)</f>
        <v>Rob</v>
      </c>
      <c r="J335" s="1" t="str">
        <f aca="false">VLOOKUP($D335,products!$A$1:$G$49,3,0)</f>
        <v>M</v>
      </c>
      <c r="K335" s="9" t="n">
        <f aca="false">VLOOKUP($D335,products!$A$1:$G$49,4,0)</f>
        <v>0.5</v>
      </c>
      <c r="L335" s="10" t="n">
        <f aca="false">VLOOKUP($D335,products!$A$1:$G$49,5,0)</f>
        <v>5.97</v>
      </c>
      <c r="M335" s="10" t="n">
        <f aca="false">L335*E335</f>
        <v>23.88</v>
      </c>
      <c r="N335" s="1" t="str">
        <f aca="false">IF(I335="Rob","Robusta",IF(I335="Exc","Excelsa",IF(I335="Ara","Arab",IF(I335="Lib","Liberica"))))</f>
        <v>Robusta</v>
      </c>
      <c r="O335" s="1" t="str">
        <f aca="false">IF(J335="M","Medium",IF(J335="L","Light",IF(J335="D","Dark")))</f>
        <v>Medium</v>
      </c>
    </row>
    <row r="336" customFormat="false" ht="15" hidden="false" customHeight="false" outlineLevel="0" collapsed="false">
      <c r="A336" s="7" t="s">
        <v>693</v>
      </c>
      <c r="B336" s="8" t="n">
        <v>43742</v>
      </c>
      <c r="C336" s="7" t="s">
        <v>694</v>
      </c>
      <c r="D336" s="1" t="s">
        <v>204</v>
      </c>
      <c r="E336" s="7" t="n">
        <v>5</v>
      </c>
      <c r="F336" s="7" t="str">
        <f aca="false">_xlfn.XLOOKUP(C336,customers!A335:A1335,customers!B335:B1335,,0)</f>
        <v>Elonore Goodings</v>
      </c>
      <c r="G336" s="7" t="str">
        <f aca="false">IF(_xlfn.XLOOKUP(C336,customers!$A$1:$A$1001,customers!$C$1:$C$1001,,3)=0,"",_xlfn.XLOOKUP(C336,customers!$A$1:$A$1001,customers!$C$1:$C$1001,,3))</f>
        <v/>
      </c>
      <c r="H336" s="7" t="str">
        <f aca="false">_xlfn.XLOOKUP(C336,customers!$A$1:$A$1001,customers!$G$1:$G$1001,,0)</f>
        <v>United States</v>
      </c>
      <c r="I336" s="1" t="str">
        <f aca="false">VLOOKUP(D336,products!$A$1:$G$49,2,0)</f>
        <v>Rob</v>
      </c>
      <c r="J336" s="1" t="str">
        <f aca="false">VLOOKUP($D336,products!$A$1:$G$49,3,0)</f>
        <v>L</v>
      </c>
      <c r="K336" s="9" t="n">
        <f aca="false">VLOOKUP($D336,products!$A$1:$G$49,4,0)</f>
        <v>1</v>
      </c>
      <c r="L336" s="10" t="n">
        <f aca="false">VLOOKUP($D336,products!$A$1:$G$49,5,0)</f>
        <v>11.95</v>
      </c>
      <c r="M336" s="10" t="n">
        <f aca="false">L336*E336</f>
        <v>59.75</v>
      </c>
      <c r="N336" s="1" t="str">
        <f aca="false">IF(I336="Rob","Robusta",IF(I336="Exc","Excelsa",IF(I336="Ara","Arab",IF(I336="Lib","Liberica"))))</f>
        <v>Robusta</v>
      </c>
      <c r="O336" s="1" t="str">
        <f aca="false">IF(J336="M","Medium",IF(J336="L","Light",IF(J336="D","Dark")))</f>
        <v>Light</v>
      </c>
    </row>
    <row r="337" customFormat="false" ht="15" hidden="false" customHeight="false" outlineLevel="0" collapsed="false">
      <c r="A337" s="7" t="s">
        <v>695</v>
      </c>
      <c r="B337" s="8" t="n">
        <v>43885</v>
      </c>
      <c r="C337" s="7" t="s">
        <v>696</v>
      </c>
      <c r="D337" s="1" t="s">
        <v>34</v>
      </c>
      <c r="E337" s="7" t="n">
        <v>6</v>
      </c>
      <c r="F337" s="7" t="str">
        <f aca="false">_xlfn.XLOOKUP(C337,customers!A336:A1336,customers!B336:B1336,,0)</f>
        <v>Clement Vasiliev</v>
      </c>
      <c r="G337" s="7" t="str">
        <f aca="false">IF(_xlfn.XLOOKUP(C337,customers!$A$1:$A$1001,customers!$C$1:$C$1001,,3)=0,"",_xlfn.XLOOKUP(C337,customers!$A$1:$A$1001,customers!$C$1:$C$1001,,3))</f>
        <v>cvasiliev9b@discuz.net</v>
      </c>
      <c r="H337" s="7" t="str">
        <f aca="false">_xlfn.XLOOKUP(C337,customers!$A$1:$A$1001,customers!$G$1:$G$1001,,0)</f>
        <v>United States</v>
      </c>
      <c r="I337" s="1" t="str">
        <f aca="false">VLOOKUP(D337,products!$A$1:$G$49,2,0)</f>
        <v>Lib</v>
      </c>
      <c r="J337" s="1" t="str">
        <f aca="false">VLOOKUP($D337,products!$A$1:$G$49,3,0)</f>
        <v>L</v>
      </c>
      <c r="K337" s="9" t="n">
        <f aca="false">VLOOKUP($D337,products!$A$1:$G$49,4,0)</f>
        <v>0.2</v>
      </c>
      <c r="L337" s="10" t="n">
        <f aca="false">VLOOKUP($D337,products!$A$1:$G$49,5,0)</f>
        <v>4.755</v>
      </c>
      <c r="M337" s="10" t="n">
        <f aca="false">L337*E337</f>
        <v>28.53</v>
      </c>
      <c r="N337" s="1" t="str">
        <f aca="false">IF(I337="Rob","Robusta",IF(I337="Exc","Excelsa",IF(I337="Ara","Arab",IF(I337="Lib","Liberica"))))</f>
        <v>Liberica</v>
      </c>
      <c r="O337" s="1" t="str">
        <f aca="false">IF(J337="M","Medium",IF(J337="L","Light",IF(J337="D","Dark")))</f>
        <v>Light</v>
      </c>
    </row>
    <row r="338" customFormat="false" ht="15" hidden="false" customHeight="false" outlineLevel="0" collapsed="false">
      <c r="A338" s="7" t="s">
        <v>697</v>
      </c>
      <c r="B338" s="8" t="n">
        <v>44434</v>
      </c>
      <c r="C338" s="7" t="s">
        <v>698</v>
      </c>
      <c r="D338" s="1" t="s">
        <v>76</v>
      </c>
      <c r="E338" s="7" t="n">
        <v>4</v>
      </c>
      <c r="F338" s="7" t="str">
        <f aca="false">_xlfn.XLOOKUP(C338,customers!A337:A1337,customers!B337:B1337,,0)</f>
        <v>Terencio O'Moylan</v>
      </c>
      <c r="G338" s="7" t="str">
        <f aca="false">IF(_xlfn.XLOOKUP(C338,customers!$A$1:$A$1001,customers!$C$1:$C$1001,,3)=0,"",_xlfn.XLOOKUP(C338,customers!$A$1:$A$1001,customers!$C$1:$C$1001,,3))</f>
        <v>tomoylan9c@liveinternet.ru</v>
      </c>
      <c r="H338" s="7" t="str">
        <f aca="false">_xlfn.XLOOKUP(C338,customers!$A$1:$A$1001,customers!$G$1:$G$1001,,0)</f>
        <v>United Kingdom</v>
      </c>
      <c r="I338" s="1" t="str">
        <f aca="false">VLOOKUP(D338,products!$A$1:$G$49,2,0)</f>
        <v>Ara</v>
      </c>
      <c r="J338" s="1" t="str">
        <f aca="false">VLOOKUP($D338,products!$A$1:$G$49,3,0)</f>
        <v>M</v>
      </c>
      <c r="K338" s="9" t="n">
        <f aca="false">VLOOKUP($D338,products!$A$1:$G$49,4,0)</f>
        <v>1</v>
      </c>
      <c r="L338" s="10" t="n">
        <f aca="false">VLOOKUP($D338,products!$A$1:$G$49,5,0)</f>
        <v>11.25</v>
      </c>
      <c r="M338" s="10" t="n">
        <f aca="false">L338*E338</f>
        <v>45</v>
      </c>
      <c r="N338" s="1" t="str">
        <f aca="false">IF(I338="Rob","Robusta",IF(I338="Exc","Excelsa",IF(I338="Ara","Arab",IF(I338="Lib","Liberica"))))</f>
        <v>Arab</v>
      </c>
      <c r="O338" s="1" t="str">
        <f aca="false">IF(J338="M","Medium",IF(J338="L","Light",IF(J338="D","Dark")))</f>
        <v>Medium</v>
      </c>
    </row>
    <row r="339" customFormat="false" ht="15" hidden="false" customHeight="false" outlineLevel="0" collapsed="false">
      <c r="A339" s="7" t="s">
        <v>699</v>
      </c>
      <c r="B339" s="8" t="n">
        <v>44472</v>
      </c>
      <c r="C339" s="7" t="s">
        <v>679</v>
      </c>
      <c r="D339" s="1" t="s">
        <v>545</v>
      </c>
      <c r="E339" s="7" t="n">
        <v>2</v>
      </c>
      <c r="F339" s="7" t="e">
        <f aca="false">_xlfn.XLOOKUP(C339,customers!A338:A1338,customers!B338:B1338,,0)</f>
        <v>#N/A</v>
      </c>
      <c r="G339" s="7" t="str">
        <f aca="false">IF(_xlfn.XLOOKUP(C339,customers!$A$1:$A$1001,customers!$C$1:$C$1001,,3)=0,"",_xlfn.XLOOKUP(C339,customers!$A$1:$A$1001,customers!$C$1:$C$1001,,3))</f>
        <v/>
      </c>
      <c r="H339" s="7" t="str">
        <f aca="false">_xlfn.XLOOKUP(C339,customers!$A$1:$A$1001,customers!$G$1:$G$1001,,0)</f>
        <v>United States</v>
      </c>
      <c r="I339" s="1" t="str">
        <f aca="false">VLOOKUP(D339,products!$A$1:$G$49,2,0)</f>
        <v>Exc</v>
      </c>
      <c r="J339" s="1" t="str">
        <f aca="false">VLOOKUP($D339,products!$A$1:$G$49,3,0)</f>
        <v>D</v>
      </c>
      <c r="K339" s="9" t="n">
        <f aca="false">VLOOKUP($D339,products!$A$1:$G$49,4,0)</f>
        <v>2.5</v>
      </c>
      <c r="L339" s="10" t="n">
        <f aca="false">VLOOKUP($D339,products!$A$1:$G$49,5,0)</f>
        <v>27.945</v>
      </c>
      <c r="M339" s="10" t="n">
        <f aca="false">L339*E339</f>
        <v>55.89</v>
      </c>
      <c r="N339" s="1" t="str">
        <f aca="false">IF(I339="Rob","Robusta",IF(I339="Exc","Excelsa",IF(I339="Ara","Arab",IF(I339="Lib","Liberica"))))</f>
        <v>Excelsa</v>
      </c>
      <c r="O339" s="1" t="str">
        <f aca="false">IF(J339="M","Medium",IF(J339="L","Light",IF(J339="D","Dark")))</f>
        <v>Dark</v>
      </c>
    </row>
    <row r="340" customFormat="false" ht="15" hidden="false" customHeight="false" outlineLevel="0" collapsed="false">
      <c r="A340" s="7" t="s">
        <v>700</v>
      </c>
      <c r="B340" s="8" t="n">
        <v>43995</v>
      </c>
      <c r="C340" s="7" t="s">
        <v>701</v>
      </c>
      <c r="D340" s="1" t="s">
        <v>152</v>
      </c>
      <c r="E340" s="7" t="n">
        <v>4</v>
      </c>
      <c r="F340" s="7" t="str">
        <f aca="false">_xlfn.XLOOKUP(C340,customers!A339:A1339,customers!B339:B1339,,0)</f>
        <v>Wyatan Fetherston</v>
      </c>
      <c r="G340" s="7" t="str">
        <f aca="false">IF(_xlfn.XLOOKUP(C340,customers!$A$1:$A$1001,customers!$C$1:$C$1001,,3)=0,"",_xlfn.XLOOKUP(C340,customers!$A$1:$A$1001,customers!$C$1:$C$1001,,3))</f>
        <v>wfetherston9e@constantcontact.com</v>
      </c>
      <c r="H340" s="7" t="str">
        <f aca="false">_xlfn.XLOOKUP(C340,customers!$A$1:$A$1001,customers!$G$1:$G$1001,,0)</f>
        <v>United States</v>
      </c>
      <c r="I340" s="1" t="str">
        <f aca="false">VLOOKUP(D340,products!$A$1:$G$49,2,0)</f>
        <v>Exc</v>
      </c>
      <c r="J340" s="1" t="str">
        <f aca="false">VLOOKUP($D340,products!$A$1:$G$49,3,0)</f>
        <v>L</v>
      </c>
      <c r="K340" s="9" t="n">
        <f aca="false">VLOOKUP($D340,products!$A$1:$G$49,4,0)</f>
        <v>1</v>
      </c>
      <c r="L340" s="10" t="n">
        <f aca="false">VLOOKUP($D340,products!$A$1:$G$49,5,0)</f>
        <v>14.85</v>
      </c>
      <c r="M340" s="10" t="n">
        <f aca="false">L340*E340</f>
        <v>59.4</v>
      </c>
      <c r="N340" s="1" t="str">
        <f aca="false">IF(I340="Rob","Robusta",IF(I340="Exc","Excelsa",IF(I340="Ara","Arab",IF(I340="Lib","Liberica"))))</f>
        <v>Excelsa</v>
      </c>
      <c r="O340" s="1" t="str">
        <f aca="false">IF(J340="M","Medium",IF(J340="L","Light",IF(J340="D","Dark")))</f>
        <v>Light</v>
      </c>
    </row>
    <row r="341" customFormat="false" ht="15" hidden="false" customHeight="false" outlineLevel="0" collapsed="false">
      <c r="A341" s="7" t="s">
        <v>702</v>
      </c>
      <c r="B341" s="8" t="n">
        <v>44256</v>
      </c>
      <c r="C341" s="7" t="s">
        <v>703</v>
      </c>
      <c r="D341" s="1" t="s">
        <v>66</v>
      </c>
      <c r="E341" s="7" t="n">
        <v>2</v>
      </c>
      <c r="F341" s="7" t="str">
        <f aca="false">_xlfn.XLOOKUP(C341,customers!A340:A1340,customers!B340:B1340,,0)</f>
        <v>Emmaline Rasmus</v>
      </c>
      <c r="G341" s="7" t="str">
        <f aca="false">IF(_xlfn.XLOOKUP(C341,customers!$A$1:$A$1001,customers!$C$1:$C$1001,,3)=0,"",_xlfn.XLOOKUP(C341,customers!$A$1:$A$1001,customers!$C$1:$C$1001,,3))</f>
        <v>erasmus9f@techcrunch.com</v>
      </c>
      <c r="H341" s="7" t="str">
        <f aca="false">_xlfn.XLOOKUP(C341,customers!$A$1:$A$1001,customers!$G$1:$G$1001,,0)</f>
        <v>United States</v>
      </c>
      <c r="I341" s="1" t="str">
        <f aca="false">VLOOKUP(D341,products!$A$1:$G$49,2,0)</f>
        <v>Exc</v>
      </c>
      <c r="J341" s="1" t="str">
        <f aca="false">VLOOKUP($D341,products!$A$1:$G$49,3,0)</f>
        <v>D</v>
      </c>
      <c r="K341" s="9" t="n">
        <f aca="false">VLOOKUP($D341,products!$A$1:$G$49,4,0)</f>
        <v>0.2</v>
      </c>
      <c r="L341" s="10" t="n">
        <f aca="false">VLOOKUP($D341,products!$A$1:$G$49,5,0)</f>
        <v>3.645</v>
      </c>
      <c r="M341" s="10" t="n">
        <f aca="false">L341*E341</f>
        <v>7.29</v>
      </c>
      <c r="N341" s="1" t="str">
        <f aca="false">IF(I341="Rob","Robusta",IF(I341="Exc","Excelsa",IF(I341="Ara","Arab",IF(I341="Lib","Liberica"))))</f>
        <v>Excelsa</v>
      </c>
      <c r="O341" s="1" t="str">
        <f aca="false">IF(J341="M","Medium",IF(J341="L","Light",IF(J341="D","Dark")))</f>
        <v>Dark</v>
      </c>
    </row>
    <row r="342" customFormat="false" ht="15" hidden="false" customHeight="false" outlineLevel="0" collapsed="false">
      <c r="A342" s="7" t="s">
        <v>704</v>
      </c>
      <c r="B342" s="8" t="n">
        <v>43528</v>
      </c>
      <c r="C342" s="7" t="s">
        <v>705</v>
      </c>
      <c r="D342" s="1" t="s">
        <v>31</v>
      </c>
      <c r="E342" s="7" t="n">
        <v>1</v>
      </c>
      <c r="F342" s="7" t="str">
        <f aca="false">_xlfn.XLOOKUP(C342,customers!A341:A1341,customers!B341:B1341,,0)</f>
        <v>Wesley Giorgioni</v>
      </c>
      <c r="G342" s="7" t="str">
        <f aca="false">IF(_xlfn.XLOOKUP(C342,customers!$A$1:$A$1001,customers!$C$1:$C$1001,,3)=0,"",_xlfn.XLOOKUP(C342,customers!$A$1:$A$1001,customers!$C$1:$C$1001,,3))</f>
        <v>wgiorgioni9g@wikipedia.org</v>
      </c>
      <c r="H342" s="7" t="str">
        <f aca="false">_xlfn.XLOOKUP(C342,customers!$A$1:$A$1001,customers!$G$1:$G$1001,,0)</f>
        <v>United States</v>
      </c>
      <c r="I342" s="1" t="str">
        <f aca="false">VLOOKUP(D342,products!$A$1:$G$49,2,0)</f>
        <v>Exc</v>
      </c>
      <c r="J342" s="1" t="str">
        <f aca="false">VLOOKUP($D342,products!$A$1:$G$49,3,0)</f>
        <v>D</v>
      </c>
      <c r="K342" s="9" t="n">
        <f aca="false">VLOOKUP($D342,products!$A$1:$G$49,4,0)</f>
        <v>0.5</v>
      </c>
      <c r="L342" s="10" t="n">
        <f aca="false">VLOOKUP($D342,products!$A$1:$G$49,5,0)</f>
        <v>7.29</v>
      </c>
      <c r="M342" s="10" t="n">
        <f aca="false">L342*E342</f>
        <v>7.29</v>
      </c>
      <c r="N342" s="1" t="str">
        <f aca="false">IF(I342="Rob","Robusta",IF(I342="Exc","Excelsa",IF(I342="Ara","Arab",IF(I342="Lib","Liberica"))))</f>
        <v>Excelsa</v>
      </c>
      <c r="O342" s="1" t="str">
        <f aca="false">IF(J342="M","Medium",IF(J342="L","Light",IF(J342="D","Dark")))</f>
        <v>Dark</v>
      </c>
    </row>
    <row r="343" customFormat="false" ht="15" hidden="false" customHeight="false" outlineLevel="0" collapsed="false">
      <c r="A343" s="7" t="s">
        <v>706</v>
      </c>
      <c r="B343" s="8" t="n">
        <v>43751</v>
      </c>
      <c r="C343" s="7" t="s">
        <v>707</v>
      </c>
      <c r="D343" s="1" t="s">
        <v>191</v>
      </c>
      <c r="E343" s="7" t="n">
        <v>2</v>
      </c>
      <c r="F343" s="7" t="str">
        <f aca="false">_xlfn.XLOOKUP(C343,customers!A342:A1342,customers!B342:B1342,,0)</f>
        <v>Lucienne Scargle</v>
      </c>
      <c r="G343" s="7" t="str">
        <f aca="false">IF(_xlfn.XLOOKUP(C343,customers!$A$1:$A$1001,customers!$C$1:$C$1001,,3)=0,"",_xlfn.XLOOKUP(C343,customers!$A$1:$A$1001,customers!$C$1:$C$1001,,3))</f>
        <v>lscargle9h@myspace.com</v>
      </c>
      <c r="H343" s="7" t="str">
        <f aca="false">_xlfn.XLOOKUP(C343,customers!$A$1:$A$1001,customers!$G$1:$G$1001,,0)</f>
        <v>United States</v>
      </c>
      <c r="I343" s="1" t="str">
        <f aca="false">VLOOKUP(D343,products!$A$1:$G$49,2,0)</f>
        <v>Exc</v>
      </c>
      <c r="J343" s="1" t="str">
        <f aca="false">VLOOKUP($D343,products!$A$1:$G$49,3,0)</f>
        <v>L</v>
      </c>
      <c r="K343" s="9" t="n">
        <f aca="false">VLOOKUP($D343,products!$A$1:$G$49,4,0)</f>
        <v>0.5</v>
      </c>
      <c r="L343" s="10" t="n">
        <f aca="false">VLOOKUP($D343,products!$A$1:$G$49,5,0)</f>
        <v>8.91</v>
      </c>
      <c r="M343" s="10" t="n">
        <f aca="false">L343*E343</f>
        <v>17.82</v>
      </c>
      <c r="N343" s="1" t="str">
        <f aca="false">IF(I343="Rob","Robusta",IF(I343="Exc","Excelsa",IF(I343="Ara","Arab",IF(I343="Lib","Liberica"))))</f>
        <v>Excelsa</v>
      </c>
      <c r="O343" s="1" t="str">
        <f aca="false">IF(J343="M","Medium",IF(J343="L","Light",IF(J343="D","Dark")))</f>
        <v>Light</v>
      </c>
    </row>
    <row r="344" customFormat="false" ht="15" hidden="false" customHeight="false" outlineLevel="0" collapsed="false">
      <c r="A344" s="7" t="s">
        <v>706</v>
      </c>
      <c r="B344" s="8" t="n">
        <v>43751</v>
      </c>
      <c r="C344" s="7" t="s">
        <v>707</v>
      </c>
      <c r="D344" s="1" t="s">
        <v>138</v>
      </c>
      <c r="E344" s="7" t="n">
        <v>5</v>
      </c>
      <c r="F344" s="7" t="str">
        <f aca="false">_xlfn.XLOOKUP(C344,customers!A343:A1343,customers!B343:B1343,,0)</f>
        <v>Lucienne Scargle</v>
      </c>
      <c r="G344" s="7" t="str">
        <f aca="false">IF(_xlfn.XLOOKUP(C344,customers!$A$1:$A$1001,customers!$C$1:$C$1001,,3)=0,"",_xlfn.XLOOKUP(C344,customers!$A$1:$A$1001,customers!$C$1:$C$1001,,3))</f>
        <v>lscargle9h@myspace.com</v>
      </c>
      <c r="H344" s="7" t="str">
        <f aca="false">_xlfn.XLOOKUP(C344,customers!$A$1:$A$1001,customers!$G$1:$G$1001,,0)</f>
        <v>United States</v>
      </c>
      <c r="I344" s="1" t="str">
        <f aca="false">VLOOKUP(D344,products!$A$1:$G$49,2,0)</f>
        <v>Lib</v>
      </c>
      <c r="J344" s="1" t="str">
        <f aca="false">VLOOKUP($D344,products!$A$1:$G$49,3,0)</f>
        <v>D</v>
      </c>
      <c r="K344" s="9" t="n">
        <f aca="false">VLOOKUP($D344,products!$A$1:$G$49,4,0)</f>
        <v>0.5</v>
      </c>
      <c r="L344" s="10" t="n">
        <f aca="false">VLOOKUP($D344,products!$A$1:$G$49,5,0)</f>
        <v>7.77</v>
      </c>
      <c r="M344" s="10" t="n">
        <f aca="false">L344*E344</f>
        <v>38.85</v>
      </c>
      <c r="N344" s="1" t="str">
        <f aca="false">IF(I344="Rob","Robusta",IF(I344="Exc","Excelsa",IF(I344="Ara","Arab",IF(I344="Lib","Liberica"))))</f>
        <v>Liberica</v>
      </c>
      <c r="O344" s="1" t="str">
        <f aca="false">IF(J344="M","Medium",IF(J344="L","Light",IF(J344="D","Dark")))</f>
        <v>Dark</v>
      </c>
    </row>
    <row r="345" customFormat="false" ht="15" hidden="false" customHeight="false" outlineLevel="0" collapsed="false">
      <c r="A345" s="7" t="s">
        <v>708</v>
      </c>
      <c r="B345" s="8" t="n">
        <v>43692</v>
      </c>
      <c r="C345" s="7" t="s">
        <v>709</v>
      </c>
      <c r="D345" s="1" t="s">
        <v>161</v>
      </c>
      <c r="E345" s="7" t="n">
        <v>6</v>
      </c>
      <c r="F345" s="7" t="str">
        <f aca="false">_xlfn.XLOOKUP(C345,customers!A344:A1344,customers!B344:B1344,,0)</f>
        <v>Noam Climance</v>
      </c>
      <c r="G345" s="7" t="str">
        <f aca="false">IF(_xlfn.XLOOKUP(C345,customers!$A$1:$A$1001,customers!$C$1:$C$1001,,3)=0,"",_xlfn.XLOOKUP(C345,customers!$A$1:$A$1001,customers!$C$1:$C$1001,,3))</f>
        <v>nclimance9j@europa.eu</v>
      </c>
      <c r="H345" s="7" t="str">
        <f aca="false">_xlfn.XLOOKUP(C345,customers!$A$1:$A$1001,customers!$G$1:$G$1001,,0)</f>
        <v>United States</v>
      </c>
      <c r="I345" s="1" t="str">
        <f aca="false">VLOOKUP(D345,products!$A$1:$G$49,2,0)</f>
        <v>Rob</v>
      </c>
      <c r="J345" s="1" t="str">
        <f aca="false">VLOOKUP($D345,products!$A$1:$G$49,3,0)</f>
        <v>D</v>
      </c>
      <c r="K345" s="9" t="n">
        <f aca="false">VLOOKUP($D345,products!$A$1:$G$49,4,0)</f>
        <v>0.5</v>
      </c>
      <c r="L345" s="10" t="n">
        <f aca="false">VLOOKUP($D345,products!$A$1:$G$49,5,0)</f>
        <v>5.37</v>
      </c>
      <c r="M345" s="10" t="n">
        <f aca="false">L345*E345</f>
        <v>32.22</v>
      </c>
      <c r="N345" s="1" t="str">
        <f aca="false">IF(I345="Rob","Robusta",IF(I345="Exc","Excelsa",IF(I345="Ara","Arab",IF(I345="Lib","Liberica"))))</f>
        <v>Robusta</v>
      </c>
      <c r="O345" s="1" t="str">
        <f aca="false">IF(J345="M","Medium",IF(J345="L","Light",IF(J345="D","Dark")))</f>
        <v>Dark</v>
      </c>
    </row>
    <row r="346" customFormat="false" ht="15" hidden="false" customHeight="false" outlineLevel="0" collapsed="false">
      <c r="A346" s="7" t="s">
        <v>710</v>
      </c>
      <c r="B346" s="8" t="n">
        <v>44529</v>
      </c>
      <c r="C346" s="7" t="s">
        <v>711</v>
      </c>
      <c r="D346" s="1" t="s">
        <v>17</v>
      </c>
      <c r="E346" s="7" t="n">
        <v>2</v>
      </c>
      <c r="F346" s="7" t="str">
        <f aca="false">_xlfn.XLOOKUP(C346,customers!A345:A1345,customers!B345:B1345,,0)</f>
        <v>Catarina Donn</v>
      </c>
      <c r="G346" s="7" t="str">
        <f aca="false">IF(_xlfn.XLOOKUP(C346,customers!$A$1:$A$1001,customers!$C$1:$C$1001,,3)=0,"",_xlfn.XLOOKUP(C346,customers!$A$1:$A$1001,customers!$C$1:$C$1001,,3))</f>
        <v/>
      </c>
      <c r="H346" s="7" t="str">
        <f aca="false">_xlfn.XLOOKUP(C346,customers!$A$1:$A$1001,customers!$G$1:$G$1001,,0)</f>
        <v>Ireland</v>
      </c>
      <c r="I346" s="1" t="str">
        <f aca="false">VLOOKUP(D346,products!$A$1:$G$49,2,0)</f>
        <v>Rob</v>
      </c>
      <c r="J346" s="1" t="str">
        <f aca="false">VLOOKUP($D346,products!$A$1:$G$49,3,0)</f>
        <v>M</v>
      </c>
      <c r="K346" s="9" t="n">
        <f aca="false">VLOOKUP($D346,products!$A$1:$G$49,4,0)</f>
        <v>1</v>
      </c>
      <c r="L346" s="10" t="n">
        <f aca="false">VLOOKUP($D346,products!$A$1:$G$49,5,0)</f>
        <v>9.95</v>
      </c>
      <c r="M346" s="10" t="n">
        <f aca="false">L346*E346</f>
        <v>19.9</v>
      </c>
      <c r="N346" s="1" t="str">
        <f aca="false">IF(I346="Rob","Robusta",IF(I346="Exc","Excelsa",IF(I346="Ara","Arab",IF(I346="Lib","Liberica"))))</f>
        <v>Robusta</v>
      </c>
      <c r="O346" s="1" t="str">
        <f aca="false">IF(J346="M","Medium",IF(J346="L","Light",IF(J346="D","Dark")))</f>
        <v>Medium</v>
      </c>
    </row>
    <row r="347" customFormat="false" ht="15" hidden="false" customHeight="false" outlineLevel="0" collapsed="false">
      <c r="A347" s="7" t="s">
        <v>712</v>
      </c>
      <c r="B347" s="8" t="n">
        <v>43849</v>
      </c>
      <c r="C347" s="7" t="s">
        <v>713</v>
      </c>
      <c r="D347" s="1" t="s">
        <v>204</v>
      </c>
      <c r="E347" s="7" t="n">
        <v>5</v>
      </c>
      <c r="F347" s="7" t="str">
        <f aca="false">_xlfn.XLOOKUP(C347,customers!A346:A1346,customers!B346:B1346,,0)</f>
        <v>Ameline Snazle</v>
      </c>
      <c r="G347" s="7" t="str">
        <f aca="false">IF(_xlfn.XLOOKUP(C347,customers!$A$1:$A$1001,customers!$C$1:$C$1001,,3)=0,"",_xlfn.XLOOKUP(C347,customers!$A$1:$A$1001,customers!$C$1:$C$1001,,3))</f>
        <v>asnazle9l@oracle.com</v>
      </c>
      <c r="H347" s="7" t="str">
        <f aca="false">_xlfn.XLOOKUP(C347,customers!$A$1:$A$1001,customers!$G$1:$G$1001,,0)</f>
        <v>United States</v>
      </c>
      <c r="I347" s="1" t="str">
        <f aca="false">VLOOKUP(D347,products!$A$1:$G$49,2,0)</f>
        <v>Rob</v>
      </c>
      <c r="J347" s="1" t="str">
        <f aca="false">VLOOKUP($D347,products!$A$1:$G$49,3,0)</f>
        <v>L</v>
      </c>
      <c r="K347" s="9" t="n">
        <f aca="false">VLOOKUP($D347,products!$A$1:$G$49,4,0)</f>
        <v>1</v>
      </c>
      <c r="L347" s="10" t="n">
        <f aca="false">VLOOKUP($D347,products!$A$1:$G$49,5,0)</f>
        <v>11.95</v>
      </c>
      <c r="M347" s="10" t="n">
        <f aca="false">L347*E347</f>
        <v>59.75</v>
      </c>
      <c r="N347" s="1" t="str">
        <f aca="false">IF(I347="Rob","Robusta",IF(I347="Exc","Excelsa",IF(I347="Ara","Arab",IF(I347="Lib","Liberica"))))</f>
        <v>Robusta</v>
      </c>
      <c r="O347" s="1" t="str">
        <f aca="false">IF(J347="M","Medium",IF(J347="L","Light",IF(J347="D","Dark")))</f>
        <v>Light</v>
      </c>
    </row>
    <row r="348" customFormat="false" ht="15" hidden="false" customHeight="false" outlineLevel="0" collapsed="false">
      <c r="A348" s="7" t="s">
        <v>714</v>
      </c>
      <c r="B348" s="8" t="n">
        <v>44344</v>
      </c>
      <c r="C348" s="7" t="s">
        <v>715</v>
      </c>
      <c r="D348" s="1" t="s">
        <v>207</v>
      </c>
      <c r="E348" s="7" t="n">
        <v>3</v>
      </c>
      <c r="F348" s="7" t="str">
        <f aca="false">_xlfn.XLOOKUP(C348,customers!A347:A1347,customers!B347:B1347,,0)</f>
        <v>Rebeka Worg</v>
      </c>
      <c r="G348" s="7" t="str">
        <f aca="false">IF(_xlfn.XLOOKUP(C348,customers!$A$1:$A$1001,customers!$C$1:$C$1001,,3)=0,"",_xlfn.XLOOKUP(C348,customers!$A$1:$A$1001,customers!$C$1:$C$1001,,3))</f>
        <v>rworg9m@arstechnica.com</v>
      </c>
      <c r="H348" s="7" t="str">
        <f aca="false">_xlfn.XLOOKUP(C348,customers!$A$1:$A$1001,customers!$G$1:$G$1001,,0)</f>
        <v>United States</v>
      </c>
      <c r="I348" s="1" t="str">
        <f aca="false">VLOOKUP(D348,products!$A$1:$G$49,2,0)</f>
        <v>Ara</v>
      </c>
      <c r="J348" s="1" t="str">
        <f aca="false">VLOOKUP($D348,products!$A$1:$G$49,3,0)</f>
        <v>L</v>
      </c>
      <c r="K348" s="9" t="n">
        <f aca="false">VLOOKUP($D348,products!$A$1:$G$49,4,0)</f>
        <v>0.5</v>
      </c>
      <c r="L348" s="10" t="n">
        <f aca="false">VLOOKUP($D348,products!$A$1:$G$49,5,0)</f>
        <v>7.77</v>
      </c>
      <c r="M348" s="10" t="n">
        <f aca="false">L348*E348</f>
        <v>23.31</v>
      </c>
      <c r="N348" s="1" t="str">
        <f aca="false">IF(I348="Rob","Robusta",IF(I348="Exc","Excelsa",IF(I348="Ara","Arab",IF(I348="Lib","Liberica"))))</f>
        <v>Arab</v>
      </c>
      <c r="O348" s="1" t="str">
        <f aca="false">IF(J348="M","Medium",IF(J348="L","Light",IF(J348="D","Dark")))</f>
        <v>Light</v>
      </c>
    </row>
    <row r="349" customFormat="false" ht="15" hidden="false" customHeight="false" outlineLevel="0" collapsed="false">
      <c r="A349" s="7" t="s">
        <v>716</v>
      </c>
      <c r="B349" s="8" t="n">
        <v>44576</v>
      </c>
      <c r="C349" s="7" t="s">
        <v>717</v>
      </c>
      <c r="D349" s="1" t="s">
        <v>111</v>
      </c>
      <c r="E349" s="7" t="n">
        <v>3</v>
      </c>
      <c r="F349" s="7" t="str">
        <f aca="false">_xlfn.XLOOKUP(C349,customers!A348:A1348,customers!B348:B1348,,0)</f>
        <v>Lewes Danes</v>
      </c>
      <c r="G349" s="7" t="str">
        <f aca="false">IF(_xlfn.XLOOKUP(C349,customers!$A$1:$A$1001,customers!$C$1:$C$1001,,3)=0,"",_xlfn.XLOOKUP(C349,customers!$A$1:$A$1001,customers!$C$1:$C$1001,,3))</f>
        <v>ldanes9n@umn.edu</v>
      </c>
      <c r="H349" s="7" t="str">
        <f aca="false">_xlfn.XLOOKUP(C349,customers!$A$1:$A$1001,customers!$G$1:$G$1001,,0)</f>
        <v>United States</v>
      </c>
      <c r="I349" s="1" t="str">
        <f aca="false">VLOOKUP(D349,products!$A$1:$G$49,2,0)</f>
        <v>Lib</v>
      </c>
      <c r="J349" s="1" t="str">
        <f aca="false">VLOOKUP($D349,products!$A$1:$G$49,3,0)</f>
        <v>M</v>
      </c>
      <c r="K349" s="9" t="n">
        <f aca="false">VLOOKUP($D349,products!$A$1:$G$49,4,0)</f>
        <v>1</v>
      </c>
      <c r="L349" s="10" t="n">
        <f aca="false">VLOOKUP($D349,products!$A$1:$G$49,5,0)</f>
        <v>14.55</v>
      </c>
      <c r="M349" s="10" t="n">
        <f aca="false">L349*E349</f>
        <v>43.65</v>
      </c>
      <c r="N349" s="1" t="str">
        <f aca="false">IF(I349="Rob","Robusta",IF(I349="Exc","Excelsa",IF(I349="Ara","Arab",IF(I349="Lib","Liberica"))))</f>
        <v>Liberica</v>
      </c>
      <c r="O349" s="1" t="str">
        <f aca="false">IF(J349="M","Medium",IF(J349="L","Light",IF(J349="D","Dark")))</f>
        <v>Medium</v>
      </c>
    </row>
    <row r="350" customFormat="false" ht="15" hidden="false" customHeight="false" outlineLevel="0" collapsed="false">
      <c r="A350" s="7" t="s">
        <v>718</v>
      </c>
      <c r="B350" s="8" t="n">
        <v>43803</v>
      </c>
      <c r="C350" s="7" t="s">
        <v>719</v>
      </c>
      <c r="D350" s="1" t="s">
        <v>45</v>
      </c>
      <c r="E350" s="7" t="n">
        <v>6</v>
      </c>
      <c r="F350" s="7" t="str">
        <f aca="false">_xlfn.XLOOKUP(C350,customers!A349:A1349,customers!B349:B1349,,0)</f>
        <v>Shelli Keynd</v>
      </c>
      <c r="G350" s="7" t="str">
        <f aca="false">IF(_xlfn.XLOOKUP(C350,customers!$A$1:$A$1001,customers!$C$1:$C$1001,,3)=0,"",_xlfn.XLOOKUP(C350,customers!$A$1:$A$1001,customers!$C$1:$C$1001,,3))</f>
        <v>skeynd9o@narod.ru</v>
      </c>
      <c r="H350" s="7" t="str">
        <f aca="false">_xlfn.XLOOKUP(C350,customers!$A$1:$A$1001,customers!$G$1:$G$1001,,0)</f>
        <v>United States</v>
      </c>
      <c r="I350" s="1" t="str">
        <f aca="false">VLOOKUP(D350,products!$A$1:$G$49,2,0)</f>
        <v>Exc</v>
      </c>
      <c r="J350" s="1" t="str">
        <f aca="false">VLOOKUP($D350,products!$A$1:$G$49,3,0)</f>
        <v>L</v>
      </c>
      <c r="K350" s="9" t="n">
        <f aca="false">VLOOKUP($D350,products!$A$1:$G$49,4,0)</f>
        <v>2.5</v>
      </c>
      <c r="L350" s="10" t="n">
        <f aca="false">VLOOKUP($D350,products!$A$1:$G$49,5,0)</f>
        <v>34.155</v>
      </c>
      <c r="M350" s="10" t="n">
        <f aca="false">L350*E350</f>
        <v>204.93</v>
      </c>
      <c r="N350" s="1" t="str">
        <f aca="false">IF(I350="Rob","Robusta",IF(I350="Exc","Excelsa",IF(I350="Ara","Arab",IF(I350="Lib","Liberica"))))</f>
        <v>Excelsa</v>
      </c>
      <c r="O350" s="1" t="str">
        <f aca="false">IF(J350="M","Medium",IF(J350="L","Light",IF(J350="D","Dark")))</f>
        <v>Light</v>
      </c>
    </row>
    <row r="351" customFormat="false" ht="15" hidden="false" customHeight="false" outlineLevel="0" collapsed="false">
      <c r="A351" s="7" t="s">
        <v>720</v>
      </c>
      <c r="B351" s="8" t="n">
        <v>44743</v>
      </c>
      <c r="C351" s="7" t="s">
        <v>721</v>
      </c>
      <c r="D351" s="1" t="s">
        <v>197</v>
      </c>
      <c r="E351" s="7" t="n">
        <v>4</v>
      </c>
      <c r="F351" s="7" t="str">
        <f aca="false">_xlfn.XLOOKUP(C351,customers!A350:A1350,customers!B350:B1350,,0)</f>
        <v>Dell Daveridge</v>
      </c>
      <c r="G351" s="7" t="str">
        <f aca="false">IF(_xlfn.XLOOKUP(C351,customers!$A$1:$A$1001,customers!$C$1:$C$1001,,3)=0,"",_xlfn.XLOOKUP(C351,customers!$A$1:$A$1001,customers!$C$1:$C$1001,,3))</f>
        <v>ddaveridge9p@arstechnica.com</v>
      </c>
      <c r="H351" s="7" t="str">
        <f aca="false">_xlfn.XLOOKUP(C351,customers!$A$1:$A$1001,customers!$G$1:$G$1001,,0)</f>
        <v>United States</v>
      </c>
      <c r="I351" s="1" t="str">
        <f aca="false">VLOOKUP(D351,products!$A$1:$G$49,2,0)</f>
        <v>Rob</v>
      </c>
      <c r="J351" s="1" t="str">
        <f aca="false">VLOOKUP($D351,products!$A$1:$G$49,3,0)</f>
        <v>L</v>
      </c>
      <c r="K351" s="9" t="n">
        <f aca="false">VLOOKUP($D351,products!$A$1:$G$49,4,0)</f>
        <v>0.2</v>
      </c>
      <c r="L351" s="10" t="n">
        <f aca="false">VLOOKUP($D351,products!$A$1:$G$49,5,0)</f>
        <v>3.585</v>
      </c>
      <c r="M351" s="10" t="n">
        <f aca="false">L351*E351</f>
        <v>14.34</v>
      </c>
      <c r="N351" s="1" t="str">
        <f aca="false">IF(I351="Rob","Robusta",IF(I351="Exc","Excelsa",IF(I351="Ara","Arab",IF(I351="Lib","Liberica"))))</f>
        <v>Robusta</v>
      </c>
      <c r="O351" s="1" t="str">
        <f aca="false">IF(J351="M","Medium",IF(J351="L","Light",IF(J351="D","Dark")))</f>
        <v>Light</v>
      </c>
    </row>
    <row r="352" customFormat="false" ht="15" hidden="false" customHeight="false" outlineLevel="0" collapsed="false">
      <c r="A352" s="7" t="s">
        <v>722</v>
      </c>
      <c r="B352" s="8" t="n">
        <v>43592</v>
      </c>
      <c r="C352" s="7" t="s">
        <v>723</v>
      </c>
      <c r="D352" s="1" t="s">
        <v>87</v>
      </c>
      <c r="E352" s="7" t="n">
        <v>4</v>
      </c>
      <c r="F352" s="7" t="str">
        <f aca="false">_xlfn.XLOOKUP(C352,customers!A351:A1351,customers!B351:B1351,,0)</f>
        <v>Joshuah Awdry</v>
      </c>
      <c r="G352" s="7" t="str">
        <f aca="false">IF(_xlfn.XLOOKUP(C352,customers!$A$1:$A$1001,customers!$C$1:$C$1001,,3)=0,"",_xlfn.XLOOKUP(C352,customers!$A$1:$A$1001,customers!$C$1:$C$1001,,3))</f>
        <v>jawdry9q@utexas.edu</v>
      </c>
      <c r="H352" s="7" t="str">
        <f aca="false">_xlfn.XLOOKUP(C352,customers!$A$1:$A$1001,customers!$G$1:$G$1001,,0)</f>
        <v>United States</v>
      </c>
      <c r="I352" s="1" t="str">
        <f aca="false">VLOOKUP(D352,products!$A$1:$G$49,2,0)</f>
        <v>Ara</v>
      </c>
      <c r="J352" s="1" t="str">
        <f aca="false">VLOOKUP($D352,products!$A$1:$G$49,3,0)</f>
        <v>D</v>
      </c>
      <c r="K352" s="9" t="n">
        <f aca="false">VLOOKUP($D352,products!$A$1:$G$49,4,0)</f>
        <v>0.5</v>
      </c>
      <c r="L352" s="10" t="n">
        <f aca="false">VLOOKUP($D352,products!$A$1:$G$49,5,0)</f>
        <v>5.97</v>
      </c>
      <c r="M352" s="10" t="n">
        <f aca="false">L352*E352</f>
        <v>23.88</v>
      </c>
      <c r="N352" s="1" t="str">
        <f aca="false">IF(I352="Rob","Robusta",IF(I352="Exc","Excelsa",IF(I352="Ara","Arab",IF(I352="Lib","Liberica"))))</f>
        <v>Arab</v>
      </c>
      <c r="O352" s="1" t="str">
        <f aca="false">IF(J352="M","Medium",IF(J352="L","Light",IF(J352="D","Dark")))</f>
        <v>Dark</v>
      </c>
    </row>
    <row r="353" customFormat="false" ht="15" hidden="false" customHeight="false" outlineLevel="0" collapsed="false">
      <c r="A353" s="7" t="s">
        <v>724</v>
      </c>
      <c r="B353" s="8" t="n">
        <v>44066</v>
      </c>
      <c r="C353" s="7" t="s">
        <v>725</v>
      </c>
      <c r="D353" s="1" t="s">
        <v>76</v>
      </c>
      <c r="E353" s="7" t="n">
        <v>2</v>
      </c>
      <c r="F353" s="7" t="str">
        <f aca="false">_xlfn.XLOOKUP(C353,customers!A352:A1352,customers!B352:B1352,,0)</f>
        <v>Ethel Ryles</v>
      </c>
      <c r="G353" s="7" t="str">
        <f aca="false">IF(_xlfn.XLOOKUP(C353,customers!$A$1:$A$1001,customers!$C$1:$C$1001,,3)=0,"",_xlfn.XLOOKUP(C353,customers!$A$1:$A$1001,customers!$C$1:$C$1001,,3))</f>
        <v>eryles9r@fastcompany.com</v>
      </c>
      <c r="H353" s="7" t="str">
        <f aca="false">_xlfn.XLOOKUP(C353,customers!$A$1:$A$1001,customers!$G$1:$G$1001,,0)</f>
        <v>United States</v>
      </c>
      <c r="I353" s="1" t="str">
        <f aca="false">VLOOKUP(D353,products!$A$1:$G$49,2,0)</f>
        <v>Ara</v>
      </c>
      <c r="J353" s="1" t="str">
        <f aca="false">VLOOKUP($D353,products!$A$1:$G$49,3,0)</f>
        <v>M</v>
      </c>
      <c r="K353" s="9" t="n">
        <f aca="false">VLOOKUP($D353,products!$A$1:$G$49,4,0)</f>
        <v>1</v>
      </c>
      <c r="L353" s="10" t="n">
        <f aca="false">VLOOKUP($D353,products!$A$1:$G$49,5,0)</f>
        <v>11.25</v>
      </c>
      <c r="M353" s="10" t="n">
        <f aca="false">L353*E353</f>
        <v>22.5</v>
      </c>
      <c r="N353" s="1" t="str">
        <f aca="false">IF(I353="Rob","Robusta",IF(I353="Exc","Excelsa",IF(I353="Ara","Arab",IF(I353="Lib","Liberica"))))</f>
        <v>Arab</v>
      </c>
      <c r="O353" s="1" t="str">
        <f aca="false">IF(J353="M","Medium",IF(J353="L","Light",IF(J353="D","Dark")))</f>
        <v>Medium</v>
      </c>
    </row>
    <row r="354" customFormat="false" ht="15" hidden="false" customHeight="false" outlineLevel="0" collapsed="false">
      <c r="A354" s="7" t="s">
        <v>726</v>
      </c>
      <c r="B354" s="8" t="n">
        <v>43984</v>
      </c>
      <c r="C354" s="7" t="s">
        <v>679</v>
      </c>
      <c r="D354" s="1" t="s">
        <v>31</v>
      </c>
      <c r="E354" s="7" t="n">
        <v>5</v>
      </c>
      <c r="F354" s="7" t="e">
        <f aca="false">_xlfn.XLOOKUP(C354,customers!A353:A1353,customers!B353:B1353,,0)</f>
        <v>#N/A</v>
      </c>
      <c r="G354" s="7" t="str">
        <f aca="false">IF(_xlfn.XLOOKUP(C354,customers!$A$1:$A$1001,customers!$C$1:$C$1001,,3)=0,"",_xlfn.XLOOKUP(C354,customers!$A$1:$A$1001,customers!$C$1:$C$1001,,3))</f>
        <v/>
      </c>
      <c r="H354" s="7" t="str">
        <f aca="false">_xlfn.XLOOKUP(C354,customers!$A$1:$A$1001,customers!$G$1:$G$1001,,0)</f>
        <v>United States</v>
      </c>
      <c r="I354" s="1" t="str">
        <f aca="false">VLOOKUP(D354,products!$A$1:$G$49,2,0)</f>
        <v>Exc</v>
      </c>
      <c r="J354" s="1" t="str">
        <f aca="false">VLOOKUP($D354,products!$A$1:$G$49,3,0)</f>
        <v>D</v>
      </c>
      <c r="K354" s="9" t="n">
        <f aca="false">VLOOKUP($D354,products!$A$1:$G$49,4,0)</f>
        <v>0.5</v>
      </c>
      <c r="L354" s="10" t="n">
        <f aca="false">VLOOKUP($D354,products!$A$1:$G$49,5,0)</f>
        <v>7.29</v>
      </c>
      <c r="M354" s="10" t="n">
        <f aca="false">L354*E354</f>
        <v>36.45</v>
      </c>
      <c r="N354" s="1" t="str">
        <f aca="false">IF(I354="Rob","Robusta",IF(I354="Exc","Excelsa",IF(I354="Ara","Arab",IF(I354="Lib","Liberica"))))</f>
        <v>Excelsa</v>
      </c>
      <c r="O354" s="1" t="str">
        <f aca="false">IF(J354="M","Medium",IF(J354="L","Light",IF(J354="D","Dark")))</f>
        <v>Dark</v>
      </c>
    </row>
    <row r="355" customFormat="false" ht="15" hidden="false" customHeight="false" outlineLevel="0" collapsed="false">
      <c r="A355" s="7" t="s">
        <v>727</v>
      </c>
      <c r="B355" s="8" t="n">
        <v>43860</v>
      </c>
      <c r="C355" s="7" t="s">
        <v>728</v>
      </c>
      <c r="D355" s="1" t="s">
        <v>82</v>
      </c>
      <c r="E355" s="7" t="n">
        <v>4</v>
      </c>
      <c r="F355" s="7" t="str">
        <f aca="false">_xlfn.XLOOKUP(C355,customers!A354:A1354,customers!B354:B1354,,0)</f>
        <v>Maitilde Boxill</v>
      </c>
      <c r="G355" s="7" t="str">
        <f aca="false">IF(_xlfn.XLOOKUP(C355,customers!$A$1:$A$1001,customers!$C$1:$C$1001,,3)=0,"",_xlfn.XLOOKUP(C355,customers!$A$1:$A$1001,customers!$C$1:$C$1001,,3))</f>
        <v/>
      </c>
      <c r="H355" s="7" t="str">
        <f aca="false">_xlfn.XLOOKUP(C355,customers!$A$1:$A$1001,customers!$G$1:$G$1001,,0)</f>
        <v>United States</v>
      </c>
      <c r="I355" s="1" t="str">
        <f aca="false">VLOOKUP(D355,products!$A$1:$G$49,2,0)</f>
        <v>Ara</v>
      </c>
      <c r="J355" s="1" t="str">
        <f aca="false">VLOOKUP($D355,products!$A$1:$G$49,3,0)</f>
        <v>M</v>
      </c>
      <c r="K355" s="9" t="n">
        <f aca="false">VLOOKUP($D355,products!$A$1:$G$49,4,0)</f>
        <v>0.5</v>
      </c>
      <c r="L355" s="10" t="n">
        <f aca="false">VLOOKUP($D355,products!$A$1:$G$49,5,0)</f>
        <v>6.75</v>
      </c>
      <c r="M355" s="10" t="n">
        <f aca="false">L355*E355</f>
        <v>27</v>
      </c>
      <c r="N355" s="1" t="str">
        <f aca="false">IF(I355="Rob","Robusta",IF(I355="Exc","Excelsa",IF(I355="Ara","Arab",IF(I355="Lib","Liberica"))))</f>
        <v>Arab</v>
      </c>
      <c r="O355" s="1" t="str">
        <f aca="false">IF(J355="M","Medium",IF(J355="L","Light",IF(J355="D","Dark")))</f>
        <v>Medium</v>
      </c>
    </row>
    <row r="356" customFormat="false" ht="15" hidden="false" customHeight="false" outlineLevel="0" collapsed="false">
      <c r="A356" s="7" t="s">
        <v>729</v>
      </c>
      <c r="B356" s="8" t="n">
        <v>43876</v>
      </c>
      <c r="C356" s="7" t="s">
        <v>730</v>
      </c>
      <c r="D356" s="1" t="s">
        <v>186</v>
      </c>
      <c r="E356" s="7" t="n">
        <v>6</v>
      </c>
      <c r="F356" s="7" t="str">
        <f aca="false">_xlfn.XLOOKUP(C356,customers!A355:A1355,customers!B355:B1355,,0)</f>
        <v>Jodee Caldicott</v>
      </c>
      <c r="G356" s="7" t="str">
        <f aca="false">IF(_xlfn.XLOOKUP(C356,customers!$A$1:$A$1001,customers!$C$1:$C$1001,,3)=0,"",_xlfn.XLOOKUP(C356,customers!$A$1:$A$1001,customers!$C$1:$C$1001,,3))</f>
        <v>jcaldicott9u@usda.gov</v>
      </c>
      <c r="H356" s="7" t="str">
        <f aca="false">_xlfn.XLOOKUP(C356,customers!$A$1:$A$1001,customers!$G$1:$G$1001,,0)</f>
        <v>United States</v>
      </c>
      <c r="I356" s="1" t="str">
        <f aca="false">VLOOKUP(D356,products!$A$1:$G$49,2,0)</f>
        <v>Ara</v>
      </c>
      <c r="J356" s="1" t="str">
        <f aca="false">VLOOKUP($D356,products!$A$1:$G$49,3,0)</f>
        <v>M</v>
      </c>
      <c r="K356" s="9" t="n">
        <f aca="false">VLOOKUP($D356,products!$A$1:$G$49,4,0)</f>
        <v>2.5</v>
      </c>
      <c r="L356" s="10" t="n">
        <f aca="false">VLOOKUP($D356,products!$A$1:$G$49,5,0)</f>
        <v>25.875</v>
      </c>
      <c r="M356" s="10" t="n">
        <f aca="false">L356*E356</f>
        <v>155.25</v>
      </c>
      <c r="N356" s="1" t="str">
        <f aca="false">IF(I356="Rob","Robusta",IF(I356="Exc","Excelsa",IF(I356="Ara","Arab",IF(I356="Lib","Liberica"))))</f>
        <v>Arab</v>
      </c>
      <c r="O356" s="1" t="str">
        <f aca="false">IF(J356="M","Medium",IF(J356="L","Light",IF(J356="D","Dark")))</f>
        <v>Medium</v>
      </c>
    </row>
    <row r="357" customFormat="false" ht="15" hidden="false" customHeight="false" outlineLevel="0" collapsed="false">
      <c r="A357" s="7" t="s">
        <v>731</v>
      </c>
      <c r="B357" s="8" t="n">
        <v>44358</v>
      </c>
      <c r="C357" s="7" t="s">
        <v>732</v>
      </c>
      <c r="D357" s="1" t="s">
        <v>133</v>
      </c>
      <c r="E357" s="7" t="n">
        <v>5</v>
      </c>
      <c r="F357" s="7" t="str">
        <f aca="false">_xlfn.XLOOKUP(C357,customers!A356:A1356,customers!B356:B1356,,0)</f>
        <v>Marianna Vedmore</v>
      </c>
      <c r="G357" s="7" t="str">
        <f aca="false">IF(_xlfn.XLOOKUP(C357,customers!$A$1:$A$1001,customers!$C$1:$C$1001,,3)=0,"",_xlfn.XLOOKUP(C357,customers!$A$1:$A$1001,customers!$C$1:$C$1001,,3))</f>
        <v>mvedmore9v@a8.net</v>
      </c>
      <c r="H357" s="7" t="str">
        <f aca="false">_xlfn.XLOOKUP(C357,customers!$A$1:$A$1001,customers!$G$1:$G$1001,,0)</f>
        <v>United States</v>
      </c>
      <c r="I357" s="1" t="str">
        <f aca="false">VLOOKUP(D357,products!$A$1:$G$49,2,0)</f>
        <v>Ara</v>
      </c>
      <c r="J357" s="1" t="str">
        <f aca="false">VLOOKUP($D357,products!$A$1:$G$49,3,0)</f>
        <v>D</v>
      </c>
      <c r="K357" s="9" t="n">
        <f aca="false">VLOOKUP($D357,products!$A$1:$G$49,4,0)</f>
        <v>2.5</v>
      </c>
      <c r="L357" s="10" t="n">
        <f aca="false">VLOOKUP($D357,products!$A$1:$G$49,5,0)</f>
        <v>22.885</v>
      </c>
      <c r="M357" s="10" t="n">
        <f aca="false">L357*E357</f>
        <v>114.425</v>
      </c>
      <c r="N357" s="1" t="str">
        <f aca="false">IF(I357="Rob","Robusta",IF(I357="Exc","Excelsa",IF(I357="Ara","Arab",IF(I357="Lib","Liberica"))))</f>
        <v>Arab</v>
      </c>
      <c r="O357" s="1" t="str">
        <f aca="false">IF(J357="M","Medium",IF(J357="L","Light",IF(J357="D","Dark")))</f>
        <v>Dark</v>
      </c>
    </row>
    <row r="358" customFormat="false" ht="15" hidden="false" customHeight="false" outlineLevel="0" collapsed="false">
      <c r="A358" s="7" t="s">
        <v>733</v>
      </c>
      <c r="B358" s="8" t="n">
        <v>44631</v>
      </c>
      <c r="C358" s="7" t="s">
        <v>734</v>
      </c>
      <c r="D358" s="1" t="s">
        <v>28</v>
      </c>
      <c r="E358" s="7" t="n">
        <v>4</v>
      </c>
      <c r="F358" s="7" t="str">
        <f aca="false">_xlfn.XLOOKUP(C358,customers!A357:A1357,customers!B357:B1357,,0)</f>
        <v>Willey Romao</v>
      </c>
      <c r="G358" s="7" t="str">
        <f aca="false">IF(_xlfn.XLOOKUP(C358,customers!$A$1:$A$1001,customers!$C$1:$C$1001,,3)=0,"",_xlfn.XLOOKUP(C358,customers!$A$1:$A$1001,customers!$C$1:$C$1001,,3))</f>
        <v>wromao9w@chronoengine.com</v>
      </c>
      <c r="H358" s="7" t="str">
        <f aca="false">_xlfn.XLOOKUP(C358,customers!$A$1:$A$1001,customers!$G$1:$G$1001,,0)</f>
        <v>United States</v>
      </c>
      <c r="I358" s="1" t="str">
        <f aca="false">VLOOKUP(D358,products!$A$1:$G$49,2,0)</f>
        <v>Lib</v>
      </c>
      <c r="J358" s="1" t="str">
        <f aca="false">VLOOKUP($D358,products!$A$1:$G$49,3,0)</f>
        <v>D</v>
      </c>
      <c r="K358" s="9" t="n">
        <f aca="false">VLOOKUP($D358,products!$A$1:$G$49,4,0)</f>
        <v>1</v>
      </c>
      <c r="L358" s="10" t="n">
        <f aca="false">VLOOKUP($D358,products!$A$1:$G$49,5,0)</f>
        <v>12.95</v>
      </c>
      <c r="M358" s="10" t="n">
        <f aca="false">L358*E358</f>
        <v>51.8</v>
      </c>
      <c r="N358" s="1" t="str">
        <f aca="false">IF(I358="Rob","Robusta",IF(I358="Exc","Excelsa",IF(I358="Ara","Arab",IF(I358="Lib","Liberica"))))</f>
        <v>Liberica</v>
      </c>
      <c r="O358" s="1" t="str">
        <f aca="false">IF(J358="M","Medium",IF(J358="L","Light",IF(J358="D","Dark")))</f>
        <v>Dark</v>
      </c>
    </row>
    <row r="359" customFormat="false" ht="15" hidden="false" customHeight="false" outlineLevel="0" collapsed="false">
      <c r="A359" s="7" t="s">
        <v>735</v>
      </c>
      <c r="B359" s="8" t="n">
        <v>44448</v>
      </c>
      <c r="C359" s="7" t="s">
        <v>736</v>
      </c>
      <c r="D359" s="1" t="s">
        <v>186</v>
      </c>
      <c r="E359" s="7" t="n">
        <v>6</v>
      </c>
      <c r="F359" s="7" t="str">
        <f aca="false">_xlfn.XLOOKUP(C359,customers!A358:A1358,customers!B358:B1358,,0)</f>
        <v>Enriqueta Ixor</v>
      </c>
      <c r="G359" s="7" t="str">
        <f aca="false">IF(_xlfn.XLOOKUP(C359,customers!$A$1:$A$1001,customers!$C$1:$C$1001,,3)=0,"",_xlfn.XLOOKUP(C359,customers!$A$1:$A$1001,customers!$C$1:$C$1001,,3))</f>
        <v/>
      </c>
      <c r="H359" s="7" t="str">
        <f aca="false">_xlfn.XLOOKUP(C359,customers!$A$1:$A$1001,customers!$G$1:$G$1001,,0)</f>
        <v>United States</v>
      </c>
      <c r="I359" s="1" t="str">
        <f aca="false">VLOOKUP(D359,products!$A$1:$G$49,2,0)</f>
        <v>Ara</v>
      </c>
      <c r="J359" s="1" t="str">
        <f aca="false">VLOOKUP($D359,products!$A$1:$G$49,3,0)</f>
        <v>M</v>
      </c>
      <c r="K359" s="9" t="n">
        <f aca="false">VLOOKUP($D359,products!$A$1:$G$49,4,0)</f>
        <v>2.5</v>
      </c>
      <c r="L359" s="10" t="n">
        <f aca="false">VLOOKUP($D359,products!$A$1:$G$49,5,0)</f>
        <v>25.875</v>
      </c>
      <c r="M359" s="10" t="n">
        <f aca="false">L359*E359</f>
        <v>155.25</v>
      </c>
      <c r="N359" s="1" t="str">
        <f aca="false">IF(I359="Rob","Robusta",IF(I359="Exc","Excelsa",IF(I359="Ara","Arab",IF(I359="Lib","Liberica"))))</f>
        <v>Arab</v>
      </c>
      <c r="O359" s="1" t="str">
        <f aca="false">IF(J359="M","Medium",IF(J359="L","Light",IF(J359="D","Dark")))</f>
        <v>Medium</v>
      </c>
    </row>
    <row r="360" customFormat="false" ht="15" hidden="false" customHeight="false" outlineLevel="0" collapsed="false">
      <c r="A360" s="7" t="s">
        <v>737</v>
      </c>
      <c r="B360" s="8" t="n">
        <v>43599</v>
      </c>
      <c r="C360" s="7" t="s">
        <v>738</v>
      </c>
      <c r="D360" s="1" t="s">
        <v>219</v>
      </c>
      <c r="E360" s="7" t="n">
        <v>1</v>
      </c>
      <c r="F360" s="7" t="str">
        <f aca="false">_xlfn.XLOOKUP(C360,customers!A359:A1359,customers!B359:B1359,,0)</f>
        <v>Tomasina Cotmore</v>
      </c>
      <c r="G360" s="7" t="str">
        <f aca="false">IF(_xlfn.XLOOKUP(C360,customers!$A$1:$A$1001,customers!$C$1:$C$1001,,3)=0,"",_xlfn.XLOOKUP(C360,customers!$A$1:$A$1001,customers!$C$1:$C$1001,,3))</f>
        <v>tcotmore9y@amazonaws.com</v>
      </c>
      <c r="H360" s="7" t="str">
        <f aca="false">_xlfn.XLOOKUP(C360,customers!$A$1:$A$1001,customers!$G$1:$G$1001,,0)</f>
        <v>United States</v>
      </c>
      <c r="I360" s="1" t="str">
        <f aca="false">VLOOKUP(D360,products!$A$1:$G$49,2,0)</f>
        <v>Ara</v>
      </c>
      <c r="J360" s="1" t="str">
        <f aca="false">VLOOKUP($D360,products!$A$1:$G$49,3,0)</f>
        <v>L</v>
      </c>
      <c r="K360" s="9" t="n">
        <f aca="false">VLOOKUP($D360,products!$A$1:$G$49,4,0)</f>
        <v>2.5</v>
      </c>
      <c r="L360" s="10" t="n">
        <f aca="false">VLOOKUP($D360,products!$A$1:$G$49,5,0)</f>
        <v>29.785</v>
      </c>
      <c r="M360" s="10" t="n">
        <f aca="false">L360*E360</f>
        <v>29.785</v>
      </c>
      <c r="N360" s="1" t="str">
        <f aca="false">IF(I360="Rob","Robusta",IF(I360="Exc","Excelsa",IF(I360="Ara","Arab",IF(I360="Lib","Liberica"))))</f>
        <v>Arab</v>
      </c>
      <c r="O360" s="1" t="str">
        <f aca="false">IF(J360="M","Medium",IF(J360="L","Light",IF(J360="D","Dark")))</f>
        <v>Light</v>
      </c>
    </row>
    <row r="361" customFormat="false" ht="15" hidden="false" customHeight="false" outlineLevel="0" collapsed="false">
      <c r="A361" s="7" t="s">
        <v>739</v>
      </c>
      <c r="B361" s="8" t="n">
        <v>43563</v>
      </c>
      <c r="C361" s="7" t="s">
        <v>740</v>
      </c>
      <c r="D361" s="1" t="s">
        <v>197</v>
      </c>
      <c r="E361" s="7" t="n">
        <v>6</v>
      </c>
      <c r="F361" s="7" t="str">
        <f aca="false">_xlfn.XLOOKUP(C361,customers!A360:A1360,customers!B360:B1360,,0)</f>
        <v>Yuma Skipsey</v>
      </c>
      <c r="G361" s="7" t="str">
        <f aca="false">IF(_xlfn.XLOOKUP(C361,customers!$A$1:$A$1001,customers!$C$1:$C$1001,,3)=0,"",_xlfn.XLOOKUP(C361,customers!$A$1:$A$1001,customers!$C$1:$C$1001,,3))</f>
        <v>yskipsey9z@spotify.com</v>
      </c>
      <c r="H361" s="7" t="str">
        <f aca="false">_xlfn.XLOOKUP(C361,customers!$A$1:$A$1001,customers!$G$1:$G$1001,,0)</f>
        <v>United Kingdom</v>
      </c>
      <c r="I361" s="1" t="str">
        <f aca="false">VLOOKUP(D361,products!$A$1:$G$49,2,0)</f>
        <v>Rob</v>
      </c>
      <c r="J361" s="1" t="str">
        <f aca="false">VLOOKUP($D361,products!$A$1:$G$49,3,0)</f>
        <v>L</v>
      </c>
      <c r="K361" s="9" t="n">
        <f aca="false">VLOOKUP($D361,products!$A$1:$G$49,4,0)</f>
        <v>0.2</v>
      </c>
      <c r="L361" s="10" t="n">
        <f aca="false">VLOOKUP($D361,products!$A$1:$G$49,5,0)</f>
        <v>3.585</v>
      </c>
      <c r="M361" s="10" t="n">
        <f aca="false">L361*E361</f>
        <v>21.51</v>
      </c>
      <c r="N361" s="1" t="str">
        <f aca="false">IF(I361="Rob","Robusta",IF(I361="Exc","Excelsa",IF(I361="Ara","Arab",IF(I361="Lib","Liberica"))))</f>
        <v>Robusta</v>
      </c>
      <c r="O361" s="1" t="str">
        <f aca="false">IF(J361="M","Medium",IF(J361="L","Light",IF(J361="D","Dark")))</f>
        <v>Light</v>
      </c>
    </row>
    <row r="362" customFormat="false" ht="15" hidden="false" customHeight="false" outlineLevel="0" collapsed="false">
      <c r="A362" s="7" t="s">
        <v>741</v>
      </c>
      <c r="B362" s="8" t="n">
        <v>44058</v>
      </c>
      <c r="C362" s="7" t="s">
        <v>742</v>
      </c>
      <c r="D362" s="1" t="s">
        <v>50</v>
      </c>
      <c r="E362" s="7" t="n">
        <v>2</v>
      </c>
      <c r="F362" s="7" t="str">
        <f aca="false">_xlfn.XLOOKUP(C362,customers!A361:A1361,customers!B361:B1361,,0)</f>
        <v>Nicko Corps</v>
      </c>
      <c r="G362" s="7" t="str">
        <f aca="false">IF(_xlfn.XLOOKUP(C362,customers!$A$1:$A$1001,customers!$C$1:$C$1001,,3)=0,"",_xlfn.XLOOKUP(C362,customers!$A$1:$A$1001,customers!$C$1:$C$1001,,3))</f>
        <v>ncorpsa0@gmpg.org</v>
      </c>
      <c r="H362" s="7" t="str">
        <f aca="false">_xlfn.XLOOKUP(C362,customers!$A$1:$A$1001,customers!$G$1:$G$1001,,0)</f>
        <v>United States</v>
      </c>
      <c r="I362" s="1" t="str">
        <f aca="false">VLOOKUP(D362,products!$A$1:$G$49,2,0)</f>
        <v>Rob</v>
      </c>
      <c r="J362" s="1" t="str">
        <f aca="false">VLOOKUP($D362,products!$A$1:$G$49,3,0)</f>
        <v>D</v>
      </c>
      <c r="K362" s="9" t="n">
        <f aca="false">VLOOKUP($D362,products!$A$1:$G$49,4,0)</f>
        <v>2.5</v>
      </c>
      <c r="L362" s="10" t="n">
        <f aca="false">VLOOKUP($D362,products!$A$1:$G$49,5,0)</f>
        <v>20.585</v>
      </c>
      <c r="M362" s="10" t="n">
        <f aca="false">L362*E362</f>
        <v>41.17</v>
      </c>
      <c r="N362" s="1" t="str">
        <f aca="false">IF(I362="Rob","Robusta",IF(I362="Exc","Excelsa",IF(I362="Ara","Arab",IF(I362="Lib","Liberica"))))</f>
        <v>Robusta</v>
      </c>
      <c r="O362" s="1" t="str">
        <f aca="false">IF(J362="M","Medium",IF(J362="L","Light",IF(J362="D","Dark")))</f>
        <v>Dark</v>
      </c>
    </row>
    <row r="363" customFormat="false" ht="15" hidden="false" customHeight="false" outlineLevel="0" collapsed="false">
      <c r="A363" s="7" t="s">
        <v>741</v>
      </c>
      <c r="B363" s="8" t="n">
        <v>44058</v>
      </c>
      <c r="C363" s="7" t="s">
        <v>742</v>
      </c>
      <c r="D363" s="1" t="s">
        <v>37</v>
      </c>
      <c r="E363" s="7" t="n">
        <v>1</v>
      </c>
      <c r="F363" s="7" t="str">
        <f aca="false">_xlfn.XLOOKUP(C363,customers!A362:A1362,customers!B362:B1362,,0)</f>
        <v>Nicko Corps</v>
      </c>
      <c r="G363" s="7" t="str">
        <f aca="false">IF(_xlfn.XLOOKUP(C363,customers!$A$1:$A$1001,customers!$C$1:$C$1001,,3)=0,"",_xlfn.XLOOKUP(C363,customers!$A$1:$A$1001,customers!$C$1:$C$1001,,3))</f>
        <v>ncorpsa0@gmpg.org</v>
      </c>
      <c r="H363" s="7" t="str">
        <f aca="false">_xlfn.XLOOKUP(C363,customers!$A$1:$A$1001,customers!$G$1:$G$1001,,0)</f>
        <v>United States</v>
      </c>
      <c r="I363" s="1" t="str">
        <f aca="false">VLOOKUP(D363,products!$A$1:$G$49,2,0)</f>
        <v>Rob</v>
      </c>
      <c r="J363" s="1" t="str">
        <f aca="false">VLOOKUP($D363,products!$A$1:$G$49,3,0)</f>
        <v>M</v>
      </c>
      <c r="K363" s="9" t="n">
        <f aca="false">VLOOKUP($D363,products!$A$1:$G$49,4,0)</f>
        <v>0.5</v>
      </c>
      <c r="L363" s="10" t="n">
        <f aca="false">VLOOKUP($D363,products!$A$1:$G$49,5,0)</f>
        <v>5.97</v>
      </c>
      <c r="M363" s="10" t="n">
        <f aca="false">L363*E363</f>
        <v>5.97</v>
      </c>
      <c r="N363" s="1" t="str">
        <f aca="false">IF(I363="Rob","Robusta",IF(I363="Exc","Excelsa",IF(I363="Ara","Arab",IF(I363="Lib","Liberica"))))</f>
        <v>Robusta</v>
      </c>
      <c r="O363" s="1" t="str">
        <f aca="false">IF(J363="M","Medium",IF(J363="L","Light",IF(J363="D","Dark")))</f>
        <v>Medium</v>
      </c>
    </row>
    <row r="364" customFormat="false" ht="15" hidden="false" customHeight="false" outlineLevel="0" collapsed="false">
      <c r="A364" s="7" t="s">
        <v>743</v>
      </c>
      <c r="B364" s="8" t="n">
        <v>44686</v>
      </c>
      <c r="C364" s="7" t="s">
        <v>744</v>
      </c>
      <c r="D364" s="1" t="s">
        <v>152</v>
      </c>
      <c r="E364" s="7" t="n">
        <v>5</v>
      </c>
      <c r="F364" s="7" t="str">
        <f aca="false">_xlfn.XLOOKUP(C364,customers!A363:A1363,customers!B363:B1363,,0)</f>
        <v>Feliks Babber</v>
      </c>
      <c r="G364" s="7" t="str">
        <f aca="false">IF(_xlfn.XLOOKUP(C364,customers!$A$1:$A$1001,customers!$C$1:$C$1001,,3)=0,"",_xlfn.XLOOKUP(C364,customers!$A$1:$A$1001,customers!$C$1:$C$1001,,3))</f>
        <v>fbabbera2@stanford.edu</v>
      </c>
      <c r="H364" s="7" t="str">
        <f aca="false">_xlfn.XLOOKUP(C364,customers!$A$1:$A$1001,customers!$G$1:$G$1001,,0)</f>
        <v>United States</v>
      </c>
      <c r="I364" s="1" t="str">
        <f aca="false">VLOOKUP(D364,products!$A$1:$G$49,2,0)</f>
        <v>Exc</v>
      </c>
      <c r="J364" s="1" t="str">
        <f aca="false">VLOOKUP($D364,products!$A$1:$G$49,3,0)</f>
        <v>L</v>
      </c>
      <c r="K364" s="9" t="n">
        <f aca="false">VLOOKUP($D364,products!$A$1:$G$49,4,0)</f>
        <v>1</v>
      </c>
      <c r="L364" s="10" t="n">
        <f aca="false">VLOOKUP($D364,products!$A$1:$G$49,5,0)</f>
        <v>14.85</v>
      </c>
      <c r="M364" s="10" t="n">
        <f aca="false">L364*E364</f>
        <v>74.25</v>
      </c>
      <c r="N364" s="1" t="str">
        <f aca="false">IF(I364="Rob","Robusta",IF(I364="Exc","Excelsa",IF(I364="Ara","Arab",IF(I364="Lib","Liberica"))))</f>
        <v>Excelsa</v>
      </c>
      <c r="O364" s="1" t="str">
        <f aca="false">IF(J364="M","Medium",IF(J364="L","Light",IF(J364="D","Dark")))</f>
        <v>Light</v>
      </c>
    </row>
    <row r="365" customFormat="false" ht="15" hidden="false" customHeight="false" outlineLevel="0" collapsed="false">
      <c r="A365" s="7" t="s">
        <v>745</v>
      </c>
      <c r="B365" s="8" t="n">
        <v>44282</v>
      </c>
      <c r="C365" s="7" t="s">
        <v>746</v>
      </c>
      <c r="D365" s="1" t="s">
        <v>111</v>
      </c>
      <c r="E365" s="7" t="n">
        <v>6</v>
      </c>
      <c r="F365" s="7" t="str">
        <f aca="false">_xlfn.XLOOKUP(C365,customers!A364:A1364,customers!B364:B1364,,0)</f>
        <v>Kaja Loxton</v>
      </c>
      <c r="G365" s="7" t="str">
        <f aca="false">IF(_xlfn.XLOOKUP(C365,customers!$A$1:$A$1001,customers!$C$1:$C$1001,,3)=0,"",_xlfn.XLOOKUP(C365,customers!$A$1:$A$1001,customers!$C$1:$C$1001,,3))</f>
        <v>kloxtona3@opensource.org</v>
      </c>
      <c r="H365" s="7" t="str">
        <f aca="false">_xlfn.XLOOKUP(C365,customers!$A$1:$A$1001,customers!$G$1:$G$1001,,0)</f>
        <v>United States</v>
      </c>
      <c r="I365" s="1" t="str">
        <f aca="false">VLOOKUP(D365,products!$A$1:$G$49,2,0)</f>
        <v>Lib</v>
      </c>
      <c r="J365" s="1" t="str">
        <f aca="false">VLOOKUP($D365,products!$A$1:$G$49,3,0)</f>
        <v>M</v>
      </c>
      <c r="K365" s="9" t="n">
        <f aca="false">VLOOKUP($D365,products!$A$1:$G$49,4,0)</f>
        <v>1</v>
      </c>
      <c r="L365" s="10" t="n">
        <f aca="false">VLOOKUP($D365,products!$A$1:$G$49,5,0)</f>
        <v>14.55</v>
      </c>
      <c r="M365" s="10" t="n">
        <f aca="false">L365*E365</f>
        <v>87.3</v>
      </c>
      <c r="N365" s="1" t="str">
        <f aca="false">IF(I365="Rob","Robusta",IF(I365="Exc","Excelsa",IF(I365="Ara","Arab",IF(I365="Lib","Liberica"))))</f>
        <v>Liberica</v>
      </c>
      <c r="O365" s="1" t="str">
        <f aca="false">IF(J365="M","Medium",IF(J365="L","Light",IF(J365="D","Dark")))</f>
        <v>Medium</v>
      </c>
    </row>
    <row r="366" customFormat="false" ht="15" hidden="false" customHeight="false" outlineLevel="0" collapsed="false">
      <c r="A366" s="7" t="s">
        <v>747</v>
      </c>
      <c r="B366" s="8" t="n">
        <v>43582</v>
      </c>
      <c r="C366" s="7" t="s">
        <v>748</v>
      </c>
      <c r="D366" s="1" t="s">
        <v>260</v>
      </c>
      <c r="E366" s="7" t="n">
        <v>6</v>
      </c>
      <c r="F366" s="7" t="str">
        <f aca="false">_xlfn.XLOOKUP(C366,customers!A365:A1365,customers!B365:B1365,,0)</f>
        <v>Parker Tofful</v>
      </c>
      <c r="G366" s="7" t="str">
        <f aca="false">IF(_xlfn.XLOOKUP(C366,customers!$A$1:$A$1001,customers!$C$1:$C$1001,,3)=0,"",_xlfn.XLOOKUP(C366,customers!$A$1:$A$1001,customers!$C$1:$C$1001,,3))</f>
        <v>ptoffula4@posterous.com</v>
      </c>
      <c r="H366" s="7" t="str">
        <f aca="false">_xlfn.XLOOKUP(C366,customers!$A$1:$A$1001,customers!$G$1:$G$1001,,0)</f>
        <v>United States</v>
      </c>
      <c r="I366" s="1" t="str">
        <f aca="false">VLOOKUP(D366,products!$A$1:$G$49,2,0)</f>
        <v>Exc</v>
      </c>
      <c r="J366" s="1" t="str">
        <f aca="false">VLOOKUP($D366,products!$A$1:$G$49,3,0)</f>
        <v>D</v>
      </c>
      <c r="K366" s="9" t="n">
        <f aca="false">VLOOKUP($D366,products!$A$1:$G$49,4,0)</f>
        <v>1</v>
      </c>
      <c r="L366" s="10" t="n">
        <f aca="false">VLOOKUP($D366,products!$A$1:$G$49,5,0)</f>
        <v>12.15</v>
      </c>
      <c r="M366" s="10" t="n">
        <f aca="false">L366*E366</f>
        <v>72.9</v>
      </c>
      <c r="N366" s="1" t="str">
        <f aca="false">IF(I366="Rob","Robusta",IF(I366="Exc","Excelsa",IF(I366="Ara","Arab",IF(I366="Lib","Liberica"))))</f>
        <v>Excelsa</v>
      </c>
      <c r="O366" s="1" t="str">
        <f aca="false">IF(J366="M","Medium",IF(J366="L","Light",IF(J366="D","Dark")))</f>
        <v>Dark</v>
      </c>
    </row>
    <row r="367" customFormat="false" ht="15" hidden="false" customHeight="false" outlineLevel="0" collapsed="false">
      <c r="A367" s="7" t="s">
        <v>749</v>
      </c>
      <c r="B367" s="8" t="n">
        <v>44464</v>
      </c>
      <c r="C367" s="7" t="s">
        <v>750</v>
      </c>
      <c r="D367" s="1" t="s">
        <v>138</v>
      </c>
      <c r="E367" s="7" t="n">
        <v>1</v>
      </c>
      <c r="F367" s="7" t="str">
        <f aca="false">_xlfn.XLOOKUP(C367,customers!A366:A1366,customers!B366:B1366,,0)</f>
        <v>Casi Gwinnett</v>
      </c>
      <c r="G367" s="7" t="str">
        <f aca="false">IF(_xlfn.XLOOKUP(C367,customers!$A$1:$A$1001,customers!$C$1:$C$1001,,3)=0,"",_xlfn.XLOOKUP(C367,customers!$A$1:$A$1001,customers!$C$1:$C$1001,,3))</f>
        <v>cgwinnetta5@behance.net</v>
      </c>
      <c r="H367" s="7" t="str">
        <f aca="false">_xlfn.XLOOKUP(C367,customers!$A$1:$A$1001,customers!$G$1:$G$1001,,0)</f>
        <v>United States</v>
      </c>
      <c r="I367" s="1" t="str">
        <f aca="false">VLOOKUP(D367,products!$A$1:$G$49,2,0)</f>
        <v>Lib</v>
      </c>
      <c r="J367" s="1" t="str">
        <f aca="false">VLOOKUP($D367,products!$A$1:$G$49,3,0)</f>
        <v>D</v>
      </c>
      <c r="K367" s="9" t="n">
        <f aca="false">VLOOKUP($D367,products!$A$1:$G$49,4,0)</f>
        <v>0.5</v>
      </c>
      <c r="L367" s="10" t="n">
        <f aca="false">VLOOKUP($D367,products!$A$1:$G$49,5,0)</f>
        <v>7.77</v>
      </c>
      <c r="M367" s="10" t="n">
        <f aca="false">L367*E367</f>
        <v>7.77</v>
      </c>
      <c r="N367" s="1" t="str">
        <f aca="false">IF(I367="Rob","Robusta",IF(I367="Exc","Excelsa",IF(I367="Ara","Arab",IF(I367="Lib","Liberica"))))</f>
        <v>Liberica</v>
      </c>
      <c r="O367" s="1" t="str">
        <f aca="false">IF(J367="M","Medium",IF(J367="L","Light",IF(J367="D","Dark")))</f>
        <v>Dark</v>
      </c>
    </row>
    <row r="368" customFormat="false" ht="15" hidden="false" customHeight="false" outlineLevel="0" collapsed="false">
      <c r="A368" s="7" t="s">
        <v>751</v>
      </c>
      <c r="B368" s="8" t="n">
        <v>43874</v>
      </c>
      <c r="C368" s="7" t="s">
        <v>752</v>
      </c>
      <c r="D368" s="1" t="s">
        <v>31</v>
      </c>
      <c r="E368" s="7" t="n">
        <v>6</v>
      </c>
      <c r="F368" s="7" t="str">
        <f aca="false">_xlfn.XLOOKUP(C368,customers!A367:A1367,customers!B367:B1367,,0)</f>
        <v>Saree Ellesworth</v>
      </c>
      <c r="G368" s="7" t="str">
        <f aca="false">IF(_xlfn.XLOOKUP(C368,customers!$A$1:$A$1001,customers!$C$1:$C$1001,,3)=0,"",_xlfn.XLOOKUP(C368,customers!$A$1:$A$1001,customers!$C$1:$C$1001,,3))</f>
        <v/>
      </c>
      <c r="H368" s="7" t="str">
        <f aca="false">_xlfn.XLOOKUP(C368,customers!$A$1:$A$1001,customers!$G$1:$G$1001,,0)</f>
        <v>United States</v>
      </c>
      <c r="I368" s="1" t="str">
        <f aca="false">VLOOKUP(D368,products!$A$1:$G$49,2,0)</f>
        <v>Exc</v>
      </c>
      <c r="J368" s="1" t="str">
        <f aca="false">VLOOKUP($D368,products!$A$1:$G$49,3,0)</f>
        <v>D</v>
      </c>
      <c r="K368" s="9" t="n">
        <f aca="false">VLOOKUP($D368,products!$A$1:$G$49,4,0)</f>
        <v>0.5</v>
      </c>
      <c r="L368" s="10" t="n">
        <f aca="false">VLOOKUP($D368,products!$A$1:$G$49,5,0)</f>
        <v>7.29</v>
      </c>
      <c r="M368" s="10" t="n">
        <f aca="false">L368*E368</f>
        <v>43.74</v>
      </c>
      <c r="N368" s="1" t="str">
        <f aca="false">IF(I368="Rob","Robusta",IF(I368="Exc","Excelsa",IF(I368="Ara","Arab",IF(I368="Lib","Liberica"))))</f>
        <v>Excelsa</v>
      </c>
      <c r="O368" s="1" t="str">
        <f aca="false">IF(J368="M","Medium",IF(J368="L","Light",IF(J368="D","Dark")))</f>
        <v>Dark</v>
      </c>
    </row>
    <row r="369" customFormat="false" ht="15" hidden="false" customHeight="false" outlineLevel="0" collapsed="false">
      <c r="A369" s="7" t="s">
        <v>753</v>
      </c>
      <c r="B369" s="8" t="n">
        <v>44393</v>
      </c>
      <c r="C369" s="7" t="s">
        <v>754</v>
      </c>
      <c r="D369" s="1" t="s">
        <v>92</v>
      </c>
      <c r="E369" s="7" t="n">
        <v>2</v>
      </c>
      <c r="F369" s="7" t="str">
        <f aca="false">_xlfn.XLOOKUP(C369,customers!A368:A1368,customers!B368:B1368,,0)</f>
        <v>Silvio Iorizzi</v>
      </c>
      <c r="G369" s="7" t="str">
        <f aca="false">IF(_xlfn.XLOOKUP(C369,customers!$A$1:$A$1001,customers!$C$1:$C$1001,,3)=0,"",_xlfn.XLOOKUP(C369,customers!$A$1:$A$1001,customers!$C$1:$C$1001,,3))</f>
        <v/>
      </c>
      <c r="H369" s="7" t="str">
        <f aca="false">_xlfn.XLOOKUP(C369,customers!$A$1:$A$1001,customers!$G$1:$G$1001,,0)</f>
        <v>United States</v>
      </c>
      <c r="I369" s="1" t="str">
        <f aca="false">VLOOKUP(D369,products!$A$1:$G$49,2,0)</f>
        <v>Lib</v>
      </c>
      <c r="J369" s="1" t="str">
        <f aca="false">VLOOKUP($D369,products!$A$1:$G$49,3,0)</f>
        <v>M</v>
      </c>
      <c r="K369" s="9" t="n">
        <f aca="false">VLOOKUP($D369,products!$A$1:$G$49,4,0)</f>
        <v>0.2</v>
      </c>
      <c r="L369" s="10" t="n">
        <f aca="false">VLOOKUP($D369,products!$A$1:$G$49,5,0)</f>
        <v>4.365</v>
      </c>
      <c r="M369" s="10" t="n">
        <f aca="false">L369*E369</f>
        <v>8.73</v>
      </c>
      <c r="N369" s="1" t="str">
        <f aca="false">IF(I369="Rob","Robusta",IF(I369="Exc","Excelsa",IF(I369="Ara","Arab",IF(I369="Lib","Liberica"))))</f>
        <v>Liberica</v>
      </c>
      <c r="O369" s="1" t="str">
        <f aca="false">IF(J369="M","Medium",IF(J369="L","Light",IF(J369="D","Dark")))</f>
        <v>Medium</v>
      </c>
    </row>
    <row r="370" customFormat="false" ht="15" hidden="false" customHeight="false" outlineLevel="0" collapsed="false">
      <c r="A370" s="7" t="s">
        <v>755</v>
      </c>
      <c r="B370" s="8" t="n">
        <v>44692</v>
      </c>
      <c r="C370" s="7" t="s">
        <v>756</v>
      </c>
      <c r="D370" s="1" t="s">
        <v>127</v>
      </c>
      <c r="E370" s="7" t="n">
        <v>2</v>
      </c>
      <c r="F370" s="7" t="str">
        <f aca="false">_xlfn.XLOOKUP(C370,customers!A369:A1369,customers!B369:B1369,,0)</f>
        <v>Leesa Flaonier</v>
      </c>
      <c r="G370" s="7" t="str">
        <f aca="false">IF(_xlfn.XLOOKUP(C370,customers!$A$1:$A$1001,customers!$C$1:$C$1001,,3)=0,"",_xlfn.XLOOKUP(C370,customers!$A$1:$A$1001,customers!$C$1:$C$1001,,3))</f>
        <v>lflaoniera8@wordpress.org</v>
      </c>
      <c r="H370" s="7" t="str">
        <f aca="false">_xlfn.XLOOKUP(C370,customers!$A$1:$A$1001,customers!$G$1:$G$1001,,0)</f>
        <v>United States</v>
      </c>
      <c r="I370" s="1" t="str">
        <f aca="false">VLOOKUP(D370,products!$A$1:$G$49,2,0)</f>
        <v>Exc</v>
      </c>
      <c r="J370" s="1" t="str">
        <f aca="false">VLOOKUP($D370,products!$A$1:$G$49,3,0)</f>
        <v>M</v>
      </c>
      <c r="K370" s="9" t="n">
        <f aca="false">VLOOKUP($D370,products!$A$1:$G$49,4,0)</f>
        <v>2.5</v>
      </c>
      <c r="L370" s="10" t="n">
        <f aca="false">VLOOKUP($D370,products!$A$1:$G$49,5,0)</f>
        <v>31.625</v>
      </c>
      <c r="M370" s="10" t="n">
        <f aca="false">L370*E370</f>
        <v>63.25</v>
      </c>
      <c r="N370" s="1" t="str">
        <f aca="false">IF(I370="Rob","Robusta",IF(I370="Exc","Excelsa",IF(I370="Ara","Arab",IF(I370="Lib","Liberica"))))</f>
        <v>Excelsa</v>
      </c>
      <c r="O370" s="1" t="str">
        <f aca="false">IF(J370="M","Medium",IF(J370="L","Light",IF(J370="D","Dark")))</f>
        <v>Medium</v>
      </c>
    </row>
    <row r="371" customFormat="false" ht="15" hidden="false" customHeight="false" outlineLevel="0" collapsed="false">
      <c r="A371" s="7" t="s">
        <v>757</v>
      </c>
      <c r="B371" s="8" t="n">
        <v>43500</v>
      </c>
      <c r="C371" s="7" t="s">
        <v>758</v>
      </c>
      <c r="D371" s="1" t="s">
        <v>191</v>
      </c>
      <c r="E371" s="7" t="n">
        <v>1</v>
      </c>
      <c r="F371" s="7" t="str">
        <f aca="false">_xlfn.XLOOKUP(C371,customers!A370:A1370,customers!B370:B1370,,0)</f>
        <v>Abba Pummell</v>
      </c>
      <c r="G371" s="7" t="str">
        <f aca="false">IF(_xlfn.XLOOKUP(C371,customers!$A$1:$A$1001,customers!$C$1:$C$1001,,3)=0,"",_xlfn.XLOOKUP(C371,customers!$A$1:$A$1001,customers!$C$1:$C$1001,,3))</f>
        <v/>
      </c>
      <c r="H371" s="7" t="str">
        <f aca="false">_xlfn.XLOOKUP(C371,customers!$A$1:$A$1001,customers!$G$1:$G$1001,,0)</f>
        <v>United States</v>
      </c>
      <c r="I371" s="1" t="str">
        <f aca="false">VLOOKUP(D371,products!$A$1:$G$49,2,0)</f>
        <v>Exc</v>
      </c>
      <c r="J371" s="1" t="str">
        <f aca="false">VLOOKUP($D371,products!$A$1:$G$49,3,0)</f>
        <v>L</v>
      </c>
      <c r="K371" s="9" t="n">
        <f aca="false">VLOOKUP($D371,products!$A$1:$G$49,4,0)</f>
        <v>0.5</v>
      </c>
      <c r="L371" s="10" t="n">
        <f aca="false">VLOOKUP($D371,products!$A$1:$G$49,5,0)</f>
        <v>8.91</v>
      </c>
      <c r="M371" s="10" t="n">
        <f aca="false">L371*E371</f>
        <v>8.91</v>
      </c>
      <c r="N371" s="1" t="str">
        <f aca="false">IF(I371="Rob","Robusta",IF(I371="Exc","Excelsa",IF(I371="Ara","Arab",IF(I371="Lib","Liberica"))))</f>
        <v>Excelsa</v>
      </c>
      <c r="O371" s="1" t="str">
        <f aca="false">IF(J371="M","Medium",IF(J371="L","Light",IF(J371="D","Dark")))</f>
        <v>Light</v>
      </c>
    </row>
    <row r="372" customFormat="false" ht="15" hidden="false" customHeight="false" outlineLevel="0" collapsed="false">
      <c r="A372" s="7" t="s">
        <v>759</v>
      </c>
      <c r="B372" s="8" t="n">
        <v>43501</v>
      </c>
      <c r="C372" s="7" t="s">
        <v>760</v>
      </c>
      <c r="D372" s="1" t="s">
        <v>260</v>
      </c>
      <c r="E372" s="7" t="n">
        <v>2</v>
      </c>
      <c r="F372" s="7" t="str">
        <f aca="false">_xlfn.XLOOKUP(C372,customers!A371:A1371,customers!B371:B1371,,0)</f>
        <v>Corinna Catcheside</v>
      </c>
      <c r="G372" s="7" t="str">
        <f aca="false">IF(_xlfn.XLOOKUP(C372,customers!$A$1:$A$1001,customers!$C$1:$C$1001,,3)=0,"",_xlfn.XLOOKUP(C372,customers!$A$1:$A$1001,customers!$C$1:$C$1001,,3))</f>
        <v>ccatchesideaa@macromedia.com</v>
      </c>
      <c r="H372" s="7" t="str">
        <f aca="false">_xlfn.XLOOKUP(C372,customers!$A$1:$A$1001,customers!$G$1:$G$1001,,0)</f>
        <v>United States</v>
      </c>
      <c r="I372" s="1" t="str">
        <f aca="false">VLOOKUP(D372,products!$A$1:$G$49,2,0)</f>
        <v>Exc</v>
      </c>
      <c r="J372" s="1" t="str">
        <f aca="false">VLOOKUP($D372,products!$A$1:$G$49,3,0)</f>
        <v>D</v>
      </c>
      <c r="K372" s="9" t="n">
        <f aca="false">VLOOKUP($D372,products!$A$1:$G$49,4,0)</f>
        <v>1</v>
      </c>
      <c r="L372" s="10" t="n">
        <f aca="false">VLOOKUP($D372,products!$A$1:$G$49,5,0)</f>
        <v>12.15</v>
      </c>
      <c r="M372" s="10" t="n">
        <f aca="false">L372*E372</f>
        <v>24.3</v>
      </c>
      <c r="N372" s="1" t="str">
        <f aca="false">IF(I372="Rob","Robusta",IF(I372="Exc","Excelsa",IF(I372="Ara","Arab",IF(I372="Lib","Liberica"))))</f>
        <v>Excelsa</v>
      </c>
      <c r="O372" s="1" t="str">
        <f aca="false">IF(J372="M","Medium",IF(J372="L","Light",IF(J372="D","Dark")))</f>
        <v>Dark</v>
      </c>
    </row>
    <row r="373" customFormat="false" ht="15" hidden="false" customHeight="false" outlineLevel="0" collapsed="false">
      <c r="A373" s="7" t="s">
        <v>761</v>
      </c>
      <c r="B373" s="8" t="n">
        <v>44705</v>
      </c>
      <c r="C373" s="7" t="s">
        <v>762</v>
      </c>
      <c r="D373" s="1" t="s">
        <v>207</v>
      </c>
      <c r="E373" s="7" t="n">
        <v>6</v>
      </c>
      <c r="F373" s="7" t="str">
        <f aca="false">_xlfn.XLOOKUP(C373,customers!A372:A1372,customers!B372:B1372,,0)</f>
        <v>Cortney Gibbonson</v>
      </c>
      <c r="G373" s="7" t="str">
        <f aca="false">IF(_xlfn.XLOOKUP(C373,customers!$A$1:$A$1001,customers!$C$1:$C$1001,,3)=0,"",_xlfn.XLOOKUP(C373,customers!$A$1:$A$1001,customers!$C$1:$C$1001,,3))</f>
        <v>cgibbonsonab@accuweather.com</v>
      </c>
      <c r="H373" s="7" t="str">
        <f aca="false">_xlfn.XLOOKUP(C373,customers!$A$1:$A$1001,customers!$G$1:$G$1001,,0)</f>
        <v>United States</v>
      </c>
      <c r="I373" s="1" t="str">
        <f aca="false">VLOOKUP(D373,products!$A$1:$G$49,2,0)</f>
        <v>Ara</v>
      </c>
      <c r="J373" s="1" t="str">
        <f aca="false">VLOOKUP($D373,products!$A$1:$G$49,3,0)</f>
        <v>L</v>
      </c>
      <c r="K373" s="9" t="n">
        <f aca="false">VLOOKUP($D373,products!$A$1:$G$49,4,0)</f>
        <v>0.5</v>
      </c>
      <c r="L373" s="10" t="n">
        <f aca="false">VLOOKUP($D373,products!$A$1:$G$49,5,0)</f>
        <v>7.77</v>
      </c>
      <c r="M373" s="10" t="n">
        <f aca="false">L373*E373</f>
        <v>46.62</v>
      </c>
      <c r="N373" s="1" t="str">
        <f aca="false">IF(I373="Rob","Robusta",IF(I373="Exc","Excelsa",IF(I373="Ara","Arab",IF(I373="Lib","Liberica"))))</f>
        <v>Arab</v>
      </c>
      <c r="O373" s="1" t="str">
        <f aca="false">IF(J373="M","Medium",IF(J373="L","Light",IF(J373="D","Dark")))</f>
        <v>Light</v>
      </c>
    </row>
    <row r="374" customFormat="false" ht="15" hidden="false" customHeight="false" outlineLevel="0" collapsed="false">
      <c r="A374" s="7" t="s">
        <v>763</v>
      </c>
      <c r="B374" s="8" t="n">
        <v>44108</v>
      </c>
      <c r="C374" s="7" t="s">
        <v>764</v>
      </c>
      <c r="D374" s="1" t="s">
        <v>172</v>
      </c>
      <c r="E374" s="7" t="n">
        <v>6</v>
      </c>
      <c r="F374" s="7" t="str">
        <f aca="false">_xlfn.XLOOKUP(C374,customers!A373:A1373,customers!B373:B1373,,0)</f>
        <v>Terri Farra</v>
      </c>
      <c r="G374" s="7" t="str">
        <f aca="false">IF(_xlfn.XLOOKUP(C374,customers!$A$1:$A$1001,customers!$C$1:$C$1001,,3)=0,"",_xlfn.XLOOKUP(C374,customers!$A$1:$A$1001,customers!$C$1:$C$1001,,3))</f>
        <v>tfarraac@behance.net</v>
      </c>
      <c r="H374" s="7" t="str">
        <f aca="false">_xlfn.XLOOKUP(C374,customers!$A$1:$A$1001,customers!$G$1:$G$1001,,0)</f>
        <v>United States</v>
      </c>
      <c r="I374" s="1" t="str">
        <f aca="false">VLOOKUP(D374,products!$A$1:$G$49,2,0)</f>
        <v>Rob</v>
      </c>
      <c r="J374" s="1" t="str">
        <f aca="false">VLOOKUP($D374,products!$A$1:$G$49,3,0)</f>
        <v>L</v>
      </c>
      <c r="K374" s="9" t="n">
        <f aca="false">VLOOKUP($D374,products!$A$1:$G$49,4,0)</f>
        <v>0.5</v>
      </c>
      <c r="L374" s="10" t="n">
        <f aca="false">VLOOKUP($D374,products!$A$1:$G$49,5,0)</f>
        <v>7.17</v>
      </c>
      <c r="M374" s="10" t="n">
        <f aca="false">L374*E374</f>
        <v>43.02</v>
      </c>
      <c r="N374" s="1" t="str">
        <f aca="false">IF(I374="Rob","Robusta",IF(I374="Exc","Excelsa",IF(I374="Ara","Arab",IF(I374="Lib","Liberica"))))</f>
        <v>Robusta</v>
      </c>
      <c r="O374" s="1" t="str">
        <f aca="false">IF(J374="M","Medium",IF(J374="L","Light",IF(J374="D","Dark")))</f>
        <v>Light</v>
      </c>
    </row>
    <row r="375" customFormat="false" ht="15" hidden="false" customHeight="false" outlineLevel="0" collapsed="false">
      <c r="A375" s="7" t="s">
        <v>765</v>
      </c>
      <c r="B375" s="8" t="n">
        <v>44742</v>
      </c>
      <c r="C375" s="7" t="s">
        <v>766</v>
      </c>
      <c r="D375" s="1" t="s">
        <v>87</v>
      </c>
      <c r="E375" s="7" t="n">
        <v>3</v>
      </c>
      <c r="F375" s="7" t="str">
        <f aca="false">_xlfn.XLOOKUP(C375,customers!A374:A1374,customers!B374:B1374,,0)</f>
        <v>Corney Curme</v>
      </c>
      <c r="G375" s="7" t="str">
        <f aca="false">IF(_xlfn.XLOOKUP(C375,customers!$A$1:$A$1001,customers!$C$1:$C$1001,,3)=0,"",_xlfn.XLOOKUP(C375,customers!$A$1:$A$1001,customers!$C$1:$C$1001,,3))</f>
        <v/>
      </c>
      <c r="H375" s="7" t="str">
        <f aca="false">_xlfn.XLOOKUP(C375,customers!$A$1:$A$1001,customers!$G$1:$G$1001,,0)</f>
        <v>Ireland</v>
      </c>
      <c r="I375" s="1" t="str">
        <f aca="false">VLOOKUP(D375,products!$A$1:$G$49,2,0)</f>
        <v>Ara</v>
      </c>
      <c r="J375" s="1" t="str">
        <f aca="false">VLOOKUP($D375,products!$A$1:$G$49,3,0)</f>
        <v>D</v>
      </c>
      <c r="K375" s="9" t="n">
        <f aca="false">VLOOKUP($D375,products!$A$1:$G$49,4,0)</f>
        <v>0.5</v>
      </c>
      <c r="L375" s="10" t="n">
        <f aca="false">VLOOKUP($D375,products!$A$1:$G$49,5,0)</f>
        <v>5.97</v>
      </c>
      <c r="M375" s="10" t="n">
        <f aca="false">L375*E375</f>
        <v>17.91</v>
      </c>
      <c r="N375" s="1" t="str">
        <f aca="false">IF(I375="Rob","Robusta",IF(I375="Exc","Excelsa",IF(I375="Ara","Arab",IF(I375="Lib","Liberica"))))</f>
        <v>Arab</v>
      </c>
      <c r="O375" s="1" t="str">
        <f aca="false">IF(J375="M","Medium",IF(J375="L","Light",IF(J375="D","Dark")))</f>
        <v>Dark</v>
      </c>
    </row>
    <row r="376" customFormat="false" ht="15" hidden="false" customHeight="false" outlineLevel="0" collapsed="false">
      <c r="A376" s="7" t="s">
        <v>767</v>
      </c>
      <c r="B376" s="8" t="n">
        <v>44125</v>
      </c>
      <c r="C376" s="7" t="s">
        <v>768</v>
      </c>
      <c r="D376" s="1" t="s">
        <v>98</v>
      </c>
      <c r="E376" s="7" t="n">
        <v>4</v>
      </c>
      <c r="F376" s="7" t="str">
        <f aca="false">_xlfn.XLOOKUP(C376,customers!A375:A1375,customers!B375:B1375,,0)</f>
        <v>Gothart Bamfield</v>
      </c>
      <c r="G376" s="7" t="str">
        <f aca="false">IF(_xlfn.XLOOKUP(C376,customers!$A$1:$A$1001,customers!$C$1:$C$1001,,3)=0,"",_xlfn.XLOOKUP(C376,customers!$A$1:$A$1001,customers!$C$1:$C$1001,,3))</f>
        <v>gbamfieldae@yellowpages.com</v>
      </c>
      <c r="H376" s="7" t="str">
        <f aca="false">_xlfn.XLOOKUP(C376,customers!$A$1:$A$1001,customers!$G$1:$G$1001,,0)</f>
        <v>United States</v>
      </c>
      <c r="I376" s="1" t="str">
        <f aca="false">VLOOKUP(D376,products!$A$1:$G$49,2,0)</f>
        <v>Lib</v>
      </c>
      <c r="J376" s="1" t="str">
        <f aca="false">VLOOKUP($D376,products!$A$1:$G$49,3,0)</f>
        <v>L</v>
      </c>
      <c r="K376" s="9" t="n">
        <f aca="false">VLOOKUP($D376,products!$A$1:$G$49,4,0)</f>
        <v>0.5</v>
      </c>
      <c r="L376" s="10" t="n">
        <f aca="false">VLOOKUP($D376,products!$A$1:$G$49,5,0)</f>
        <v>9.51</v>
      </c>
      <c r="M376" s="10" t="n">
        <f aca="false">L376*E376</f>
        <v>38.04</v>
      </c>
      <c r="N376" s="1" t="str">
        <f aca="false">IF(I376="Rob","Robusta",IF(I376="Exc","Excelsa",IF(I376="Ara","Arab",IF(I376="Lib","Liberica"))))</f>
        <v>Liberica</v>
      </c>
      <c r="O376" s="1" t="str">
        <f aca="false">IF(J376="M","Medium",IF(J376="L","Light",IF(J376="D","Dark")))</f>
        <v>Light</v>
      </c>
    </row>
    <row r="377" customFormat="false" ht="15" hidden="false" customHeight="false" outlineLevel="0" collapsed="false">
      <c r="A377" s="7" t="s">
        <v>769</v>
      </c>
      <c r="B377" s="8" t="n">
        <v>44120</v>
      </c>
      <c r="C377" s="7" t="s">
        <v>770</v>
      </c>
      <c r="D377" s="1" t="s">
        <v>59</v>
      </c>
      <c r="E377" s="7" t="n">
        <v>2</v>
      </c>
      <c r="F377" s="7" t="str">
        <f aca="false">_xlfn.XLOOKUP(C377,customers!A376:A1376,customers!B376:B1376,,0)</f>
        <v>Waylin Hollingdale</v>
      </c>
      <c r="G377" s="7" t="str">
        <f aca="false">IF(_xlfn.XLOOKUP(C377,customers!$A$1:$A$1001,customers!$C$1:$C$1001,,3)=0,"",_xlfn.XLOOKUP(C377,customers!$A$1:$A$1001,customers!$C$1:$C$1001,,3))</f>
        <v>whollingdaleaf@about.me</v>
      </c>
      <c r="H377" s="7" t="str">
        <f aca="false">_xlfn.XLOOKUP(C377,customers!$A$1:$A$1001,customers!$G$1:$G$1001,,0)</f>
        <v>United States</v>
      </c>
      <c r="I377" s="1" t="str">
        <f aca="false">VLOOKUP(D377,products!$A$1:$G$49,2,0)</f>
        <v>Ara</v>
      </c>
      <c r="J377" s="1" t="str">
        <f aca="false">VLOOKUP($D377,products!$A$1:$G$49,3,0)</f>
        <v>M</v>
      </c>
      <c r="K377" s="9" t="n">
        <f aca="false">VLOOKUP($D377,products!$A$1:$G$49,4,0)</f>
        <v>0.2</v>
      </c>
      <c r="L377" s="10" t="n">
        <f aca="false">VLOOKUP($D377,products!$A$1:$G$49,5,0)</f>
        <v>3.375</v>
      </c>
      <c r="M377" s="10" t="n">
        <f aca="false">L377*E377</f>
        <v>6.75</v>
      </c>
      <c r="N377" s="1" t="str">
        <f aca="false">IF(I377="Rob","Robusta",IF(I377="Exc","Excelsa",IF(I377="Ara","Arab",IF(I377="Lib","Liberica"))))</f>
        <v>Arab</v>
      </c>
      <c r="O377" s="1" t="str">
        <f aca="false">IF(J377="M","Medium",IF(J377="L","Light",IF(J377="D","Dark")))</f>
        <v>Medium</v>
      </c>
    </row>
    <row r="378" customFormat="false" ht="15" hidden="false" customHeight="false" outlineLevel="0" collapsed="false">
      <c r="A378" s="7" t="s">
        <v>771</v>
      </c>
      <c r="B378" s="8" t="n">
        <v>44097</v>
      </c>
      <c r="C378" s="7" t="s">
        <v>772</v>
      </c>
      <c r="D378" s="1" t="s">
        <v>37</v>
      </c>
      <c r="E378" s="7" t="n">
        <v>1</v>
      </c>
      <c r="F378" s="7" t="str">
        <f aca="false">_xlfn.XLOOKUP(C378,customers!A377:A1377,customers!B377:B1377,,0)</f>
        <v>Judd De Leek</v>
      </c>
      <c r="G378" s="7" t="str">
        <f aca="false">IF(_xlfn.XLOOKUP(C378,customers!$A$1:$A$1001,customers!$C$1:$C$1001,,3)=0,"",_xlfn.XLOOKUP(C378,customers!$A$1:$A$1001,customers!$C$1:$C$1001,,3))</f>
        <v>jdeag@xrea.com</v>
      </c>
      <c r="H378" s="7" t="str">
        <f aca="false">_xlfn.XLOOKUP(C378,customers!$A$1:$A$1001,customers!$G$1:$G$1001,,0)</f>
        <v>United States</v>
      </c>
      <c r="I378" s="1" t="str">
        <f aca="false">VLOOKUP(D378,products!$A$1:$G$49,2,0)</f>
        <v>Rob</v>
      </c>
      <c r="J378" s="1" t="str">
        <f aca="false">VLOOKUP($D378,products!$A$1:$G$49,3,0)</f>
        <v>M</v>
      </c>
      <c r="K378" s="9" t="n">
        <f aca="false">VLOOKUP($D378,products!$A$1:$G$49,4,0)</f>
        <v>0.5</v>
      </c>
      <c r="L378" s="10" t="n">
        <f aca="false">VLOOKUP($D378,products!$A$1:$G$49,5,0)</f>
        <v>5.97</v>
      </c>
      <c r="M378" s="10" t="n">
        <f aca="false">L378*E378</f>
        <v>5.97</v>
      </c>
      <c r="N378" s="1" t="str">
        <f aca="false">IF(I378="Rob","Robusta",IF(I378="Exc","Excelsa",IF(I378="Ara","Arab",IF(I378="Lib","Liberica"))))</f>
        <v>Robusta</v>
      </c>
      <c r="O378" s="1" t="str">
        <f aca="false">IF(J378="M","Medium",IF(J378="L","Light",IF(J378="D","Dark")))</f>
        <v>Medium</v>
      </c>
    </row>
    <row r="379" customFormat="false" ht="15" hidden="false" customHeight="false" outlineLevel="0" collapsed="false">
      <c r="A379" s="7" t="s">
        <v>773</v>
      </c>
      <c r="B379" s="8" t="n">
        <v>43532</v>
      </c>
      <c r="C379" s="7" t="s">
        <v>774</v>
      </c>
      <c r="D379" s="1" t="s">
        <v>116</v>
      </c>
      <c r="E379" s="7" t="n">
        <v>3</v>
      </c>
      <c r="F379" s="7" t="str">
        <f aca="false">_xlfn.XLOOKUP(C379,customers!A378:A1378,customers!B378:B1378,,0)</f>
        <v>Vanya Skullet</v>
      </c>
      <c r="G379" s="7" t="str">
        <f aca="false">IF(_xlfn.XLOOKUP(C379,customers!$A$1:$A$1001,customers!$C$1:$C$1001,,3)=0,"",_xlfn.XLOOKUP(C379,customers!$A$1:$A$1001,customers!$C$1:$C$1001,,3))</f>
        <v>vskulletah@tinyurl.com</v>
      </c>
      <c r="H379" s="7" t="str">
        <f aca="false">_xlfn.XLOOKUP(C379,customers!$A$1:$A$1001,customers!$G$1:$G$1001,,0)</f>
        <v>Ireland</v>
      </c>
      <c r="I379" s="1" t="str">
        <f aca="false">VLOOKUP(D379,products!$A$1:$G$49,2,0)</f>
        <v>Rob</v>
      </c>
      <c r="J379" s="1" t="str">
        <f aca="false">VLOOKUP($D379,products!$A$1:$G$49,3,0)</f>
        <v>D</v>
      </c>
      <c r="K379" s="9" t="n">
        <f aca="false">VLOOKUP($D379,products!$A$1:$G$49,4,0)</f>
        <v>0.2</v>
      </c>
      <c r="L379" s="10" t="n">
        <f aca="false">VLOOKUP($D379,products!$A$1:$G$49,5,0)</f>
        <v>2.685</v>
      </c>
      <c r="M379" s="10" t="n">
        <f aca="false">L379*E379</f>
        <v>8.055</v>
      </c>
      <c r="N379" s="1" t="str">
        <f aca="false">IF(I379="Rob","Robusta",IF(I379="Exc","Excelsa",IF(I379="Ara","Arab",IF(I379="Lib","Liberica"))))</f>
        <v>Robusta</v>
      </c>
      <c r="O379" s="1" t="str">
        <f aca="false">IF(J379="M","Medium",IF(J379="L","Light",IF(J379="D","Dark")))</f>
        <v>Dark</v>
      </c>
    </row>
    <row r="380" customFormat="false" ht="15" hidden="false" customHeight="false" outlineLevel="0" collapsed="false">
      <c r="A380" s="7" t="s">
        <v>775</v>
      </c>
      <c r="B380" s="8" t="n">
        <v>44377</v>
      </c>
      <c r="C380" s="7" t="s">
        <v>776</v>
      </c>
      <c r="D380" s="1" t="s">
        <v>207</v>
      </c>
      <c r="E380" s="7" t="n">
        <v>3</v>
      </c>
      <c r="F380" s="7" t="str">
        <f aca="false">_xlfn.XLOOKUP(C380,customers!A379:A1379,customers!B379:B1379,,0)</f>
        <v>Jany Rudeforth</v>
      </c>
      <c r="G380" s="7" t="str">
        <f aca="false">IF(_xlfn.XLOOKUP(C380,customers!$A$1:$A$1001,customers!$C$1:$C$1001,,3)=0,"",_xlfn.XLOOKUP(C380,customers!$A$1:$A$1001,customers!$C$1:$C$1001,,3))</f>
        <v>jrudeforthai@wunderground.com</v>
      </c>
      <c r="H380" s="7" t="str">
        <f aca="false">_xlfn.XLOOKUP(C380,customers!$A$1:$A$1001,customers!$G$1:$G$1001,,0)</f>
        <v>Ireland</v>
      </c>
      <c r="I380" s="1" t="str">
        <f aca="false">VLOOKUP(D380,products!$A$1:$G$49,2,0)</f>
        <v>Ara</v>
      </c>
      <c r="J380" s="1" t="str">
        <f aca="false">VLOOKUP($D380,products!$A$1:$G$49,3,0)</f>
        <v>L</v>
      </c>
      <c r="K380" s="9" t="n">
        <f aca="false">VLOOKUP($D380,products!$A$1:$G$49,4,0)</f>
        <v>0.5</v>
      </c>
      <c r="L380" s="10" t="n">
        <f aca="false">VLOOKUP($D380,products!$A$1:$G$49,5,0)</f>
        <v>7.77</v>
      </c>
      <c r="M380" s="10" t="n">
        <f aca="false">L380*E380</f>
        <v>23.31</v>
      </c>
      <c r="N380" s="1" t="str">
        <f aca="false">IF(I380="Rob","Robusta",IF(I380="Exc","Excelsa",IF(I380="Ara","Arab",IF(I380="Lib","Liberica"))))</f>
        <v>Arab</v>
      </c>
      <c r="O380" s="1" t="str">
        <f aca="false">IF(J380="M","Medium",IF(J380="L","Light",IF(J380="D","Dark")))</f>
        <v>Light</v>
      </c>
    </row>
    <row r="381" customFormat="false" ht="15" hidden="false" customHeight="false" outlineLevel="0" collapsed="false">
      <c r="A381" s="7" t="s">
        <v>777</v>
      </c>
      <c r="B381" s="8" t="n">
        <v>43690</v>
      </c>
      <c r="C381" s="7" t="s">
        <v>778</v>
      </c>
      <c r="D381" s="1" t="s">
        <v>172</v>
      </c>
      <c r="E381" s="7" t="n">
        <v>6</v>
      </c>
      <c r="F381" s="7" t="str">
        <f aca="false">_xlfn.XLOOKUP(C381,customers!A380:A1380,customers!B380:B1380,,0)</f>
        <v>Ashbey Tomaszewski</v>
      </c>
      <c r="G381" s="7" t="str">
        <f aca="false">IF(_xlfn.XLOOKUP(C381,customers!$A$1:$A$1001,customers!$C$1:$C$1001,,3)=0,"",_xlfn.XLOOKUP(C381,customers!$A$1:$A$1001,customers!$C$1:$C$1001,,3))</f>
        <v>atomaszewskiaj@answers.com</v>
      </c>
      <c r="H381" s="7" t="str">
        <f aca="false">_xlfn.XLOOKUP(C381,customers!$A$1:$A$1001,customers!$G$1:$G$1001,,0)</f>
        <v>United Kingdom</v>
      </c>
      <c r="I381" s="1" t="str">
        <f aca="false">VLOOKUP(D381,products!$A$1:$G$49,2,0)</f>
        <v>Rob</v>
      </c>
      <c r="J381" s="1" t="str">
        <f aca="false">VLOOKUP($D381,products!$A$1:$G$49,3,0)</f>
        <v>L</v>
      </c>
      <c r="K381" s="9" t="n">
        <f aca="false">VLOOKUP($D381,products!$A$1:$G$49,4,0)</f>
        <v>0.5</v>
      </c>
      <c r="L381" s="10" t="n">
        <f aca="false">VLOOKUP($D381,products!$A$1:$G$49,5,0)</f>
        <v>7.17</v>
      </c>
      <c r="M381" s="10" t="n">
        <f aca="false">L381*E381</f>
        <v>43.02</v>
      </c>
      <c r="N381" s="1" t="str">
        <f aca="false">IF(I381="Rob","Robusta",IF(I381="Exc","Excelsa",IF(I381="Ara","Arab",IF(I381="Lib","Liberica"))))</f>
        <v>Robusta</v>
      </c>
      <c r="O381" s="1" t="str">
        <f aca="false">IF(J381="M","Medium",IF(J381="L","Light",IF(J381="D","Dark")))</f>
        <v>Light</v>
      </c>
    </row>
    <row r="382" customFormat="false" ht="15" hidden="false" customHeight="false" outlineLevel="0" collapsed="false">
      <c r="A382" s="7" t="s">
        <v>779</v>
      </c>
      <c r="B382" s="8" t="n">
        <v>44249</v>
      </c>
      <c r="C382" s="7" t="s">
        <v>679</v>
      </c>
      <c r="D382" s="1" t="s">
        <v>138</v>
      </c>
      <c r="E382" s="7" t="n">
        <v>3</v>
      </c>
      <c r="F382" s="7" t="e">
        <f aca="false">_xlfn.XLOOKUP(C382,customers!A381:A1381,customers!B381:B1381,,0)</f>
        <v>#N/A</v>
      </c>
      <c r="G382" s="7" t="str">
        <f aca="false">IF(_xlfn.XLOOKUP(C382,customers!$A$1:$A$1001,customers!$C$1:$C$1001,,3)=0,"",_xlfn.XLOOKUP(C382,customers!$A$1:$A$1001,customers!$C$1:$C$1001,,3))</f>
        <v/>
      </c>
      <c r="H382" s="7" t="str">
        <f aca="false">_xlfn.XLOOKUP(C382,customers!$A$1:$A$1001,customers!$G$1:$G$1001,,0)</f>
        <v>United States</v>
      </c>
      <c r="I382" s="1" t="str">
        <f aca="false">VLOOKUP(D382,products!$A$1:$G$49,2,0)</f>
        <v>Lib</v>
      </c>
      <c r="J382" s="1" t="str">
        <f aca="false">VLOOKUP($D382,products!$A$1:$G$49,3,0)</f>
        <v>D</v>
      </c>
      <c r="K382" s="9" t="n">
        <f aca="false">VLOOKUP($D382,products!$A$1:$G$49,4,0)</f>
        <v>0.5</v>
      </c>
      <c r="L382" s="10" t="n">
        <f aca="false">VLOOKUP($D382,products!$A$1:$G$49,5,0)</f>
        <v>7.77</v>
      </c>
      <c r="M382" s="10" t="n">
        <f aca="false">L382*E382</f>
        <v>23.31</v>
      </c>
      <c r="N382" s="1" t="str">
        <f aca="false">IF(I382="Rob","Robusta",IF(I382="Exc","Excelsa",IF(I382="Ara","Arab",IF(I382="Lib","Liberica"))))</f>
        <v>Liberica</v>
      </c>
      <c r="O382" s="1" t="str">
        <f aca="false">IF(J382="M","Medium",IF(J382="L","Light",IF(J382="D","Dark")))</f>
        <v>Dark</v>
      </c>
    </row>
    <row r="383" customFormat="false" ht="15" hidden="false" customHeight="false" outlineLevel="0" collapsed="false">
      <c r="A383" s="7" t="s">
        <v>780</v>
      </c>
      <c r="B383" s="8" t="n">
        <v>44646</v>
      </c>
      <c r="C383" s="7" t="s">
        <v>781</v>
      </c>
      <c r="D383" s="1" t="s">
        <v>69</v>
      </c>
      <c r="E383" s="7" t="n">
        <v>5</v>
      </c>
      <c r="F383" s="7" t="str">
        <f aca="false">_xlfn.XLOOKUP(C383,customers!A382:A1382,customers!B382:B1382,,0)</f>
        <v>Pren Bess</v>
      </c>
      <c r="G383" s="7" t="str">
        <f aca="false">IF(_xlfn.XLOOKUP(C383,customers!$A$1:$A$1001,customers!$C$1:$C$1001,,3)=0,"",_xlfn.XLOOKUP(C383,customers!$A$1:$A$1001,customers!$C$1:$C$1001,,3))</f>
        <v>pbessal@qq.com</v>
      </c>
      <c r="H383" s="7" t="str">
        <f aca="false">_xlfn.XLOOKUP(C383,customers!$A$1:$A$1001,customers!$G$1:$G$1001,,0)</f>
        <v>United States</v>
      </c>
      <c r="I383" s="1" t="str">
        <f aca="false">VLOOKUP(D383,products!$A$1:$G$49,2,0)</f>
        <v>Ara</v>
      </c>
      <c r="J383" s="1" t="str">
        <f aca="false">VLOOKUP($D383,products!$A$1:$G$49,3,0)</f>
        <v>D</v>
      </c>
      <c r="K383" s="9" t="n">
        <f aca="false">VLOOKUP($D383,products!$A$1:$G$49,4,0)</f>
        <v>0.2</v>
      </c>
      <c r="L383" s="10" t="n">
        <f aca="false">VLOOKUP($D383,products!$A$1:$G$49,5,0)</f>
        <v>2.985</v>
      </c>
      <c r="M383" s="10" t="n">
        <f aca="false">L383*E383</f>
        <v>14.925</v>
      </c>
      <c r="N383" s="1" t="str">
        <f aca="false">IF(I383="Rob","Robusta",IF(I383="Exc","Excelsa",IF(I383="Ara","Arab",IF(I383="Lib","Liberica"))))</f>
        <v>Arab</v>
      </c>
      <c r="O383" s="1" t="str">
        <f aca="false">IF(J383="M","Medium",IF(J383="L","Light",IF(J383="D","Dark")))</f>
        <v>Dark</v>
      </c>
    </row>
    <row r="384" customFormat="false" ht="15" hidden="false" customHeight="false" outlineLevel="0" collapsed="false">
      <c r="A384" s="7" t="s">
        <v>782</v>
      </c>
      <c r="B384" s="8" t="n">
        <v>43840</v>
      </c>
      <c r="C384" s="7" t="s">
        <v>783</v>
      </c>
      <c r="D384" s="1" t="s">
        <v>31</v>
      </c>
      <c r="E384" s="7" t="n">
        <v>3</v>
      </c>
      <c r="F384" s="7" t="str">
        <f aca="false">_xlfn.XLOOKUP(C384,customers!A383:A1383,customers!B383:B1383,,0)</f>
        <v>Elka Windress</v>
      </c>
      <c r="G384" s="7" t="str">
        <f aca="false">IF(_xlfn.XLOOKUP(C384,customers!$A$1:$A$1001,customers!$C$1:$C$1001,,3)=0,"",_xlfn.XLOOKUP(C384,customers!$A$1:$A$1001,customers!$C$1:$C$1001,,3))</f>
        <v>ewindressam@marketwatch.com</v>
      </c>
      <c r="H384" s="7" t="str">
        <f aca="false">_xlfn.XLOOKUP(C384,customers!$A$1:$A$1001,customers!$G$1:$G$1001,,0)</f>
        <v>United States</v>
      </c>
      <c r="I384" s="1" t="str">
        <f aca="false">VLOOKUP(D384,products!$A$1:$G$49,2,0)</f>
        <v>Exc</v>
      </c>
      <c r="J384" s="1" t="str">
        <f aca="false">VLOOKUP($D384,products!$A$1:$G$49,3,0)</f>
        <v>D</v>
      </c>
      <c r="K384" s="9" t="n">
        <f aca="false">VLOOKUP($D384,products!$A$1:$G$49,4,0)</f>
        <v>0.5</v>
      </c>
      <c r="L384" s="10" t="n">
        <f aca="false">VLOOKUP($D384,products!$A$1:$G$49,5,0)</f>
        <v>7.29</v>
      </c>
      <c r="M384" s="10" t="n">
        <f aca="false">L384*E384</f>
        <v>21.87</v>
      </c>
      <c r="N384" s="1" t="str">
        <f aca="false">IF(I384="Rob","Robusta",IF(I384="Exc","Excelsa",IF(I384="Ara","Arab",IF(I384="Lib","Liberica"))))</f>
        <v>Excelsa</v>
      </c>
      <c r="O384" s="1" t="str">
        <f aca="false">IF(J384="M","Medium",IF(J384="L","Light",IF(J384="D","Dark")))</f>
        <v>Dark</v>
      </c>
    </row>
    <row r="385" customFormat="false" ht="15" hidden="false" customHeight="false" outlineLevel="0" collapsed="false">
      <c r="A385" s="7" t="s">
        <v>784</v>
      </c>
      <c r="B385" s="8" t="n">
        <v>43586</v>
      </c>
      <c r="C385" s="7" t="s">
        <v>785</v>
      </c>
      <c r="D385" s="1" t="s">
        <v>191</v>
      </c>
      <c r="E385" s="7" t="n">
        <v>6</v>
      </c>
      <c r="F385" s="7" t="str">
        <f aca="false">_xlfn.XLOOKUP(C385,customers!A384:A1384,customers!B384:B1384,,0)</f>
        <v>Marty Kidstoun</v>
      </c>
      <c r="G385" s="7" t="str">
        <f aca="false">IF(_xlfn.XLOOKUP(C385,customers!$A$1:$A$1001,customers!$C$1:$C$1001,,3)=0,"",_xlfn.XLOOKUP(C385,customers!$A$1:$A$1001,customers!$C$1:$C$1001,,3))</f>
        <v/>
      </c>
      <c r="H385" s="7" t="str">
        <f aca="false">_xlfn.XLOOKUP(C385,customers!$A$1:$A$1001,customers!$G$1:$G$1001,,0)</f>
        <v>United States</v>
      </c>
      <c r="I385" s="1" t="str">
        <f aca="false">VLOOKUP(D385,products!$A$1:$G$49,2,0)</f>
        <v>Exc</v>
      </c>
      <c r="J385" s="1" t="str">
        <f aca="false">VLOOKUP($D385,products!$A$1:$G$49,3,0)</f>
        <v>L</v>
      </c>
      <c r="K385" s="9" t="n">
        <f aca="false">VLOOKUP($D385,products!$A$1:$G$49,4,0)</f>
        <v>0.5</v>
      </c>
      <c r="L385" s="10" t="n">
        <f aca="false">VLOOKUP($D385,products!$A$1:$G$49,5,0)</f>
        <v>8.91</v>
      </c>
      <c r="M385" s="10" t="n">
        <f aca="false">L385*E385</f>
        <v>53.46</v>
      </c>
      <c r="N385" s="1" t="str">
        <f aca="false">IF(I385="Rob","Robusta",IF(I385="Exc","Excelsa",IF(I385="Ara","Arab",IF(I385="Lib","Liberica"))))</f>
        <v>Excelsa</v>
      </c>
      <c r="O385" s="1" t="str">
        <f aca="false">IF(J385="M","Medium",IF(J385="L","Light",IF(J385="D","Dark")))</f>
        <v>Light</v>
      </c>
    </row>
    <row r="386" customFormat="false" ht="15" hidden="false" customHeight="false" outlineLevel="0" collapsed="false">
      <c r="A386" s="7" t="s">
        <v>786</v>
      </c>
      <c r="B386" s="8" t="n">
        <v>43870</v>
      </c>
      <c r="C386" s="7" t="s">
        <v>787</v>
      </c>
      <c r="D386" s="1" t="s">
        <v>219</v>
      </c>
      <c r="E386" s="7" t="n">
        <v>4</v>
      </c>
      <c r="F386" s="7" t="str">
        <f aca="false">_xlfn.XLOOKUP(C386,customers!A385:A1385,customers!B385:B1385,,0)</f>
        <v>Nickey Dimbleby</v>
      </c>
      <c r="G386" s="7" t="str">
        <f aca="false">IF(_xlfn.XLOOKUP(C386,customers!$A$1:$A$1001,customers!$C$1:$C$1001,,3)=0,"",_xlfn.XLOOKUP(C386,customers!$A$1:$A$1001,customers!$C$1:$C$1001,,3))</f>
        <v/>
      </c>
      <c r="H386" s="7" t="str">
        <f aca="false">_xlfn.XLOOKUP(C386,customers!$A$1:$A$1001,customers!$G$1:$G$1001,,0)</f>
        <v>United States</v>
      </c>
      <c r="I386" s="1" t="str">
        <f aca="false">VLOOKUP(D386,products!$A$1:$G$49,2,0)</f>
        <v>Ara</v>
      </c>
      <c r="J386" s="1" t="str">
        <f aca="false">VLOOKUP($D386,products!$A$1:$G$49,3,0)</f>
        <v>L</v>
      </c>
      <c r="K386" s="9" t="n">
        <f aca="false">VLOOKUP($D386,products!$A$1:$G$49,4,0)</f>
        <v>2.5</v>
      </c>
      <c r="L386" s="10" t="n">
        <f aca="false">VLOOKUP($D386,products!$A$1:$G$49,5,0)</f>
        <v>29.785</v>
      </c>
      <c r="M386" s="10" t="n">
        <f aca="false">L386*E386</f>
        <v>119.14</v>
      </c>
      <c r="N386" s="1" t="str">
        <f aca="false">IF(I386="Rob","Robusta",IF(I386="Exc","Excelsa",IF(I386="Ara","Arab",IF(I386="Lib","Liberica"))))</f>
        <v>Arab</v>
      </c>
      <c r="O386" s="1" t="str">
        <f aca="false">IF(J386="M","Medium",IF(J386="L","Light",IF(J386="D","Dark")))</f>
        <v>Light</v>
      </c>
    </row>
    <row r="387" customFormat="false" ht="15" hidden="false" customHeight="false" outlineLevel="0" collapsed="false">
      <c r="A387" s="7" t="s">
        <v>788</v>
      </c>
      <c r="B387" s="8" t="n">
        <v>44559</v>
      </c>
      <c r="C387" s="7" t="s">
        <v>789</v>
      </c>
      <c r="D387" s="1" t="s">
        <v>93</v>
      </c>
      <c r="E387" s="7" t="n">
        <v>5</v>
      </c>
      <c r="F387" s="7" t="str">
        <f aca="false">_xlfn.XLOOKUP(C387,customers!A386:A1386,customers!B386:B1386,,0)</f>
        <v>Virgil Baumadier</v>
      </c>
      <c r="G387" s="7" t="str">
        <f aca="false">IF(_xlfn.XLOOKUP(C387,customers!$A$1:$A$1001,customers!$C$1:$C$1001,,3)=0,"",_xlfn.XLOOKUP(C387,customers!$A$1:$A$1001,customers!$C$1:$C$1001,,3))</f>
        <v>vbaumadierap@google.cn</v>
      </c>
      <c r="H387" s="7" t="str">
        <f aca="false">_xlfn.XLOOKUP(C387,customers!$A$1:$A$1001,customers!$G$1:$G$1001,,0)</f>
        <v>United States</v>
      </c>
      <c r="I387" s="1" t="str">
        <f aca="false">VLOOKUP(D387,products!$A$1:$G$49,2,0)</f>
        <v>Lib</v>
      </c>
      <c r="J387" s="1" t="str">
        <f aca="false">VLOOKUP($D387,products!$A$1:$G$49,3,0)</f>
        <v>M</v>
      </c>
      <c r="K387" s="9" t="n">
        <f aca="false">VLOOKUP($D387,products!$A$1:$G$49,4,0)</f>
        <v>0.5</v>
      </c>
      <c r="L387" s="10" t="n">
        <f aca="false">VLOOKUP($D387,products!$A$1:$G$49,5,0)</f>
        <v>8.73</v>
      </c>
      <c r="M387" s="10" t="n">
        <f aca="false">L387*E387</f>
        <v>43.65</v>
      </c>
      <c r="N387" s="1" t="str">
        <f aca="false">IF(I387="Rob","Robusta",IF(I387="Exc","Excelsa",IF(I387="Ara","Arab",IF(I387="Lib","Liberica"))))</f>
        <v>Liberica</v>
      </c>
      <c r="O387" s="1" t="str">
        <f aca="false">IF(J387="M","Medium",IF(J387="L","Light",IF(J387="D","Dark")))</f>
        <v>Medium</v>
      </c>
    </row>
    <row r="388" customFormat="false" ht="15" hidden="false" customHeight="false" outlineLevel="0" collapsed="false">
      <c r="A388" s="7" t="s">
        <v>790</v>
      </c>
      <c r="B388" s="8" t="n">
        <v>44083</v>
      </c>
      <c r="C388" s="7" t="s">
        <v>791</v>
      </c>
      <c r="D388" s="1" t="s">
        <v>69</v>
      </c>
      <c r="E388" s="7" t="n">
        <v>6</v>
      </c>
      <c r="F388" s="7" t="str">
        <f aca="false">_xlfn.XLOOKUP(C388,customers!A387:A1387,customers!B387:B1387,,0)</f>
        <v>Lenore Messenbird</v>
      </c>
      <c r="G388" s="7" t="str">
        <f aca="false">IF(_xlfn.XLOOKUP(C388,customers!$A$1:$A$1001,customers!$C$1:$C$1001,,3)=0,"",_xlfn.XLOOKUP(C388,customers!$A$1:$A$1001,customers!$C$1:$C$1001,,3))</f>
        <v/>
      </c>
      <c r="H388" s="7" t="str">
        <f aca="false">_xlfn.XLOOKUP(C388,customers!$A$1:$A$1001,customers!$G$1:$G$1001,,0)</f>
        <v>United States</v>
      </c>
      <c r="I388" s="1" t="str">
        <f aca="false">VLOOKUP(D388,products!$A$1:$G$49,2,0)</f>
        <v>Ara</v>
      </c>
      <c r="J388" s="1" t="str">
        <f aca="false">VLOOKUP($D388,products!$A$1:$G$49,3,0)</f>
        <v>D</v>
      </c>
      <c r="K388" s="9" t="n">
        <f aca="false">VLOOKUP($D388,products!$A$1:$G$49,4,0)</f>
        <v>0.2</v>
      </c>
      <c r="L388" s="10" t="n">
        <f aca="false">VLOOKUP($D388,products!$A$1:$G$49,5,0)</f>
        <v>2.985</v>
      </c>
      <c r="M388" s="10" t="n">
        <f aca="false">L388*E388</f>
        <v>17.91</v>
      </c>
      <c r="N388" s="1" t="str">
        <f aca="false">IF(I388="Rob","Robusta",IF(I388="Exc","Excelsa",IF(I388="Ara","Arab",IF(I388="Lib","Liberica"))))</f>
        <v>Arab</v>
      </c>
      <c r="O388" s="1" t="str">
        <f aca="false">IF(J388="M","Medium",IF(J388="L","Light",IF(J388="D","Dark")))</f>
        <v>Dark</v>
      </c>
    </row>
    <row r="389" customFormat="false" ht="15" hidden="false" customHeight="false" outlineLevel="0" collapsed="false">
      <c r="A389" s="7" t="s">
        <v>792</v>
      </c>
      <c r="B389" s="8" t="n">
        <v>44455</v>
      </c>
      <c r="C389" s="7" t="s">
        <v>793</v>
      </c>
      <c r="D389" s="1" t="s">
        <v>152</v>
      </c>
      <c r="E389" s="7" t="n">
        <v>5</v>
      </c>
      <c r="F389" s="7" t="str">
        <f aca="false">_xlfn.XLOOKUP(C389,customers!A388:A1388,customers!B388:B1388,,0)</f>
        <v>Shirleen Welds</v>
      </c>
      <c r="G389" s="7" t="str">
        <f aca="false">IF(_xlfn.XLOOKUP(C389,customers!$A$1:$A$1001,customers!$C$1:$C$1001,,3)=0,"",_xlfn.XLOOKUP(C389,customers!$A$1:$A$1001,customers!$C$1:$C$1001,,3))</f>
        <v>sweldsar@wired.com</v>
      </c>
      <c r="H389" s="7" t="str">
        <f aca="false">_xlfn.XLOOKUP(C389,customers!$A$1:$A$1001,customers!$G$1:$G$1001,,0)</f>
        <v>United States</v>
      </c>
      <c r="I389" s="1" t="str">
        <f aca="false">VLOOKUP(D389,products!$A$1:$G$49,2,0)</f>
        <v>Exc</v>
      </c>
      <c r="J389" s="1" t="str">
        <f aca="false">VLOOKUP($D389,products!$A$1:$G$49,3,0)</f>
        <v>L</v>
      </c>
      <c r="K389" s="9" t="n">
        <f aca="false">VLOOKUP($D389,products!$A$1:$G$49,4,0)</f>
        <v>1</v>
      </c>
      <c r="L389" s="10" t="n">
        <f aca="false">VLOOKUP($D389,products!$A$1:$G$49,5,0)</f>
        <v>14.85</v>
      </c>
      <c r="M389" s="10" t="n">
        <f aca="false">L389*E389</f>
        <v>74.25</v>
      </c>
      <c r="N389" s="1" t="str">
        <f aca="false">IF(I389="Rob","Robusta",IF(I389="Exc","Excelsa",IF(I389="Ara","Arab",IF(I389="Lib","Liberica"))))</f>
        <v>Excelsa</v>
      </c>
      <c r="O389" s="1" t="str">
        <f aca="false">IF(J389="M","Medium",IF(J389="L","Light",IF(J389="D","Dark")))</f>
        <v>Light</v>
      </c>
    </row>
    <row r="390" customFormat="false" ht="15" hidden="false" customHeight="false" outlineLevel="0" collapsed="false">
      <c r="A390" s="7" t="s">
        <v>794</v>
      </c>
      <c r="B390" s="8" t="n">
        <v>44130</v>
      </c>
      <c r="C390" s="7" t="s">
        <v>795</v>
      </c>
      <c r="D390" s="1" t="s">
        <v>53</v>
      </c>
      <c r="E390" s="7" t="n">
        <v>3</v>
      </c>
      <c r="F390" s="7" t="str">
        <f aca="false">_xlfn.XLOOKUP(C390,customers!A389:A1389,customers!B389:B1389,,0)</f>
        <v>Maisie Sarvar</v>
      </c>
      <c r="G390" s="7" t="str">
        <f aca="false">IF(_xlfn.XLOOKUP(C390,customers!$A$1:$A$1001,customers!$C$1:$C$1001,,3)=0,"",_xlfn.XLOOKUP(C390,customers!$A$1:$A$1001,customers!$C$1:$C$1001,,3))</f>
        <v>msarvaras@artisteer.com</v>
      </c>
      <c r="H390" s="7" t="str">
        <f aca="false">_xlfn.XLOOKUP(C390,customers!$A$1:$A$1001,customers!$G$1:$G$1001,,0)</f>
        <v>United States</v>
      </c>
      <c r="I390" s="1" t="str">
        <f aca="false">VLOOKUP(D390,products!$A$1:$G$49,2,0)</f>
        <v>Lib</v>
      </c>
      <c r="J390" s="1" t="str">
        <f aca="false">VLOOKUP($D390,products!$A$1:$G$49,3,0)</f>
        <v>D</v>
      </c>
      <c r="K390" s="9" t="n">
        <f aca="false">VLOOKUP($D390,products!$A$1:$G$49,4,0)</f>
        <v>0.2</v>
      </c>
      <c r="L390" s="10" t="n">
        <f aca="false">VLOOKUP($D390,products!$A$1:$G$49,5,0)</f>
        <v>3.885</v>
      </c>
      <c r="M390" s="10" t="n">
        <f aca="false">L390*E390</f>
        <v>11.655</v>
      </c>
      <c r="N390" s="1" t="str">
        <f aca="false">IF(I390="Rob","Robusta",IF(I390="Exc","Excelsa",IF(I390="Ara","Arab",IF(I390="Lib","Liberica"))))</f>
        <v>Liberica</v>
      </c>
      <c r="O390" s="1" t="str">
        <f aca="false">IF(J390="M","Medium",IF(J390="L","Light",IF(J390="D","Dark")))</f>
        <v>Dark</v>
      </c>
    </row>
    <row r="391" customFormat="false" ht="15" hidden="false" customHeight="false" outlineLevel="0" collapsed="false">
      <c r="A391" s="7" t="s">
        <v>796</v>
      </c>
      <c r="B391" s="8" t="n">
        <v>43536</v>
      </c>
      <c r="C391" s="7" t="s">
        <v>797</v>
      </c>
      <c r="D391" s="1" t="s">
        <v>138</v>
      </c>
      <c r="E391" s="7" t="n">
        <v>3</v>
      </c>
      <c r="F391" s="7" t="str">
        <f aca="false">_xlfn.XLOOKUP(C391,customers!A390:A1390,customers!B390:B1390,,0)</f>
        <v>Andrej Havick</v>
      </c>
      <c r="G391" s="7" t="str">
        <f aca="false">IF(_xlfn.XLOOKUP(C391,customers!$A$1:$A$1001,customers!$C$1:$C$1001,,3)=0,"",_xlfn.XLOOKUP(C391,customers!$A$1:$A$1001,customers!$C$1:$C$1001,,3))</f>
        <v>ahavickat@nsw.gov.au</v>
      </c>
      <c r="H391" s="7" t="str">
        <f aca="false">_xlfn.XLOOKUP(C391,customers!$A$1:$A$1001,customers!$G$1:$G$1001,,0)</f>
        <v>United States</v>
      </c>
      <c r="I391" s="1" t="str">
        <f aca="false">VLOOKUP(D391,products!$A$1:$G$49,2,0)</f>
        <v>Lib</v>
      </c>
      <c r="J391" s="1" t="str">
        <f aca="false">VLOOKUP($D391,products!$A$1:$G$49,3,0)</f>
        <v>D</v>
      </c>
      <c r="K391" s="9" t="n">
        <f aca="false">VLOOKUP($D391,products!$A$1:$G$49,4,0)</f>
        <v>0.5</v>
      </c>
      <c r="L391" s="10" t="n">
        <f aca="false">VLOOKUP($D391,products!$A$1:$G$49,5,0)</f>
        <v>7.77</v>
      </c>
      <c r="M391" s="10" t="n">
        <f aca="false">L391*E391</f>
        <v>23.31</v>
      </c>
      <c r="N391" s="1" t="str">
        <f aca="false">IF(I391="Rob","Robusta",IF(I391="Exc","Excelsa",IF(I391="Ara","Arab",IF(I391="Lib","Liberica"))))</f>
        <v>Liberica</v>
      </c>
      <c r="O391" s="1" t="str">
        <f aca="false">IF(J391="M","Medium",IF(J391="L","Light",IF(J391="D","Dark")))</f>
        <v>Dark</v>
      </c>
    </row>
    <row r="392" customFormat="false" ht="15" hidden="false" customHeight="false" outlineLevel="0" collapsed="false">
      <c r="A392" s="7" t="s">
        <v>798</v>
      </c>
      <c r="B392" s="8" t="n">
        <v>44245</v>
      </c>
      <c r="C392" s="7" t="s">
        <v>799</v>
      </c>
      <c r="D392" s="1" t="s">
        <v>31</v>
      </c>
      <c r="E392" s="7" t="n">
        <v>2</v>
      </c>
      <c r="F392" s="7" t="str">
        <f aca="false">_xlfn.XLOOKUP(C392,customers!A391:A1391,customers!B391:B1391,,0)</f>
        <v>Sloan Diviny</v>
      </c>
      <c r="G392" s="7" t="str">
        <f aca="false">IF(_xlfn.XLOOKUP(C392,customers!$A$1:$A$1001,customers!$C$1:$C$1001,,3)=0,"",_xlfn.XLOOKUP(C392,customers!$A$1:$A$1001,customers!$C$1:$C$1001,,3))</f>
        <v>sdivinyau@ask.com</v>
      </c>
      <c r="H392" s="7" t="str">
        <f aca="false">_xlfn.XLOOKUP(C392,customers!$A$1:$A$1001,customers!$G$1:$G$1001,,0)</f>
        <v>United States</v>
      </c>
      <c r="I392" s="1" t="str">
        <f aca="false">VLOOKUP(D392,products!$A$1:$G$49,2,0)</f>
        <v>Exc</v>
      </c>
      <c r="J392" s="1" t="str">
        <f aca="false">VLOOKUP($D392,products!$A$1:$G$49,3,0)</f>
        <v>D</v>
      </c>
      <c r="K392" s="9" t="n">
        <f aca="false">VLOOKUP($D392,products!$A$1:$G$49,4,0)</f>
        <v>0.5</v>
      </c>
      <c r="L392" s="10" t="n">
        <f aca="false">VLOOKUP($D392,products!$A$1:$G$49,5,0)</f>
        <v>7.29</v>
      </c>
      <c r="M392" s="10" t="n">
        <f aca="false">L392*E392</f>
        <v>14.58</v>
      </c>
      <c r="N392" s="1" t="str">
        <f aca="false">IF(I392="Rob","Robusta",IF(I392="Exc","Excelsa",IF(I392="Ara","Arab",IF(I392="Lib","Liberica"))))</f>
        <v>Excelsa</v>
      </c>
      <c r="O392" s="1" t="str">
        <f aca="false">IF(J392="M","Medium",IF(J392="L","Light",IF(J392="D","Dark")))</f>
        <v>Dark</v>
      </c>
    </row>
    <row r="393" customFormat="false" ht="15" hidden="false" customHeight="false" outlineLevel="0" collapsed="false">
      <c r="A393" s="7" t="s">
        <v>800</v>
      </c>
      <c r="B393" s="8" t="n">
        <v>44133</v>
      </c>
      <c r="C393" s="7" t="s">
        <v>801</v>
      </c>
      <c r="D393" s="1" t="s">
        <v>82</v>
      </c>
      <c r="E393" s="7" t="n">
        <v>2</v>
      </c>
      <c r="F393" s="7" t="str">
        <f aca="false">_xlfn.XLOOKUP(C393,customers!A392:A1392,customers!B392:B1392,,0)</f>
        <v>Itch Norquoy</v>
      </c>
      <c r="G393" s="7" t="str">
        <f aca="false">IF(_xlfn.XLOOKUP(C393,customers!$A$1:$A$1001,customers!$C$1:$C$1001,,3)=0,"",_xlfn.XLOOKUP(C393,customers!$A$1:$A$1001,customers!$C$1:$C$1001,,3))</f>
        <v>inorquoyav@businessweek.com</v>
      </c>
      <c r="H393" s="7" t="str">
        <f aca="false">_xlfn.XLOOKUP(C393,customers!$A$1:$A$1001,customers!$G$1:$G$1001,,0)</f>
        <v>United States</v>
      </c>
      <c r="I393" s="1" t="str">
        <f aca="false">VLOOKUP(D393,products!$A$1:$G$49,2,0)</f>
        <v>Ara</v>
      </c>
      <c r="J393" s="1" t="str">
        <f aca="false">VLOOKUP($D393,products!$A$1:$G$49,3,0)</f>
        <v>M</v>
      </c>
      <c r="K393" s="9" t="n">
        <f aca="false">VLOOKUP($D393,products!$A$1:$G$49,4,0)</f>
        <v>0.5</v>
      </c>
      <c r="L393" s="10" t="n">
        <f aca="false">VLOOKUP($D393,products!$A$1:$G$49,5,0)</f>
        <v>6.75</v>
      </c>
      <c r="M393" s="10" t="n">
        <f aca="false">L393*E393</f>
        <v>13.5</v>
      </c>
      <c r="N393" s="1" t="str">
        <f aca="false">IF(I393="Rob","Robusta",IF(I393="Exc","Excelsa",IF(I393="Ara","Arab",IF(I393="Lib","Liberica"))))</f>
        <v>Arab</v>
      </c>
      <c r="O393" s="1" t="str">
        <f aca="false">IF(J393="M","Medium",IF(J393="L","Light",IF(J393="D","Dark")))</f>
        <v>Medium</v>
      </c>
    </row>
    <row r="394" customFormat="false" ht="15" hidden="false" customHeight="false" outlineLevel="0" collapsed="false">
      <c r="A394" s="7" t="s">
        <v>802</v>
      </c>
      <c r="B394" s="8" t="n">
        <v>44445</v>
      </c>
      <c r="C394" s="7" t="s">
        <v>803</v>
      </c>
      <c r="D394" s="1" t="s">
        <v>152</v>
      </c>
      <c r="E394" s="7" t="n">
        <v>6</v>
      </c>
      <c r="F394" s="7" t="str">
        <f aca="false">_xlfn.XLOOKUP(C394,customers!A393:A1393,customers!B393:B1393,,0)</f>
        <v>Anson Iddison</v>
      </c>
      <c r="G394" s="7" t="str">
        <f aca="false">IF(_xlfn.XLOOKUP(C394,customers!$A$1:$A$1001,customers!$C$1:$C$1001,,3)=0,"",_xlfn.XLOOKUP(C394,customers!$A$1:$A$1001,customers!$C$1:$C$1001,,3))</f>
        <v>aiddisonaw@usa.gov</v>
      </c>
      <c r="H394" s="7" t="str">
        <f aca="false">_xlfn.XLOOKUP(C394,customers!$A$1:$A$1001,customers!$G$1:$G$1001,,0)</f>
        <v>United States</v>
      </c>
      <c r="I394" s="1" t="str">
        <f aca="false">VLOOKUP(D394,products!$A$1:$G$49,2,0)</f>
        <v>Exc</v>
      </c>
      <c r="J394" s="1" t="str">
        <f aca="false">VLOOKUP($D394,products!$A$1:$G$49,3,0)</f>
        <v>L</v>
      </c>
      <c r="K394" s="9" t="n">
        <f aca="false">VLOOKUP($D394,products!$A$1:$G$49,4,0)</f>
        <v>1</v>
      </c>
      <c r="L394" s="10" t="n">
        <f aca="false">VLOOKUP($D394,products!$A$1:$G$49,5,0)</f>
        <v>14.85</v>
      </c>
      <c r="M394" s="10" t="n">
        <f aca="false">L394*E394</f>
        <v>89.1</v>
      </c>
      <c r="N394" s="1" t="str">
        <f aca="false">IF(I394="Rob","Robusta",IF(I394="Exc","Excelsa",IF(I394="Ara","Arab",IF(I394="Lib","Liberica"))))</f>
        <v>Excelsa</v>
      </c>
      <c r="O394" s="1" t="str">
        <f aca="false">IF(J394="M","Medium",IF(J394="L","Light",IF(J394="D","Dark")))</f>
        <v>Light</v>
      </c>
    </row>
    <row r="395" customFormat="false" ht="15" hidden="false" customHeight="false" outlineLevel="0" collapsed="false">
      <c r="A395" s="7" t="s">
        <v>802</v>
      </c>
      <c r="B395" s="8" t="n">
        <v>44445</v>
      </c>
      <c r="C395" s="7" t="s">
        <v>803</v>
      </c>
      <c r="D395" s="1" t="s">
        <v>130</v>
      </c>
      <c r="E395" s="7" t="n">
        <v>1</v>
      </c>
      <c r="F395" s="7" t="str">
        <f aca="false">_xlfn.XLOOKUP(C395,customers!A394:A1394,customers!B394:B1394,,0)</f>
        <v>Anson Iddison</v>
      </c>
      <c r="G395" s="7" t="str">
        <f aca="false">IF(_xlfn.XLOOKUP(C395,customers!$A$1:$A$1001,customers!$C$1:$C$1001,,3)=0,"",_xlfn.XLOOKUP(C395,customers!$A$1:$A$1001,customers!$C$1:$C$1001,,3))</f>
        <v>aiddisonaw@usa.gov</v>
      </c>
      <c r="H395" s="7" t="str">
        <f aca="false">_xlfn.XLOOKUP(C395,customers!$A$1:$A$1001,customers!$G$1:$G$1001,,0)</f>
        <v>United States</v>
      </c>
      <c r="I395" s="1" t="str">
        <f aca="false">VLOOKUP(D395,products!$A$1:$G$49,2,0)</f>
        <v>Ara</v>
      </c>
      <c r="J395" s="1" t="str">
        <f aca="false">VLOOKUP($D395,products!$A$1:$G$49,3,0)</f>
        <v>L</v>
      </c>
      <c r="K395" s="9" t="n">
        <f aca="false">VLOOKUP($D395,products!$A$1:$G$49,4,0)</f>
        <v>0.2</v>
      </c>
      <c r="L395" s="10" t="n">
        <f aca="false">VLOOKUP($D395,products!$A$1:$G$49,5,0)</f>
        <v>3.885</v>
      </c>
      <c r="M395" s="10" t="n">
        <f aca="false">L395*E395</f>
        <v>3.885</v>
      </c>
      <c r="N395" s="1" t="str">
        <f aca="false">IF(I395="Rob","Robusta",IF(I395="Exc","Excelsa",IF(I395="Ara","Arab",IF(I395="Lib","Liberica"))))</f>
        <v>Arab</v>
      </c>
      <c r="O395" s="1" t="str">
        <f aca="false">IF(J395="M","Medium",IF(J395="L","Light",IF(J395="D","Dark")))</f>
        <v>Light</v>
      </c>
    </row>
    <row r="396" customFormat="false" ht="15" hidden="false" customHeight="false" outlineLevel="0" collapsed="false">
      <c r="A396" s="7" t="s">
        <v>804</v>
      </c>
      <c r="B396" s="8" t="n">
        <v>44083</v>
      </c>
      <c r="C396" s="7" t="s">
        <v>805</v>
      </c>
      <c r="D396" s="1" t="s">
        <v>25</v>
      </c>
      <c r="E396" s="7" t="n">
        <v>4</v>
      </c>
      <c r="F396" s="7" t="str">
        <f aca="false">_xlfn.XLOOKUP(C396,customers!A395:A1395,customers!B395:B1395,,0)</f>
        <v>Randal Longfield</v>
      </c>
      <c r="G396" s="7" t="str">
        <f aca="false">IF(_xlfn.XLOOKUP(C396,customers!$A$1:$A$1001,customers!$C$1:$C$1001,,3)=0,"",_xlfn.XLOOKUP(C396,customers!$A$1:$A$1001,customers!$C$1:$C$1001,,3))</f>
        <v>rlongfielday@bluehost.com</v>
      </c>
      <c r="H396" s="7" t="str">
        <f aca="false">_xlfn.XLOOKUP(C396,customers!$A$1:$A$1001,customers!$G$1:$G$1001,,0)</f>
        <v>United States</v>
      </c>
      <c r="I396" s="1" t="str">
        <f aca="false">VLOOKUP(D396,products!$A$1:$G$49,2,0)</f>
        <v>Rob</v>
      </c>
      <c r="J396" s="1" t="str">
        <f aca="false">VLOOKUP($D396,products!$A$1:$G$49,3,0)</f>
        <v>L</v>
      </c>
      <c r="K396" s="9" t="n">
        <f aca="false">VLOOKUP($D396,products!$A$1:$G$49,4,0)</f>
        <v>2.5</v>
      </c>
      <c r="L396" s="10" t="n">
        <f aca="false">VLOOKUP($D396,products!$A$1:$G$49,5,0)</f>
        <v>27.485</v>
      </c>
      <c r="M396" s="10" t="n">
        <f aca="false">L396*E396</f>
        <v>109.94</v>
      </c>
      <c r="N396" s="1" t="str">
        <f aca="false">IF(I396="Rob","Robusta",IF(I396="Exc","Excelsa",IF(I396="Ara","Arab",IF(I396="Lib","Liberica"))))</f>
        <v>Robusta</v>
      </c>
      <c r="O396" s="1" t="str">
        <f aca="false">IF(J396="M","Medium",IF(J396="L","Light",IF(J396="D","Dark")))</f>
        <v>Light</v>
      </c>
    </row>
    <row r="397" customFormat="false" ht="15" hidden="false" customHeight="false" outlineLevel="0" collapsed="false">
      <c r="A397" s="7" t="s">
        <v>806</v>
      </c>
      <c r="B397" s="8" t="n">
        <v>44465</v>
      </c>
      <c r="C397" s="7" t="s">
        <v>807</v>
      </c>
      <c r="D397" s="1" t="s">
        <v>138</v>
      </c>
      <c r="E397" s="7" t="n">
        <v>6</v>
      </c>
      <c r="F397" s="7" t="str">
        <f aca="false">_xlfn.XLOOKUP(C397,customers!A396:A1396,customers!B396:B1396,,0)</f>
        <v>Gregorius Kislingbury</v>
      </c>
      <c r="G397" s="7" t="str">
        <f aca="false">IF(_xlfn.XLOOKUP(C397,customers!$A$1:$A$1001,customers!$C$1:$C$1001,,3)=0,"",_xlfn.XLOOKUP(C397,customers!$A$1:$A$1001,customers!$C$1:$C$1001,,3))</f>
        <v>gkislingburyaz@samsung.com</v>
      </c>
      <c r="H397" s="7" t="str">
        <f aca="false">_xlfn.XLOOKUP(C397,customers!$A$1:$A$1001,customers!$G$1:$G$1001,,0)</f>
        <v>United States</v>
      </c>
      <c r="I397" s="1" t="str">
        <f aca="false">VLOOKUP(D397,products!$A$1:$G$49,2,0)</f>
        <v>Lib</v>
      </c>
      <c r="J397" s="1" t="str">
        <f aca="false">VLOOKUP($D397,products!$A$1:$G$49,3,0)</f>
        <v>D</v>
      </c>
      <c r="K397" s="9" t="n">
        <f aca="false">VLOOKUP($D397,products!$A$1:$G$49,4,0)</f>
        <v>0.5</v>
      </c>
      <c r="L397" s="10" t="n">
        <f aca="false">VLOOKUP($D397,products!$A$1:$G$49,5,0)</f>
        <v>7.77</v>
      </c>
      <c r="M397" s="10" t="n">
        <f aca="false">L397*E397</f>
        <v>46.62</v>
      </c>
      <c r="N397" s="1" t="str">
        <f aca="false">IF(I397="Rob","Robusta",IF(I397="Exc","Excelsa",IF(I397="Ara","Arab",IF(I397="Lib","Liberica"))))</f>
        <v>Liberica</v>
      </c>
      <c r="O397" s="1" t="str">
        <f aca="false">IF(J397="M","Medium",IF(J397="L","Light",IF(J397="D","Dark")))</f>
        <v>Dark</v>
      </c>
    </row>
    <row r="398" customFormat="false" ht="15" hidden="false" customHeight="false" outlineLevel="0" collapsed="false">
      <c r="A398" s="7" t="s">
        <v>808</v>
      </c>
      <c r="B398" s="8" t="n">
        <v>44140</v>
      </c>
      <c r="C398" s="7" t="s">
        <v>809</v>
      </c>
      <c r="D398" s="1" t="s">
        <v>207</v>
      </c>
      <c r="E398" s="7" t="n">
        <v>5</v>
      </c>
      <c r="F398" s="7" t="str">
        <f aca="false">_xlfn.XLOOKUP(C398,customers!A397:A1397,customers!B397:B1397,,0)</f>
        <v>Xenos Gibbons</v>
      </c>
      <c r="G398" s="7" t="str">
        <f aca="false">IF(_xlfn.XLOOKUP(C398,customers!$A$1:$A$1001,customers!$C$1:$C$1001,,3)=0,"",_xlfn.XLOOKUP(C398,customers!$A$1:$A$1001,customers!$C$1:$C$1001,,3))</f>
        <v>xgibbonsb0@artisteer.com</v>
      </c>
      <c r="H398" s="7" t="str">
        <f aca="false">_xlfn.XLOOKUP(C398,customers!$A$1:$A$1001,customers!$G$1:$G$1001,,0)</f>
        <v>United States</v>
      </c>
      <c r="I398" s="1" t="str">
        <f aca="false">VLOOKUP(D398,products!$A$1:$G$49,2,0)</f>
        <v>Ara</v>
      </c>
      <c r="J398" s="1" t="str">
        <f aca="false">VLOOKUP($D398,products!$A$1:$G$49,3,0)</f>
        <v>L</v>
      </c>
      <c r="K398" s="9" t="n">
        <f aca="false">VLOOKUP($D398,products!$A$1:$G$49,4,0)</f>
        <v>0.5</v>
      </c>
      <c r="L398" s="10" t="n">
        <f aca="false">VLOOKUP($D398,products!$A$1:$G$49,5,0)</f>
        <v>7.77</v>
      </c>
      <c r="M398" s="10" t="n">
        <f aca="false">L398*E398</f>
        <v>38.85</v>
      </c>
      <c r="N398" s="1" t="str">
        <f aca="false">IF(I398="Rob","Robusta",IF(I398="Exc","Excelsa",IF(I398="Ara","Arab",IF(I398="Lib","Liberica"))))</f>
        <v>Arab</v>
      </c>
      <c r="O398" s="1" t="str">
        <f aca="false">IF(J398="M","Medium",IF(J398="L","Light",IF(J398="D","Dark")))</f>
        <v>Light</v>
      </c>
    </row>
    <row r="399" customFormat="false" ht="15" hidden="false" customHeight="false" outlineLevel="0" collapsed="false">
      <c r="A399" s="7" t="s">
        <v>810</v>
      </c>
      <c r="B399" s="8" t="n">
        <v>43720</v>
      </c>
      <c r="C399" s="7" t="s">
        <v>811</v>
      </c>
      <c r="D399" s="1" t="s">
        <v>138</v>
      </c>
      <c r="E399" s="7" t="n">
        <v>4</v>
      </c>
      <c r="F399" s="7" t="str">
        <f aca="false">_xlfn.XLOOKUP(C399,customers!A398:A1398,customers!B398:B1398,,0)</f>
        <v>Fleur Parres</v>
      </c>
      <c r="G399" s="7" t="str">
        <f aca="false">IF(_xlfn.XLOOKUP(C399,customers!$A$1:$A$1001,customers!$C$1:$C$1001,,3)=0,"",_xlfn.XLOOKUP(C399,customers!$A$1:$A$1001,customers!$C$1:$C$1001,,3))</f>
        <v>fparresb1@imageshack.us</v>
      </c>
      <c r="H399" s="7" t="str">
        <f aca="false">_xlfn.XLOOKUP(C399,customers!$A$1:$A$1001,customers!$G$1:$G$1001,,0)</f>
        <v>United States</v>
      </c>
      <c r="I399" s="1" t="str">
        <f aca="false">VLOOKUP(D399,products!$A$1:$G$49,2,0)</f>
        <v>Lib</v>
      </c>
      <c r="J399" s="1" t="str">
        <f aca="false">VLOOKUP($D399,products!$A$1:$G$49,3,0)</f>
        <v>D</v>
      </c>
      <c r="K399" s="9" t="n">
        <f aca="false">VLOOKUP($D399,products!$A$1:$G$49,4,0)</f>
        <v>0.5</v>
      </c>
      <c r="L399" s="10" t="n">
        <f aca="false">VLOOKUP($D399,products!$A$1:$G$49,5,0)</f>
        <v>7.77</v>
      </c>
      <c r="M399" s="10" t="n">
        <f aca="false">L399*E399</f>
        <v>31.08</v>
      </c>
      <c r="N399" s="1" t="str">
        <f aca="false">IF(I399="Rob","Robusta",IF(I399="Exc","Excelsa",IF(I399="Ara","Arab",IF(I399="Lib","Liberica"))))</f>
        <v>Liberica</v>
      </c>
      <c r="O399" s="1" t="str">
        <f aca="false">IF(J399="M","Medium",IF(J399="L","Light",IF(J399="D","Dark")))</f>
        <v>Dark</v>
      </c>
    </row>
    <row r="400" customFormat="false" ht="15" hidden="false" customHeight="false" outlineLevel="0" collapsed="false">
      <c r="A400" s="7" t="s">
        <v>812</v>
      </c>
      <c r="B400" s="8" t="n">
        <v>43677</v>
      </c>
      <c r="C400" s="7" t="s">
        <v>813</v>
      </c>
      <c r="D400" s="1" t="s">
        <v>69</v>
      </c>
      <c r="E400" s="7" t="n">
        <v>6</v>
      </c>
      <c r="F400" s="7" t="str">
        <f aca="false">_xlfn.XLOOKUP(C400,customers!A399:A1399,customers!B399:B1399,,0)</f>
        <v>Gran Sibray</v>
      </c>
      <c r="G400" s="7" t="str">
        <f aca="false">IF(_xlfn.XLOOKUP(C400,customers!$A$1:$A$1001,customers!$C$1:$C$1001,,3)=0,"",_xlfn.XLOOKUP(C400,customers!$A$1:$A$1001,customers!$C$1:$C$1001,,3))</f>
        <v>gsibrayb2@wsj.com</v>
      </c>
      <c r="H400" s="7" t="str">
        <f aca="false">_xlfn.XLOOKUP(C400,customers!$A$1:$A$1001,customers!$G$1:$G$1001,,0)</f>
        <v>United States</v>
      </c>
      <c r="I400" s="1" t="str">
        <f aca="false">VLOOKUP(D400,products!$A$1:$G$49,2,0)</f>
        <v>Ara</v>
      </c>
      <c r="J400" s="1" t="str">
        <f aca="false">VLOOKUP($D400,products!$A$1:$G$49,3,0)</f>
        <v>D</v>
      </c>
      <c r="K400" s="9" t="n">
        <f aca="false">VLOOKUP($D400,products!$A$1:$G$49,4,0)</f>
        <v>0.2</v>
      </c>
      <c r="L400" s="10" t="n">
        <f aca="false">VLOOKUP($D400,products!$A$1:$G$49,5,0)</f>
        <v>2.985</v>
      </c>
      <c r="M400" s="10" t="n">
        <f aca="false">L400*E400</f>
        <v>17.91</v>
      </c>
      <c r="N400" s="1" t="str">
        <f aca="false">IF(I400="Rob","Robusta",IF(I400="Exc","Excelsa",IF(I400="Ara","Arab",IF(I400="Lib","Liberica"))))</f>
        <v>Arab</v>
      </c>
      <c r="O400" s="1" t="str">
        <f aca="false">IF(J400="M","Medium",IF(J400="L","Light",IF(J400="D","Dark")))</f>
        <v>Dark</v>
      </c>
    </row>
    <row r="401" customFormat="false" ht="15" hidden="false" customHeight="false" outlineLevel="0" collapsed="false">
      <c r="A401" s="7" t="s">
        <v>814</v>
      </c>
      <c r="B401" s="8" t="n">
        <v>43539</v>
      </c>
      <c r="C401" s="7" t="s">
        <v>815</v>
      </c>
      <c r="D401" s="1" t="s">
        <v>545</v>
      </c>
      <c r="E401" s="7" t="n">
        <v>6</v>
      </c>
      <c r="F401" s="7" t="str">
        <f aca="false">_xlfn.XLOOKUP(C401,customers!A400:A1400,customers!B400:B1400,,0)</f>
        <v>Ingelbert Hotchkin</v>
      </c>
      <c r="G401" s="7" t="str">
        <f aca="false">IF(_xlfn.XLOOKUP(C401,customers!$A$1:$A$1001,customers!$C$1:$C$1001,,3)=0,"",_xlfn.XLOOKUP(C401,customers!$A$1:$A$1001,customers!$C$1:$C$1001,,3))</f>
        <v>ihotchkinb3@mit.edu</v>
      </c>
      <c r="H401" s="7" t="str">
        <f aca="false">_xlfn.XLOOKUP(C401,customers!$A$1:$A$1001,customers!$G$1:$G$1001,,0)</f>
        <v>United Kingdom</v>
      </c>
      <c r="I401" s="1" t="str">
        <f aca="false">VLOOKUP(D401,products!$A$1:$G$49,2,0)</f>
        <v>Exc</v>
      </c>
      <c r="J401" s="1" t="str">
        <f aca="false">VLOOKUP($D401,products!$A$1:$G$49,3,0)</f>
        <v>D</v>
      </c>
      <c r="K401" s="9" t="n">
        <f aca="false">VLOOKUP($D401,products!$A$1:$G$49,4,0)</f>
        <v>2.5</v>
      </c>
      <c r="L401" s="10" t="n">
        <f aca="false">VLOOKUP($D401,products!$A$1:$G$49,5,0)</f>
        <v>27.945</v>
      </c>
      <c r="M401" s="10" t="n">
        <f aca="false">L401*E401</f>
        <v>167.67</v>
      </c>
      <c r="N401" s="1" t="str">
        <f aca="false">IF(I401="Rob","Robusta",IF(I401="Exc","Excelsa",IF(I401="Ara","Arab",IF(I401="Lib","Liberica"))))</f>
        <v>Excelsa</v>
      </c>
      <c r="O401" s="1" t="str">
        <f aca="false">IF(J401="M","Medium",IF(J401="L","Light",IF(J401="D","Dark")))</f>
        <v>Dark</v>
      </c>
    </row>
    <row r="402" customFormat="false" ht="15" hidden="false" customHeight="false" outlineLevel="0" collapsed="false">
      <c r="A402" s="7" t="s">
        <v>816</v>
      </c>
      <c r="B402" s="8" t="n">
        <v>44332</v>
      </c>
      <c r="C402" s="7" t="s">
        <v>817</v>
      </c>
      <c r="D402" s="1" t="s">
        <v>147</v>
      </c>
      <c r="E402" s="7" t="n">
        <v>4</v>
      </c>
      <c r="F402" s="7" t="str">
        <f aca="false">_xlfn.XLOOKUP(C402,customers!A401:A1401,customers!B401:B1401,,0)</f>
        <v>Neely Broadberrie</v>
      </c>
      <c r="G402" s="7" t="str">
        <f aca="false">IF(_xlfn.XLOOKUP(C402,customers!$A$1:$A$1001,customers!$C$1:$C$1001,,3)=0,"",_xlfn.XLOOKUP(C402,customers!$A$1:$A$1001,customers!$C$1:$C$1001,,3))</f>
        <v>nbroadberrieb4@gnu.org</v>
      </c>
      <c r="H402" s="7" t="str">
        <f aca="false">_xlfn.XLOOKUP(C402,customers!$A$1:$A$1001,customers!$G$1:$G$1001,,0)</f>
        <v>United States</v>
      </c>
      <c r="I402" s="1" t="str">
        <f aca="false">VLOOKUP(D402,products!$A$1:$G$49,2,0)</f>
        <v>Lib</v>
      </c>
      <c r="J402" s="1" t="str">
        <f aca="false">VLOOKUP($D402,products!$A$1:$G$49,3,0)</f>
        <v>L</v>
      </c>
      <c r="K402" s="9" t="n">
        <f aca="false">VLOOKUP($D402,products!$A$1:$G$49,4,0)</f>
        <v>1</v>
      </c>
      <c r="L402" s="10" t="n">
        <f aca="false">VLOOKUP($D402,products!$A$1:$G$49,5,0)</f>
        <v>15.85</v>
      </c>
      <c r="M402" s="10" t="n">
        <f aca="false">L402*E402</f>
        <v>63.4</v>
      </c>
      <c r="N402" s="1" t="str">
        <f aca="false">IF(I402="Rob","Robusta",IF(I402="Exc","Excelsa",IF(I402="Ara","Arab",IF(I402="Lib","Liberica"))))</f>
        <v>Liberica</v>
      </c>
      <c r="O402" s="1" t="str">
        <f aca="false">IF(J402="M","Medium",IF(J402="L","Light",IF(J402="D","Dark")))</f>
        <v>Light</v>
      </c>
    </row>
    <row r="403" customFormat="false" ht="15" hidden="false" customHeight="false" outlineLevel="0" collapsed="false">
      <c r="A403" s="7" t="s">
        <v>818</v>
      </c>
      <c r="B403" s="8" t="n">
        <v>43591</v>
      </c>
      <c r="C403" s="7" t="s">
        <v>819</v>
      </c>
      <c r="D403" s="1" t="s">
        <v>92</v>
      </c>
      <c r="E403" s="7" t="n">
        <v>2</v>
      </c>
      <c r="F403" s="7" t="str">
        <f aca="false">_xlfn.XLOOKUP(C403,customers!A402:A1402,customers!B402:B1402,,0)</f>
        <v>Rutger Pithcock</v>
      </c>
      <c r="G403" s="7" t="str">
        <f aca="false">IF(_xlfn.XLOOKUP(C403,customers!$A$1:$A$1001,customers!$C$1:$C$1001,,3)=0,"",_xlfn.XLOOKUP(C403,customers!$A$1:$A$1001,customers!$C$1:$C$1001,,3))</f>
        <v>rpithcockb5@yellowbook.com</v>
      </c>
      <c r="H403" s="7" t="str">
        <f aca="false">_xlfn.XLOOKUP(C403,customers!$A$1:$A$1001,customers!$G$1:$G$1001,,0)</f>
        <v>United States</v>
      </c>
      <c r="I403" s="1" t="str">
        <f aca="false">VLOOKUP(D403,products!$A$1:$G$49,2,0)</f>
        <v>Lib</v>
      </c>
      <c r="J403" s="1" t="str">
        <f aca="false">VLOOKUP($D403,products!$A$1:$G$49,3,0)</f>
        <v>M</v>
      </c>
      <c r="K403" s="9" t="n">
        <f aca="false">VLOOKUP($D403,products!$A$1:$G$49,4,0)</f>
        <v>0.2</v>
      </c>
      <c r="L403" s="10" t="n">
        <f aca="false">VLOOKUP($D403,products!$A$1:$G$49,5,0)</f>
        <v>4.365</v>
      </c>
      <c r="M403" s="10" t="n">
        <f aca="false">L403*E403</f>
        <v>8.73</v>
      </c>
      <c r="N403" s="1" t="str">
        <f aca="false">IF(I403="Rob","Robusta",IF(I403="Exc","Excelsa",IF(I403="Ara","Arab",IF(I403="Lib","Liberica"))))</f>
        <v>Liberica</v>
      </c>
      <c r="O403" s="1" t="str">
        <f aca="false">IF(J403="M","Medium",IF(J403="L","Light",IF(J403="D","Dark")))</f>
        <v>Medium</v>
      </c>
    </row>
    <row r="404" customFormat="false" ht="15" hidden="false" customHeight="false" outlineLevel="0" collapsed="false">
      <c r="A404" s="7" t="s">
        <v>820</v>
      </c>
      <c r="B404" s="8" t="n">
        <v>43502</v>
      </c>
      <c r="C404" s="7" t="s">
        <v>821</v>
      </c>
      <c r="D404" s="1" t="s">
        <v>194</v>
      </c>
      <c r="E404" s="7" t="n">
        <v>3</v>
      </c>
      <c r="F404" s="7" t="str">
        <f aca="false">_xlfn.XLOOKUP(C404,customers!A403:A1403,customers!B403:B1403,,0)</f>
        <v>Gale Croysdale</v>
      </c>
      <c r="G404" s="7" t="str">
        <f aca="false">IF(_xlfn.XLOOKUP(C404,customers!$A$1:$A$1001,customers!$C$1:$C$1001,,3)=0,"",_xlfn.XLOOKUP(C404,customers!$A$1:$A$1001,customers!$C$1:$C$1001,,3))</f>
        <v>gcroysdaleb6@nih.gov</v>
      </c>
      <c r="H404" s="7" t="str">
        <f aca="false">_xlfn.XLOOKUP(C404,customers!$A$1:$A$1001,customers!$G$1:$G$1001,,0)</f>
        <v>United States</v>
      </c>
      <c r="I404" s="1" t="str">
        <f aca="false">VLOOKUP(D404,products!$A$1:$G$49,2,0)</f>
        <v>Rob</v>
      </c>
      <c r="J404" s="1" t="str">
        <f aca="false">VLOOKUP($D404,products!$A$1:$G$49,3,0)</f>
        <v>D</v>
      </c>
      <c r="K404" s="9" t="n">
        <f aca="false">VLOOKUP($D404,products!$A$1:$G$49,4,0)</f>
        <v>1</v>
      </c>
      <c r="L404" s="10" t="n">
        <f aca="false">VLOOKUP($D404,products!$A$1:$G$49,5,0)</f>
        <v>8.95</v>
      </c>
      <c r="M404" s="10" t="n">
        <f aca="false">L404*E404</f>
        <v>26.85</v>
      </c>
      <c r="N404" s="1" t="str">
        <f aca="false">IF(I404="Rob","Robusta",IF(I404="Exc","Excelsa",IF(I404="Ara","Arab",IF(I404="Lib","Liberica"))))</f>
        <v>Robusta</v>
      </c>
      <c r="O404" s="1" t="str">
        <f aca="false">IF(J404="M","Medium",IF(J404="L","Light",IF(J404="D","Dark")))</f>
        <v>Dark</v>
      </c>
    </row>
    <row r="405" customFormat="false" ht="15" hidden="false" customHeight="false" outlineLevel="0" collapsed="false">
      <c r="A405" s="7" t="s">
        <v>822</v>
      </c>
      <c r="B405" s="8" t="n">
        <v>44295</v>
      </c>
      <c r="C405" s="7" t="s">
        <v>823</v>
      </c>
      <c r="D405" s="1" t="s">
        <v>34</v>
      </c>
      <c r="E405" s="7" t="n">
        <v>2</v>
      </c>
      <c r="F405" s="7" t="str">
        <f aca="false">_xlfn.XLOOKUP(C405,customers!A404:A1404,customers!B404:B1404,,0)</f>
        <v>Benedetto Gozzett</v>
      </c>
      <c r="G405" s="7" t="str">
        <f aca="false">IF(_xlfn.XLOOKUP(C405,customers!$A$1:$A$1001,customers!$C$1:$C$1001,,3)=0,"",_xlfn.XLOOKUP(C405,customers!$A$1:$A$1001,customers!$C$1:$C$1001,,3))</f>
        <v>bgozzettb7@github.com</v>
      </c>
      <c r="H405" s="7" t="str">
        <f aca="false">_xlfn.XLOOKUP(C405,customers!$A$1:$A$1001,customers!$G$1:$G$1001,,0)</f>
        <v>United States</v>
      </c>
      <c r="I405" s="1" t="str">
        <f aca="false">VLOOKUP(D405,products!$A$1:$G$49,2,0)</f>
        <v>Lib</v>
      </c>
      <c r="J405" s="1" t="str">
        <f aca="false">VLOOKUP($D405,products!$A$1:$G$49,3,0)</f>
        <v>L</v>
      </c>
      <c r="K405" s="9" t="n">
        <f aca="false">VLOOKUP($D405,products!$A$1:$G$49,4,0)</f>
        <v>0.2</v>
      </c>
      <c r="L405" s="10" t="n">
        <f aca="false">VLOOKUP($D405,products!$A$1:$G$49,5,0)</f>
        <v>4.755</v>
      </c>
      <c r="M405" s="10" t="n">
        <f aca="false">L405*E405</f>
        <v>9.51</v>
      </c>
      <c r="N405" s="1" t="str">
        <f aca="false">IF(I405="Rob","Robusta",IF(I405="Exc","Excelsa",IF(I405="Ara","Arab",IF(I405="Lib","Liberica"))))</f>
        <v>Liberica</v>
      </c>
      <c r="O405" s="1" t="str">
        <f aca="false">IF(J405="M","Medium",IF(J405="L","Light",IF(J405="D","Dark")))</f>
        <v>Light</v>
      </c>
    </row>
    <row r="406" customFormat="false" ht="15" hidden="false" customHeight="false" outlineLevel="0" collapsed="false">
      <c r="A406" s="7" t="s">
        <v>824</v>
      </c>
      <c r="B406" s="8" t="n">
        <v>43971</v>
      </c>
      <c r="C406" s="7" t="s">
        <v>825</v>
      </c>
      <c r="D406" s="1" t="s">
        <v>42</v>
      </c>
      <c r="E406" s="7" t="n">
        <v>4</v>
      </c>
      <c r="F406" s="7" t="str">
        <f aca="false">_xlfn.XLOOKUP(C406,customers!A405:A1405,customers!B405:B1405,,0)</f>
        <v>Tania Craggs</v>
      </c>
      <c r="G406" s="7" t="str">
        <f aca="false">IF(_xlfn.XLOOKUP(C406,customers!$A$1:$A$1001,customers!$C$1:$C$1001,,3)=0,"",_xlfn.XLOOKUP(C406,customers!$A$1:$A$1001,customers!$C$1:$C$1001,,3))</f>
        <v>tcraggsb8@house.gov</v>
      </c>
      <c r="H406" s="7" t="str">
        <f aca="false">_xlfn.XLOOKUP(C406,customers!$A$1:$A$1001,customers!$G$1:$G$1001,,0)</f>
        <v>Ireland</v>
      </c>
      <c r="I406" s="1" t="str">
        <f aca="false">VLOOKUP(D406,products!$A$1:$G$49,2,0)</f>
        <v>Ara</v>
      </c>
      <c r="J406" s="1" t="str">
        <f aca="false">VLOOKUP($D406,products!$A$1:$G$49,3,0)</f>
        <v>D</v>
      </c>
      <c r="K406" s="9" t="n">
        <f aca="false">VLOOKUP($D406,products!$A$1:$G$49,4,0)</f>
        <v>1</v>
      </c>
      <c r="L406" s="10" t="n">
        <f aca="false">VLOOKUP($D406,products!$A$1:$G$49,5,0)</f>
        <v>9.95</v>
      </c>
      <c r="M406" s="10" t="n">
        <f aca="false">L406*E406</f>
        <v>39.8</v>
      </c>
      <c r="N406" s="1" t="str">
        <f aca="false">IF(I406="Rob","Robusta",IF(I406="Exc","Excelsa",IF(I406="Ara","Arab",IF(I406="Lib","Liberica"))))</f>
        <v>Arab</v>
      </c>
      <c r="O406" s="1" t="str">
        <f aca="false">IF(J406="M","Medium",IF(J406="L","Light",IF(J406="D","Dark")))</f>
        <v>Dark</v>
      </c>
    </row>
    <row r="407" customFormat="false" ht="15" hidden="false" customHeight="false" outlineLevel="0" collapsed="false">
      <c r="A407" s="7" t="s">
        <v>826</v>
      </c>
      <c r="B407" s="8" t="n">
        <v>44167</v>
      </c>
      <c r="C407" s="7" t="s">
        <v>827</v>
      </c>
      <c r="D407" s="1" t="s">
        <v>18</v>
      </c>
      <c r="E407" s="7" t="n">
        <v>3</v>
      </c>
      <c r="F407" s="7" t="str">
        <f aca="false">_xlfn.XLOOKUP(C407,customers!A406:A1406,customers!B406:B1406,,0)</f>
        <v>Leonie Cullrford</v>
      </c>
      <c r="G407" s="7" t="str">
        <f aca="false">IF(_xlfn.XLOOKUP(C407,customers!$A$1:$A$1001,customers!$C$1:$C$1001,,3)=0,"",_xlfn.XLOOKUP(C407,customers!$A$1:$A$1001,customers!$C$1:$C$1001,,3))</f>
        <v>lcullrfordb9@xing.com</v>
      </c>
      <c r="H407" s="7" t="str">
        <f aca="false">_xlfn.XLOOKUP(C407,customers!$A$1:$A$1001,customers!$G$1:$G$1001,,0)</f>
        <v>United States</v>
      </c>
      <c r="I407" s="1" t="str">
        <f aca="false">VLOOKUP(D407,products!$A$1:$G$49,2,0)</f>
        <v>Exc</v>
      </c>
      <c r="J407" s="1" t="str">
        <f aca="false">VLOOKUP($D407,products!$A$1:$G$49,3,0)</f>
        <v>M</v>
      </c>
      <c r="K407" s="9" t="n">
        <f aca="false">VLOOKUP($D407,products!$A$1:$G$49,4,0)</f>
        <v>0.5</v>
      </c>
      <c r="L407" s="10" t="n">
        <f aca="false">VLOOKUP($D407,products!$A$1:$G$49,5,0)</f>
        <v>8.25</v>
      </c>
      <c r="M407" s="10" t="n">
        <f aca="false">L407*E407</f>
        <v>24.75</v>
      </c>
      <c r="N407" s="1" t="str">
        <f aca="false">IF(I407="Rob","Robusta",IF(I407="Exc","Excelsa",IF(I407="Ara","Arab",IF(I407="Lib","Liberica"))))</f>
        <v>Excelsa</v>
      </c>
      <c r="O407" s="1" t="str">
        <f aca="false">IF(J407="M","Medium",IF(J407="L","Light",IF(J407="D","Dark")))</f>
        <v>Medium</v>
      </c>
    </row>
    <row r="408" customFormat="false" ht="15" hidden="false" customHeight="false" outlineLevel="0" collapsed="false">
      <c r="A408" s="7" t="s">
        <v>828</v>
      </c>
      <c r="B408" s="8" t="n">
        <v>44416</v>
      </c>
      <c r="C408" s="7" t="s">
        <v>829</v>
      </c>
      <c r="D408" s="1" t="s">
        <v>24</v>
      </c>
      <c r="E408" s="7" t="n">
        <v>5</v>
      </c>
      <c r="F408" s="7" t="str">
        <f aca="false">_xlfn.XLOOKUP(C408,customers!A407:A1407,customers!B407:B1407,,0)</f>
        <v>Auguste Rizon</v>
      </c>
      <c r="G408" s="7" t="str">
        <f aca="false">IF(_xlfn.XLOOKUP(C408,customers!$A$1:$A$1001,customers!$C$1:$C$1001,,3)=0,"",_xlfn.XLOOKUP(C408,customers!$A$1:$A$1001,customers!$C$1:$C$1001,,3))</f>
        <v>arizonba@xing.com</v>
      </c>
      <c r="H408" s="7" t="str">
        <f aca="false">_xlfn.XLOOKUP(C408,customers!$A$1:$A$1001,customers!$G$1:$G$1001,,0)</f>
        <v>United States</v>
      </c>
      <c r="I408" s="1" t="str">
        <f aca="false">VLOOKUP(D408,products!$A$1:$G$49,2,0)</f>
        <v>Exc</v>
      </c>
      <c r="J408" s="1" t="str">
        <f aca="false">VLOOKUP($D408,products!$A$1:$G$49,3,0)</f>
        <v>M</v>
      </c>
      <c r="K408" s="9" t="n">
        <f aca="false">VLOOKUP($D408,products!$A$1:$G$49,4,0)</f>
        <v>1</v>
      </c>
      <c r="L408" s="10" t="n">
        <f aca="false">VLOOKUP($D408,products!$A$1:$G$49,5,0)</f>
        <v>13.75</v>
      </c>
      <c r="M408" s="10" t="n">
        <f aca="false">L408*E408</f>
        <v>68.75</v>
      </c>
      <c r="N408" s="1" t="str">
        <f aca="false">IF(I408="Rob","Robusta",IF(I408="Exc","Excelsa",IF(I408="Ara","Arab",IF(I408="Lib","Liberica"))))</f>
        <v>Excelsa</v>
      </c>
      <c r="O408" s="1" t="str">
        <f aca="false">IF(J408="M","Medium",IF(J408="L","Light",IF(J408="D","Dark")))</f>
        <v>Medium</v>
      </c>
    </row>
    <row r="409" customFormat="false" ht="15" hidden="false" customHeight="false" outlineLevel="0" collapsed="false">
      <c r="A409" s="7" t="s">
        <v>830</v>
      </c>
      <c r="B409" s="8" t="n">
        <v>44595</v>
      </c>
      <c r="C409" s="7" t="s">
        <v>831</v>
      </c>
      <c r="D409" s="1" t="s">
        <v>18</v>
      </c>
      <c r="E409" s="7" t="n">
        <v>6</v>
      </c>
      <c r="F409" s="7" t="str">
        <f aca="false">_xlfn.XLOOKUP(C409,customers!A408:A1408,customers!B408:B1408,,0)</f>
        <v>Lorin Guerrazzi</v>
      </c>
      <c r="G409" s="7" t="str">
        <f aca="false">IF(_xlfn.XLOOKUP(C409,customers!$A$1:$A$1001,customers!$C$1:$C$1001,,3)=0,"",_xlfn.XLOOKUP(C409,customers!$A$1:$A$1001,customers!$C$1:$C$1001,,3))</f>
        <v/>
      </c>
      <c r="H409" s="7" t="str">
        <f aca="false">_xlfn.XLOOKUP(C409,customers!$A$1:$A$1001,customers!$G$1:$G$1001,,0)</f>
        <v>Ireland</v>
      </c>
      <c r="I409" s="1" t="str">
        <f aca="false">VLOOKUP(D409,products!$A$1:$G$49,2,0)</f>
        <v>Exc</v>
      </c>
      <c r="J409" s="1" t="str">
        <f aca="false">VLOOKUP($D409,products!$A$1:$G$49,3,0)</f>
        <v>M</v>
      </c>
      <c r="K409" s="9" t="n">
        <f aca="false">VLOOKUP($D409,products!$A$1:$G$49,4,0)</f>
        <v>0.5</v>
      </c>
      <c r="L409" s="10" t="n">
        <f aca="false">VLOOKUP($D409,products!$A$1:$G$49,5,0)</f>
        <v>8.25</v>
      </c>
      <c r="M409" s="10" t="n">
        <f aca="false">L409*E409</f>
        <v>49.5</v>
      </c>
      <c r="N409" s="1" t="str">
        <f aca="false">IF(I409="Rob","Robusta",IF(I409="Exc","Excelsa",IF(I409="Ara","Arab",IF(I409="Lib","Liberica"))))</f>
        <v>Excelsa</v>
      </c>
      <c r="O409" s="1" t="str">
        <f aca="false">IF(J409="M","Medium",IF(J409="L","Light",IF(J409="D","Dark")))</f>
        <v>Medium</v>
      </c>
    </row>
    <row r="410" customFormat="false" ht="15" hidden="false" customHeight="false" outlineLevel="0" collapsed="false">
      <c r="A410" s="7" t="s">
        <v>832</v>
      </c>
      <c r="B410" s="8" t="n">
        <v>44659</v>
      </c>
      <c r="C410" s="7" t="s">
        <v>833</v>
      </c>
      <c r="D410" s="1" t="s">
        <v>186</v>
      </c>
      <c r="E410" s="7" t="n">
        <v>2</v>
      </c>
      <c r="F410" s="7" t="str">
        <f aca="false">_xlfn.XLOOKUP(C410,customers!A409:A1409,customers!B409:B1409,,0)</f>
        <v>Felice Miell</v>
      </c>
      <c r="G410" s="7" t="str">
        <f aca="false">IF(_xlfn.XLOOKUP(C410,customers!$A$1:$A$1001,customers!$C$1:$C$1001,,3)=0,"",_xlfn.XLOOKUP(C410,customers!$A$1:$A$1001,customers!$C$1:$C$1001,,3))</f>
        <v>fmiellbc@spiegel.de</v>
      </c>
      <c r="H410" s="7" t="str">
        <f aca="false">_xlfn.XLOOKUP(C410,customers!$A$1:$A$1001,customers!$G$1:$G$1001,,0)</f>
        <v>United States</v>
      </c>
      <c r="I410" s="1" t="str">
        <f aca="false">VLOOKUP(D410,products!$A$1:$G$49,2,0)</f>
        <v>Ara</v>
      </c>
      <c r="J410" s="1" t="str">
        <f aca="false">VLOOKUP($D410,products!$A$1:$G$49,3,0)</f>
        <v>M</v>
      </c>
      <c r="K410" s="9" t="n">
        <f aca="false">VLOOKUP($D410,products!$A$1:$G$49,4,0)</f>
        <v>2.5</v>
      </c>
      <c r="L410" s="10" t="n">
        <f aca="false">VLOOKUP($D410,products!$A$1:$G$49,5,0)</f>
        <v>25.875</v>
      </c>
      <c r="M410" s="10" t="n">
        <f aca="false">L410*E410</f>
        <v>51.75</v>
      </c>
      <c r="N410" s="1" t="str">
        <f aca="false">IF(I410="Rob","Robusta",IF(I410="Exc","Excelsa",IF(I410="Ara","Arab",IF(I410="Lib","Liberica"))))</f>
        <v>Arab</v>
      </c>
      <c r="O410" s="1" t="str">
        <f aca="false">IF(J410="M","Medium",IF(J410="L","Light",IF(J410="D","Dark")))</f>
        <v>Medium</v>
      </c>
    </row>
    <row r="411" customFormat="false" ht="15" hidden="false" customHeight="false" outlineLevel="0" collapsed="false">
      <c r="A411" s="7" t="s">
        <v>834</v>
      </c>
      <c r="B411" s="8" t="n">
        <v>44203</v>
      </c>
      <c r="C411" s="7" t="s">
        <v>835</v>
      </c>
      <c r="D411" s="1" t="s">
        <v>147</v>
      </c>
      <c r="E411" s="7" t="n">
        <v>3</v>
      </c>
      <c r="F411" s="7" t="str">
        <f aca="false">_xlfn.XLOOKUP(C411,customers!A410:A1410,customers!B410:B1410,,0)</f>
        <v>Hamish Skeech</v>
      </c>
      <c r="G411" s="7" t="str">
        <f aca="false">IF(_xlfn.XLOOKUP(C411,customers!$A$1:$A$1001,customers!$C$1:$C$1001,,3)=0,"",_xlfn.XLOOKUP(C411,customers!$A$1:$A$1001,customers!$C$1:$C$1001,,3))</f>
        <v/>
      </c>
      <c r="H411" s="7" t="str">
        <f aca="false">_xlfn.XLOOKUP(C411,customers!$A$1:$A$1001,customers!$G$1:$G$1001,,0)</f>
        <v>Ireland</v>
      </c>
      <c r="I411" s="1" t="str">
        <f aca="false">VLOOKUP(D411,products!$A$1:$G$49,2,0)</f>
        <v>Lib</v>
      </c>
      <c r="J411" s="1" t="str">
        <f aca="false">VLOOKUP($D411,products!$A$1:$G$49,3,0)</f>
        <v>L</v>
      </c>
      <c r="K411" s="9" t="n">
        <f aca="false">VLOOKUP($D411,products!$A$1:$G$49,4,0)</f>
        <v>1</v>
      </c>
      <c r="L411" s="10" t="n">
        <f aca="false">VLOOKUP($D411,products!$A$1:$G$49,5,0)</f>
        <v>15.85</v>
      </c>
      <c r="M411" s="10" t="n">
        <f aca="false">L411*E411</f>
        <v>47.55</v>
      </c>
      <c r="N411" s="1" t="str">
        <f aca="false">IF(I411="Rob","Robusta",IF(I411="Exc","Excelsa",IF(I411="Ara","Arab",IF(I411="Lib","Liberica"))))</f>
        <v>Liberica</v>
      </c>
      <c r="O411" s="1" t="str">
        <f aca="false">IF(J411="M","Medium",IF(J411="L","Light",IF(J411="D","Dark")))</f>
        <v>Light</v>
      </c>
    </row>
    <row r="412" customFormat="false" ht="15" hidden="false" customHeight="false" outlineLevel="0" collapsed="false">
      <c r="A412" s="7" t="s">
        <v>836</v>
      </c>
      <c r="B412" s="8" t="n">
        <v>44441</v>
      </c>
      <c r="C412" s="7" t="s">
        <v>837</v>
      </c>
      <c r="D412" s="1" t="s">
        <v>130</v>
      </c>
      <c r="E412" s="7" t="n">
        <v>4</v>
      </c>
      <c r="F412" s="7" t="str">
        <f aca="false">_xlfn.XLOOKUP(C412,customers!A411:A1411,customers!B411:B1411,,0)</f>
        <v>Giordano Lorenzin</v>
      </c>
      <c r="G412" s="7" t="str">
        <f aca="false">IF(_xlfn.XLOOKUP(C412,customers!$A$1:$A$1001,customers!$C$1:$C$1001,,3)=0,"",_xlfn.XLOOKUP(C412,customers!$A$1:$A$1001,customers!$C$1:$C$1001,,3))</f>
        <v/>
      </c>
      <c r="H412" s="7" t="str">
        <f aca="false">_xlfn.XLOOKUP(C412,customers!$A$1:$A$1001,customers!$G$1:$G$1001,,0)</f>
        <v>United States</v>
      </c>
      <c r="I412" s="1" t="str">
        <f aca="false">VLOOKUP(D412,products!$A$1:$G$49,2,0)</f>
        <v>Ara</v>
      </c>
      <c r="J412" s="1" t="str">
        <f aca="false">VLOOKUP($D412,products!$A$1:$G$49,3,0)</f>
        <v>L</v>
      </c>
      <c r="K412" s="9" t="n">
        <f aca="false">VLOOKUP($D412,products!$A$1:$G$49,4,0)</f>
        <v>0.2</v>
      </c>
      <c r="L412" s="10" t="n">
        <f aca="false">VLOOKUP($D412,products!$A$1:$G$49,5,0)</f>
        <v>3.885</v>
      </c>
      <c r="M412" s="10" t="n">
        <f aca="false">L412*E412</f>
        <v>15.54</v>
      </c>
      <c r="N412" s="1" t="str">
        <f aca="false">IF(I412="Rob","Robusta",IF(I412="Exc","Excelsa",IF(I412="Ara","Arab",IF(I412="Lib","Liberica"))))</f>
        <v>Arab</v>
      </c>
      <c r="O412" s="1" t="str">
        <f aca="false">IF(J412="M","Medium",IF(J412="L","Light",IF(J412="D","Dark")))</f>
        <v>Light</v>
      </c>
    </row>
    <row r="413" customFormat="false" ht="15" hidden="false" customHeight="false" outlineLevel="0" collapsed="false">
      <c r="A413" s="7" t="s">
        <v>838</v>
      </c>
      <c r="B413" s="8" t="n">
        <v>44504</v>
      </c>
      <c r="C413" s="7" t="s">
        <v>839</v>
      </c>
      <c r="D413" s="1" t="s">
        <v>111</v>
      </c>
      <c r="E413" s="7" t="n">
        <v>6</v>
      </c>
      <c r="F413" s="7" t="str">
        <f aca="false">_xlfn.XLOOKUP(C413,customers!A412:A1412,customers!B412:B1412,,0)</f>
        <v>Harwilll Bishell</v>
      </c>
      <c r="G413" s="7" t="str">
        <f aca="false">IF(_xlfn.XLOOKUP(C413,customers!$A$1:$A$1001,customers!$C$1:$C$1001,,3)=0,"",_xlfn.XLOOKUP(C413,customers!$A$1:$A$1001,customers!$C$1:$C$1001,,3))</f>
        <v/>
      </c>
      <c r="H413" s="7" t="str">
        <f aca="false">_xlfn.XLOOKUP(C413,customers!$A$1:$A$1001,customers!$G$1:$G$1001,,0)</f>
        <v>United States</v>
      </c>
      <c r="I413" s="1" t="str">
        <f aca="false">VLOOKUP(D413,products!$A$1:$G$49,2,0)</f>
        <v>Lib</v>
      </c>
      <c r="J413" s="1" t="str">
        <f aca="false">VLOOKUP($D413,products!$A$1:$G$49,3,0)</f>
        <v>M</v>
      </c>
      <c r="K413" s="9" t="n">
        <f aca="false">VLOOKUP($D413,products!$A$1:$G$49,4,0)</f>
        <v>1</v>
      </c>
      <c r="L413" s="10" t="n">
        <f aca="false">VLOOKUP($D413,products!$A$1:$G$49,5,0)</f>
        <v>14.55</v>
      </c>
      <c r="M413" s="10" t="n">
        <f aca="false">L413*E413</f>
        <v>87.3</v>
      </c>
      <c r="N413" s="1" t="str">
        <f aca="false">IF(I413="Rob","Robusta",IF(I413="Exc","Excelsa",IF(I413="Ara","Arab",IF(I413="Lib","Liberica"))))</f>
        <v>Liberica</v>
      </c>
      <c r="O413" s="1" t="str">
        <f aca="false">IF(J413="M","Medium",IF(J413="L","Light",IF(J413="D","Dark")))</f>
        <v>Medium</v>
      </c>
    </row>
    <row r="414" customFormat="false" ht="15" hidden="false" customHeight="false" outlineLevel="0" collapsed="false">
      <c r="A414" s="7" t="s">
        <v>840</v>
      </c>
      <c r="B414" s="8" t="n">
        <v>44410</v>
      </c>
      <c r="C414" s="7" t="s">
        <v>841</v>
      </c>
      <c r="D414" s="1" t="s">
        <v>76</v>
      </c>
      <c r="E414" s="7" t="n">
        <v>5</v>
      </c>
      <c r="F414" s="7" t="str">
        <f aca="false">_xlfn.XLOOKUP(C414,customers!A413:A1413,customers!B413:B1413,,0)</f>
        <v>Freeland Missenden</v>
      </c>
      <c r="G414" s="7" t="str">
        <f aca="false">IF(_xlfn.XLOOKUP(C414,customers!$A$1:$A$1001,customers!$C$1:$C$1001,,3)=0,"",_xlfn.XLOOKUP(C414,customers!$A$1:$A$1001,customers!$C$1:$C$1001,,3))</f>
        <v/>
      </c>
      <c r="H414" s="7" t="str">
        <f aca="false">_xlfn.XLOOKUP(C414,customers!$A$1:$A$1001,customers!$G$1:$G$1001,,0)</f>
        <v>United States</v>
      </c>
      <c r="I414" s="1" t="str">
        <f aca="false">VLOOKUP(D414,products!$A$1:$G$49,2,0)</f>
        <v>Ara</v>
      </c>
      <c r="J414" s="1" t="str">
        <f aca="false">VLOOKUP($D414,products!$A$1:$G$49,3,0)</f>
        <v>M</v>
      </c>
      <c r="K414" s="9" t="n">
        <f aca="false">VLOOKUP($D414,products!$A$1:$G$49,4,0)</f>
        <v>1</v>
      </c>
      <c r="L414" s="10" t="n">
        <f aca="false">VLOOKUP($D414,products!$A$1:$G$49,5,0)</f>
        <v>11.25</v>
      </c>
      <c r="M414" s="10" t="n">
        <f aca="false">L414*E414</f>
        <v>56.25</v>
      </c>
      <c r="N414" s="1" t="str">
        <f aca="false">IF(I414="Rob","Robusta",IF(I414="Exc","Excelsa",IF(I414="Ara","Arab",IF(I414="Lib","Liberica"))))</f>
        <v>Arab</v>
      </c>
      <c r="O414" s="1" t="str">
        <f aca="false">IF(J414="M","Medium",IF(J414="L","Light",IF(J414="D","Dark")))</f>
        <v>Medium</v>
      </c>
    </row>
    <row r="415" customFormat="false" ht="15" hidden="false" customHeight="false" outlineLevel="0" collapsed="false">
      <c r="A415" s="7" t="s">
        <v>842</v>
      </c>
      <c r="B415" s="8" t="n">
        <v>43857</v>
      </c>
      <c r="C415" s="7" t="s">
        <v>843</v>
      </c>
      <c r="D415" s="1" t="s">
        <v>119</v>
      </c>
      <c r="E415" s="7" t="n">
        <v>1</v>
      </c>
      <c r="F415" s="7" t="str">
        <f aca="false">_xlfn.XLOOKUP(C415,customers!A414:A1414,customers!B414:B1414,,0)</f>
        <v>Waylan Springall</v>
      </c>
      <c r="G415" s="7" t="str">
        <f aca="false">IF(_xlfn.XLOOKUP(C415,customers!$A$1:$A$1001,customers!$C$1:$C$1001,,3)=0,"",_xlfn.XLOOKUP(C415,customers!$A$1:$A$1001,customers!$C$1:$C$1001,,3))</f>
        <v>wspringallbh@jugem.jp</v>
      </c>
      <c r="H415" s="7" t="str">
        <f aca="false">_xlfn.XLOOKUP(C415,customers!$A$1:$A$1001,customers!$G$1:$G$1001,,0)</f>
        <v>United States</v>
      </c>
      <c r="I415" s="1" t="str">
        <f aca="false">VLOOKUP(D415,products!$A$1:$G$49,2,0)</f>
        <v>Lib</v>
      </c>
      <c r="J415" s="1" t="str">
        <f aca="false">VLOOKUP($D415,products!$A$1:$G$49,3,0)</f>
        <v>L</v>
      </c>
      <c r="K415" s="9" t="n">
        <f aca="false">VLOOKUP($D415,products!$A$1:$G$49,4,0)</f>
        <v>2.5</v>
      </c>
      <c r="L415" s="10" t="n">
        <f aca="false">VLOOKUP($D415,products!$A$1:$G$49,5,0)</f>
        <v>36.455</v>
      </c>
      <c r="M415" s="10" t="n">
        <f aca="false">L415*E415</f>
        <v>36.455</v>
      </c>
      <c r="N415" s="1" t="str">
        <f aca="false">IF(I415="Rob","Robusta",IF(I415="Exc","Excelsa",IF(I415="Ara","Arab",IF(I415="Lib","Liberica"))))</f>
        <v>Liberica</v>
      </c>
      <c r="O415" s="1" t="str">
        <f aca="false">IF(J415="M","Medium",IF(J415="L","Light",IF(J415="D","Dark")))</f>
        <v>Light</v>
      </c>
    </row>
    <row r="416" customFormat="false" ht="15" hidden="false" customHeight="false" outlineLevel="0" collapsed="false">
      <c r="A416" s="7" t="s">
        <v>844</v>
      </c>
      <c r="B416" s="8" t="n">
        <v>43802</v>
      </c>
      <c r="C416" s="7" t="s">
        <v>845</v>
      </c>
      <c r="D416" s="1" t="s">
        <v>197</v>
      </c>
      <c r="E416" s="7" t="n">
        <v>3</v>
      </c>
      <c r="F416" s="7" t="str">
        <f aca="false">_xlfn.XLOOKUP(C416,customers!A415:A1415,customers!B415:B1415,,0)</f>
        <v>Kiri Avramow</v>
      </c>
      <c r="G416" s="7" t="str">
        <f aca="false">IF(_xlfn.XLOOKUP(C416,customers!$A$1:$A$1001,customers!$C$1:$C$1001,,3)=0,"",_xlfn.XLOOKUP(C416,customers!$A$1:$A$1001,customers!$C$1:$C$1001,,3))</f>
        <v/>
      </c>
      <c r="H416" s="7" t="str">
        <f aca="false">_xlfn.XLOOKUP(C416,customers!$A$1:$A$1001,customers!$G$1:$G$1001,,0)</f>
        <v>United States</v>
      </c>
      <c r="I416" s="1" t="str">
        <f aca="false">VLOOKUP(D416,products!$A$1:$G$49,2,0)</f>
        <v>Rob</v>
      </c>
      <c r="J416" s="1" t="str">
        <f aca="false">VLOOKUP($D416,products!$A$1:$G$49,3,0)</f>
        <v>L</v>
      </c>
      <c r="K416" s="9" t="n">
        <f aca="false">VLOOKUP($D416,products!$A$1:$G$49,4,0)</f>
        <v>0.2</v>
      </c>
      <c r="L416" s="10" t="n">
        <f aca="false">VLOOKUP($D416,products!$A$1:$G$49,5,0)</f>
        <v>3.585</v>
      </c>
      <c r="M416" s="10" t="n">
        <f aca="false">L416*E416</f>
        <v>10.755</v>
      </c>
      <c r="N416" s="1" t="str">
        <f aca="false">IF(I416="Rob","Robusta",IF(I416="Exc","Excelsa",IF(I416="Ara","Arab",IF(I416="Lib","Liberica"))))</f>
        <v>Robusta</v>
      </c>
      <c r="O416" s="1" t="str">
        <f aca="false">IF(J416="M","Medium",IF(J416="L","Light",IF(J416="D","Dark")))</f>
        <v>Light</v>
      </c>
    </row>
    <row r="417" customFormat="false" ht="15" hidden="false" customHeight="false" outlineLevel="0" collapsed="false">
      <c r="A417" s="7" t="s">
        <v>846</v>
      </c>
      <c r="B417" s="8" t="n">
        <v>43683</v>
      </c>
      <c r="C417" s="7" t="s">
        <v>847</v>
      </c>
      <c r="D417" s="1" t="s">
        <v>177</v>
      </c>
      <c r="E417" s="7" t="n">
        <v>3</v>
      </c>
      <c r="F417" s="7" t="str">
        <f aca="false">_xlfn.XLOOKUP(C417,customers!A416:A1416,customers!B416:B1416,,0)</f>
        <v>Gregg Hawkyens</v>
      </c>
      <c r="G417" s="7" t="str">
        <f aca="false">IF(_xlfn.XLOOKUP(C417,customers!$A$1:$A$1001,customers!$C$1:$C$1001,,3)=0,"",_xlfn.XLOOKUP(C417,customers!$A$1:$A$1001,customers!$C$1:$C$1001,,3))</f>
        <v>ghawkyensbj@census.gov</v>
      </c>
      <c r="H417" s="7" t="str">
        <f aca="false">_xlfn.XLOOKUP(C417,customers!$A$1:$A$1001,customers!$G$1:$G$1001,,0)</f>
        <v>United States</v>
      </c>
      <c r="I417" s="1" t="str">
        <f aca="false">VLOOKUP(D417,products!$A$1:$G$49,2,0)</f>
        <v>Rob</v>
      </c>
      <c r="J417" s="1" t="str">
        <f aca="false">VLOOKUP($D417,products!$A$1:$G$49,3,0)</f>
        <v>M</v>
      </c>
      <c r="K417" s="9" t="n">
        <f aca="false">VLOOKUP($D417,products!$A$1:$G$49,4,0)</f>
        <v>0.2</v>
      </c>
      <c r="L417" s="10" t="n">
        <f aca="false">VLOOKUP($D417,products!$A$1:$G$49,5,0)</f>
        <v>2.985</v>
      </c>
      <c r="M417" s="10" t="n">
        <f aca="false">L417*E417</f>
        <v>8.955</v>
      </c>
      <c r="N417" s="1" t="str">
        <f aca="false">IF(I417="Rob","Robusta",IF(I417="Exc","Excelsa",IF(I417="Ara","Arab",IF(I417="Lib","Liberica"))))</f>
        <v>Robusta</v>
      </c>
      <c r="O417" s="1" t="str">
        <f aca="false">IF(J417="M","Medium",IF(J417="L","Light",IF(J417="D","Dark")))</f>
        <v>Medium</v>
      </c>
    </row>
    <row r="418" customFormat="false" ht="15" hidden="false" customHeight="false" outlineLevel="0" collapsed="false">
      <c r="A418" s="7" t="s">
        <v>848</v>
      </c>
      <c r="B418" s="8" t="n">
        <v>43901</v>
      </c>
      <c r="C418" s="7" t="s">
        <v>849</v>
      </c>
      <c r="D418" s="1" t="s">
        <v>207</v>
      </c>
      <c r="E418" s="7" t="n">
        <v>3</v>
      </c>
      <c r="F418" s="7" t="str">
        <f aca="false">_xlfn.XLOOKUP(C418,customers!A417:A1417,customers!B417:B1417,,0)</f>
        <v>Reggis Pracy</v>
      </c>
      <c r="G418" s="7" t="str">
        <f aca="false">IF(_xlfn.XLOOKUP(C418,customers!$A$1:$A$1001,customers!$C$1:$C$1001,,3)=0,"",_xlfn.XLOOKUP(C418,customers!$A$1:$A$1001,customers!$C$1:$C$1001,,3))</f>
        <v/>
      </c>
      <c r="H418" s="7" t="str">
        <f aca="false">_xlfn.XLOOKUP(C418,customers!$A$1:$A$1001,customers!$G$1:$G$1001,,0)</f>
        <v>United States</v>
      </c>
      <c r="I418" s="1" t="str">
        <f aca="false">VLOOKUP(D418,products!$A$1:$G$49,2,0)</f>
        <v>Ara</v>
      </c>
      <c r="J418" s="1" t="str">
        <f aca="false">VLOOKUP($D418,products!$A$1:$G$49,3,0)</f>
        <v>L</v>
      </c>
      <c r="K418" s="9" t="n">
        <f aca="false">VLOOKUP($D418,products!$A$1:$G$49,4,0)</f>
        <v>0.5</v>
      </c>
      <c r="L418" s="10" t="n">
        <f aca="false">VLOOKUP($D418,products!$A$1:$G$49,5,0)</f>
        <v>7.77</v>
      </c>
      <c r="M418" s="10" t="n">
        <f aca="false">L418*E418</f>
        <v>23.31</v>
      </c>
      <c r="N418" s="1" t="str">
        <f aca="false">IF(I418="Rob","Robusta",IF(I418="Exc","Excelsa",IF(I418="Ara","Arab",IF(I418="Lib","Liberica"))))</f>
        <v>Arab</v>
      </c>
      <c r="O418" s="1" t="str">
        <f aca="false">IF(J418="M","Medium",IF(J418="L","Light",IF(J418="D","Dark")))</f>
        <v>Light</v>
      </c>
    </row>
    <row r="419" customFormat="false" ht="15" hidden="false" customHeight="false" outlineLevel="0" collapsed="false">
      <c r="A419" s="7" t="s">
        <v>850</v>
      </c>
      <c r="B419" s="8" t="n">
        <v>44457</v>
      </c>
      <c r="C419" s="7" t="s">
        <v>851</v>
      </c>
      <c r="D419" s="1" t="s">
        <v>219</v>
      </c>
      <c r="E419" s="7" t="n">
        <v>1</v>
      </c>
      <c r="F419" s="7" t="str">
        <f aca="false">_xlfn.XLOOKUP(C419,customers!A418:A1418,customers!B418:B1418,,0)</f>
        <v>Paula Denis</v>
      </c>
      <c r="G419" s="7" t="str">
        <f aca="false">IF(_xlfn.XLOOKUP(C419,customers!$A$1:$A$1001,customers!$C$1:$C$1001,,3)=0,"",_xlfn.XLOOKUP(C419,customers!$A$1:$A$1001,customers!$C$1:$C$1001,,3))</f>
        <v/>
      </c>
      <c r="H419" s="7" t="str">
        <f aca="false">_xlfn.XLOOKUP(C419,customers!$A$1:$A$1001,customers!$G$1:$G$1001,,0)</f>
        <v>United States</v>
      </c>
      <c r="I419" s="1" t="str">
        <f aca="false">VLOOKUP(D419,products!$A$1:$G$49,2,0)</f>
        <v>Ara</v>
      </c>
      <c r="J419" s="1" t="str">
        <f aca="false">VLOOKUP($D419,products!$A$1:$G$49,3,0)</f>
        <v>L</v>
      </c>
      <c r="K419" s="9" t="n">
        <f aca="false">VLOOKUP($D419,products!$A$1:$G$49,4,0)</f>
        <v>2.5</v>
      </c>
      <c r="L419" s="10" t="n">
        <f aca="false">VLOOKUP($D419,products!$A$1:$G$49,5,0)</f>
        <v>29.785</v>
      </c>
      <c r="M419" s="10" t="n">
        <f aca="false">L419*E419</f>
        <v>29.785</v>
      </c>
      <c r="N419" s="1" t="str">
        <f aca="false">IF(I419="Rob","Robusta",IF(I419="Exc","Excelsa",IF(I419="Ara","Arab",IF(I419="Lib","Liberica"))))</f>
        <v>Arab</v>
      </c>
      <c r="O419" s="1" t="str">
        <f aca="false">IF(J419="M","Medium",IF(J419="L","Light",IF(J419="D","Dark")))</f>
        <v>Light</v>
      </c>
    </row>
    <row r="420" customFormat="false" ht="15" hidden="false" customHeight="false" outlineLevel="0" collapsed="false">
      <c r="A420" s="7" t="s">
        <v>852</v>
      </c>
      <c r="B420" s="8" t="n">
        <v>44142</v>
      </c>
      <c r="C420" s="7" t="s">
        <v>853</v>
      </c>
      <c r="D420" s="1" t="s">
        <v>219</v>
      </c>
      <c r="E420" s="7" t="n">
        <v>5</v>
      </c>
      <c r="F420" s="7" t="str">
        <f aca="false">_xlfn.XLOOKUP(C420,customers!A419:A1419,customers!B419:B1419,,0)</f>
        <v>Broderick McGilvra</v>
      </c>
      <c r="G420" s="7" t="str">
        <f aca="false">IF(_xlfn.XLOOKUP(C420,customers!$A$1:$A$1001,customers!$C$1:$C$1001,,3)=0,"",_xlfn.XLOOKUP(C420,customers!$A$1:$A$1001,customers!$C$1:$C$1001,,3))</f>
        <v>bmcgilvrabm@so-net.ne.jp</v>
      </c>
      <c r="H420" s="7" t="str">
        <f aca="false">_xlfn.XLOOKUP(C420,customers!$A$1:$A$1001,customers!$G$1:$G$1001,,0)</f>
        <v>United States</v>
      </c>
      <c r="I420" s="1" t="str">
        <f aca="false">VLOOKUP(D420,products!$A$1:$G$49,2,0)</f>
        <v>Ara</v>
      </c>
      <c r="J420" s="1" t="str">
        <f aca="false">VLOOKUP($D420,products!$A$1:$G$49,3,0)</f>
        <v>L</v>
      </c>
      <c r="K420" s="9" t="n">
        <f aca="false">VLOOKUP($D420,products!$A$1:$G$49,4,0)</f>
        <v>2.5</v>
      </c>
      <c r="L420" s="10" t="n">
        <f aca="false">VLOOKUP($D420,products!$A$1:$G$49,5,0)</f>
        <v>29.785</v>
      </c>
      <c r="M420" s="10" t="n">
        <f aca="false">L420*E420</f>
        <v>148.925</v>
      </c>
      <c r="N420" s="1" t="str">
        <f aca="false">IF(I420="Rob","Robusta",IF(I420="Exc","Excelsa",IF(I420="Ara","Arab",IF(I420="Lib","Liberica"))))</f>
        <v>Arab</v>
      </c>
      <c r="O420" s="1" t="str">
        <f aca="false">IF(J420="M","Medium",IF(J420="L","Light",IF(J420="D","Dark")))</f>
        <v>Light</v>
      </c>
    </row>
    <row r="421" customFormat="false" ht="15" hidden="false" customHeight="false" outlineLevel="0" collapsed="false">
      <c r="A421" s="7" t="s">
        <v>854</v>
      </c>
      <c r="B421" s="8" t="n">
        <v>44739</v>
      </c>
      <c r="C421" s="7" t="s">
        <v>855</v>
      </c>
      <c r="D421" s="1" t="s">
        <v>93</v>
      </c>
      <c r="E421" s="7" t="n">
        <v>1</v>
      </c>
      <c r="F421" s="7" t="str">
        <f aca="false">_xlfn.XLOOKUP(C421,customers!A420:A1420,customers!B420:B1420,,0)</f>
        <v>Annabella Danzey</v>
      </c>
      <c r="G421" s="7" t="str">
        <f aca="false">IF(_xlfn.XLOOKUP(C421,customers!$A$1:$A$1001,customers!$C$1:$C$1001,,3)=0,"",_xlfn.XLOOKUP(C421,customers!$A$1:$A$1001,customers!$C$1:$C$1001,,3))</f>
        <v>adanzeybn@github.com</v>
      </c>
      <c r="H421" s="7" t="str">
        <f aca="false">_xlfn.XLOOKUP(C421,customers!$A$1:$A$1001,customers!$G$1:$G$1001,,0)</f>
        <v>United States</v>
      </c>
      <c r="I421" s="1" t="str">
        <f aca="false">VLOOKUP(D421,products!$A$1:$G$49,2,0)</f>
        <v>Lib</v>
      </c>
      <c r="J421" s="1" t="str">
        <f aca="false">VLOOKUP($D421,products!$A$1:$G$49,3,0)</f>
        <v>M</v>
      </c>
      <c r="K421" s="9" t="n">
        <f aca="false">VLOOKUP($D421,products!$A$1:$G$49,4,0)</f>
        <v>0.5</v>
      </c>
      <c r="L421" s="10" t="n">
        <f aca="false">VLOOKUP($D421,products!$A$1:$G$49,5,0)</f>
        <v>8.73</v>
      </c>
      <c r="M421" s="10" t="n">
        <f aca="false">L421*E421</f>
        <v>8.73</v>
      </c>
      <c r="N421" s="1" t="str">
        <f aca="false">IF(I421="Rob","Robusta",IF(I421="Exc","Excelsa",IF(I421="Ara","Arab",IF(I421="Lib","Liberica"))))</f>
        <v>Liberica</v>
      </c>
      <c r="O421" s="1" t="str">
        <f aca="false">IF(J421="M","Medium",IF(J421="L","Light",IF(J421="D","Dark")))</f>
        <v>Medium</v>
      </c>
    </row>
    <row r="422" customFormat="false" ht="15" hidden="false" customHeight="false" outlineLevel="0" collapsed="false">
      <c r="A422" s="7" t="s">
        <v>856</v>
      </c>
      <c r="B422" s="8" t="n">
        <v>43866</v>
      </c>
      <c r="C422" s="7" t="s">
        <v>764</v>
      </c>
      <c r="D422" s="1" t="s">
        <v>138</v>
      </c>
      <c r="E422" s="7" t="n">
        <v>4</v>
      </c>
      <c r="F422" s="7" t="e">
        <f aca="false">_xlfn.XLOOKUP(C422,customers!A421:A1421,customers!B421:B1421,,0)</f>
        <v>#N/A</v>
      </c>
      <c r="G422" s="7" t="str">
        <f aca="false">IF(_xlfn.XLOOKUP(C422,customers!$A$1:$A$1001,customers!$C$1:$C$1001,,3)=0,"",_xlfn.XLOOKUP(C422,customers!$A$1:$A$1001,customers!$C$1:$C$1001,,3))</f>
        <v>tfarraac@behance.net</v>
      </c>
      <c r="H422" s="7" t="str">
        <f aca="false">_xlfn.XLOOKUP(C422,customers!$A$1:$A$1001,customers!$G$1:$G$1001,,0)</f>
        <v>United States</v>
      </c>
      <c r="I422" s="1" t="str">
        <f aca="false">VLOOKUP(D422,products!$A$1:$G$49,2,0)</f>
        <v>Lib</v>
      </c>
      <c r="J422" s="1" t="str">
        <f aca="false">VLOOKUP($D422,products!$A$1:$G$49,3,0)</f>
        <v>D</v>
      </c>
      <c r="K422" s="9" t="n">
        <f aca="false">VLOOKUP($D422,products!$A$1:$G$49,4,0)</f>
        <v>0.5</v>
      </c>
      <c r="L422" s="10" t="n">
        <f aca="false">VLOOKUP($D422,products!$A$1:$G$49,5,0)</f>
        <v>7.77</v>
      </c>
      <c r="M422" s="10" t="n">
        <f aca="false">L422*E422</f>
        <v>31.08</v>
      </c>
      <c r="N422" s="1" t="str">
        <f aca="false">IF(I422="Rob","Robusta",IF(I422="Exc","Excelsa",IF(I422="Ara","Arab",IF(I422="Lib","Liberica"))))</f>
        <v>Liberica</v>
      </c>
      <c r="O422" s="1" t="str">
        <f aca="false">IF(J422="M","Medium",IF(J422="L","Light",IF(J422="D","Dark")))</f>
        <v>Dark</v>
      </c>
    </row>
    <row r="423" customFormat="false" ht="15" hidden="false" customHeight="false" outlineLevel="0" collapsed="false">
      <c r="A423" s="7" t="s">
        <v>856</v>
      </c>
      <c r="B423" s="8" t="n">
        <v>43866</v>
      </c>
      <c r="C423" s="7" t="s">
        <v>764</v>
      </c>
      <c r="D423" s="1" t="s">
        <v>133</v>
      </c>
      <c r="E423" s="7" t="n">
        <v>6</v>
      </c>
      <c r="F423" s="7" t="e">
        <f aca="false">_xlfn.XLOOKUP(C423,customers!A422:A1422,customers!B422:B1422,,0)</f>
        <v>#N/A</v>
      </c>
      <c r="G423" s="7" t="str">
        <f aca="false">IF(_xlfn.XLOOKUP(C423,customers!$A$1:$A$1001,customers!$C$1:$C$1001,,3)=0,"",_xlfn.XLOOKUP(C423,customers!$A$1:$A$1001,customers!$C$1:$C$1001,,3))</f>
        <v>tfarraac@behance.net</v>
      </c>
      <c r="H423" s="7" t="str">
        <f aca="false">_xlfn.XLOOKUP(C423,customers!$A$1:$A$1001,customers!$G$1:$G$1001,,0)</f>
        <v>United States</v>
      </c>
      <c r="I423" s="1" t="str">
        <f aca="false">VLOOKUP(D423,products!$A$1:$G$49,2,0)</f>
        <v>Ara</v>
      </c>
      <c r="J423" s="1" t="str">
        <f aca="false">VLOOKUP($D423,products!$A$1:$G$49,3,0)</f>
        <v>D</v>
      </c>
      <c r="K423" s="9" t="n">
        <f aca="false">VLOOKUP($D423,products!$A$1:$G$49,4,0)</f>
        <v>2.5</v>
      </c>
      <c r="L423" s="10" t="n">
        <f aca="false">VLOOKUP($D423,products!$A$1:$G$49,5,0)</f>
        <v>22.885</v>
      </c>
      <c r="M423" s="10" t="n">
        <f aca="false">L423*E423</f>
        <v>137.31</v>
      </c>
      <c r="N423" s="1" t="str">
        <f aca="false">IF(I423="Rob","Robusta",IF(I423="Exc","Excelsa",IF(I423="Ara","Arab",IF(I423="Lib","Liberica"))))</f>
        <v>Arab</v>
      </c>
      <c r="O423" s="1" t="str">
        <f aca="false">IF(J423="M","Medium",IF(J423="L","Light",IF(J423="D","Dark")))</f>
        <v>Dark</v>
      </c>
    </row>
    <row r="424" customFormat="false" ht="15" hidden="false" customHeight="false" outlineLevel="0" collapsed="false">
      <c r="A424" s="7" t="s">
        <v>857</v>
      </c>
      <c r="B424" s="8" t="n">
        <v>43868</v>
      </c>
      <c r="C424" s="7" t="s">
        <v>858</v>
      </c>
      <c r="D424" s="1" t="s">
        <v>87</v>
      </c>
      <c r="E424" s="7" t="n">
        <v>5</v>
      </c>
      <c r="F424" s="7" t="str">
        <f aca="false">_xlfn.XLOOKUP(C424,customers!A423:A1423,customers!B423:B1423,,0)</f>
        <v>Nevins Glowacz</v>
      </c>
      <c r="G424" s="7" t="str">
        <f aca="false">IF(_xlfn.XLOOKUP(C424,customers!$A$1:$A$1001,customers!$C$1:$C$1001,,3)=0,"",_xlfn.XLOOKUP(C424,customers!$A$1:$A$1001,customers!$C$1:$C$1001,,3))</f>
        <v/>
      </c>
      <c r="H424" s="7" t="str">
        <f aca="false">_xlfn.XLOOKUP(C424,customers!$A$1:$A$1001,customers!$G$1:$G$1001,,0)</f>
        <v>United States</v>
      </c>
      <c r="I424" s="1" t="str">
        <f aca="false">VLOOKUP(D424,products!$A$1:$G$49,2,0)</f>
        <v>Ara</v>
      </c>
      <c r="J424" s="1" t="str">
        <f aca="false">VLOOKUP($D424,products!$A$1:$G$49,3,0)</f>
        <v>D</v>
      </c>
      <c r="K424" s="9" t="n">
        <f aca="false">VLOOKUP($D424,products!$A$1:$G$49,4,0)</f>
        <v>0.5</v>
      </c>
      <c r="L424" s="10" t="n">
        <f aca="false">VLOOKUP($D424,products!$A$1:$G$49,5,0)</f>
        <v>5.97</v>
      </c>
      <c r="M424" s="10" t="n">
        <f aca="false">L424*E424</f>
        <v>29.85</v>
      </c>
      <c r="N424" s="1" t="str">
        <f aca="false">IF(I424="Rob","Robusta",IF(I424="Exc","Excelsa",IF(I424="Ara","Arab",IF(I424="Lib","Liberica"))))</f>
        <v>Arab</v>
      </c>
      <c r="O424" s="1" t="str">
        <f aca="false">IF(J424="M","Medium",IF(J424="L","Light",IF(J424="D","Dark")))</f>
        <v>Dark</v>
      </c>
    </row>
    <row r="425" customFormat="false" ht="15" hidden="false" customHeight="false" outlineLevel="0" collapsed="false">
      <c r="A425" s="7" t="s">
        <v>859</v>
      </c>
      <c r="B425" s="8" t="n">
        <v>44183</v>
      </c>
      <c r="C425" s="7" t="s">
        <v>860</v>
      </c>
      <c r="D425" s="1" t="s">
        <v>37</v>
      </c>
      <c r="E425" s="7" t="n">
        <v>3</v>
      </c>
      <c r="F425" s="7" t="str">
        <f aca="false">_xlfn.XLOOKUP(C425,customers!A424:A1424,customers!B424:B1424,,0)</f>
        <v>Adelice Isabell</v>
      </c>
      <c r="G425" s="7" t="str">
        <f aca="false">IF(_xlfn.XLOOKUP(C425,customers!$A$1:$A$1001,customers!$C$1:$C$1001,,3)=0,"",_xlfn.XLOOKUP(C425,customers!$A$1:$A$1001,customers!$C$1:$C$1001,,3))</f>
        <v/>
      </c>
      <c r="H425" s="7" t="str">
        <f aca="false">_xlfn.XLOOKUP(C425,customers!$A$1:$A$1001,customers!$G$1:$G$1001,,0)</f>
        <v>United States</v>
      </c>
      <c r="I425" s="1" t="str">
        <f aca="false">VLOOKUP(D425,products!$A$1:$G$49,2,0)</f>
        <v>Rob</v>
      </c>
      <c r="J425" s="1" t="str">
        <f aca="false">VLOOKUP($D425,products!$A$1:$G$49,3,0)</f>
        <v>M</v>
      </c>
      <c r="K425" s="9" t="n">
        <f aca="false">VLOOKUP($D425,products!$A$1:$G$49,4,0)</f>
        <v>0.5</v>
      </c>
      <c r="L425" s="10" t="n">
        <f aca="false">VLOOKUP($D425,products!$A$1:$G$49,5,0)</f>
        <v>5.97</v>
      </c>
      <c r="M425" s="10" t="n">
        <f aca="false">L425*E425</f>
        <v>17.91</v>
      </c>
      <c r="N425" s="1" t="str">
        <f aca="false">IF(I425="Rob","Robusta",IF(I425="Exc","Excelsa",IF(I425="Ara","Arab",IF(I425="Lib","Liberica"))))</f>
        <v>Robusta</v>
      </c>
      <c r="O425" s="1" t="str">
        <f aca="false">IF(J425="M","Medium",IF(J425="L","Light",IF(J425="D","Dark")))</f>
        <v>Medium</v>
      </c>
    </row>
    <row r="426" customFormat="false" ht="15" hidden="false" customHeight="false" outlineLevel="0" collapsed="false">
      <c r="A426" s="7" t="s">
        <v>861</v>
      </c>
      <c r="B426" s="8" t="n">
        <v>44431</v>
      </c>
      <c r="C426" s="7" t="s">
        <v>862</v>
      </c>
      <c r="D426" s="1" t="s">
        <v>191</v>
      </c>
      <c r="E426" s="7" t="n">
        <v>3</v>
      </c>
      <c r="F426" s="7" t="str">
        <f aca="false">_xlfn.XLOOKUP(C426,customers!A425:A1425,customers!B425:B1425,,0)</f>
        <v>Yulma Dombrell</v>
      </c>
      <c r="G426" s="7" t="str">
        <f aca="false">IF(_xlfn.XLOOKUP(C426,customers!$A$1:$A$1001,customers!$C$1:$C$1001,,3)=0,"",_xlfn.XLOOKUP(C426,customers!$A$1:$A$1001,customers!$C$1:$C$1001,,3))</f>
        <v>ydombrellbs@dedecms.com</v>
      </c>
      <c r="H426" s="7" t="str">
        <f aca="false">_xlfn.XLOOKUP(C426,customers!$A$1:$A$1001,customers!$G$1:$G$1001,,0)</f>
        <v>United States</v>
      </c>
      <c r="I426" s="1" t="str">
        <f aca="false">VLOOKUP(D426,products!$A$1:$G$49,2,0)</f>
        <v>Exc</v>
      </c>
      <c r="J426" s="1" t="str">
        <f aca="false">VLOOKUP($D426,products!$A$1:$G$49,3,0)</f>
        <v>L</v>
      </c>
      <c r="K426" s="9" t="n">
        <f aca="false">VLOOKUP($D426,products!$A$1:$G$49,4,0)</f>
        <v>0.5</v>
      </c>
      <c r="L426" s="10" t="n">
        <f aca="false">VLOOKUP($D426,products!$A$1:$G$49,5,0)</f>
        <v>8.91</v>
      </c>
      <c r="M426" s="10" t="n">
        <f aca="false">L426*E426</f>
        <v>26.73</v>
      </c>
      <c r="N426" s="1" t="str">
        <f aca="false">IF(I426="Rob","Robusta",IF(I426="Exc","Excelsa",IF(I426="Ara","Arab",IF(I426="Lib","Liberica"))))</f>
        <v>Excelsa</v>
      </c>
      <c r="O426" s="1" t="str">
        <f aca="false">IF(J426="M","Medium",IF(J426="L","Light",IF(J426="D","Dark")))</f>
        <v>Light</v>
      </c>
    </row>
    <row r="427" customFormat="false" ht="15" hidden="false" customHeight="false" outlineLevel="0" collapsed="false">
      <c r="A427" s="7" t="s">
        <v>863</v>
      </c>
      <c r="B427" s="8" t="n">
        <v>44428</v>
      </c>
      <c r="C427" s="7" t="s">
        <v>864</v>
      </c>
      <c r="D427" s="1" t="s">
        <v>194</v>
      </c>
      <c r="E427" s="7" t="n">
        <v>2</v>
      </c>
      <c r="F427" s="7" t="str">
        <f aca="false">_xlfn.XLOOKUP(C427,customers!A426:A1426,customers!B426:B1426,,0)</f>
        <v>Alric Darth</v>
      </c>
      <c r="G427" s="7" t="str">
        <f aca="false">IF(_xlfn.XLOOKUP(C427,customers!$A$1:$A$1001,customers!$C$1:$C$1001,,3)=0,"",_xlfn.XLOOKUP(C427,customers!$A$1:$A$1001,customers!$C$1:$C$1001,,3))</f>
        <v>adarthbt@t.co</v>
      </c>
      <c r="H427" s="7" t="str">
        <f aca="false">_xlfn.XLOOKUP(C427,customers!$A$1:$A$1001,customers!$G$1:$G$1001,,0)</f>
        <v>United States</v>
      </c>
      <c r="I427" s="1" t="str">
        <f aca="false">VLOOKUP(D427,products!$A$1:$G$49,2,0)</f>
        <v>Rob</v>
      </c>
      <c r="J427" s="1" t="str">
        <f aca="false">VLOOKUP($D427,products!$A$1:$G$49,3,0)</f>
        <v>D</v>
      </c>
      <c r="K427" s="9" t="n">
        <f aca="false">VLOOKUP($D427,products!$A$1:$G$49,4,0)</f>
        <v>1</v>
      </c>
      <c r="L427" s="10" t="n">
        <f aca="false">VLOOKUP($D427,products!$A$1:$G$49,5,0)</f>
        <v>8.95</v>
      </c>
      <c r="M427" s="10" t="n">
        <f aca="false">L427*E427</f>
        <v>17.9</v>
      </c>
      <c r="N427" s="1" t="str">
        <f aca="false">IF(I427="Rob","Robusta",IF(I427="Exc","Excelsa",IF(I427="Ara","Arab",IF(I427="Lib","Liberica"))))</f>
        <v>Robusta</v>
      </c>
      <c r="O427" s="1" t="str">
        <f aca="false">IF(J427="M","Medium",IF(J427="L","Light",IF(J427="D","Dark")))</f>
        <v>Dark</v>
      </c>
    </row>
    <row r="428" customFormat="false" ht="15" hidden="false" customHeight="false" outlineLevel="0" collapsed="false">
      <c r="A428" s="7" t="s">
        <v>865</v>
      </c>
      <c r="B428" s="8" t="n">
        <v>43556</v>
      </c>
      <c r="C428" s="7" t="s">
        <v>866</v>
      </c>
      <c r="D428" s="1" t="s">
        <v>197</v>
      </c>
      <c r="E428" s="7" t="n">
        <v>4</v>
      </c>
      <c r="F428" s="7" t="str">
        <f aca="false">_xlfn.XLOOKUP(C428,customers!A427:A1427,customers!B427:B1427,,0)</f>
        <v>Manuel Darrigoe</v>
      </c>
      <c r="G428" s="7" t="str">
        <f aca="false">IF(_xlfn.XLOOKUP(C428,customers!$A$1:$A$1001,customers!$C$1:$C$1001,,3)=0,"",_xlfn.XLOOKUP(C428,customers!$A$1:$A$1001,customers!$C$1:$C$1001,,3))</f>
        <v>mdarrigoebu@hud.gov</v>
      </c>
      <c r="H428" s="7" t="str">
        <f aca="false">_xlfn.XLOOKUP(C428,customers!$A$1:$A$1001,customers!$G$1:$G$1001,,0)</f>
        <v>Ireland</v>
      </c>
      <c r="I428" s="1" t="str">
        <f aca="false">VLOOKUP(D428,products!$A$1:$G$49,2,0)</f>
        <v>Rob</v>
      </c>
      <c r="J428" s="1" t="str">
        <f aca="false">VLOOKUP($D428,products!$A$1:$G$49,3,0)</f>
        <v>L</v>
      </c>
      <c r="K428" s="9" t="n">
        <f aca="false">VLOOKUP($D428,products!$A$1:$G$49,4,0)</f>
        <v>0.2</v>
      </c>
      <c r="L428" s="10" t="n">
        <f aca="false">VLOOKUP($D428,products!$A$1:$G$49,5,0)</f>
        <v>3.585</v>
      </c>
      <c r="M428" s="10" t="n">
        <f aca="false">L428*E428</f>
        <v>14.34</v>
      </c>
      <c r="N428" s="1" t="str">
        <f aca="false">IF(I428="Rob","Robusta",IF(I428="Exc","Excelsa",IF(I428="Ara","Arab",IF(I428="Lib","Liberica"))))</f>
        <v>Robusta</v>
      </c>
      <c r="O428" s="1" t="str">
        <f aca="false">IF(J428="M","Medium",IF(J428="L","Light",IF(J428="D","Dark")))</f>
        <v>Light</v>
      </c>
    </row>
    <row r="429" customFormat="false" ht="15" hidden="false" customHeight="false" outlineLevel="0" collapsed="false">
      <c r="A429" s="7" t="s">
        <v>867</v>
      </c>
      <c r="B429" s="8" t="n">
        <v>44224</v>
      </c>
      <c r="C429" s="7" t="s">
        <v>868</v>
      </c>
      <c r="D429" s="1" t="s">
        <v>186</v>
      </c>
      <c r="E429" s="7" t="n">
        <v>3</v>
      </c>
      <c r="F429" s="7" t="str">
        <f aca="false">_xlfn.XLOOKUP(C429,customers!A428:A1428,customers!B428:B1428,,0)</f>
        <v>Kynthia Berick</v>
      </c>
      <c r="G429" s="7" t="str">
        <f aca="false">IF(_xlfn.XLOOKUP(C429,customers!$A$1:$A$1001,customers!$C$1:$C$1001,,3)=0,"",_xlfn.XLOOKUP(C429,customers!$A$1:$A$1001,customers!$C$1:$C$1001,,3))</f>
        <v/>
      </c>
      <c r="H429" s="7" t="str">
        <f aca="false">_xlfn.XLOOKUP(C429,customers!$A$1:$A$1001,customers!$G$1:$G$1001,,0)</f>
        <v>United States</v>
      </c>
      <c r="I429" s="1" t="str">
        <f aca="false">VLOOKUP(D429,products!$A$1:$G$49,2,0)</f>
        <v>Ara</v>
      </c>
      <c r="J429" s="1" t="str">
        <f aca="false">VLOOKUP($D429,products!$A$1:$G$49,3,0)</f>
        <v>M</v>
      </c>
      <c r="K429" s="9" t="n">
        <f aca="false">VLOOKUP($D429,products!$A$1:$G$49,4,0)</f>
        <v>2.5</v>
      </c>
      <c r="L429" s="10" t="n">
        <f aca="false">VLOOKUP($D429,products!$A$1:$G$49,5,0)</f>
        <v>25.875</v>
      </c>
      <c r="M429" s="10" t="n">
        <f aca="false">L429*E429</f>
        <v>77.625</v>
      </c>
      <c r="N429" s="1" t="str">
        <f aca="false">IF(I429="Rob","Robusta",IF(I429="Exc","Excelsa",IF(I429="Ara","Arab",IF(I429="Lib","Liberica"))))</f>
        <v>Arab</v>
      </c>
      <c r="O429" s="1" t="str">
        <f aca="false">IF(J429="M","Medium",IF(J429="L","Light",IF(J429="D","Dark")))</f>
        <v>Medium</v>
      </c>
    </row>
    <row r="430" customFormat="false" ht="15" hidden="false" customHeight="false" outlineLevel="0" collapsed="false">
      <c r="A430" s="7" t="s">
        <v>869</v>
      </c>
      <c r="B430" s="8" t="n">
        <v>43759</v>
      </c>
      <c r="C430" s="7" t="s">
        <v>870</v>
      </c>
      <c r="D430" s="1" t="s">
        <v>204</v>
      </c>
      <c r="E430" s="7" t="n">
        <v>5</v>
      </c>
      <c r="F430" s="7" t="str">
        <f aca="false">_xlfn.XLOOKUP(C430,customers!A429:A1429,customers!B429:B1429,,0)</f>
        <v>Minetta Ackrill</v>
      </c>
      <c r="G430" s="7" t="str">
        <f aca="false">IF(_xlfn.XLOOKUP(C430,customers!$A$1:$A$1001,customers!$C$1:$C$1001,,3)=0,"",_xlfn.XLOOKUP(C430,customers!$A$1:$A$1001,customers!$C$1:$C$1001,,3))</f>
        <v>mackrillbw@bandcamp.com</v>
      </c>
      <c r="H430" s="7" t="str">
        <f aca="false">_xlfn.XLOOKUP(C430,customers!$A$1:$A$1001,customers!$G$1:$G$1001,,0)</f>
        <v>United States</v>
      </c>
      <c r="I430" s="1" t="str">
        <f aca="false">VLOOKUP(D430,products!$A$1:$G$49,2,0)</f>
        <v>Rob</v>
      </c>
      <c r="J430" s="1" t="str">
        <f aca="false">VLOOKUP($D430,products!$A$1:$G$49,3,0)</f>
        <v>L</v>
      </c>
      <c r="K430" s="9" t="n">
        <f aca="false">VLOOKUP($D430,products!$A$1:$G$49,4,0)</f>
        <v>1</v>
      </c>
      <c r="L430" s="10" t="n">
        <f aca="false">VLOOKUP($D430,products!$A$1:$G$49,5,0)</f>
        <v>11.95</v>
      </c>
      <c r="M430" s="10" t="n">
        <f aca="false">L430*E430</f>
        <v>59.75</v>
      </c>
      <c r="N430" s="1" t="str">
        <f aca="false">IF(I430="Rob","Robusta",IF(I430="Exc","Excelsa",IF(I430="Ara","Arab",IF(I430="Lib","Liberica"))))</f>
        <v>Robusta</v>
      </c>
      <c r="O430" s="1" t="str">
        <f aca="false">IF(J430="M","Medium",IF(J430="L","Light",IF(J430="D","Dark")))</f>
        <v>Light</v>
      </c>
    </row>
    <row r="431" customFormat="false" ht="15" hidden="false" customHeight="false" outlineLevel="0" collapsed="false">
      <c r="A431" s="7" t="s">
        <v>871</v>
      </c>
      <c r="B431" s="8" t="n">
        <v>44367</v>
      </c>
      <c r="C431" s="7" t="s">
        <v>764</v>
      </c>
      <c r="D431" s="1" t="s">
        <v>21</v>
      </c>
      <c r="E431" s="7" t="n">
        <v>6</v>
      </c>
      <c r="F431" s="7" t="e">
        <f aca="false">_xlfn.XLOOKUP(C431,customers!A430:A1430,customers!B430:B1430,,0)</f>
        <v>#N/A</v>
      </c>
      <c r="G431" s="7" t="str">
        <f aca="false">IF(_xlfn.XLOOKUP(C431,customers!$A$1:$A$1001,customers!$C$1:$C$1001,,3)=0,"",_xlfn.XLOOKUP(C431,customers!$A$1:$A$1001,customers!$C$1:$C$1001,,3))</f>
        <v>tfarraac@behance.net</v>
      </c>
      <c r="H431" s="7" t="str">
        <f aca="false">_xlfn.XLOOKUP(C431,customers!$A$1:$A$1001,customers!$G$1:$G$1001,,0)</f>
        <v>United States</v>
      </c>
      <c r="I431" s="1" t="str">
        <f aca="false">VLOOKUP(D431,products!$A$1:$G$49,2,0)</f>
        <v>Ara</v>
      </c>
      <c r="J431" s="1" t="str">
        <f aca="false">VLOOKUP($D431,products!$A$1:$G$49,3,0)</f>
        <v>L</v>
      </c>
      <c r="K431" s="9" t="n">
        <f aca="false">VLOOKUP($D431,products!$A$1:$G$49,4,0)</f>
        <v>1</v>
      </c>
      <c r="L431" s="10" t="n">
        <f aca="false">VLOOKUP($D431,products!$A$1:$G$49,5,0)</f>
        <v>12.95</v>
      </c>
      <c r="M431" s="10" t="n">
        <f aca="false">L431*E431</f>
        <v>77.7</v>
      </c>
      <c r="N431" s="1" t="str">
        <f aca="false">IF(I431="Rob","Robusta",IF(I431="Exc","Excelsa",IF(I431="Ara","Arab",IF(I431="Lib","Liberica"))))</f>
        <v>Arab</v>
      </c>
      <c r="O431" s="1" t="str">
        <f aca="false">IF(J431="M","Medium",IF(J431="L","Light",IF(J431="D","Dark")))</f>
        <v>Light</v>
      </c>
    </row>
    <row r="432" customFormat="false" ht="15" hidden="false" customHeight="false" outlineLevel="0" collapsed="false">
      <c r="A432" s="7" t="s">
        <v>872</v>
      </c>
      <c r="B432" s="8" t="n">
        <v>44504</v>
      </c>
      <c r="C432" s="7" t="s">
        <v>873</v>
      </c>
      <c r="D432" s="1" t="s">
        <v>116</v>
      </c>
      <c r="E432" s="7" t="n">
        <v>2</v>
      </c>
      <c r="F432" s="7" t="str">
        <f aca="false">_xlfn.XLOOKUP(C432,customers!A431:A1431,customers!B431:B1431,,0)</f>
        <v>Melosa Kippen</v>
      </c>
      <c r="G432" s="7" t="str">
        <f aca="false">IF(_xlfn.XLOOKUP(C432,customers!$A$1:$A$1001,customers!$C$1:$C$1001,,3)=0,"",_xlfn.XLOOKUP(C432,customers!$A$1:$A$1001,customers!$C$1:$C$1001,,3))</f>
        <v>mkippenby@dion.ne.jp</v>
      </c>
      <c r="H432" s="7" t="str">
        <f aca="false">_xlfn.XLOOKUP(C432,customers!$A$1:$A$1001,customers!$G$1:$G$1001,,0)</f>
        <v>United States</v>
      </c>
      <c r="I432" s="1" t="str">
        <f aca="false">VLOOKUP(D432,products!$A$1:$G$49,2,0)</f>
        <v>Rob</v>
      </c>
      <c r="J432" s="1" t="str">
        <f aca="false">VLOOKUP($D432,products!$A$1:$G$49,3,0)</f>
        <v>D</v>
      </c>
      <c r="K432" s="9" t="n">
        <f aca="false">VLOOKUP($D432,products!$A$1:$G$49,4,0)</f>
        <v>0.2</v>
      </c>
      <c r="L432" s="10" t="n">
        <f aca="false">VLOOKUP($D432,products!$A$1:$G$49,5,0)</f>
        <v>2.685</v>
      </c>
      <c r="M432" s="10" t="n">
        <f aca="false">L432*E432</f>
        <v>5.37</v>
      </c>
      <c r="N432" s="1" t="str">
        <f aca="false">IF(I432="Rob","Robusta",IF(I432="Exc","Excelsa",IF(I432="Ara","Arab",IF(I432="Lib","Liberica"))))</f>
        <v>Robusta</v>
      </c>
      <c r="O432" s="1" t="str">
        <f aca="false">IF(J432="M","Medium",IF(J432="L","Light",IF(J432="D","Dark")))</f>
        <v>Dark</v>
      </c>
    </row>
    <row r="433" customFormat="false" ht="15" hidden="false" customHeight="false" outlineLevel="0" collapsed="false">
      <c r="A433" s="7" t="s">
        <v>874</v>
      </c>
      <c r="B433" s="8" t="n">
        <v>44291</v>
      </c>
      <c r="C433" s="7" t="s">
        <v>875</v>
      </c>
      <c r="D433" s="1" t="s">
        <v>545</v>
      </c>
      <c r="E433" s="7" t="n">
        <v>3</v>
      </c>
      <c r="F433" s="7" t="str">
        <f aca="false">_xlfn.XLOOKUP(C433,customers!A432:A1432,customers!B432:B1432,,0)</f>
        <v>Witty Ranson</v>
      </c>
      <c r="G433" s="7" t="str">
        <f aca="false">IF(_xlfn.XLOOKUP(C433,customers!$A$1:$A$1001,customers!$C$1:$C$1001,,3)=0,"",_xlfn.XLOOKUP(C433,customers!$A$1:$A$1001,customers!$C$1:$C$1001,,3))</f>
        <v>wransonbz@ted.com</v>
      </c>
      <c r="H433" s="7" t="str">
        <f aca="false">_xlfn.XLOOKUP(C433,customers!$A$1:$A$1001,customers!$G$1:$G$1001,,0)</f>
        <v>Ireland</v>
      </c>
      <c r="I433" s="1" t="str">
        <f aca="false">VLOOKUP(D433,products!$A$1:$G$49,2,0)</f>
        <v>Exc</v>
      </c>
      <c r="J433" s="1" t="str">
        <f aca="false">VLOOKUP($D433,products!$A$1:$G$49,3,0)</f>
        <v>D</v>
      </c>
      <c r="K433" s="9" t="n">
        <f aca="false">VLOOKUP($D433,products!$A$1:$G$49,4,0)</f>
        <v>2.5</v>
      </c>
      <c r="L433" s="10" t="n">
        <f aca="false">VLOOKUP($D433,products!$A$1:$G$49,5,0)</f>
        <v>27.945</v>
      </c>
      <c r="M433" s="10" t="n">
        <f aca="false">L433*E433</f>
        <v>83.835</v>
      </c>
      <c r="N433" s="1" t="str">
        <f aca="false">IF(I433="Rob","Robusta",IF(I433="Exc","Excelsa",IF(I433="Ara","Arab",IF(I433="Lib","Liberica"))))</f>
        <v>Excelsa</v>
      </c>
      <c r="O433" s="1" t="str">
        <f aca="false">IF(J433="M","Medium",IF(J433="L","Light",IF(J433="D","Dark")))</f>
        <v>Dark</v>
      </c>
    </row>
    <row r="434" customFormat="false" ht="15" hidden="false" customHeight="false" outlineLevel="0" collapsed="false">
      <c r="A434" s="7" t="s">
        <v>876</v>
      </c>
      <c r="B434" s="8" t="n">
        <v>43808</v>
      </c>
      <c r="C434" s="7" t="s">
        <v>877</v>
      </c>
      <c r="D434" s="1" t="s">
        <v>76</v>
      </c>
      <c r="E434" s="7" t="n">
        <v>2</v>
      </c>
      <c r="F434" s="7" t="str">
        <f aca="false">_xlfn.XLOOKUP(C434,customers!A433:A1433,customers!B433:B1433,,0)</f>
        <v>Rod Gowdie</v>
      </c>
      <c r="G434" s="7" t="str">
        <f aca="false">IF(_xlfn.XLOOKUP(C434,customers!$A$1:$A$1001,customers!$C$1:$C$1001,,3)=0,"",_xlfn.XLOOKUP(C434,customers!$A$1:$A$1001,customers!$C$1:$C$1001,,3))</f>
        <v/>
      </c>
      <c r="H434" s="7" t="str">
        <f aca="false">_xlfn.XLOOKUP(C434,customers!$A$1:$A$1001,customers!$G$1:$G$1001,,0)</f>
        <v>United States</v>
      </c>
      <c r="I434" s="1" t="str">
        <f aca="false">VLOOKUP(D434,products!$A$1:$G$49,2,0)</f>
        <v>Ara</v>
      </c>
      <c r="J434" s="1" t="str">
        <f aca="false">VLOOKUP($D434,products!$A$1:$G$49,3,0)</f>
        <v>M</v>
      </c>
      <c r="K434" s="9" t="n">
        <f aca="false">VLOOKUP($D434,products!$A$1:$G$49,4,0)</f>
        <v>1</v>
      </c>
      <c r="L434" s="10" t="n">
        <f aca="false">VLOOKUP($D434,products!$A$1:$G$49,5,0)</f>
        <v>11.25</v>
      </c>
      <c r="M434" s="10" t="n">
        <f aca="false">L434*E434</f>
        <v>22.5</v>
      </c>
      <c r="N434" s="1" t="str">
        <f aca="false">IF(I434="Rob","Robusta",IF(I434="Exc","Excelsa",IF(I434="Ara","Arab",IF(I434="Lib","Liberica"))))</f>
        <v>Arab</v>
      </c>
      <c r="O434" s="1" t="str">
        <f aca="false">IF(J434="M","Medium",IF(J434="L","Light",IF(J434="D","Dark")))</f>
        <v>Medium</v>
      </c>
    </row>
    <row r="435" customFormat="false" ht="15" hidden="false" customHeight="false" outlineLevel="0" collapsed="false">
      <c r="A435" s="7" t="s">
        <v>878</v>
      </c>
      <c r="B435" s="8" t="n">
        <v>44563</v>
      </c>
      <c r="C435" s="7" t="s">
        <v>879</v>
      </c>
      <c r="D435" s="1" t="s">
        <v>212</v>
      </c>
      <c r="E435" s="7" t="n">
        <v>6</v>
      </c>
      <c r="F435" s="7" t="str">
        <f aca="false">_xlfn.XLOOKUP(C435,customers!A434:A1434,customers!B434:B1434,,0)</f>
        <v>Lemuel Rignold</v>
      </c>
      <c r="G435" s="7" t="str">
        <f aca="false">IF(_xlfn.XLOOKUP(C435,customers!$A$1:$A$1001,customers!$C$1:$C$1001,,3)=0,"",_xlfn.XLOOKUP(C435,customers!$A$1:$A$1001,customers!$C$1:$C$1001,,3))</f>
        <v>lrignoldc1@miibeian.gov.cn</v>
      </c>
      <c r="H435" s="7" t="str">
        <f aca="false">_xlfn.XLOOKUP(C435,customers!$A$1:$A$1001,customers!$G$1:$G$1001,,0)</f>
        <v>United States</v>
      </c>
      <c r="I435" s="1" t="str">
        <f aca="false">VLOOKUP(D435,products!$A$1:$G$49,2,0)</f>
        <v>Lib</v>
      </c>
      <c r="J435" s="1" t="str">
        <f aca="false">VLOOKUP($D435,products!$A$1:$G$49,3,0)</f>
        <v>M</v>
      </c>
      <c r="K435" s="9" t="n">
        <f aca="false">VLOOKUP($D435,products!$A$1:$G$49,4,0)</f>
        <v>2.5</v>
      </c>
      <c r="L435" s="10" t="n">
        <f aca="false">VLOOKUP($D435,products!$A$1:$G$49,5,0)</f>
        <v>33.465</v>
      </c>
      <c r="M435" s="10" t="n">
        <f aca="false">L435*E435</f>
        <v>200.79</v>
      </c>
      <c r="N435" s="1" t="str">
        <f aca="false">IF(I435="Rob","Robusta",IF(I435="Exc","Excelsa",IF(I435="Ara","Arab",IF(I435="Lib","Liberica"))))</f>
        <v>Liberica</v>
      </c>
      <c r="O435" s="1" t="str">
        <f aca="false">IF(J435="M","Medium",IF(J435="L","Light",IF(J435="D","Dark")))</f>
        <v>Medium</v>
      </c>
    </row>
    <row r="436" customFormat="false" ht="15" hidden="false" customHeight="false" outlineLevel="0" collapsed="false">
      <c r="A436" s="7" t="s">
        <v>880</v>
      </c>
      <c r="B436" s="8" t="n">
        <v>43807</v>
      </c>
      <c r="C436" s="7" t="s">
        <v>881</v>
      </c>
      <c r="D436" s="1" t="s">
        <v>76</v>
      </c>
      <c r="E436" s="7" t="n">
        <v>6</v>
      </c>
      <c r="F436" s="7" t="str">
        <f aca="false">_xlfn.XLOOKUP(C436,customers!A435:A1435,customers!B435:B1435,,0)</f>
        <v>Nevsa Fields</v>
      </c>
      <c r="G436" s="7" t="str">
        <f aca="false">IF(_xlfn.XLOOKUP(C436,customers!$A$1:$A$1001,customers!$C$1:$C$1001,,3)=0,"",_xlfn.XLOOKUP(C436,customers!$A$1:$A$1001,customers!$C$1:$C$1001,,3))</f>
        <v/>
      </c>
      <c r="H436" s="7" t="str">
        <f aca="false">_xlfn.XLOOKUP(C436,customers!$A$1:$A$1001,customers!$G$1:$G$1001,,0)</f>
        <v>United States</v>
      </c>
      <c r="I436" s="1" t="str">
        <f aca="false">VLOOKUP(D436,products!$A$1:$G$49,2,0)</f>
        <v>Ara</v>
      </c>
      <c r="J436" s="1" t="str">
        <f aca="false">VLOOKUP($D436,products!$A$1:$G$49,3,0)</f>
        <v>M</v>
      </c>
      <c r="K436" s="9" t="n">
        <f aca="false">VLOOKUP($D436,products!$A$1:$G$49,4,0)</f>
        <v>1</v>
      </c>
      <c r="L436" s="10" t="n">
        <f aca="false">VLOOKUP($D436,products!$A$1:$G$49,5,0)</f>
        <v>11.25</v>
      </c>
      <c r="M436" s="10" t="n">
        <f aca="false">L436*E436</f>
        <v>67.5</v>
      </c>
      <c r="N436" s="1" t="str">
        <f aca="false">IF(I436="Rob","Robusta",IF(I436="Exc","Excelsa",IF(I436="Ara","Arab",IF(I436="Lib","Liberica"))))</f>
        <v>Arab</v>
      </c>
      <c r="O436" s="1" t="str">
        <f aca="false">IF(J436="M","Medium",IF(J436="L","Light",IF(J436="D","Dark")))</f>
        <v>Medium</v>
      </c>
    </row>
    <row r="437" customFormat="false" ht="15" hidden="false" customHeight="false" outlineLevel="0" collapsed="false">
      <c r="A437" s="7" t="s">
        <v>882</v>
      </c>
      <c r="B437" s="8" t="n">
        <v>44528</v>
      </c>
      <c r="C437" s="7" t="s">
        <v>883</v>
      </c>
      <c r="D437" s="1" t="s">
        <v>18</v>
      </c>
      <c r="E437" s="7" t="n">
        <v>1</v>
      </c>
      <c r="F437" s="7" t="str">
        <f aca="false">_xlfn.XLOOKUP(C437,customers!A436:A1436,customers!B436:B1436,,0)</f>
        <v>Chance Rowthorn</v>
      </c>
      <c r="G437" s="7" t="str">
        <f aca="false">IF(_xlfn.XLOOKUP(C437,customers!$A$1:$A$1001,customers!$C$1:$C$1001,,3)=0,"",_xlfn.XLOOKUP(C437,customers!$A$1:$A$1001,customers!$C$1:$C$1001,,3))</f>
        <v>crowthornc3@msn.com</v>
      </c>
      <c r="H437" s="7" t="str">
        <f aca="false">_xlfn.XLOOKUP(C437,customers!$A$1:$A$1001,customers!$G$1:$G$1001,,0)</f>
        <v>United States</v>
      </c>
      <c r="I437" s="1" t="str">
        <f aca="false">VLOOKUP(D437,products!$A$1:$G$49,2,0)</f>
        <v>Exc</v>
      </c>
      <c r="J437" s="1" t="str">
        <f aca="false">VLOOKUP($D437,products!$A$1:$G$49,3,0)</f>
        <v>M</v>
      </c>
      <c r="K437" s="9" t="n">
        <f aca="false">VLOOKUP($D437,products!$A$1:$G$49,4,0)</f>
        <v>0.5</v>
      </c>
      <c r="L437" s="10" t="n">
        <f aca="false">VLOOKUP($D437,products!$A$1:$G$49,5,0)</f>
        <v>8.25</v>
      </c>
      <c r="M437" s="10" t="n">
        <f aca="false">L437*E437</f>
        <v>8.25</v>
      </c>
      <c r="N437" s="1" t="str">
        <f aca="false">IF(I437="Rob","Robusta",IF(I437="Exc","Excelsa",IF(I437="Ara","Arab",IF(I437="Lib","Liberica"))))</f>
        <v>Excelsa</v>
      </c>
      <c r="O437" s="1" t="str">
        <f aca="false">IF(J437="M","Medium",IF(J437="L","Light",IF(J437="D","Dark")))</f>
        <v>Medium</v>
      </c>
    </row>
    <row r="438" customFormat="false" ht="15" hidden="false" customHeight="false" outlineLevel="0" collapsed="false">
      <c r="A438" s="7" t="s">
        <v>884</v>
      </c>
      <c r="B438" s="8" t="n">
        <v>44631</v>
      </c>
      <c r="C438" s="7" t="s">
        <v>885</v>
      </c>
      <c r="D438" s="1" t="s">
        <v>34</v>
      </c>
      <c r="E438" s="7" t="n">
        <v>2</v>
      </c>
      <c r="F438" s="7" t="str">
        <f aca="false">_xlfn.XLOOKUP(C438,customers!A437:A1437,customers!B437:B1437,,0)</f>
        <v>Orly Ryland</v>
      </c>
      <c r="G438" s="7" t="str">
        <f aca="false">IF(_xlfn.XLOOKUP(C438,customers!$A$1:$A$1001,customers!$C$1:$C$1001,,3)=0,"",_xlfn.XLOOKUP(C438,customers!$A$1:$A$1001,customers!$C$1:$C$1001,,3))</f>
        <v>orylandc4@deviantart.com</v>
      </c>
      <c r="H438" s="7" t="str">
        <f aca="false">_xlfn.XLOOKUP(C438,customers!$A$1:$A$1001,customers!$G$1:$G$1001,,0)</f>
        <v>United States</v>
      </c>
      <c r="I438" s="1" t="str">
        <f aca="false">VLOOKUP(D438,products!$A$1:$G$49,2,0)</f>
        <v>Lib</v>
      </c>
      <c r="J438" s="1" t="str">
        <f aca="false">VLOOKUP($D438,products!$A$1:$G$49,3,0)</f>
        <v>L</v>
      </c>
      <c r="K438" s="9" t="n">
        <f aca="false">VLOOKUP($D438,products!$A$1:$G$49,4,0)</f>
        <v>0.2</v>
      </c>
      <c r="L438" s="10" t="n">
        <f aca="false">VLOOKUP($D438,products!$A$1:$G$49,5,0)</f>
        <v>4.755</v>
      </c>
      <c r="M438" s="10" t="n">
        <f aca="false">L438*E438</f>
        <v>9.51</v>
      </c>
      <c r="N438" s="1" t="str">
        <f aca="false">IF(I438="Rob","Robusta",IF(I438="Exc","Excelsa",IF(I438="Ara","Arab",IF(I438="Lib","Liberica"))))</f>
        <v>Liberica</v>
      </c>
      <c r="O438" s="1" t="str">
        <f aca="false">IF(J438="M","Medium",IF(J438="L","Light",IF(J438="D","Dark")))</f>
        <v>Light</v>
      </c>
    </row>
    <row r="439" customFormat="false" ht="15" hidden="false" customHeight="false" outlineLevel="0" collapsed="false">
      <c r="A439" s="7" t="s">
        <v>886</v>
      </c>
      <c r="B439" s="8" t="n">
        <v>44213</v>
      </c>
      <c r="C439" s="7" t="s">
        <v>887</v>
      </c>
      <c r="D439" s="1" t="s">
        <v>124</v>
      </c>
      <c r="E439" s="7" t="n">
        <v>1</v>
      </c>
      <c r="F439" s="7" t="str">
        <f aca="false">_xlfn.XLOOKUP(C439,customers!A438:A1438,customers!B438:B1438,,0)</f>
        <v>Willabella Abramski</v>
      </c>
      <c r="G439" s="7" t="str">
        <f aca="false">IF(_xlfn.XLOOKUP(C439,customers!$A$1:$A$1001,customers!$C$1:$C$1001,,3)=0,"",_xlfn.XLOOKUP(C439,customers!$A$1:$A$1001,customers!$C$1:$C$1001,,3))</f>
        <v/>
      </c>
      <c r="H439" s="7" t="str">
        <f aca="false">_xlfn.XLOOKUP(C439,customers!$A$1:$A$1001,customers!$G$1:$G$1001,,0)</f>
        <v>United States</v>
      </c>
      <c r="I439" s="1" t="str">
        <f aca="false">VLOOKUP(D439,products!$A$1:$G$49,2,0)</f>
        <v>Lib</v>
      </c>
      <c r="J439" s="1" t="str">
        <f aca="false">VLOOKUP($D439,products!$A$1:$G$49,3,0)</f>
        <v>D</v>
      </c>
      <c r="K439" s="9" t="n">
        <f aca="false">VLOOKUP($D439,products!$A$1:$G$49,4,0)</f>
        <v>2.5</v>
      </c>
      <c r="L439" s="10" t="n">
        <f aca="false">VLOOKUP($D439,products!$A$1:$G$49,5,0)</f>
        <v>29.785</v>
      </c>
      <c r="M439" s="10" t="n">
        <f aca="false">L439*E439</f>
        <v>29.785</v>
      </c>
      <c r="N439" s="1" t="str">
        <f aca="false">IF(I439="Rob","Robusta",IF(I439="Exc","Excelsa",IF(I439="Ara","Arab",IF(I439="Lib","Liberica"))))</f>
        <v>Liberica</v>
      </c>
      <c r="O439" s="1" t="str">
        <f aca="false">IF(J439="M","Medium",IF(J439="L","Light",IF(J439="D","Dark")))</f>
        <v>Dark</v>
      </c>
    </row>
    <row r="440" customFormat="false" ht="15" hidden="false" customHeight="false" outlineLevel="0" collapsed="false">
      <c r="A440" s="7" t="s">
        <v>888</v>
      </c>
      <c r="B440" s="8" t="n">
        <v>43483</v>
      </c>
      <c r="C440" s="7" t="s">
        <v>889</v>
      </c>
      <c r="D440" s="1" t="s">
        <v>138</v>
      </c>
      <c r="E440" s="7" t="n">
        <v>2</v>
      </c>
      <c r="F440" s="7" t="str">
        <f aca="false">_xlfn.XLOOKUP(C440,customers!A439:A1439,customers!B439:B1439,,0)</f>
        <v>Morgen Seson</v>
      </c>
      <c r="G440" s="7" t="str">
        <f aca="false">IF(_xlfn.XLOOKUP(C440,customers!$A$1:$A$1001,customers!$C$1:$C$1001,,3)=0,"",_xlfn.XLOOKUP(C440,customers!$A$1:$A$1001,customers!$C$1:$C$1001,,3))</f>
        <v>msesonck@census.gov</v>
      </c>
      <c r="H440" s="7" t="str">
        <f aca="false">_xlfn.XLOOKUP(C440,customers!$A$1:$A$1001,customers!$G$1:$G$1001,,0)</f>
        <v>United States</v>
      </c>
      <c r="I440" s="1" t="str">
        <f aca="false">VLOOKUP(D440,products!$A$1:$G$49,2,0)</f>
        <v>Lib</v>
      </c>
      <c r="J440" s="1" t="str">
        <f aca="false">VLOOKUP($D440,products!$A$1:$G$49,3,0)</f>
        <v>D</v>
      </c>
      <c r="K440" s="9" t="n">
        <f aca="false">VLOOKUP($D440,products!$A$1:$G$49,4,0)</f>
        <v>0.5</v>
      </c>
      <c r="L440" s="10" t="n">
        <f aca="false">VLOOKUP($D440,products!$A$1:$G$49,5,0)</f>
        <v>7.77</v>
      </c>
      <c r="M440" s="10" t="n">
        <f aca="false">L440*E440</f>
        <v>15.54</v>
      </c>
      <c r="N440" s="1" t="str">
        <f aca="false">IF(I440="Rob","Robusta",IF(I440="Exc","Excelsa",IF(I440="Ara","Arab",IF(I440="Lib","Liberica"))))</f>
        <v>Liberica</v>
      </c>
      <c r="O440" s="1" t="str">
        <f aca="false">IF(J440="M","Medium",IF(J440="L","Light",IF(J440="D","Dark")))</f>
        <v>Dark</v>
      </c>
    </row>
    <row r="441" customFormat="false" ht="15" hidden="false" customHeight="false" outlineLevel="0" collapsed="false">
      <c r="A441" s="7" t="s">
        <v>890</v>
      </c>
      <c r="B441" s="8" t="n">
        <v>43562</v>
      </c>
      <c r="C441" s="7" t="s">
        <v>891</v>
      </c>
      <c r="D441" s="1" t="s">
        <v>191</v>
      </c>
      <c r="E441" s="7" t="n">
        <v>4</v>
      </c>
      <c r="F441" s="7" t="str">
        <f aca="false">_xlfn.XLOOKUP(C441,customers!A440:A1440,customers!B440:B1440,,0)</f>
        <v>Chickie Ragless</v>
      </c>
      <c r="G441" s="7" t="str">
        <f aca="false">IF(_xlfn.XLOOKUP(C441,customers!$A$1:$A$1001,customers!$C$1:$C$1001,,3)=0,"",_xlfn.XLOOKUP(C441,customers!$A$1:$A$1001,customers!$C$1:$C$1001,,3))</f>
        <v>craglessc7@webmd.com</v>
      </c>
      <c r="H441" s="7" t="str">
        <f aca="false">_xlfn.XLOOKUP(C441,customers!$A$1:$A$1001,customers!$G$1:$G$1001,,0)</f>
        <v>Ireland</v>
      </c>
      <c r="I441" s="1" t="str">
        <f aca="false">VLOOKUP(D441,products!$A$1:$G$49,2,0)</f>
        <v>Exc</v>
      </c>
      <c r="J441" s="1" t="str">
        <f aca="false">VLOOKUP($D441,products!$A$1:$G$49,3,0)</f>
        <v>L</v>
      </c>
      <c r="K441" s="9" t="n">
        <f aca="false">VLOOKUP($D441,products!$A$1:$G$49,4,0)</f>
        <v>0.5</v>
      </c>
      <c r="L441" s="10" t="n">
        <f aca="false">VLOOKUP($D441,products!$A$1:$G$49,5,0)</f>
        <v>8.91</v>
      </c>
      <c r="M441" s="10" t="n">
        <f aca="false">L441*E441</f>
        <v>35.64</v>
      </c>
      <c r="N441" s="1" t="str">
        <f aca="false">IF(I441="Rob","Robusta",IF(I441="Exc","Excelsa",IF(I441="Ara","Arab",IF(I441="Lib","Liberica"))))</f>
        <v>Excelsa</v>
      </c>
      <c r="O441" s="1" t="str">
        <f aca="false">IF(J441="M","Medium",IF(J441="L","Light",IF(J441="D","Dark")))</f>
        <v>Light</v>
      </c>
    </row>
    <row r="442" customFormat="false" ht="15" hidden="false" customHeight="false" outlineLevel="0" collapsed="false">
      <c r="A442" s="7" t="s">
        <v>892</v>
      </c>
      <c r="B442" s="8" t="n">
        <v>44230</v>
      </c>
      <c r="C442" s="7" t="s">
        <v>893</v>
      </c>
      <c r="D442" s="1" t="s">
        <v>186</v>
      </c>
      <c r="E442" s="7" t="n">
        <v>4</v>
      </c>
      <c r="F442" s="7" t="str">
        <f aca="false">_xlfn.XLOOKUP(C442,customers!A441:A1441,customers!B441:B1441,,0)</f>
        <v>Freda Hollows</v>
      </c>
      <c r="G442" s="7" t="str">
        <f aca="false">IF(_xlfn.XLOOKUP(C442,customers!$A$1:$A$1001,customers!$C$1:$C$1001,,3)=0,"",_xlfn.XLOOKUP(C442,customers!$A$1:$A$1001,customers!$C$1:$C$1001,,3))</f>
        <v>fhollowsc8@blogtalkradio.com</v>
      </c>
      <c r="H442" s="7" t="str">
        <f aca="false">_xlfn.XLOOKUP(C442,customers!$A$1:$A$1001,customers!$G$1:$G$1001,,0)</f>
        <v>United States</v>
      </c>
      <c r="I442" s="1" t="str">
        <f aca="false">VLOOKUP(D442,products!$A$1:$G$49,2,0)</f>
        <v>Ara</v>
      </c>
      <c r="J442" s="1" t="str">
        <f aca="false">VLOOKUP($D442,products!$A$1:$G$49,3,0)</f>
        <v>M</v>
      </c>
      <c r="K442" s="9" t="n">
        <f aca="false">VLOOKUP($D442,products!$A$1:$G$49,4,0)</f>
        <v>2.5</v>
      </c>
      <c r="L442" s="10" t="n">
        <f aca="false">VLOOKUP($D442,products!$A$1:$G$49,5,0)</f>
        <v>25.875</v>
      </c>
      <c r="M442" s="10" t="n">
        <f aca="false">L442*E442</f>
        <v>103.5</v>
      </c>
      <c r="N442" s="1" t="str">
        <f aca="false">IF(I442="Rob","Robusta",IF(I442="Exc","Excelsa",IF(I442="Ara","Arab",IF(I442="Lib","Liberica"))))</f>
        <v>Arab</v>
      </c>
      <c r="O442" s="1" t="str">
        <f aca="false">IF(J442="M","Medium",IF(J442="L","Light",IF(J442="D","Dark")))</f>
        <v>Medium</v>
      </c>
    </row>
    <row r="443" customFormat="false" ht="15" hidden="false" customHeight="false" outlineLevel="0" collapsed="false">
      <c r="A443" s="7" t="s">
        <v>894</v>
      </c>
      <c r="B443" s="8" t="n">
        <v>43573</v>
      </c>
      <c r="C443" s="7" t="s">
        <v>895</v>
      </c>
      <c r="D443" s="1" t="s">
        <v>260</v>
      </c>
      <c r="E443" s="7" t="n">
        <v>3</v>
      </c>
      <c r="F443" s="7" t="str">
        <f aca="false">_xlfn.XLOOKUP(C443,customers!A442:A1442,customers!B442:B1442,,0)</f>
        <v>Livy Lathleiff</v>
      </c>
      <c r="G443" s="7" t="str">
        <f aca="false">IF(_xlfn.XLOOKUP(C443,customers!$A$1:$A$1001,customers!$C$1:$C$1001,,3)=0,"",_xlfn.XLOOKUP(C443,customers!$A$1:$A$1001,customers!$C$1:$C$1001,,3))</f>
        <v>llathleiffc9@nationalgeographic.com</v>
      </c>
      <c r="H443" s="7" t="str">
        <f aca="false">_xlfn.XLOOKUP(C443,customers!$A$1:$A$1001,customers!$G$1:$G$1001,,0)</f>
        <v>Ireland</v>
      </c>
      <c r="I443" s="1" t="str">
        <f aca="false">VLOOKUP(D443,products!$A$1:$G$49,2,0)</f>
        <v>Exc</v>
      </c>
      <c r="J443" s="1" t="str">
        <f aca="false">VLOOKUP($D443,products!$A$1:$G$49,3,0)</f>
        <v>D</v>
      </c>
      <c r="K443" s="9" t="n">
        <f aca="false">VLOOKUP($D443,products!$A$1:$G$49,4,0)</f>
        <v>1</v>
      </c>
      <c r="L443" s="10" t="n">
        <f aca="false">VLOOKUP($D443,products!$A$1:$G$49,5,0)</f>
        <v>12.15</v>
      </c>
      <c r="M443" s="10" t="n">
        <f aca="false">L443*E443</f>
        <v>36.45</v>
      </c>
      <c r="N443" s="1" t="str">
        <f aca="false">IF(I443="Rob","Robusta",IF(I443="Exc","Excelsa",IF(I443="Ara","Arab",IF(I443="Lib","Liberica"))))</f>
        <v>Excelsa</v>
      </c>
      <c r="O443" s="1" t="str">
        <f aca="false">IF(J443="M","Medium",IF(J443="L","Light",IF(J443="D","Dark")))</f>
        <v>Dark</v>
      </c>
    </row>
    <row r="444" customFormat="false" ht="15" hidden="false" customHeight="false" outlineLevel="0" collapsed="false">
      <c r="A444" s="7" t="s">
        <v>896</v>
      </c>
      <c r="B444" s="8" t="n">
        <v>44384</v>
      </c>
      <c r="C444" s="7" t="s">
        <v>897</v>
      </c>
      <c r="D444" s="1" t="s">
        <v>172</v>
      </c>
      <c r="E444" s="7" t="n">
        <v>5</v>
      </c>
      <c r="F444" s="7" t="str">
        <f aca="false">_xlfn.XLOOKUP(C444,customers!A443:A1443,customers!B443:B1443,,0)</f>
        <v>Koralle Heads</v>
      </c>
      <c r="G444" s="7" t="str">
        <f aca="false">IF(_xlfn.XLOOKUP(C444,customers!$A$1:$A$1001,customers!$C$1:$C$1001,,3)=0,"",_xlfn.XLOOKUP(C444,customers!$A$1:$A$1001,customers!$C$1:$C$1001,,3))</f>
        <v>kheadsca@jalbum.net</v>
      </c>
      <c r="H444" s="7" t="str">
        <f aca="false">_xlfn.XLOOKUP(C444,customers!$A$1:$A$1001,customers!$G$1:$G$1001,,0)</f>
        <v>United States</v>
      </c>
      <c r="I444" s="1" t="str">
        <f aca="false">VLOOKUP(D444,products!$A$1:$G$49,2,0)</f>
        <v>Rob</v>
      </c>
      <c r="J444" s="1" t="str">
        <f aca="false">VLOOKUP($D444,products!$A$1:$G$49,3,0)</f>
        <v>L</v>
      </c>
      <c r="K444" s="9" t="n">
        <f aca="false">VLOOKUP($D444,products!$A$1:$G$49,4,0)</f>
        <v>0.5</v>
      </c>
      <c r="L444" s="10" t="n">
        <f aca="false">VLOOKUP($D444,products!$A$1:$G$49,5,0)</f>
        <v>7.17</v>
      </c>
      <c r="M444" s="10" t="n">
        <f aca="false">L444*E444</f>
        <v>35.85</v>
      </c>
      <c r="N444" s="1" t="str">
        <f aca="false">IF(I444="Rob","Robusta",IF(I444="Exc","Excelsa",IF(I444="Ara","Arab",IF(I444="Lib","Liberica"))))</f>
        <v>Robusta</v>
      </c>
      <c r="O444" s="1" t="str">
        <f aca="false">IF(J444="M","Medium",IF(J444="L","Light",IF(J444="D","Dark")))</f>
        <v>Light</v>
      </c>
    </row>
    <row r="445" customFormat="false" ht="15" hidden="false" customHeight="false" outlineLevel="0" collapsed="false">
      <c r="A445" s="7" t="s">
        <v>898</v>
      </c>
      <c r="B445" s="8" t="n">
        <v>44250</v>
      </c>
      <c r="C445" s="7" t="s">
        <v>899</v>
      </c>
      <c r="D445" s="1" t="s">
        <v>269</v>
      </c>
      <c r="E445" s="7" t="n">
        <v>5</v>
      </c>
      <c r="F445" s="7" t="str">
        <f aca="false">_xlfn.XLOOKUP(C445,customers!A444:A1444,customers!B444:B1444,,0)</f>
        <v>Theo Bowne</v>
      </c>
      <c r="G445" s="7" t="str">
        <f aca="false">IF(_xlfn.XLOOKUP(C445,customers!$A$1:$A$1001,customers!$C$1:$C$1001,,3)=0,"",_xlfn.XLOOKUP(C445,customers!$A$1:$A$1001,customers!$C$1:$C$1001,,3))</f>
        <v>tbownecb@unicef.org</v>
      </c>
      <c r="H445" s="7" t="str">
        <f aca="false">_xlfn.XLOOKUP(C445,customers!$A$1:$A$1001,customers!$G$1:$G$1001,,0)</f>
        <v>Ireland</v>
      </c>
      <c r="I445" s="1" t="str">
        <f aca="false">VLOOKUP(D445,products!$A$1:$G$49,2,0)</f>
        <v>Exc</v>
      </c>
      <c r="J445" s="1" t="str">
        <f aca="false">VLOOKUP($D445,products!$A$1:$G$49,3,0)</f>
        <v>L</v>
      </c>
      <c r="K445" s="9" t="n">
        <f aca="false">VLOOKUP($D445,products!$A$1:$G$49,4,0)</f>
        <v>0.2</v>
      </c>
      <c r="L445" s="10" t="n">
        <f aca="false">VLOOKUP($D445,products!$A$1:$G$49,5,0)</f>
        <v>4.455</v>
      </c>
      <c r="M445" s="10" t="n">
        <f aca="false">L445*E445</f>
        <v>22.275</v>
      </c>
      <c r="N445" s="1" t="str">
        <f aca="false">IF(I445="Rob","Robusta",IF(I445="Exc","Excelsa",IF(I445="Ara","Arab",IF(I445="Lib","Liberica"))))</f>
        <v>Excelsa</v>
      </c>
      <c r="O445" s="1" t="str">
        <f aca="false">IF(J445="M","Medium",IF(J445="L","Light",IF(J445="D","Dark")))</f>
        <v>Light</v>
      </c>
    </row>
    <row r="446" customFormat="false" ht="15" hidden="false" customHeight="false" outlineLevel="0" collapsed="false">
      <c r="A446" s="7" t="s">
        <v>900</v>
      </c>
      <c r="B446" s="8" t="n">
        <v>44418</v>
      </c>
      <c r="C446" s="7" t="s">
        <v>901</v>
      </c>
      <c r="D446" s="1" t="s">
        <v>79</v>
      </c>
      <c r="E446" s="7" t="n">
        <v>6</v>
      </c>
      <c r="F446" s="7" t="str">
        <f aca="false">_xlfn.XLOOKUP(C446,customers!A445:A1445,customers!B445:B1445,,0)</f>
        <v>Rasia Jacquemard</v>
      </c>
      <c r="G446" s="7" t="str">
        <f aca="false">IF(_xlfn.XLOOKUP(C446,customers!$A$1:$A$1001,customers!$C$1:$C$1001,,3)=0,"",_xlfn.XLOOKUP(C446,customers!$A$1:$A$1001,customers!$C$1:$C$1001,,3))</f>
        <v>rjacquemardcc@acquirethisname.com</v>
      </c>
      <c r="H446" s="7" t="str">
        <f aca="false">_xlfn.XLOOKUP(C446,customers!$A$1:$A$1001,customers!$G$1:$G$1001,,0)</f>
        <v>Ireland</v>
      </c>
      <c r="I446" s="1" t="str">
        <f aca="false">VLOOKUP(D446,products!$A$1:$G$49,2,0)</f>
        <v>Exc</v>
      </c>
      <c r="J446" s="1" t="str">
        <f aca="false">VLOOKUP($D446,products!$A$1:$G$49,3,0)</f>
        <v>M</v>
      </c>
      <c r="K446" s="9" t="n">
        <f aca="false">VLOOKUP($D446,products!$A$1:$G$49,4,0)</f>
        <v>0.2</v>
      </c>
      <c r="L446" s="10" t="n">
        <f aca="false">VLOOKUP($D446,products!$A$1:$G$49,5,0)</f>
        <v>4.125</v>
      </c>
      <c r="M446" s="10" t="n">
        <f aca="false">L446*E446</f>
        <v>24.75</v>
      </c>
      <c r="N446" s="1" t="str">
        <f aca="false">IF(I446="Rob","Robusta",IF(I446="Exc","Excelsa",IF(I446="Ara","Arab",IF(I446="Lib","Liberica"))))</f>
        <v>Excelsa</v>
      </c>
      <c r="O446" s="1" t="str">
        <f aca="false">IF(J446="M","Medium",IF(J446="L","Light",IF(J446="D","Dark")))</f>
        <v>Medium</v>
      </c>
    </row>
    <row r="447" customFormat="false" ht="15" hidden="false" customHeight="false" outlineLevel="0" collapsed="false">
      <c r="A447" s="7" t="s">
        <v>902</v>
      </c>
      <c r="B447" s="8" t="n">
        <v>43784</v>
      </c>
      <c r="C447" s="7" t="s">
        <v>903</v>
      </c>
      <c r="D447" s="1" t="s">
        <v>212</v>
      </c>
      <c r="E447" s="7" t="n">
        <v>2</v>
      </c>
      <c r="F447" s="7" t="str">
        <f aca="false">_xlfn.XLOOKUP(C447,customers!A446:A1446,customers!B446:B1446,,0)</f>
        <v>Kizzie Warman</v>
      </c>
      <c r="G447" s="7" t="str">
        <f aca="false">IF(_xlfn.XLOOKUP(C447,customers!$A$1:$A$1001,customers!$C$1:$C$1001,,3)=0,"",_xlfn.XLOOKUP(C447,customers!$A$1:$A$1001,customers!$C$1:$C$1001,,3))</f>
        <v>kwarmancd@printfriendly.com</v>
      </c>
      <c r="H447" s="7" t="str">
        <f aca="false">_xlfn.XLOOKUP(C447,customers!$A$1:$A$1001,customers!$G$1:$G$1001,,0)</f>
        <v>Ireland</v>
      </c>
      <c r="I447" s="1" t="str">
        <f aca="false">VLOOKUP(D447,products!$A$1:$G$49,2,0)</f>
        <v>Lib</v>
      </c>
      <c r="J447" s="1" t="str">
        <f aca="false">VLOOKUP($D447,products!$A$1:$G$49,3,0)</f>
        <v>M</v>
      </c>
      <c r="K447" s="9" t="n">
        <f aca="false">VLOOKUP($D447,products!$A$1:$G$49,4,0)</f>
        <v>2.5</v>
      </c>
      <c r="L447" s="10" t="n">
        <f aca="false">VLOOKUP($D447,products!$A$1:$G$49,5,0)</f>
        <v>33.465</v>
      </c>
      <c r="M447" s="10" t="n">
        <f aca="false">L447*E447</f>
        <v>66.93</v>
      </c>
      <c r="N447" s="1" t="str">
        <f aca="false">IF(I447="Rob","Robusta",IF(I447="Exc","Excelsa",IF(I447="Ara","Arab",IF(I447="Lib","Liberica"))))</f>
        <v>Liberica</v>
      </c>
      <c r="O447" s="1" t="str">
        <f aca="false">IF(J447="M","Medium",IF(J447="L","Light",IF(J447="D","Dark")))</f>
        <v>Medium</v>
      </c>
    </row>
    <row r="448" customFormat="false" ht="15" hidden="false" customHeight="false" outlineLevel="0" collapsed="false">
      <c r="A448" s="7" t="s">
        <v>904</v>
      </c>
      <c r="B448" s="8" t="n">
        <v>43816</v>
      </c>
      <c r="C448" s="7" t="s">
        <v>905</v>
      </c>
      <c r="D448" s="1" t="s">
        <v>93</v>
      </c>
      <c r="E448" s="7" t="n">
        <v>1</v>
      </c>
      <c r="F448" s="7" t="str">
        <f aca="false">_xlfn.XLOOKUP(C448,customers!A447:A1447,customers!B447:B1447,,0)</f>
        <v>Wain Cholomin</v>
      </c>
      <c r="G448" s="7" t="str">
        <f aca="false">IF(_xlfn.XLOOKUP(C448,customers!$A$1:$A$1001,customers!$C$1:$C$1001,,3)=0,"",_xlfn.XLOOKUP(C448,customers!$A$1:$A$1001,customers!$C$1:$C$1001,,3))</f>
        <v>wcholomince@about.com</v>
      </c>
      <c r="H448" s="7" t="str">
        <f aca="false">_xlfn.XLOOKUP(C448,customers!$A$1:$A$1001,customers!$G$1:$G$1001,,0)</f>
        <v>United Kingdom</v>
      </c>
      <c r="I448" s="1" t="str">
        <f aca="false">VLOOKUP(D448,products!$A$1:$G$49,2,0)</f>
        <v>Lib</v>
      </c>
      <c r="J448" s="1" t="str">
        <f aca="false">VLOOKUP($D448,products!$A$1:$G$49,3,0)</f>
        <v>M</v>
      </c>
      <c r="K448" s="9" t="n">
        <f aca="false">VLOOKUP($D448,products!$A$1:$G$49,4,0)</f>
        <v>0.5</v>
      </c>
      <c r="L448" s="10" t="n">
        <f aca="false">VLOOKUP($D448,products!$A$1:$G$49,5,0)</f>
        <v>8.73</v>
      </c>
      <c r="M448" s="10" t="n">
        <f aca="false">L448*E448</f>
        <v>8.73</v>
      </c>
      <c r="N448" s="1" t="str">
        <f aca="false">IF(I448="Rob","Robusta",IF(I448="Exc","Excelsa",IF(I448="Ara","Arab",IF(I448="Lib","Liberica"))))</f>
        <v>Liberica</v>
      </c>
      <c r="O448" s="1" t="str">
        <f aca="false">IF(J448="M","Medium",IF(J448="L","Light",IF(J448="D","Dark")))</f>
        <v>Medium</v>
      </c>
    </row>
    <row r="449" customFormat="false" ht="15" hidden="false" customHeight="false" outlineLevel="0" collapsed="false">
      <c r="A449" s="7" t="s">
        <v>906</v>
      </c>
      <c r="B449" s="8" t="n">
        <v>43908</v>
      </c>
      <c r="C449" s="7" t="s">
        <v>907</v>
      </c>
      <c r="D449" s="1" t="s">
        <v>37</v>
      </c>
      <c r="E449" s="7" t="n">
        <v>3</v>
      </c>
      <c r="F449" s="7" t="str">
        <f aca="false">_xlfn.XLOOKUP(C449,customers!A448:A1448,customers!B448:B1448,,0)</f>
        <v>Arleen Braidman</v>
      </c>
      <c r="G449" s="7" t="str">
        <f aca="false">IF(_xlfn.XLOOKUP(C449,customers!$A$1:$A$1001,customers!$C$1:$C$1001,,3)=0,"",_xlfn.XLOOKUP(C449,customers!$A$1:$A$1001,customers!$C$1:$C$1001,,3))</f>
        <v>abraidmancf@census.gov</v>
      </c>
      <c r="H449" s="7" t="str">
        <f aca="false">_xlfn.XLOOKUP(C449,customers!$A$1:$A$1001,customers!$G$1:$G$1001,,0)</f>
        <v>United States</v>
      </c>
      <c r="I449" s="1" t="str">
        <f aca="false">VLOOKUP(D449,products!$A$1:$G$49,2,0)</f>
        <v>Rob</v>
      </c>
      <c r="J449" s="1" t="str">
        <f aca="false">VLOOKUP($D449,products!$A$1:$G$49,3,0)</f>
        <v>M</v>
      </c>
      <c r="K449" s="9" t="n">
        <f aca="false">VLOOKUP($D449,products!$A$1:$G$49,4,0)</f>
        <v>0.5</v>
      </c>
      <c r="L449" s="10" t="n">
        <f aca="false">VLOOKUP($D449,products!$A$1:$G$49,5,0)</f>
        <v>5.97</v>
      </c>
      <c r="M449" s="10" t="n">
        <f aca="false">L449*E449</f>
        <v>17.91</v>
      </c>
      <c r="N449" s="1" t="str">
        <f aca="false">IF(I449="Rob","Robusta",IF(I449="Exc","Excelsa",IF(I449="Ara","Arab",IF(I449="Lib","Liberica"))))</f>
        <v>Robusta</v>
      </c>
      <c r="O449" s="1" t="str">
        <f aca="false">IF(J449="M","Medium",IF(J449="L","Light",IF(J449="D","Dark")))</f>
        <v>Medium</v>
      </c>
    </row>
    <row r="450" customFormat="false" ht="15" hidden="false" customHeight="false" outlineLevel="0" collapsed="false">
      <c r="A450" s="7" t="s">
        <v>908</v>
      </c>
      <c r="B450" s="8" t="n">
        <v>44718</v>
      </c>
      <c r="C450" s="7" t="s">
        <v>909</v>
      </c>
      <c r="D450" s="1" t="s">
        <v>172</v>
      </c>
      <c r="E450" s="7" t="n">
        <v>1</v>
      </c>
      <c r="F450" s="7" t="str">
        <f aca="false">_xlfn.XLOOKUP(C450,customers!A449:A1449,customers!B449:B1449,,0)</f>
        <v>Pru Durban</v>
      </c>
      <c r="G450" s="7" t="str">
        <f aca="false">IF(_xlfn.XLOOKUP(C450,customers!$A$1:$A$1001,customers!$C$1:$C$1001,,3)=0,"",_xlfn.XLOOKUP(C450,customers!$A$1:$A$1001,customers!$C$1:$C$1001,,3))</f>
        <v>pdurbancg@symantec.com</v>
      </c>
      <c r="H450" s="7" t="str">
        <f aca="false">_xlfn.XLOOKUP(C450,customers!$A$1:$A$1001,customers!$G$1:$G$1001,,0)</f>
        <v>Ireland</v>
      </c>
      <c r="I450" s="1" t="str">
        <f aca="false">VLOOKUP(D450,products!$A$1:$G$49,2,0)</f>
        <v>Rob</v>
      </c>
      <c r="J450" s="1" t="str">
        <f aca="false">VLOOKUP($D450,products!$A$1:$G$49,3,0)</f>
        <v>L</v>
      </c>
      <c r="K450" s="9" t="n">
        <f aca="false">VLOOKUP($D450,products!$A$1:$G$49,4,0)</f>
        <v>0.5</v>
      </c>
      <c r="L450" s="10" t="n">
        <f aca="false">VLOOKUP($D450,products!$A$1:$G$49,5,0)</f>
        <v>7.17</v>
      </c>
      <c r="M450" s="10" t="n">
        <f aca="false">L450*E450</f>
        <v>7.17</v>
      </c>
      <c r="N450" s="1" t="str">
        <f aca="false">IF(I450="Rob","Robusta",IF(I450="Exc","Excelsa",IF(I450="Ara","Arab",IF(I450="Lib","Liberica"))))</f>
        <v>Robusta</v>
      </c>
      <c r="O450" s="1" t="str">
        <f aca="false">IF(J450="M","Medium",IF(J450="L","Light",IF(J450="D","Dark")))</f>
        <v>Light</v>
      </c>
    </row>
    <row r="451" customFormat="false" ht="15" hidden="false" customHeight="false" outlineLevel="0" collapsed="false">
      <c r="A451" s="7" t="s">
        <v>910</v>
      </c>
      <c r="B451" s="8" t="n">
        <v>44336</v>
      </c>
      <c r="C451" s="7" t="s">
        <v>911</v>
      </c>
      <c r="D451" s="1" t="s">
        <v>116</v>
      </c>
      <c r="E451" s="7" t="n">
        <v>2</v>
      </c>
      <c r="F451" s="7" t="str">
        <f aca="false">_xlfn.XLOOKUP(C451,customers!A450:A1450,customers!B450:B1450,,0)</f>
        <v>Antone Harrold</v>
      </c>
      <c r="G451" s="7" t="str">
        <f aca="false">IF(_xlfn.XLOOKUP(C451,customers!$A$1:$A$1001,customers!$C$1:$C$1001,,3)=0,"",_xlfn.XLOOKUP(C451,customers!$A$1:$A$1001,customers!$C$1:$C$1001,,3))</f>
        <v>aharroldch@miibeian.gov.cn</v>
      </c>
      <c r="H451" s="7" t="str">
        <f aca="false">_xlfn.XLOOKUP(C451,customers!$A$1:$A$1001,customers!$G$1:$G$1001,,0)</f>
        <v>United States</v>
      </c>
      <c r="I451" s="1" t="str">
        <f aca="false">VLOOKUP(D451,products!$A$1:$G$49,2,0)</f>
        <v>Rob</v>
      </c>
      <c r="J451" s="1" t="str">
        <f aca="false">VLOOKUP($D451,products!$A$1:$G$49,3,0)</f>
        <v>D</v>
      </c>
      <c r="K451" s="9" t="n">
        <f aca="false">VLOOKUP($D451,products!$A$1:$G$49,4,0)</f>
        <v>0.2</v>
      </c>
      <c r="L451" s="10" t="n">
        <f aca="false">VLOOKUP($D451,products!$A$1:$G$49,5,0)</f>
        <v>2.685</v>
      </c>
      <c r="M451" s="10" t="n">
        <f aca="false">L451*E451</f>
        <v>5.37</v>
      </c>
      <c r="N451" s="1" t="str">
        <f aca="false">IF(I451="Rob","Robusta",IF(I451="Exc","Excelsa",IF(I451="Ara","Arab",IF(I451="Lib","Liberica"))))</f>
        <v>Robusta</v>
      </c>
      <c r="O451" s="1" t="str">
        <f aca="false">IF(J451="M","Medium",IF(J451="L","Light",IF(J451="D","Dark")))</f>
        <v>Dark</v>
      </c>
    </row>
    <row r="452" customFormat="false" ht="15" hidden="false" customHeight="false" outlineLevel="0" collapsed="false">
      <c r="A452" s="7" t="s">
        <v>912</v>
      </c>
      <c r="B452" s="8" t="n">
        <v>44207</v>
      </c>
      <c r="C452" s="7" t="s">
        <v>913</v>
      </c>
      <c r="D452" s="1" t="s">
        <v>34</v>
      </c>
      <c r="E452" s="7" t="n">
        <v>5</v>
      </c>
      <c r="F452" s="7" t="str">
        <f aca="false">_xlfn.XLOOKUP(C452,customers!A451:A1451,customers!B451:B1451,,0)</f>
        <v>Sim Pamphilon</v>
      </c>
      <c r="G452" s="7" t="str">
        <f aca="false">IF(_xlfn.XLOOKUP(C452,customers!$A$1:$A$1001,customers!$C$1:$C$1001,,3)=0,"",_xlfn.XLOOKUP(C452,customers!$A$1:$A$1001,customers!$C$1:$C$1001,,3))</f>
        <v>spamphilonci@mlb.com</v>
      </c>
      <c r="H452" s="7" t="str">
        <f aca="false">_xlfn.XLOOKUP(C452,customers!$A$1:$A$1001,customers!$G$1:$G$1001,,0)</f>
        <v>Ireland</v>
      </c>
      <c r="I452" s="1" t="str">
        <f aca="false">VLOOKUP(D452,products!$A$1:$G$49,2,0)</f>
        <v>Lib</v>
      </c>
      <c r="J452" s="1" t="str">
        <f aca="false">VLOOKUP($D452,products!$A$1:$G$49,3,0)</f>
        <v>L</v>
      </c>
      <c r="K452" s="9" t="n">
        <f aca="false">VLOOKUP($D452,products!$A$1:$G$49,4,0)</f>
        <v>0.2</v>
      </c>
      <c r="L452" s="10" t="n">
        <f aca="false">VLOOKUP($D452,products!$A$1:$G$49,5,0)</f>
        <v>4.755</v>
      </c>
      <c r="M452" s="10" t="n">
        <f aca="false">L452*E452</f>
        <v>23.775</v>
      </c>
      <c r="N452" s="1" t="str">
        <f aca="false">IF(I452="Rob","Robusta",IF(I452="Exc","Excelsa",IF(I452="Ara","Arab",IF(I452="Lib","Liberica"))))</f>
        <v>Liberica</v>
      </c>
      <c r="O452" s="1" t="str">
        <f aca="false">IF(J452="M","Medium",IF(J452="L","Light",IF(J452="D","Dark")))</f>
        <v>Light</v>
      </c>
    </row>
    <row r="453" customFormat="false" ht="15" hidden="false" customHeight="false" outlineLevel="0" collapsed="false">
      <c r="A453" s="7" t="s">
        <v>914</v>
      </c>
      <c r="B453" s="8" t="n">
        <v>43518</v>
      </c>
      <c r="C453" s="7" t="s">
        <v>915</v>
      </c>
      <c r="D453" s="1" t="s">
        <v>50</v>
      </c>
      <c r="E453" s="7" t="n">
        <v>2</v>
      </c>
      <c r="F453" s="7" t="str">
        <f aca="false">_xlfn.XLOOKUP(C453,customers!A452:A1452,customers!B452:B1452,,0)</f>
        <v>Mohandis Spurden</v>
      </c>
      <c r="G453" s="7" t="str">
        <f aca="false">IF(_xlfn.XLOOKUP(C453,customers!$A$1:$A$1001,customers!$C$1:$C$1001,,3)=0,"",_xlfn.XLOOKUP(C453,customers!$A$1:$A$1001,customers!$C$1:$C$1001,,3))</f>
        <v>mspurdencj@exblog.jp</v>
      </c>
      <c r="H453" s="7" t="str">
        <f aca="false">_xlfn.XLOOKUP(C453,customers!$A$1:$A$1001,customers!$G$1:$G$1001,,0)</f>
        <v>United States</v>
      </c>
      <c r="I453" s="1" t="str">
        <f aca="false">VLOOKUP(D453,products!$A$1:$G$49,2,0)</f>
        <v>Rob</v>
      </c>
      <c r="J453" s="1" t="str">
        <f aca="false">VLOOKUP($D453,products!$A$1:$G$49,3,0)</f>
        <v>D</v>
      </c>
      <c r="K453" s="9" t="n">
        <f aca="false">VLOOKUP($D453,products!$A$1:$G$49,4,0)</f>
        <v>2.5</v>
      </c>
      <c r="L453" s="10" t="n">
        <f aca="false">VLOOKUP($D453,products!$A$1:$G$49,5,0)</f>
        <v>20.585</v>
      </c>
      <c r="M453" s="10" t="n">
        <f aca="false">L453*E453</f>
        <v>41.17</v>
      </c>
      <c r="N453" s="1" t="str">
        <f aca="false">IF(I453="Rob","Robusta",IF(I453="Exc","Excelsa",IF(I453="Ara","Arab",IF(I453="Lib","Liberica"))))</f>
        <v>Robusta</v>
      </c>
      <c r="O453" s="1" t="str">
        <f aca="false">IF(J453="M","Medium",IF(J453="L","Light",IF(J453="D","Dark")))</f>
        <v>Dark</v>
      </c>
    </row>
    <row r="454" customFormat="false" ht="15" hidden="false" customHeight="false" outlineLevel="0" collapsed="false">
      <c r="A454" s="7" t="s">
        <v>916</v>
      </c>
      <c r="B454" s="8" t="n">
        <v>44524</v>
      </c>
      <c r="C454" s="7" t="s">
        <v>889</v>
      </c>
      <c r="D454" s="1" t="s">
        <v>130</v>
      </c>
      <c r="E454" s="7" t="n">
        <v>3</v>
      </c>
      <c r="F454" s="7" t="str">
        <f aca="false">_xlfn.XLOOKUP(C454,customers!A453:A1453,customers!B453:B1453,,0)</f>
        <v>Morgen Seson</v>
      </c>
      <c r="G454" s="7" t="str">
        <f aca="false">IF(_xlfn.XLOOKUP(C454,customers!$A$1:$A$1001,customers!$C$1:$C$1001,,3)=0,"",_xlfn.XLOOKUP(C454,customers!$A$1:$A$1001,customers!$C$1:$C$1001,,3))</f>
        <v>msesonck@census.gov</v>
      </c>
      <c r="H454" s="7" t="str">
        <f aca="false">_xlfn.XLOOKUP(C454,customers!$A$1:$A$1001,customers!$G$1:$G$1001,,0)</f>
        <v>United States</v>
      </c>
      <c r="I454" s="1" t="str">
        <f aca="false">VLOOKUP(D454,products!$A$1:$G$49,2,0)</f>
        <v>Ara</v>
      </c>
      <c r="J454" s="1" t="str">
        <f aca="false">VLOOKUP($D454,products!$A$1:$G$49,3,0)</f>
        <v>L</v>
      </c>
      <c r="K454" s="9" t="n">
        <f aca="false">VLOOKUP($D454,products!$A$1:$G$49,4,0)</f>
        <v>0.2</v>
      </c>
      <c r="L454" s="10" t="n">
        <f aca="false">VLOOKUP($D454,products!$A$1:$G$49,5,0)</f>
        <v>3.885</v>
      </c>
      <c r="M454" s="10" t="n">
        <f aca="false">L454*E454</f>
        <v>11.655</v>
      </c>
      <c r="N454" s="1" t="str">
        <f aca="false">IF(I454="Rob","Robusta",IF(I454="Exc","Excelsa",IF(I454="Ara","Arab",IF(I454="Lib","Liberica"))))</f>
        <v>Arab</v>
      </c>
      <c r="O454" s="1" t="str">
        <f aca="false">IF(J454="M","Medium",IF(J454="L","Light",IF(J454="D","Dark")))</f>
        <v>Light</v>
      </c>
    </row>
    <row r="455" customFormat="false" ht="15" hidden="false" customHeight="false" outlineLevel="0" collapsed="false">
      <c r="A455" s="7" t="s">
        <v>917</v>
      </c>
      <c r="B455" s="8" t="n">
        <v>44579</v>
      </c>
      <c r="C455" s="7" t="s">
        <v>918</v>
      </c>
      <c r="D455" s="1" t="s">
        <v>98</v>
      </c>
      <c r="E455" s="7" t="n">
        <v>4</v>
      </c>
      <c r="F455" s="7" t="str">
        <f aca="false">_xlfn.XLOOKUP(C455,customers!A454:A1454,customers!B454:B1454,,0)</f>
        <v>Nalani Pirrone</v>
      </c>
      <c r="G455" s="7" t="str">
        <f aca="false">IF(_xlfn.XLOOKUP(C455,customers!$A$1:$A$1001,customers!$C$1:$C$1001,,3)=0,"",_xlfn.XLOOKUP(C455,customers!$A$1:$A$1001,customers!$C$1:$C$1001,,3))</f>
        <v>npirronecl@weibo.com</v>
      </c>
      <c r="H455" s="7" t="str">
        <f aca="false">_xlfn.XLOOKUP(C455,customers!$A$1:$A$1001,customers!$G$1:$G$1001,,0)</f>
        <v>United States</v>
      </c>
      <c r="I455" s="1" t="str">
        <f aca="false">VLOOKUP(D455,products!$A$1:$G$49,2,0)</f>
        <v>Lib</v>
      </c>
      <c r="J455" s="1" t="str">
        <f aca="false">VLOOKUP($D455,products!$A$1:$G$49,3,0)</f>
        <v>L</v>
      </c>
      <c r="K455" s="9" t="n">
        <f aca="false">VLOOKUP($D455,products!$A$1:$G$49,4,0)</f>
        <v>0.5</v>
      </c>
      <c r="L455" s="10" t="n">
        <f aca="false">VLOOKUP($D455,products!$A$1:$G$49,5,0)</f>
        <v>9.51</v>
      </c>
      <c r="M455" s="10" t="n">
        <f aca="false">L455*E455</f>
        <v>38.04</v>
      </c>
      <c r="N455" s="1" t="str">
        <f aca="false">IF(I455="Rob","Robusta",IF(I455="Exc","Excelsa",IF(I455="Ara","Arab",IF(I455="Lib","Liberica"))))</f>
        <v>Liberica</v>
      </c>
      <c r="O455" s="1" t="str">
        <f aca="false">IF(J455="M","Medium",IF(J455="L","Light",IF(J455="D","Dark")))</f>
        <v>Light</v>
      </c>
    </row>
    <row r="456" customFormat="false" ht="15" hidden="false" customHeight="false" outlineLevel="0" collapsed="false">
      <c r="A456" s="7" t="s">
        <v>919</v>
      </c>
      <c r="B456" s="8" t="n">
        <v>44421</v>
      </c>
      <c r="C456" s="7" t="s">
        <v>920</v>
      </c>
      <c r="D456" s="1" t="s">
        <v>50</v>
      </c>
      <c r="E456" s="7" t="n">
        <v>4</v>
      </c>
      <c r="F456" s="7" t="str">
        <f aca="false">_xlfn.XLOOKUP(C456,customers!A455:A1455,customers!B455:B1455,,0)</f>
        <v>Reube Cawley</v>
      </c>
      <c r="G456" s="7" t="str">
        <f aca="false">IF(_xlfn.XLOOKUP(C456,customers!$A$1:$A$1001,customers!$C$1:$C$1001,,3)=0,"",_xlfn.XLOOKUP(C456,customers!$A$1:$A$1001,customers!$C$1:$C$1001,,3))</f>
        <v>rcawleycm@yellowbook.com</v>
      </c>
      <c r="H456" s="7" t="str">
        <f aca="false">_xlfn.XLOOKUP(C456,customers!$A$1:$A$1001,customers!$G$1:$G$1001,,0)</f>
        <v>Ireland</v>
      </c>
      <c r="I456" s="1" t="str">
        <f aca="false">VLOOKUP(D456,products!$A$1:$G$49,2,0)</f>
        <v>Rob</v>
      </c>
      <c r="J456" s="1" t="str">
        <f aca="false">VLOOKUP($D456,products!$A$1:$G$49,3,0)</f>
        <v>D</v>
      </c>
      <c r="K456" s="9" t="n">
        <f aca="false">VLOOKUP($D456,products!$A$1:$G$49,4,0)</f>
        <v>2.5</v>
      </c>
      <c r="L456" s="10" t="n">
        <f aca="false">VLOOKUP($D456,products!$A$1:$G$49,5,0)</f>
        <v>20.585</v>
      </c>
      <c r="M456" s="10" t="n">
        <f aca="false">L456*E456</f>
        <v>82.34</v>
      </c>
      <c r="N456" s="1" t="str">
        <f aca="false">IF(I456="Rob","Robusta",IF(I456="Exc","Excelsa",IF(I456="Ara","Arab",IF(I456="Lib","Liberica"))))</f>
        <v>Robusta</v>
      </c>
      <c r="O456" s="1" t="str">
        <f aca="false">IF(J456="M","Medium",IF(J456="L","Light",IF(J456="D","Dark")))</f>
        <v>Dark</v>
      </c>
    </row>
    <row r="457" customFormat="false" ht="15" hidden="false" customHeight="false" outlineLevel="0" collapsed="false">
      <c r="A457" s="7" t="s">
        <v>921</v>
      </c>
      <c r="B457" s="8" t="n">
        <v>43841</v>
      </c>
      <c r="C457" s="7" t="s">
        <v>922</v>
      </c>
      <c r="D457" s="1" t="s">
        <v>34</v>
      </c>
      <c r="E457" s="7" t="n">
        <v>2</v>
      </c>
      <c r="F457" s="7" t="str">
        <f aca="false">_xlfn.XLOOKUP(C457,customers!A456:A1456,customers!B456:B1456,,0)</f>
        <v>Stan Barribal</v>
      </c>
      <c r="G457" s="7" t="str">
        <f aca="false">IF(_xlfn.XLOOKUP(C457,customers!$A$1:$A$1001,customers!$C$1:$C$1001,,3)=0,"",_xlfn.XLOOKUP(C457,customers!$A$1:$A$1001,customers!$C$1:$C$1001,,3))</f>
        <v>sbarribalcn@microsoft.com</v>
      </c>
      <c r="H457" s="7" t="str">
        <f aca="false">_xlfn.XLOOKUP(C457,customers!$A$1:$A$1001,customers!$G$1:$G$1001,,0)</f>
        <v>Ireland</v>
      </c>
      <c r="I457" s="1" t="str">
        <f aca="false">VLOOKUP(D457,products!$A$1:$G$49,2,0)</f>
        <v>Lib</v>
      </c>
      <c r="J457" s="1" t="str">
        <f aca="false">VLOOKUP($D457,products!$A$1:$G$49,3,0)</f>
        <v>L</v>
      </c>
      <c r="K457" s="9" t="n">
        <f aca="false">VLOOKUP($D457,products!$A$1:$G$49,4,0)</f>
        <v>0.2</v>
      </c>
      <c r="L457" s="10" t="n">
        <f aca="false">VLOOKUP($D457,products!$A$1:$G$49,5,0)</f>
        <v>4.755</v>
      </c>
      <c r="M457" s="10" t="n">
        <f aca="false">L457*E457</f>
        <v>9.51</v>
      </c>
      <c r="N457" s="1" t="str">
        <f aca="false">IF(I457="Rob","Robusta",IF(I457="Exc","Excelsa",IF(I457="Ara","Arab",IF(I457="Lib","Liberica"))))</f>
        <v>Liberica</v>
      </c>
      <c r="O457" s="1" t="str">
        <f aca="false">IF(J457="M","Medium",IF(J457="L","Light",IF(J457="D","Dark")))</f>
        <v>Light</v>
      </c>
    </row>
    <row r="458" customFormat="false" ht="15" hidden="false" customHeight="false" outlineLevel="0" collapsed="false">
      <c r="A458" s="7" t="s">
        <v>923</v>
      </c>
      <c r="B458" s="8" t="n">
        <v>44017</v>
      </c>
      <c r="C458" s="7" t="s">
        <v>924</v>
      </c>
      <c r="D458" s="1" t="s">
        <v>50</v>
      </c>
      <c r="E458" s="7" t="n">
        <v>2</v>
      </c>
      <c r="F458" s="7" t="str">
        <f aca="false">_xlfn.XLOOKUP(C458,customers!A457:A1457,customers!B457:B1457,,0)</f>
        <v>Agnes Adamides</v>
      </c>
      <c r="G458" s="7" t="str">
        <f aca="false">IF(_xlfn.XLOOKUP(C458,customers!$A$1:$A$1001,customers!$C$1:$C$1001,,3)=0,"",_xlfn.XLOOKUP(C458,customers!$A$1:$A$1001,customers!$C$1:$C$1001,,3))</f>
        <v>aadamidesco@bizjournals.com</v>
      </c>
      <c r="H458" s="7" t="str">
        <f aca="false">_xlfn.XLOOKUP(C458,customers!$A$1:$A$1001,customers!$G$1:$G$1001,,0)</f>
        <v>United Kingdom</v>
      </c>
      <c r="I458" s="1" t="str">
        <f aca="false">VLOOKUP(D458,products!$A$1:$G$49,2,0)</f>
        <v>Rob</v>
      </c>
      <c r="J458" s="1" t="str">
        <f aca="false">VLOOKUP($D458,products!$A$1:$G$49,3,0)</f>
        <v>D</v>
      </c>
      <c r="K458" s="9" t="n">
        <f aca="false">VLOOKUP($D458,products!$A$1:$G$49,4,0)</f>
        <v>2.5</v>
      </c>
      <c r="L458" s="10" t="n">
        <f aca="false">VLOOKUP($D458,products!$A$1:$G$49,5,0)</f>
        <v>20.585</v>
      </c>
      <c r="M458" s="10" t="n">
        <f aca="false">L458*E458</f>
        <v>41.17</v>
      </c>
      <c r="N458" s="1" t="str">
        <f aca="false">IF(I458="Rob","Robusta",IF(I458="Exc","Excelsa",IF(I458="Ara","Arab",IF(I458="Lib","Liberica"))))</f>
        <v>Robusta</v>
      </c>
      <c r="O458" s="1" t="str">
        <f aca="false">IF(J458="M","Medium",IF(J458="L","Light",IF(J458="D","Dark")))</f>
        <v>Dark</v>
      </c>
    </row>
    <row r="459" customFormat="false" ht="15" hidden="false" customHeight="false" outlineLevel="0" collapsed="false">
      <c r="A459" s="7" t="s">
        <v>925</v>
      </c>
      <c r="B459" s="8" t="n">
        <v>43671</v>
      </c>
      <c r="C459" s="7" t="s">
        <v>926</v>
      </c>
      <c r="D459" s="1" t="s">
        <v>98</v>
      </c>
      <c r="E459" s="7" t="n">
        <v>5</v>
      </c>
      <c r="F459" s="7" t="str">
        <f aca="false">_xlfn.XLOOKUP(C459,customers!A458:A1458,customers!B458:B1458,,0)</f>
        <v>Carmelita Thowes</v>
      </c>
      <c r="G459" s="7" t="str">
        <f aca="false">IF(_xlfn.XLOOKUP(C459,customers!$A$1:$A$1001,customers!$C$1:$C$1001,,3)=0,"",_xlfn.XLOOKUP(C459,customers!$A$1:$A$1001,customers!$C$1:$C$1001,,3))</f>
        <v>cthowescp@craigslist.org</v>
      </c>
      <c r="H459" s="7" t="str">
        <f aca="false">_xlfn.XLOOKUP(C459,customers!$A$1:$A$1001,customers!$G$1:$G$1001,,0)</f>
        <v>United States</v>
      </c>
      <c r="I459" s="1" t="str">
        <f aca="false">VLOOKUP(D459,products!$A$1:$G$49,2,0)</f>
        <v>Lib</v>
      </c>
      <c r="J459" s="1" t="str">
        <f aca="false">VLOOKUP($D459,products!$A$1:$G$49,3,0)</f>
        <v>L</v>
      </c>
      <c r="K459" s="9" t="n">
        <f aca="false">VLOOKUP($D459,products!$A$1:$G$49,4,0)</f>
        <v>0.5</v>
      </c>
      <c r="L459" s="10" t="n">
        <f aca="false">VLOOKUP($D459,products!$A$1:$G$49,5,0)</f>
        <v>9.51</v>
      </c>
      <c r="M459" s="10" t="n">
        <f aca="false">L459*E459</f>
        <v>47.55</v>
      </c>
      <c r="N459" s="1" t="str">
        <f aca="false">IF(I459="Rob","Robusta",IF(I459="Exc","Excelsa",IF(I459="Ara","Arab",IF(I459="Lib","Liberica"))))</f>
        <v>Liberica</v>
      </c>
      <c r="O459" s="1" t="str">
        <f aca="false">IF(J459="M","Medium",IF(J459="L","Light",IF(J459="D","Dark")))</f>
        <v>Light</v>
      </c>
    </row>
    <row r="460" customFormat="false" ht="15" hidden="false" customHeight="false" outlineLevel="0" collapsed="false">
      <c r="A460" s="7" t="s">
        <v>927</v>
      </c>
      <c r="B460" s="8" t="n">
        <v>44707</v>
      </c>
      <c r="C460" s="7" t="s">
        <v>928</v>
      </c>
      <c r="D460" s="1" t="s">
        <v>76</v>
      </c>
      <c r="E460" s="7" t="n">
        <v>4</v>
      </c>
      <c r="F460" s="7" t="str">
        <f aca="false">_xlfn.XLOOKUP(C460,customers!A459:A1459,customers!B459:B1459,,0)</f>
        <v>Rodolfo Willoway</v>
      </c>
      <c r="G460" s="7" t="str">
        <f aca="false">IF(_xlfn.XLOOKUP(C460,customers!$A$1:$A$1001,customers!$C$1:$C$1001,,3)=0,"",_xlfn.XLOOKUP(C460,customers!$A$1:$A$1001,customers!$C$1:$C$1001,,3))</f>
        <v>rwillowaycq@admin.ch</v>
      </c>
      <c r="H460" s="7" t="str">
        <f aca="false">_xlfn.XLOOKUP(C460,customers!$A$1:$A$1001,customers!$G$1:$G$1001,,0)</f>
        <v>United States</v>
      </c>
      <c r="I460" s="1" t="str">
        <f aca="false">VLOOKUP(D460,products!$A$1:$G$49,2,0)</f>
        <v>Ara</v>
      </c>
      <c r="J460" s="1" t="str">
        <f aca="false">VLOOKUP($D460,products!$A$1:$G$49,3,0)</f>
        <v>M</v>
      </c>
      <c r="K460" s="9" t="n">
        <f aca="false">VLOOKUP($D460,products!$A$1:$G$49,4,0)</f>
        <v>1</v>
      </c>
      <c r="L460" s="10" t="n">
        <f aca="false">VLOOKUP($D460,products!$A$1:$G$49,5,0)</f>
        <v>11.25</v>
      </c>
      <c r="M460" s="10" t="n">
        <f aca="false">L460*E460</f>
        <v>45</v>
      </c>
      <c r="N460" s="1" t="str">
        <f aca="false">IF(I460="Rob","Robusta",IF(I460="Exc","Excelsa",IF(I460="Ara","Arab",IF(I460="Lib","Liberica"))))</f>
        <v>Arab</v>
      </c>
      <c r="O460" s="1" t="str">
        <f aca="false">IF(J460="M","Medium",IF(J460="L","Light",IF(J460="D","Dark")))</f>
        <v>Medium</v>
      </c>
    </row>
    <row r="461" customFormat="false" ht="15" hidden="false" customHeight="false" outlineLevel="0" collapsed="false">
      <c r="A461" s="7" t="s">
        <v>929</v>
      </c>
      <c r="B461" s="8" t="n">
        <v>43840</v>
      </c>
      <c r="C461" s="7" t="s">
        <v>930</v>
      </c>
      <c r="D461" s="1" t="s">
        <v>34</v>
      </c>
      <c r="E461" s="7" t="n">
        <v>5</v>
      </c>
      <c r="F461" s="7" t="str">
        <f aca="false">_xlfn.XLOOKUP(C461,customers!A460:A1460,customers!B460:B1460,,0)</f>
        <v>Alvis Elwin</v>
      </c>
      <c r="G461" s="7" t="str">
        <f aca="false">IF(_xlfn.XLOOKUP(C461,customers!$A$1:$A$1001,customers!$C$1:$C$1001,,3)=0,"",_xlfn.XLOOKUP(C461,customers!$A$1:$A$1001,customers!$C$1:$C$1001,,3))</f>
        <v>aelwincr@privacy.gov.au</v>
      </c>
      <c r="H461" s="7" t="str">
        <f aca="false">_xlfn.XLOOKUP(C461,customers!$A$1:$A$1001,customers!$G$1:$G$1001,,0)</f>
        <v>United States</v>
      </c>
      <c r="I461" s="1" t="str">
        <f aca="false">VLOOKUP(D461,products!$A$1:$G$49,2,0)</f>
        <v>Lib</v>
      </c>
      <c r="J461" s="1" t="str">
        <f aca="false">VLOOKUP($D461,products!$A$1:$G$49,3,0)</f>
        <v>L</v>
      </c>
      <c r="K461" s="9" t="n">
        <f aca="false">VLOOKUP($D461,products!$A$1:$G$49,4,0)</f>
        <v>0.2</v>
      </c>
      <c r="L461" s="10" t="n">
        <f aca="false">VLOOKUP($D461,products!$A$1:$G$49,5,0)</f>
        <v>4.755</v>
      </c>
      <c r="M461" s="10" t="n">
        <f aca="false">L461*E461</f>
        <v>23.775</v>
      </c>
      <c r="N461" s="1" t="str">
        <f aca="false">IF(I461="Rob","Robusta",IF(I461="Exc","Excelsa",IF(I461="Ara","Arab",IF(I461="Lib","Liberica"))))</f>
        <v>Liberica</v>
      </c>
      <c r="O461" s="1" t="str">
        <f aca="false">IF(J461="M","Medium",IF(J461="L","Light",IF(J461="D","Dark")))</f>
        <v>Light</v>
      </c>
    </row>
    <row r="462" customFormat="false" ht="15" hidden="false" customHeight="false" outlineLevel="0" collapsed="false">
      <c r="A462" s="7" t="s">
        <v>931</v>
      </c>
      <c r="B462" s="8" t="n">
        <v>43602</v>
      </c>
      <c r="C462" s="7" t="s">
        <v>932</v>
      </c>
      <c r="D462" s="1" t="s">
        <v>161</v>
      </c>
      <c r="E462" s="7" t="n">
        <v>3</v>
      </c>
      <c r="F462" s="7" t="str">
        <f aca="false">_xlfn.XLOOKUP(C462,customers!A461:A1461,customers!B461:B1461,,0)</f>
        <v>Araldo Bilbrook</v>
      </c>
      <c r="G462" s="7" t="str">
        <f aca="false">IF(_xlfn.XLOOKUP(C462,customers!$A$1:$A$1001,customers!$C$1:$C$1001,,3)=0,"",_xlfn.XLOOKUP(C462,customers!$A$1:$A$1001,customers!$C$1:$C$1001,,3))</f>
        <v>abilbrookcs@booking.com</v>
      </c>
      <c r="H462" s="7" t="str">
        <f aca="false">_xlfn.XLOOKUP(C462,customers!$A$1:$A$1001,customers!$G$1:$G$1001,,0)</f>
        <v>Ireland</v>
      </c>
      <c r="I462" s="1" t="str">
        <f aca="false">VLOOKUP(D462,products!$A$1:$G$49,2,0)</f>
        <v>Rob</v>
      </c>
      <c r="J462" s="1" t="str">
        <f aca="false">VLOOKUP($D462,products!$A$1:$G$49,3,0)</f>
        <v>D</v>
      </c>
      <c r="K462" s="9" t="n">
        <f aca="false">VLOOKUP($D462,products!$A$1:$G$49,4,0)</f>
        <v>0.5</v>
      </c>
      <c r="L462" s="10" t="n">
        <f aca="false">VLOOKUP($D462,products!$A$1:$G$49,5,0)</f>
        <v>5.37</v>
      </c>
      <c r="M462" s="10" t="n">
        <f aca="false">L462*E462</f>
        <v>16.11</v>
      </c>
      <c r="N462" s="1" t="str">
        <f aca="false">IF(I462="Rob","Robusta",IF(I462="Exc","Excelsa",IF(I462="Ara","Arab",IF(I462="Lib","Liberica"))))</f>
        <v>Robusta</v>
      </c>
      <c r="O462" s="1" t="str">
        <f aca="false">IF(J462="M","Medium",IF(J462="L","Light",IF(J462="D","Dark")))</f>
        <v>Dark</v>
      </c>
    </row>
    <row r="463" customFormat="false" ht="15" hidden="false" customHeight="false" outlineLevel="0" collapsed="false">
      <c r="A463" s="7" t="s">
        <v>933</v>
      </c>
      <c r="B463" s="8" t="n">
        <v>44036</v>
      </c>
      <c r="C463" s="7" t="s">
        <v>934</v>
      </c>
      <c r="D463" s="1" t="s">
        <v>116</v>
      </c>
      <c r="E463" s="7" t="n">
        <v>4</v>
      </c>
      <c r="F463" s="7" t="str">
        <f aca="false">_xlfn.XLOOKUP(C463,customers!A462:A1462,customers!B462:B1462,,0)</f>
        <v>Ransell McKall</v>
      </c>
      <c r="G463" s="7" t="str">
        <f aca="false">IF(_xlfn.XLOOKUP(C463,customers!$A$1:$A$1001,customers!$C$1:$C$1001,,3)=0,"",_xlfn.XLOOKUP(C463,customers!$A$1:$A$1001,customers!$C$1:$C$1001,,3))</f>
        <v>rmckallct@sakura.ne.jp</v>
      </c>
      <c r="H463" s="7" t="str">
        <f aca="false">_xlfn.XLOOKUP(C463,customers!$A$1:$A$1001,customers!$G$1:$G$1001,,0)</f>
        <v>United Kingdom</v>
      </c>
      <c r="I463" s="1" t="str">
        <f aca="false">VLOOKUP(D463,products!$A$1:$G$49,2,0)</f>
        <v>Rob</v>
      </c>
      <c r="J463" s="1" t="str">
        <f aca="false">VLOOKUP($D463,products!$A$1:$G$49,3,0)</f>
        <v>D</v>
      </c>
      <c r="K463" s="9" t="n">
        <f aca="false">VLOOKUP($D463,products!$A$1:$G$49,4,0)</f>
        <v>0.2</v>
      </c>
      <c r="L463" s="10" t="n">
        <f aca="false">VLOOKUP($D463,products!$A$1:$G$49,5,0)</f>
        <v>2.685</v>
      </c>
      <c r="M463" s="10" t="n">
        <f aca="false">L463*E463</f>
        <v>10.74</v>
      </c>
      <c r="N463" s="1" t="str">
        <f aca="false">IF(I463="Rob","Robusta",IF(I463="Exc","Excelsa",IF(I463="Ara","Arab",IF(I463="Lib","Liberica"))))</f>
        <v>Robusta</v>
      </c>
      <c r="O463" s="1" t="str">
        <f aca="false">IF(J463="M","Medium",IF(J463="L","Light",IF(J463="D","Dark")))</f>
        <v>Dark</v>
      </c>
    </row>
    <row r="464" customFormat="false" ht="15" hidden="false" customHeight="false" outlineLevel="0" collapsed="false">
      <c r="A464" s="7" t="s">
        <v>935</v>
      </c>
      <c r="B464" s="8" t="n">
        <v>44124</v>
      </c>
      <c r="C464" s="7" t="s">
        <v>936</v>
      </c>
      <c r="D464" s="1" t="s">
        <v>42</v>
      </c>
      <c r="E464" s="7" t="n">
        <v>5</v>
      </c>
      <c r="F464" s="7" t="str">
        <f aca="false">_xlfn.XLOOKUP(C464,customers!A463:A1463,customers!B463:B1463,,0)</f>
        <v>Borg Daile</v>
      </c>
      <c r="G464" s="7" t="str">
        <f aca="false">IF(_xlfn.XLOOKUP(C464,customers!$A$1:$A$1001,customers!$C$1:$C$1001,,3)=0,"",_xlfn.XLOOKUP(C464,customers!$A$1:$A$1001,customers!$C$1:$C$1001,,3))</f>
        <v>bdailecu@vistaprint.com</v>
      </c>
      <c r="H464" s="7" t="str">
        <f aca="false">_xlfn.XLOOKUP(C464,customers!$A$1:$A$1001,customers!$G$1:$G$1001,,0)</f>
        <v>United States</v>
      </c>
      <c r="I464" s="1" t="str">
        <f aca="false">VLOOKUP(D464,products!$A$1:$G$49,2,0)</f>
        <v>Ara</v>
      </c>
      <c r="J464" s="1" t="str">
        <f aca="false">VLOOKUP($D464,products!$A$1:$G$49,3,0)</f>
        <v>D</v>
      </c>
      <c r="K464" s="9" t="n">
        <f aca="false">VLOOKUP($D464,products!$A$1:$G$49,4,0)</f>
        <v>1</v>
      </c>
      <c r="L464" s="10" t="n">
        <f aca="false">VLOOKUP($D464,products!$A$1:$G$49,5,0)</f>
        <v>9.95</v>
      </c>
      <c r="M464" s="10" t="n">
        <f aca="false">L464*E464</f>
        <v>49.75</v>
      </c>
      <c r="N464" s="1" t="str">
        <f aca="false">IF(I464="Rob","Robusta",IF(I464="Exc","Excelsa",IF(I464="Ara","Arab",IF(I464="Lib","Liberica"))))</f>
        <v>Arab</v>
      </c>
      <c r="O464" s="1" t="str">
        <f aca="false">IF(J464="M","Medium",IF(J464="L","Light",IF(J464="D","Dark")))</f>
        <v>Dark</v>
      </c>
    </row>
    <row r="465" customFormat="false" ht="15" hidden="false" customHeight="false" outlineLevel="0" collapsed="false">
      <c r="A465" s="7" t="s">
        <v>937</v>
      </c>
      <c r="B465" s="8" t="n">
        <v>43730</v>
      </c>
      <c r="C465" s="7" t="s">
        <v>938</v>
      </c>
      <c r="D465" s="1" t="s">
        <v>24</v>
      </c>
      <c r="E465" s="7" t="n">
        <v>2</v>
      </c>
      <c r="F465" s="7" t="str">
        <f aca="false">_xlfn.XLOOKUP(C465,customers!A464:A1464,customers!B464:B1464,,0)</f>
        <v>Adolphe Treherne</v>
      </c>
      <c r="G465" s="7" t="str">
        <f aca="false">IF(_xlfn.XLOOKUP(C465,customers!$A$1:$A$1001,customers!$C$1:$C$1001,,3)=0,"",_xlfn.XLOOKUP(C465,customers!$A$1:$A$1001,customers!$C$1:$C$1001,,3))</f>
        <v>atrehernecv@state.tx.us</v>
      </c>
      <c r="H465" s="7" t="str">
        <f aca="false">_xlfn.XLOOKUP(C465,customers!$A$1:$A$1001,customers!$G$1:$G$1001,,0)</f>
        <v>Ireland</v>
      </c>
      <c r="I465" s="1" t="str">
        <f aca="false">VLOOKUP(D465,products!$A$1:$G$49,2,0)</f>
        <v>Exc</v>
      </c>
      <c r="J465" s="1" t="str">
        <f aca="false">VLOOKUP($D465,products!$A$1:$G$49,3,0)</f>
        <v>M</v>
      </c>
      <c r="K465" s="9" t="n">
        <f aca="false">VLOOKUP($D465,products!$A$1:$G$49,4,0)</f>
        <v>1</v>
      </c>
      <c r="L465" s="10" t="n">
        <f aca="false">VLOOKUP($D465,products!$A$1:$G$49,5,0)</f>
        <v>13.75</v>
      </c>
      <c r="M465" s="10" t="n">
        <f aca="false">L465*E465</f>
        <v>27.5</v>
      </c>
      <c r="N465" s="1" t="str">
        <f aca="false">IF(I465="Rob","Robusta",IF(I465="Exc","Excelsa",IF(I465="Ara","Arab",IF(I465="Lib","Liberica"))))</f>
        <v>Excelsa</v>
      </c>
      <c r="O465" s="1" t="str">
        <f aca="false">IF(J465="M","Medium",IF(J465="L","Light",IF(J465="D","Dark")))</f>
        <v>Medium</v>
      </c>
    </row>
    <row r="466" customFormat="false" ht="15" hidden="false" customHeight="false" outlineLevel="0" collapsed="false">
      <c r="A466" s="7" t="s">
        <v>939</v>
      </c>
      <c r="B466" s="8" t="n">
        <v>43989</v>
      </c>
      <c r="C466" s="7" t="s">
        <v>940</v>
      </c>
      <c r="D466" s="1" t="s">
        <v>124</v>
      </c>
      <c r="E466" s="7" t="n">
        <v>4</v>
      </c>
      <c r="F466" s="7" t="str">
        <f aca="false">_xlfn.XLOOKUP(C466,customers!A465:A1465,customers!B465:B1465,,0)</f>
        <v>Annetta Brentnall</v>
      </c>
      <c r="G466" s="7" t="str">
        <f aca="false">IF(_xlfn.XLOOKUP(C466,customers!$A$1:$A$1001,customers!$C$1:$C$1001,,3)=0,"",_xlfn.XLOOKUP(C466,customers!$A$1:$A$1001,customers!$C$1:$C$1001,,3))</f>
        <v>abrentnallcw@biglobe.ne.jp</v>
      </c>
      <c r="H466" s="7" t="str">
        <f aca="false">_xlfn.XLOOKUP(C466,customers!$A$1:$A$1001,customers!$G$1:$G$1001,,0)</f>
        <v>United Kingdom</v>
      </c>
      <c r="I466" s="1" t="str">
        <f aca="false">VLOOKUP(D466,products!$A$1:$G$49,2,0)</f>
        <v>Lib</v>
      </c>
      <c r="J466" s="1" t="str">
        <f aca="false">VLOOKUP($D466,products!$A$1:$G$49,3,0)</f>
        <v>D</v>
      </c>
      <c r="K466" s="9" t="n">
        <f aca="false">VLOOKUP($D466,products!$A$1:$G$49,4,0)</f>
        <v>2.5</v>
      </c>
      <c r="L466" s="10" t="n">
        <f aca="false">VLOOKUP($D466,products!$A$1:$G$49,5,0)</f>
        <v>29.785</v>
      </c>
      <c r="M466" s="10" t="n">
        <f aca="false">L466*E466</f>
        <v>119.14</v>
      </c>
      <c r="N466" s="1" t="str">
        <f aca="false">IF(I466="Rob","Robusta",IF(I466="Exc","Excelsa",IF(I466="Ara","Arab",IF(I466="Lib","Liberica"))))</f>
        <v>Liberica</v>
      </c>
      <c r="O466" s="1" t="str">
        <f aca="false">IF(J466="M","Medium",IF(J466="L","Light",IF(J466="D","Dark")))</f>
        <v>Dark</v>
      </c>
    </row>
    <row r="467" customFormat="false" ht="15" hidden="false" customHeight="false" outlineLevel="0" collapsed="false">
      <c r="A467" s="7" t="s">
        <v>941</v>
      </c>
      <c r="B467" s="8" t="n">
        <v>43814</v>
      </c>
      <c r="C467" s="7" t="s">
        <v>942</v>
      </c>
      <c r="D467" s="1" t="s">
        <v>50</v>
      </c>
      <c r="E467" s="7" t="n">
        <v>1</v>
      </c>
      <c r="F467" s="7" t="str">
        <f aca="false">_xlfn.XLOOKUP(C467,customers!A466:A1466,customers!B466:B1466,,0)</f>
        <v>Dick Drinkall</v>
      </c>
      <c r="G467" s="7" t="str">
        <f aca="false">IF(_xlfn.XLOOKUP(C467,customers!$A$1:$A$1001,customers!$C$1:$C$1001,,3)=0,"",_xlfn.XLOOKUP(C467,customers!$A$1:$A$1001,customers!$C$1:$C$1001,,3))</f>
        <v>ddrinkallcx@psu.edu</v>
      </c>
      <c r="H467" s="7" t="str">
        <f aca="false">_xlfn.XLOOKUP(C467,customers!$A$1:$A$1001,customers!$G$1:$G$1001,,0)</f>
        <v>United States</v>
      </c>
      <c r="I467" s="1" t="str">
        <f aca="false">VLOOKUP(D467,products!$A$1:$G$49,2,0)</f>
        <v>Rob</v>
      </c>
      <c r="J467" s="1" t="str">
        <f aca="false">VLOOKUP($D467,products!$A$1:$G$49,3,0)</f>
        <v>D</v>
      </c>
      <c r="K467" s="9" t="n">
        <f aca="false">VLOOKUP($D467,products!$A$1:$G$49,4,0)</f>
        <v>2.5</v>
      </c>
      <c r="L467" s="10" t="n">
        <f aca="false">VLOOKUP($D467,products!$A$1:$G$49,5,0)</f>
        <v>20.585</v>
      </c>
      <c r="M467" s="10" t="n">
        <f aca="false">L467*E467</f>
        <v>20.585</v>
      </c>
      <c r="N467" s="1" t="str">
        <f aca="false">IF(I467="Rob","Robusta",IF(I467="Exc","Excelsa",IF(I467="Ara","Arab",IF(I467="Lib","Liberica"))))</f>
        <v>Robusta</v>
      </c>
      <c r="O467" s="1" t="str">
        <f aca="false">IF(J467="M","Medium",IF(J467="L","Light",IF(J467="D","Dark")))</f>
        <v>Dark</v>
      </c>
    </row>
    <row r="468" customFormat="false" ht="15" hidden="false" customHeight="false" outlineLevel="0" collapsed="false">
      <c r="A468" s="7" t="s">
        <v>943</v>
      </c>
      <c r="B468" s="8" t="n">
        <v>44171</v>
      </c>
      <c r="C468" s="7" t="s">
        <v>944</v>
      </c>
      <c r="D468" s="1" t="s">
        <v>69</v>
      </c>
      <c r="E468" s="7" t="n">
        <v>3</v>
      </c>
      <c r="F468" s="7" t="str">
        <f aca="false">_xlfn.XLOOKUP(C468,customers!A467:A1467,customers!B467:B1467,,0)</f>
        <v>Dagny Kornel</v>
      </c>
      <c r="G468" s="7" t="str">
        <f aca="false">IF(_xlfn.XLOOKUP(C468,customers!$A$1:$A$1001,customers!$C$1:$C$1001,,3)=0,"",_xlfn.XLOOKUP(C468,customers!$A$1:$A$1001,customers!$C$1:$C$1001,,3))</f>
        <v>dkornelcy@cyberchimps.com</v>
      </c>
      <c r="H468" s="7" t="str">
        <f aca="false">_xlfn.XLOOKUP(C468,customers!$A$1:$A$1001,customers!$G$1:$G$1001,,0)</f>
        <v>United States</v>
      </c>
      <c r="I468" s="1" t="str">
        <f aca="false">VLOOKUP(D468,products!$A$1:$G$49,2,0)</f>
        <v>Ara</v>
      </c>
      <c r="J468" s="1" t="str">
        <f aca="false">VLOOKUP($D468,products!$A$1:$G$49,3,0)</f>
        <v>D</v>
      </c>
      <c r="K468" s="9" t="n">
        <f aca="false">VLOOKUP($D468,products!$A$1:$G$49,4,0)</f>
        <v>0.2</v>
      </c>
      <c r="L468" s="10" t="n">
        <f aca="false">VLOOKUP($D468,products!$A$1:$G$49,5,0)</f>
        <v>2.985</v>
      </c>
      <c r="M468" s="10" t="n">
        <f aca="false">L468*E468</f>
        <v>8.955</v>
      </c>
      <c r="N468" s="1" t="str">
        <f aca="false">IF(I468="Rob","Robusta",IF(I468="Exc","Excelsa",IF(I468="Ara","Arab",IF(I468="Lib","Liberica"))))</f>
        <v>Arab</v>
      </c>
      <c r="O468" s="1" t="str">
        <f aca="false">IF(J468="M","Medium",IF(J468="L","Light",IF(J468="D","Dark")))</f>
        <v>Dark</v>
      </c>
    </row>
    <row r="469" customFormat="false" ht="15" hidden="false" customHeight="false" outlineLevel="0" collapsed="false">
      <c r="A469" s="7" t="s">
        <v>945</v>
      </c>
      <c r="B469" s="8" t="n">
        <v>44536</v>
      </c>
      <c r="C469" s="7" t="s">
        <v>946</v>
      </c>
      <c r="D469" s="1" t="s">
        <v>87</v>
      </c>
      <c r="E469" s="7" t="n">
        <v>1</v>
      </c>
      <c r="F469" s="7" t="str">
        <f aca="false">_xlfn.XLOOKUP(C469,customers!A468:A1468,customers!B468:B1468,,0)</f>
        <v>Rhona Lequeux</v>
      </c>
      <c r="G469" s="7" t="str">
        <f aca="false">IF(_xlfn.XLOOKUP(C469,customers!$A$1:$A$1001,customers!$C$1:$C$1001,,3)=0,"",_xlfn.XLOOKUP(C469,customers!$A$1:$A$1001,customers!$C$1:$C$1001,,3))</f>
        <v>rlequeuxcz@newyorker.com</v>
      </c>
      <c r="H469" s="7" t="str">
        <f aca="false">_xlfn.XLOOKUP(C469,customers!$A$1:$A$1001,customers!$G$1:$G$1001,,0)</f>
        <v>United States</v>
      </c>
      <c r="I469" s="1" t="str">
        <f aca="false">VLOOKUP(D469,products!$A$1:$G$49,2,0)</f>
        <v>Ara</v>
      </c>
      <c r="J469" s="1" t="str">
        <f aca="false">VLOOKUP($D469,products!$A$1:$G$49,3,0)</f>
        <v>D</v>
      </c>
      <c r="K469" s="9" t="n">
        <f aca="false">VLOOKUP($D469,products!$A$1:$G$49,4,0)</f>
        <v>0.5</v>
      </c>
      <c r="L469" s="10" t="n">
        <f aca="false">VLOOKUP($D469,products!$A$1:$G$49,5,0)</f>
        <v>5.97</v>
      </c>
      <c r="M469" s="10" t="n">
        <f aca="false">L469*E469</f>
        <v>5.97</v>
      </c>
      <c r="N469" s="1" t="str">
        <f aca="false">IF(I469="Rob","Robusta",IF(I469="Exc","Excelsa",IF(I469="Ara","Arab",IF(I469="Lib","Liberica"))))</f>
        <v>Arab</v>
      </c>
      <c r="O469" s="1" t="str">
        <f aca="false">IF(J469="M","Medium",IF(J469="L","Light",IF(J469="D","Dark")))</f>
        <v>Dark</v>
      </c>
    </row>
    <row r="470" customFormat="false" ht="15" hidden="false" customHeight="false" outlineLevel="0" collapsed="false">
      <c r="A470" s="7" t="s">
        <v>947</v>
      </c>
      <c r="B470" s="8" t="n">
        <v>44023</v>
      </c>
      <c r="C470" s="7" t="s">
        <v>948</v>
      </c>
      <c r="D470" s="1" t="s">
        <v>24</v>
      </c>
      <c r="E470" s="7" t="n">
        <v>3</v>
      </c>
      <c r="F470" s="7" t="str">
        <f aca="false">_xlfn.XLOOKUP(C470,customers!A469:A1469,customers!B469:B1469,,0)</f>
        <v>Julius Mccaull</v>
      </c>
      <c r="G470" s="7" t="str">
        <f aca="false">IF(_xlfn.XLOOKUP(C470,customers!$A$1:$A$1001,customers!$C$1:$C$1001,,3)=0,"",_xlfn.XLOOKUP(C470,customers!$A$1:$A$1001,customers!$C$1:$C$1001,,3))</f>
        <v>jmccaulld0@parallels.com</v>
      </c>
      <c r="H470" s="7" t="str">
        <f aca="false">_xlfn.XLOOKUP(C470,customers!$A$1:$A$1001,customers!$G$1:$G$1001,,0)</f>
        <v>United States</v>
      </c>
      <c r="I470" s="1" t="str">
        <f aca="false">VLOOKUP(D470,products!$A$1:$G$49,2,0)</f>
        <v>Exc</v>
      </c>
      <c r="J470" s="1" t="str">
        <f aca="false">VLOOKUP($D470,products!$A$1:$G$49,3,0)</f>
        <v>M</v>
      </c>
      <c r="K470" s="9" t="n">
        <f aca="false">VLOOKUP($D470,products!$A$1:$G$49,4,0)</f>
        <v>1</v>
      </c>
      <c r="L470" s="10" t="n">
        <f aca="false">VLOOKUP($D470,products!$A$1:$G$49,5,0)</f>
        <v>13.75</v>
      </c>
      <c r="M470" s="10" t="n">
        <f aca="false">L470*E470</f>
        <v>41.25</v>
      </c>
      <c r="N470" s="1" t="str">
        <f aca="false">IF(I470="Rob","Robusta",IF(I470="Exc","Excelsa",IF(I470="Ara","Arab",IF(I470="Lib","Liberica"))))</f>
        <v>Excelsa</v>
      </c>
      <c r="O470" s="1" t="str">
        <f aca="false">IF(J470="M","Medium",IF(J470="L","Light",IF(J470="D","Dark")))</f>
        <v>Medium</v>
      </c>
    </row>
    <row r="471" customFormat="false" ht="15" hidden="false" customHeight="false" outlineLevel="0" collapsed="false">
      <c r="A471" s="7" t="s">
        <v>949</v>
      </c>
      <c r="B471" s="8" t="n">
        <v>44375</v>
      </c>
      <c r="C471" s="7" t="s">
        <v>950</v>
      </c>
      <c r="D471" s="1" t="s">
        <v>269</v>
      </c>
      <c r="E471" s="7" t="n">
        <v>5</v>
      </c>
      <c r="F471" s="7" t="str">
        <f aca="false">_xlfn.XLOOKUP(C471,customers!A470:A1470,customers!B470:B1470,,0)</f>
        <v>Ailey Brash</v>
      </c>
      <c r="G471" s="7" t="str">
        <f aca="false">IF(_xlfn.XLOOKUP(C471,customers!$A$1:$A$1001,customers!$C$1:$C$1001,,3)=0,"",_xlfn.XLOOKUP(C471,customers!$A$1:$A$1001,customers!$C$1:$C$1001,,3))</f>
        <v>abrashda@plala.or.jp</v>
      </c>
      <c r="H471" s="7" t="str">
        <f aca="false">_xlfn.XLOOKUP(C471,customers!$A$1:$A$1001,customers!$G$1:$G$1001,,0)</f>
        <v>United States</v>
      </c>
      <c r="I471" s="1" t="str">
        <f aca="false">VLOOKUP(D471,products!$A$1:$G$49,2,0)</f>
        <v>Exc</v>
      </c>
      <c r="J471" s="1" t="str">
        <f aca="false">VLOOKUP($D471,products!$A$1:$G$49,3,0)</f>
        <v>L</v>
      </c>
      <c r="K471" s="9" t="n">
        <f aca="false">VLOOKUP($D471,products!$A$1:$G$49,4,0)</f>
        <v>0.2</v>
      </c>
      <c r="L471" s="10" t="n">
        <f aca="false">VLOOKUP($D471,products!$A$1:$G$49,5,0)</f>
        <v>4.455</v>
      </c>
      <c r="M471" s="10" t="n">
        <f aca="false">L471*E471</f>
        <v>22.275</v>
      </c>
      <c r="N471" s="1" t="str">
        <f aca="false">IF(I471="Rob","Robusta",IF(I471="Exc","Excelsa",IF(I471="Ara","Arab",IF(I471="Lib","Liberica"))))</f>
        <v>Excelsa</v>
      </c>
      <c r="O471" s="1" t="str">
        <f aca="false">IF(J471="M","Medium",IF(J471="L","Light",IF(J471="D","Dark")))</f>
        <v>Light</v>
      </c>
    </row>
    <row r="472" customFormat="false" ht="15" hidden="false" customHeight="false" outlineLevel="0" collapsed="false">
      <c r="A472" s="7" t="s">
        <v>951</v>
      </c>
      <c r="B472" s="8" t="n">
        <v>44656</v>
      </c>
      <c r="C472" s="7" t="s">
        <v>952</v>
      </c>
      <c r="D472" s="1" t="s">
        <v>82</v>
      </c>
      <c r="E472" s="7" t="n">
        <v>1</v>
      </c>
      <c r="F472" s="7" t="str">
        <f aca="false">_xlfn.XLOOKUP(C472,customers!A471:A1471,customers!B471:B1471,,0)</f>
        <v>Alberto Hutchinson</v>
      </c>
      <c r="G472" s="7" t="str">
        <f aca="false">IF(_xlfn.XLOOKUP(C472,customers!$A$1:$A$1001,customers!$C$1:$C$1001,,3)=0,"",_xlfn.XLOOKUP(C472,customers!$A$1:$A$1001,customers!$C$1:$C$1001,,3))</f>
        <v>ahutchinsond2@imgur.com</v>
      </c>
      <c r="H472" s="7" t="str">
        <f aca="false">_xlfn.XLOOKUP(C472,customers!$A$1:$A$1001,customers!$G$1:$G$1001,,0)</f>
        <v>United States</v>
      </c>
      <c r="I472" s="1" t="str">
        <f aca="false">VLOOKUP(D472,products!$A$1:$G$49,2,0)</f>
        <v>Ara</v>
      </c>
      <c r="J472" s="1" t="str">
        <f aca="false">VLOOKUP($D472,products!$A$1:$G$49,3,0)</f>
        <v>M</v>
      </c>
      <c r="K472" s="9" t="n">
        <f aca="false">VLOOKUP($D472,products!$A$1:$G$49,4,0)</f>
        <v>0.5</v>
      </c>
      <c r="L472" s="10" t="n">
        <f aca="false">VLOOKUP($D472,products!$A$1:$G$49,5,0)</f>
        <v>6.75</v>
      </c>
      <c r="M472" s="10" t="n">
        <f aca="false">L472*E472</f>
        <v>6.75</v>
      </c>
      <c r="N472" s="1" t="str">
        <f aca="false">IF(I472="Rob","Robusta",IF(I472="Exc","Excelsa",IF(I472="Ara","Arab",IF(I472="Lib","Liberica"))))</f>
        <v>Arab</v>
      </c>
      <c r="O472" s="1" t="str">
        <f aca="false">IF(J472="M","Medium",IF(J472="L","Light",IF(J472="D","Dark")))</f>
        <v>Medium</v>
      </c>
    </row>
    <row r="473" customFormat="false" ht="15" hidden="false" customHeight="false" outlineLevel="0" collapsed="false">
      <c r="A473" s="7" t="s">
        <v>953</v>
      </c>
      <c r="B473" s="8" t="n">
        <v>44644</v>
      </c>
      <c r="C473" s="7" t="s">
        <v>954</v>
      </c>
      <c r="D473" s="1" t="s">
        <v>212</v>
      </c>
      <c r="E473" s="7" t="n">
        <v>4</v>
      </c>
      <c r="F473" s="7" t="str">
        <f aca="false">_xlfn.XLOOKUP(C473,customers!A472:A1472,customers!B472:B1472,,0)</f>
        <v>Lamond Gheeraert</v>
      </c>
      <c r="G473" s="7" t="str">
        <f aca="false">IF(_xlfn.XLOOKUP(C473,customers!$A$1:$A$1001,customers!$C$1:$C$1001,,3)=0,"",_xlfn.XLOOKUP(C473,customers!$A$1:$A$1001,customers!$C$1:$C$1001,,3))</f>
        <v/>
      </c>
      <c r="H473" s="7" t="str">
        <f aca="false">_xlfn.XLOOKUP(C473,customers!$A$1:$A$1001,customers!$G$1:$G$1001,,0)</f>
        <v>United States</v>
      </c>
      <c r="I473" s="1" t="str">
        <f aca="false">VLOOKUP(D473,products!$A$1:$G$49,2,0)</f>
        <v>Lib</v>
      </c>
      <c r="J473" s="1" t="str">
        <f aca="false">VLOOKUP($D473,products!$A$1:$G$49,3,0)</f>
        <v>M</v>
      </c>
      <c r="K473" s="9" t="n">
        <f aca="false">VLOOKUP($D473,products!$A$1:$G$49,4,0)</f>
        <v>2.5</v>
      </c>
      <c r="L473" s="10" t="n">
        <f aca="false">VLOOKUP($D473,products!$A$1:$G$49,5,0)</f>
        <v>33.465</v>
      </c>
      <c r="M473" s="10" t="n">
        <f aca="false">L473*E473</f>
        <v>133.86</v>
      </c>
      <c r="N473" s="1" t="str">
        <f aca="false">IF(I473="Rob","Robusta",IF(I473="Exc","Excelsa",IF(I473="Ara","Arab",IF(I473="Lib","Liberica"))))</f>
        <v>Liberica</v>
      </c>
      <c r="O473" s="1" t="str">
        <f aca="false">IF(J473="M","Medium",IF(J473="L","Light",IF(J473="D","Dark")))</f>
        <v>Medium</v>
      </c>
    </row>
    <row r="474" customFormat="false" ht="15" hidden="false" customHeight="false" outlineLevel="0" collapsed="false">
      <c r="A474" s="7" t="s">
        <v>955</v>
      </c>
      <c r="B474" s="8" t="n">
        <v>43869</v>
      </c>
      <c r="C474" s="7" t="s">
        <v>956</v>
      </c>
      <c r="D474" s="1" t="s">
        <v>69</v>
      </c>
      <c r="E474" s="7" t="n">
        <v>2</v>
      </c>
      <c r="F474" s="7" t="str">
        <f aca="false">_xlfn.XLOOKUP(C474,customers!A473:A1473,customers!B473:B1473,,0)</f>
        <v>Roxine Drivers</v>
      </c>
      <c r="G474" s="7" t="str">
        <f aca="false">IF(_xlfn.XLOOKUP(C474,customers!$A$1:$A$1001,customers!$C$1:$C$1001,,3)=0,"",_xlfn.XLOOKUP(C474,customers!$A$1:$A$1001,customers!$C$1:$C$1001,,3))</f>
        <v>rdriversd4@hexun.com</v>
      </c>
      <c r="H474" s="7" t="str">
        <f aca="false">_xlfn.XLOOKUP(C474,customers!$A$1:$A$1001,customers!$G$1:$G$1001,,0)</f>
        <v>United States</v>
      </c>
      <c r="I474" s="1" t="str">
        <f aca="false">VLOOKUP(D474,products!$A$1:$G$49,2,0)</f>
        <v>Ara</v>
      </c>
      <c r="J474" s="1" t="str">
        <f aca="false">VLOOKUP($D474,products!$A$1:$G$49,3,0)</f>
        <v>D</v>
      </c>
      <c r="K474" s="9" t="n">
        <f aca="false">VLOOKUP($D474,products!$A$1:$G$49,4,0)</f>
        <v>0.2</v>
      </c>
      <c r="L474" s="10" t="n">
        <f aca="false">VLOOKUP($D474,products!$A$1:$G$49,5,0)</f>
        <v>2.985</v>
      </c>
      <c r="M474" s="10" t="n">
        <f aca="false">L474*E474</f>
        <v>5.97</v>
      </c>
      <c r="N474" s="1" t="str">
        <f aca="false">IF(I474="Rob","Robusta",IF(I474="Exc","Excelsa",IF(I474="Ara","Arab",IF(I474="Lib","Liberica"))))</f>
        <v>Arab</v>
      </c>
      <c r="O474" s="1" t="str">
        <f aca="false">IF(J474="M","Medium",IF(J474="L","Light",IF(J474="D","Dark")))</f>
        <v>Dark</v>
      </c>
    </row>
    <row r="475" customFormat="false" ht="15" hidden="false" customHeight="false" outlineLevel="0" collapsed="false">
      <c r="A475" s="7" t="s">
        <v>957</v>
      </c>
      <c r="B475" s="8" t="n">
        <v>44603</v>
      </c>
      <c r="C475" s="7" t="s">
        <v>958</v>
      </c>
      <c r="D475" s="1" t="s">
        <v>21</v>
      </c>
      <c r="E475" s="7" t="n">
        <v>2</v>
      </c>
      <c r="F475" s="7" t="str">
        <f aca="false">_xlfn.XLOOKUP(C475,customers!A474:A1474,customers!B474:B1474,,0)</f>
        <v>Heloise Zeal</v>
      </c>
      <c r="G475" s="7" t="str">
        <f aca="false">IF(_xlfn.XLOOKUP(C475,customers!$A$1:$A$1001,customers!$C$1:$C$1001,,3)=0,"",_xlfn.XLOOKUP(C475,customers!$A$1:$A$1001,customers!$C$1:$C$1001,,3))</f>
        <v>hzeald5@google.de</v>
      </c>
      <c r="H475" s="7" t="str">
        <f aca="false">_xlfn.XLOOKUP(C475,customers!$A$1:$A$1001,customers!$G$1:$G$1001,,0)</f>
        <v>United States</v>
      </c>
      <c r="I475" s="1" t="str">
        <f aca="false">VLOOKUP(D475,products!$A$1:$G$49,2,0)</f>
        <v>Ara</v>
      </c>
      <c r="J475" s="1" t="str">
        <f aca="false">VLOOKUP($D475,products!$A$1:$G$49,3,0)</f>
        <v>L</v>
      </c>
      <c r="K475" s="9" t="n">
        <f aca="false">VLOOKUP($D475,products!$A$1:$G$49,4,0)</f>
        <v>1</v>
      </c>
      <c r="L475" s="10" t="n">
        <f aca="false">VLOOKUP($D475,products!$A$1:$G$49,5,0)</f>
        <v>12.95</v>
      </c>
      <c r="M475" s="10" t="n">
        <f aca="false">L475*E475</f>
        <v>25.9</v>
      </c>
      <c r="N475" s="1" t="str">
        <f aca="false">IF(I475="Rob","Robusta",IF(I475="Exc","Excelsa",IF(I475="Ara","Arab",IF(I475="Lib","Liberica"))))</f>
        <v>Arab</v>
      </c>
      <c r="O475" s="1" t="str">
        <f aca="false">IF(J475="M","Medium",IF(J475="L","Light",IF(J475="D","Dark")))</f>
        <v>Light</v>
      </c>
    </row>
    <row r="476" customFormat="false" ht="15" hidden="false" customHeight="false" outlineLevel="0" collapsed="false">
      <c r="A476" s="7" t="s">
        <v>959</v>
      </c>
      <c r="B476" s="8" t="n">
        <v>44014</v>
      </c>
      <c r="C476" s="7" t="s">
        <v>960</v>
      </c>
      <c r="D476" s="1" t="s">
        <v>127</v>
      </c>
      <c r="E476" s="7" t="n">
        <v>1</v>
      </c>
      <c r="F476" s="7" t="str">
        <f aca="false">_xlfn.XLOOKUP(C476,customers!A475:A1475,customers!B475:B1475,,0)</f>
        <v>Granger Smallcombe</v>
      </c>
      <c r="G476" s="7" t="str">
        <f aca="false">IF(_xlfn.XLOOKUP(C476,customers!$A$1:$A$1001,customers!$C$1:$C$1001,,3)=0,"",_xlfn.XLOOKUP(C476,customers!$A$1:$A$1001,customers!$C$1:$C$1001,,3))</f>
        <v>gsmallcombed6@ucla.edu</v>
      </c>
      <c r="H476" s="7" t="str">
        <f aca="false">_xlfn.XLOOKUP(C476,customers!$A$1:$A$1001,customers!$G$1:$G$1001,,0)</f>
        <v>Ireland</v>
      </c>
      <c r="I476" s="1" t="str">
        <f aca="false">VLOOKUP(D476,products!$A$1:$G$49,2,0)</f>
        <v>Exc</v>
      </c>
      <c r="J476" s="1" t="str">
        <f aca="false">VLOOKUP($D476,products!$A$1:$G$49,3,0)</f>
        <v>M</v>
      </c>
      <c r="K476" s="9" t="n">
        <f aca="false">VLOOKUP($D476,products!$A$1:$G$49,4,0)</f>
        <v>2.5</v>
      </c>
      <c r="L476" s="10" t="n">
        <f aca="false">VLOOKUP($D476,products!$A$1:$G$49,5,0)</f>
        <v>31.625</v>
      </c>
      <c r="M476" s="10" t="n">
        <f aca="false">L476*E476</f>
        <v>31.625</v>
      </c>
      <c r="N476" s="1" t="str">
        <f aca="false">IF(I476="Rob","Robusta",IF(I476="Exc","Excelsa",IF(I476="Ara","Arab",IF(I476="Lib","Liberica"))))</f>
        <v>Excelsa</v>
      </c>
      <c r="O476" s="1" t="str">
        <f aca="false">IF(J476="M","Medium",IF(J476="L","Light",IF(J476="D","Dark")))</f>
        <v>Medium</v>
      </c>
    </row>
    <row r="477" customFormat="false" ht="15" hidden="false" customHeight="false" outlineLevel="0" collapsed="false">
      <c r="A477" s="7" t="s">
        <v>961</v>
      </c>
      <c r="B477" s="8" t="n">
        <v>44767</v>
      </c>
      <c r="C477" s="7" t="s">
        <v>962</v>
      </c>
      <c r="D477" s="1" t="s">
        <v>92</v>
      </c>
      <c r="E477" s="7" t="n">
        <v>2</v>
      </c>
      <c r="F477" s="7" t="str">
        <f aca="false">_xlfn.XLOOKUP(C477,customers!A476:A1476,customers!B476:B1476,,0)</f>
        <v>Daryn Dibley</v>
      </c>
      <c r="G477" s="7" t="str">
        <f aca="false">IF(_xlfn.XLOOKUP(C477,customers!$A$1:$A$1001,customers!$C$1:$C$1001,,3)=0,"",_xlfn.XLOOKUP(C477,customers!$A$1:$A$1001,customers!$C$1:$C$1001,,3))</f>
        <v>ddibleyd7@feedburner.com</v>
      </c>
      <c r="H477" s="7" t="str">
        <f aca="false">_xlfn.XLOOKUP(C477,customers!$A$1:$A$1001,customers!$G$1:$G$1001,,0)</f>
        <v>United States</v>
      </c>
      <c r="I477" s="1" t="str">
        <f aca="false">VLOOKUP(D477,products!$A$1:$G$49,2,0)</f>
        <v>Lib</v>
      </c>
      <c r="J477" s="1" t="str">
        <f aca="false">VLOOKUP($D477,products!$A$1:$G$49,3,0)</f>
        <v>M</v>
      </c>
      <c r="K477" s="9" t="n">
        <f aca="false">VLOOKUP($D477,products!$A$1:$G$49,4,0)</f>
        <v>0.2</v>
      </c>
      <c r="L477" s="10" t="n">
        <f aca="false">VLOOKUP($D477,products!$A$1:$G$49,5,0)</f>
        <v>4.365</v>
      </c>
      <c r="M477" s="10" t="n">
        <f aca="false">L477*E477</f>
        <v>8.73</v>
      </c>
      <c r="N477" s="1" t="str">
        <f aca="false">IF(I477="Rob","Robusta",IF(I477="Exc","Excelsa",IF(I477="Ara","Arab",IF(I477="Lib","Liberica"))))</f>
        <v>Liberica</v>
      </c>
      <c r="O477" s="1" t="str">
        <f aca="false">IF(J477="M","Medium",IF(J477="L","Light",IF(J477="D","Dark")))</f>
        <v>Medium</v>
      </c>
    </row>
    <row r="478" customFormat="false" ht="15" hidden="false" customHeight="false" outlineLevel="0" collapsed="false">
      <c r="A478" s="7" t="s">
        <v>963</v>
      </c>
      <c r="B478" s="8" t="n">
        <v>44274</v>
      </c>
      <c r="C478" s="7" t="s">
        <v>964</v>
      </c>
      <c r="D478" s="1" t="s">
        <v>269</v>
      </c>
      <c r="E478" s="7" t="n">
        <v>6</v>
      </c>
      <c r="F478" s="7" t="str">
        <f aca="false">_xlfn.XLOOKUP(C478,customers!A477:A1477,customers!B477:B1477,,0)</f>
        <v>Gardy Dimitriou</v>
      </c>
      <c r="G478" s="7" t="str">
        <f aca="false">IF(_xlfn.XLOOKUP(C478,customers!$A$1:$A$1001,customers!$C$1:$C$1001,,3)=0,"",_xlfn.XLOOKUP(C478,customers!$A$1:$A$1001,customers!$C$1:$C$1001,,3))</f>
        <v>gdimitrioud8@chronoengine.com</v>
      </c>
      <c r="H478" s="7" t="str">
        <f aca="false">_xlfn.XLOOKUP(C478,customers!$A$1:$A$1001,customers!$G$1:$G$1001,,0)</f>
        <v>United States</v>
      </c>
      <c r="I478" s="1" t="str">
        <f aca="false">VLOOKUP(D478,products!$A$1:$G$49,2,0)</f>
        <v>Exc</v>
      </c>
      <c r="J478" s="1" t="str">
        <f aca="false">VLOOKUP($D478,products!$A$1:$G$49,3,0)</f>
        <v>L</v>
      </c>
      <c r="K478" s="9" t="n">
        <f aca="false">VLOOKUP($D478,products!$A$1:$G$49,4,0)</f>
        <v>0.2</v>
      </c>
      <c r="L478" s="10" t="n">
        <f aca="false">VLOOKUP($D478,products!$A$1:$G$49,5,0)</f>
        <v>4.455</v>
      </c>
      <c r="M478" s="10" t="n">
        <f aca="false">L478*E478</f>
        <v>26.73</v>
      </c>
      <c r="N478" s="1" t="str">
        <f aca="false">IF(I478="Rob","Robusta",IF(I478="Exc","Excelsa",IF(I478="Ara","Arab",IF(I478="Lib","Liberica"))))</f>
        <v>Excelsa</v>
      </c>
      <c r="O478" s="1" t="str">
        <f aca="false">IF(J478="M","Medium",IF(J478="L","Light",IF(J478="D","Dark")))</f>
        <v>Light</v>
      </c>
    </row>
    <row r="479" customFormat="false" ht="15" hidden="false" customHeight="false" outlineLevel="0" collapsed="false">
      <c r="A479" s="7" t="s">
        <v>965</v>
      </c>
      <c r="B479" s="8" t="n">
        <v>43962</v>
      </c>
      <c r="C479" s="7" t="s">
        <v>966</v>
      </c>
      <c r="D479" s="1" t="s">
        <v>92</v>
      </c>
      <c r="E479" s="7" t="n">
        <v>6</v>
      </c>
      <c r="F479" s="7" t="str">
        <f aca="false">_xlfn.XLOOKUP(C479,customers!A478:A1478,customers!B478:B1478,,0)</f>
        <v>Fanny Flanagan</v>
      </c>
      <c r="G479" s="7" t="str">
        <f aca="false">IF(_xlfn.XLOOKUP(C479,customers!$A$1:$A$1001,customers!$C$1:$C$1001,,3)=0,"",_xlfn.XLOOKUP(C479,customers!$A$1:$A$1001,customers!$C$1:$C$1001,,3))</f>
        <v>fflanagand9@woothemes.com</v>
      </c>
      <c r="H479" s="7" t="str">
        <f aca="false">_xlfn.XLOOKUP(C479,customers!$A$1:$A$1001,customers!$G$1:$G$1001,,0)</f>
        <v>United States</v>
      </c>
      <c r="I479" s="1" t="str">
        <f aca="false">VLOOKUP(D479,products!$A$1:$G$49,2,0)</f>
        <v>Lib</v>
      </c>
      <c r="J479" s="1" t="str">
        <f aca="false">VLOOKUP($D479,products!$A$1:$G$49,3,0)</f>
        <v>M</v>
      </c>
      <c r="K479" s="9" t="n">
        <f aca="false">VLOOKUP($D479,products!$A$1:$G$49,4,0)</f>
        <v>0.2</v>
      </c>
      <c r="L479" s="10" t="n">
        <f aca="false">VLOOKUP($D479,products!$A$1:$G$49,5,0)</f>
        <v>4.365</v>
      </c>
      <c r="M479" s="10" t="n">
        <f aca="false">L479*E479</f>
        <v>26.19</v>
      </c>
      <c r="N479" s="1" t="str">
        <f aca="false">IF(I479="Rob","Robusta",IF(I479="Exc","Excelsa",IF(I479="Ara","Arab",IF(I479="Lib","Liberica"))))</f>
        <v>Liberica</v>
      </c>
      <c r="O479" s="1" t="str">
        <f aca="false">IF(J479="M","Medium",IF(J479="L","Light",IF(J479="D","Dark")))</f>
        <v>Medium</v>
      </c>
    </row>
    <row r="480" customFormat="false" ht="15" hidden="false" customHeight="false" outlineLevel="0" collapsed="false">
      <c r="A480" s="7" t="s">
        <v>967</v>
      </c>
      <c r="B480" s="8" t="n">
        <v>43624</v>
      </c>
      <c r="C480" s="7" t="s">
        <v>950</v>
      </c>
      <c r="D480" s="1" t="s">
        <v>194</v>
      </c>
      <c r="E480" s="7" t="n">
        <v>6</v>
      </c>
      <c r="F480" s="7" t="str">
        <f aca="false">_xlfn.XLOOKUP(C480,customers!A479:A1479,customers!B479:B1479,,0)</f>
        <v>Ailey Brash</v>
      </c>
      <c r="G480" s="7" t="str">
        <f aca="false">IF(_xlfn.XLOOKUP(C480,customers!$A$1:$A$1001,customers!$C$1:$C$1001,,3)=0,"",_xlfn.XLOOKUP(C480,customers!$A$1:$A$1001,customers!$C$1:$C$1001,,3))</f>
        <v>abrashda@plala.or.jp</v>
      </c>
      <c r="H480" s="7" t="str">
        <f aca="false">_xlfn.XLOOKUP(C480,customers!$A$1:$A$1001,customers!$G$1:$G$1001,,0)</f>
        <v>United States</v>
      </c>
      <c r="I480" s="1" t="str">
        <f aca="false">VLOOKUP(D480,products!$A$1:$G$49,2,0)</f>
        <v>Rob</v>
      </c>
      <c r="J480" s="1" t="str">
        <f aca="false">VLOOKUP($D480,products!$A$1:$G$49,3,0)</f>
        <v>D</v>
      </c>
      <c r="K480" s="9" t="n">
        <f aca="false">VLOOKUP($D480,products!$A$1:$G$49,4,0)</f>
        <v>1</v>
      </c>
      <c r="L480" s="10" t="n">
        <f aca="false">VLOOKUP($D480,products!$A$1:$G$49,5,0)</f>
        <v>8.95</v>
      </c>
      <c r="M480" s="10" t="n">
        <f aca="false">L480*E480</f>
        <v>53.7</v>
      </c>
      <c r="N480" s="1" t="str">
        <f aca="false">IF(I480="Rob","Robusta",IF(I480="Exc","Excelsa",IF(I480="Ara","Arab",IF(I480="Lib","Liberica"))))</f>
        <v>Robusta</v>
      </c>
      <c r="O480" s="1" t="str">
        <f aca="false">IF(J480="M","Medium",IF(J480="L","Light",IF(J480="D","Dark")))</f>
        <v>Dark</v>
      </c>
    </row>
    <row r="481" customFormat="false" ht="15" hidden="false" customHeight="false" outlineLevel="0" collapsed="false">
      <c r="A481" s="7" t="s">
        <v>967</v>
      </c>
      <c r="B481" s="8" t="n">
        <v>43624</v>
      </c>
      <c r="C481" s="7" t="s">
        <v>950</v>
      </c>
      <c r="D481" s="1" t="s">
        <v>127</v>
      </c>
      <c r="E481" s="7" t="n">
        <v>4</v>
      </c>
      <c r="F481" s="7" t="str">
        <f aca="false">_xlfn.XLOOKUP(C481,customers!A480:A1480,customers!B480:B1480,,0)</f>
        <v>Ailey Brash</v>
      </c>
      <c r="G481" s="7" t="str">
        <f aca="false">IF(_xlfn.XLOOKUP(C481,customers!$A$1:$A$1001,customers!$C$1:$C$1001,,3)=0,"",_xlfn.XLOOKUP(C481,customers!$A$1:$A$1001,customers!$C$1:$C$1001,,3))</f>
        <v>abrashda@plala.or.jp</v>
      </c>
      <c r="H481" s="7" t="str">
        <f aca="false">_xlfn.XLOOKUP(C481,customers!$A$1:$A$1001,customers!$G$1:$G$1001,,0)</f>
        <v>United States</v>
      </c>
      <c r="I481" s="1" t="str">
        <f aca="false">VLOOKUP(D481,products!$A$1:$G$49,2,0)</f>
        <v>Exc</v>
      </c>
      <c r="J481" s="1" t="str">
        <f aca="false">VLOOKUP($D481,products!$A$1:$G$49,3,0)</f>
        <v>M</v>
      </c>
      <c r="K481" s="9" t="n">
        <f aca="false">VLOOKUP($D481,products!$A$1:$G$49,4,0)</f>
        <v>2.5</v>
      </c>
      <c r="L481" s="10" t="n">
        <f aca="false">VLOOKUP($D481,products!$A$1:$G$49,5,0)</f>
        <v>31.625</v>
      </c>
      <c r="M481" s="10" t="n">
        <f aca="false">L481*E481</f>
        <v>126.5</v>
      </c>
      <c r="N481" s="1" t="str">
        <f aca="false">IF(I481="Rob","Robusta",IF(I481="Exc","Excelsa",IF(I481="Ara","Arab",IF(I481="Lib","Liberica"))))</f>
        <v>Excelsa</v>
      </c>
      <c r="O481" s="1" t="str">
        <f aca="false">IF(J481="M","Medium",IF(J481="L","Light",IF(J481="D","Dark")))</f>
        <v>Medium</v>
      </c>
    </row>
    <row r="482" customFormat="false" ht="15" hidden="false" customHeight="false" outlineLevel="0" collapsed="false">
      <c r="A482" s="7" t="s">
        <v>967</v>
      </c>
      <c r="B482" s="8" t="n">
        <v>43624</v>
      </c>
      <c r="C482" s="7" t="s">
        <v>950</v>
      </c>
      <c r="D482" s="1" t="s">
        <v>79</v>
      </c>
      <c r="E482" s="7" t="n">
        <v>1</v>
      </c>
      <c r="F482" s="7" t="e">
        <f aca="false">_xlfn.XLOOKUP(C482,customers!A481:A1481,customers!B481:B1481,,0)</f>
        <v>#N/A</v>
      </c>
      <c r="G482" s="7" t="str">
        <f aca="false">IF(_xlfn.XLOOKUP(C482,customers!$A$1:$A$1001,customers!$C$1:$C$1001,,3)=0,"",_xlfn.XLOOKUP(C482,customers!$A$1:$A$1001,customers!$C$1:$C$1001,,3))</f>
        <v>abrashda@plala.or.jp</v>
      </c>
      <c r="H482" s="7" t="str">
        <f aca="false">_xlfn.XLOOKUP(C482,customers!$A$1:$A$1001,customers!$G$1:$G$1001,,0)</f>
        <v>United States</v>
      </c>
      <c r="I482" s="1" t="str">
        <f aca="false">VLOOKUP(D482,products!$A$1:$G$49,2,0)</f>
        <v>Exc</v>
      </c>
      <c r="J482" s="1" t="str">
        <f aca="false">VLOOKUP($D482,products!$A$1:$G$49,3,0)</f>
        <v>M</v>
      </c>
      <c r="K482" s="9" t="n">
        <f aca="false">VLOOKUP($D482,products!$A$1:$G$49,4,0)</f>
        <v>0.2</v>
      </c>
      <c r="L482" s="10" t="n">
        <f aca="false">VLOOKUP($D482,products!$A$1:$G$49,5,0)</f>
        <v>4.125</v>
      </c>
      <c r="M482" s="10" t="n">
        <f aca="false">L482*E482</f>
        <v>4.125</v>
      </c>
      <c r="N482" s="1" t="str">
        <f aca="false">IF(I482="Rob","Robusta",IF(I482="Exc","Excelsa",IF(I482="Ara","Arab",IF(I482="Lib","Liberica"))))</f>
        <v>Excelsa</v>
      </c>
      <c r="O482" s="1" t="str">
        <f aca="false">IF(J482="M","Medium",IF(J482="L","Light",IF(J482="D","Dark")))</f>
        <v>Medium</v>
      </c>
    </row>
    <row r="483" customFormat="false" ht="15" hidden="false" customHeight="false" outlineLevel="0" collapsed="false">
      <c r="A483" s="7" t="s">
        <v>968</v>
      </c>
      <c r="B483" s="8" t="n">
        <v>43747</v>
      </c>
      <c r="C483" s="7" t="s">
        <v>969</v>
      </c>
      <c r="D483" s="1" t="s">
        <v>204</v>
      </c>
      <c r="E483" s="7" t="n">
        <v>2</v>
      </c>
      <c r="F483" s="7" t="str">
        <f aca="false">_xlfn.XLOOKUP(C483,customers!A482:A1482,customers!B482:B1482,,0)</f>
        <v>Nanny Izhakov</v>
      </c>
      <c r="G483" s="7" t="str">
        <f aca="false">IF(_xlfn.XLOOKUP(C483,customers!$A$1:$A$1001,customers!$C$1:$C$1001,,3)=0,"",_xlfn.XLOOKUP(C483,customers!$A$1:$A$1001,customers!$C$1:$C$1001,,3))</f>
        <v>nizhakovdd@aol.com</v>
      </c>
      <c r="H483" s="7" t="str">
        <f aca="false">_xlfn.XLOOKUP(C483,customers!$A$1:$A$1001,customers!$G$1:$G$1001,,0)</f>
        <v>United Kingdom</v>
      </c>
      <c r="I483" s="1" t="str">
        <f aca="false">VLOOKUP(D483,products!$A$1:$G$49,2,0)</f>
        <v>Rob</v>
      </c>
      <c r="J483" s="1" t="str">
        <f aca="false">VLOOKUP($D483,products!$A$1:$G$49,3,0)</f>
        <v>L</v>
      </c>
      <c r="K483" s="9" t="n">
        <f aca="false">VLOOKUP($D483,products!$A$1:$G$49,4,0)</f>
        <v>1</v>
      </c>
      <c r="L483" s="10" t="n">
        <f aca="false">VLOOKUP($D483,products!$A$1:$G$49,5,0)</f>
        <v>11.95</v>
      </c>
      <c r="M483" s="10" t="n">
        <f aca="false">L483*E483</f>
        <v>23.9</v>
      </c>
      <c r="N483" s="1" t="str">
        <f aca="false">IF(I483="Rob","Robusta",IF(I483="Exc","Excelsa",IF(I483="Ara","Arab",IF(I483="Lib","Liberica"))))</f>
        <v>Robusta</v>
      </c>
      <c r="O483" s="1" t="str">
        <f aca="false">IF(J483="M","Medium",IF(J483="L","Light",IF(J483="D","Dark")))</f>
        <v>Light</v>
      </c>
    </row>
    <row r="484" customFormat="false" ht="15" hidden="false" customHeight="false" outlineLevel="0" collapsed="false">
      <c r="A484" s="7" t="s">
        <v>970</v>
      </c>
      <c r="B484" s="8" t="n">
        <v>44247</v>
      </c>
      <c r="C484" s="7" t="s">
        <v>971</v>
      </c>
      <c r="D484" s="1" t="s">
        <v>545</v>
      </c>
      <c r="E484" s="7" t="n">
        <v>5</v>
      </c>
      <c r="F484" s="7" t="str">
        <f aca="false">_xlfn.XLOOKUP(C484,customers!A483:A1483,customers!B483:B1483,,0)</f>
        <v>Stanly Keets</v>
      </c>
      <c r="G484" s="7" t="str">
        <f aca="false">IF(_xlfn.XLOOKUP(C484,customers!$A$1:$A$1001,customers!$C$1:$C$1001,,3)=0,"",_xlfn.XLOOKUP(C484,customers!$A$1:$A$1001,customers!$C$1:$C$1001,,3))</f>
        <v>skeetsde@answers.com</v>
      </c>
      <c r="H484" s="7" t="str">
        <f aca="false">_xlfn.XLOOKUP(C484,customers!$A$1:$A$1001,customers!$G$1:$G$1001,,0)</f>
        <v>United States</v>
      </c>
      <c r="I484" s="1" t="str">
        <f aca="false">VLOOKUP(D484,products!$A$1:$G$49,2,0)</f>
        <v>Exc</v>
      </c>
      <c r="J484" s="1" t="str">
        <f aca="false">VLOOKUP($D484,products!$A$1:$G$49,3,0)</f>
        <v>D</v>
      </c>
      <c r="K484" s="9" t="n">
        <f aca="false">VLOOKUP($D484,products!$A$1:$G$49,4,0)</f>
        <v>2.5</v>
      </c>
      <c r="L484" s="10" t="n">
        <f aca="false">VLOOKUP($D484,products!$A$1:$G$49,5,0)</f>
        <v>27.945</v>
      </c>
      <c r="M484" s="10" t="n">
        <f aca="false">L484*E484</f>
        <v>139.725</v>
      </c>
      <c r="N484" s="1" t="str">
        <f aca="false">IF(I484="Rob","Robusta",IF(I484="Exc","Excelsa",IF(I484="Ara","Arab",IF(I484="Lib","Liberica"))))</f>
        <v>Excelsa</v>
      </c>
      <c r="O484" s="1" t="str">
        <f aca="false">IF(J484="M","Medium",IF(J484="L","Light",IF(J484="D","Dark")))</f>
        <v>Dark</v>
      </c>
    </row>
    <row r="485" customFormat="false" ht="15" hidden="false" customHeight="false" outlineLevel="0" collapsed="false">
      <c r="A485" s="7" t="s">
        <v>972</v>
      </c>
      <c r="B485" s="8" t="n">
        <v>43790</v>
      </c>
      <c r="C485" s="7" t="s">
        <v>973</v>
      </c>
      <c r="D485" s="1" t="s">
        <v>124</v>
      </c>
      <c r="E485" s="7" t="n">
        <v>2</v>
      </c>
      <c r="F485" s="7" t="str">
        <f aca="false">_xlfn.XLOOKUP(C485,customers!A484:A1484,customers!B484:B1484,,0)</f>
        <v>Orion Dyott</v>
      </c>
      <c r="G485" s="7" t="str">
        <f aca="false">IF(_xlfn.XLOOKUP(C485,customers!$A$1:$A$1001,customers!$C$1:$C$1001,,3)=0,"",_xlfn.XLOOKUP(C485,customers!$A$1:$A$1001,customers!$C$1:$C$1001,,3))</f>
        <v/>
      </c>
      <c r="H485" s="7" t="str">
        <f aca="false">_xlfn.XLOOKUP(C485,customers!$A$1:$A$1001,customers!$G$1:$G$1001,,0)</f>
        <v>United States</v>
      </c>
      <c r="I485" s="1" t="str">
        <f aca="false">VLOOKUP(D485,products!$A$1:$G$49,2,0)</f>
        <v>Lib</v>
      </c>
      <c r="J485" s="1" t="str">
        <f aca="false">VLOOKUP($D485,products!$A$1:$G$49,3,0)</f>
        <v>D</v>
      </c>
      <c r="K485" s="9" t="n">
        <f aca="false">VLOOKUP($D485,products!$A$1:$G$49,4,0)</f>
        <v>2.5</v>
      </c>
      <c r="L485" s="10" t="n">
        <f aca="false">VLOOKUP($D485,products!$A$1:$G$49,5,0)</f>
        <v>29.785</v>
      </c>
      <c r="M485" s="10" t="n">
        <f aca="false">L485*E485</f>
        <v>59.57</v>
      </c>
      <c r="N485" s="1" t="str">
        <f aca="false">IF(I485="Rob","Robusta",IF(I485="Exc","Excelsa",IF(I485="Ara","Arab",IF(I485="Lib","Liberica"))))</f>
        <v>Liberica</v>
      </c>
      <c r="O485" s="1" t="str">
        <f aca="false">IF(J485="M","Medium",IF(J485="L","Light",IF(J485="D","Dark")))</f>
        <v>Dark</v>
      </c>
    </row>
    <row r="486" customFormat="false" ht="15" hidden="false" customHeight="false" outlineLevel="0" collapsed="false">
      <c r="A486" s="7" t="s">
        <v>974</v>
      </c>
      <c r="B486" s="8" t="n">
        <v>44479</v>
      </c>
      <c r="C486" s="7" t="s">
        <v>975</v>
      </c>
      <c r="D486" s="1" t="s">
        <v>98</v>
      </c>
      <c r="E486" s="7" t="n">
        <v>6</v>
      </c>
      <c r="F486" s="7" t="str">
        <f aca="false">_xlfn.XLOOKUP(C486,customers!A485:A1485,customers!B485:B1485,,0)</f>
        <v>Keefer Cake</v>
      </c>
      <c r="G486" s="7" t="str">
        <f aca="false">IF(_xlfn.XLOOKUP(C486,customers!$A$1:$A$1001,customers!$C$1:$C$1001,,3)=0,"",_xlfn.XLOOKUP(C486,customers!$A$1:$A$1001,customers!$C$1:$C$1001,,3))</f>
        <v>kcakedg@huffingtonpost.com</v>
      </c>
      <c r="H486" s="7" t="str">
        <f aca="false">_xlfn.XLOOKUP(C486,customers!$A$1:$A$1001,customers!$G$1:$G$1001,,0)</f>
        <v>United States</v>
      </c>
      <c r="I486" s="1" t="str">
        <f aca="false">VLOOKUP(D486,products!$A$1:$G$49,2,0)</f>
        <v>Lib</v>
      </c>
      <c r="J486" s="1" t="str">
        <f aca="false">VLOOKUP($D486,products!$A$1:$G$49,3,0)</f>
        <v>L</v>
      </c>
      <c r="K486" s="9" t="n">
        <f aca="false">VLOOKUP($D486,products!$A$1:$G$49,4,0)</f>
        <v>0.5</v>
      </c>
      <c r="L486" s="10" t="n">
        <f aca="false">VLOOKUP($D486,products!$A$1:$G$49,5,0)</f>
        <v>9.51</v>
      </c>
      <c r="M486" s="10" t="n">
        <f aca="false">L486*E486</f>
        <v>57.06</v>
      </c>
      <c r="N486" s="1" t="str">
        <f aca="false">IF(I486="Rob","Robusta",IF(I486="Exc","Excelsa",IF(I486="Ara","Arab",IF(I486="Lib","Liberica"))))</f>
        <v>Liberica</v>
      </c>
      <c r="O486" s="1" t="str">
        <f aca="false">IF(J486="M","Medium",IF(J486="L","Light",IF(J486="D","Dark")))</f>
        <v>Light</v>
      </c>
    </row>
    <row r="487" customFormat="false" ht="15" hidden="false" customHeight="false" outlineLevel="0" collapsed="false">
      <c r="A487" s="7" t="s">
        <v>976</v>
      </c>
      <c r="B487" s="8" t="n">
        <v>44413</v>
      </c>
      <c r="C487" s="7" t="s">
        <v>977</v>
      </c>
      <c r="D487" s="1" t="s">
        <v>197</v>
      </c>
      <c r="E487" s="7" t="n">
        <v>6</v>
      </c>
      <c r="F487" s="7" t="str">
        <f aca="false">_xlfn.XLOOKUP(C487,customers!A486:A1486,customers!B486:B1486,,0)</f>
        <v>Morna Hansed</v>
      </c>
      <c r="G487" s="7" t="str">
        <f aca="false">IF(_xlfn.XLOOKUP(C487,customers!$A$1:$A$1001,customers!$C$1:$C$1001,,3)=0,"",_xlfn.XLOOKUP(C487,customers!$A$1:$A$1001,customers!$C$1:$C$1001,,3))</f>
        <v>mhanseddh@instagram.com</v>
      </c>
      <c r="H487" s="7" t="str">
        <f aca="false">_xlfn.XLOOKUP(C487,customers!$A$1:$A$1001,customers!$G$1:$G$1001,,0)</f>
        <v>Ireland</v>
      </c>
      <c r="I487" s="1" t="str">
        <f aca="false">VLOOKUP(D487,products!$A$1:$G$49,2,0)</f>
        <v>Rob</v>
      </c>
      <c r="J487" s="1" t="str">
        <f aca="false">VLOOKUP($D487,products!$A$1:$G$49,3,0)</f>
        <v>L</v>
      </c>
      <c r="K487" s="9" t="n">
        <f aca="false">VLOOKUP($D487,products!$A$1:$G$49,4,0)</f>
        <v>0.2</v>
      </c>
      <c r="L487" s="10" t="n">
        <f aca="false">VLOOKUP($D487,products!$A$1:$G$49,5,0)</f>
        <v>3.585</v>
      </c>
      <c r="M487" s="10" t="n">
        <f aca="false">L487*E487</f>
        <v>21.51</v>
      </c>
      <c r="N487" s="1" t="str">
        <f aca="false">IF(I487="Rob","Robusta",IF(I487="Exc","Excelsa",IF(I487="Ara","Arab",IF(I487="Lib","Liberica"))))</f>
        <v>Robusta</v>
      </c>
      <c r="O487" s="1" t="str">
        <f aca="false">IF(J487="M","Medium",IF(J487="L","Light",IF(J487="D","Dark")))</f>
        <v>Light</v>
      </c>
    </row>
    <row r="488" customFormat="false" ht="15" hidden="false" customHeight="false" outlineLevel="0" collapsed="false">
      <c r="A488" s="7" t="s">
        <v>978</v>
      </c>
      <c r="B488" s="8" t="n">
        <v>44043</v>
      </c>
      <c r="C488" s="7" t="s">
        <v>979</v>
      </c>
      <c r="D488" s="1" t="s">
        <v>93</v>
      </c>
      <c r="E488" s="7" t="n">
        <v>6</v>
      </c>
      <c r="F488" s="7" t="str">
        <f aca="false">_xlfn.XLOOKUP(C488,customers!A487:A1487,customers!B487:B1487,,0)</f>
        <v>Franny Kienlein</v>
      </c>
      <c r="G488" s="7" t="str">
        <f aca="false">IF(_xlfn.XLOOKUP(C488,customers!$A$1:$A$1001,customers!$C$1:$C$1001,,3)=0,"",_xlfn.XLOOKUP(C488,customers!$A$1:$A$1001,customers!$C$1:$C$1001,,3))</f>
        <v>fkienleindi@trellian.com</v>
      </c>
      <c r="H488" s="7" t="str">
        <f aca="false">_xlfn.XLOOKUP(C488,customers!$A$1:$A$1001,customers!$G$1:$G$1001,,0)</f>
        <v>Ireland</v>
      </c>
      <c r="I488" s="1" t="str">
        <f aca="false">VLOOKUP(D488,products!$A$1:$G$49,2,0)</f>
        <v>Lib</v>
      </c>
      <c r="J488" s="1" t="str">
        <f aca="false">VLOOKUP($D488,products!$A$1:$G$49,3,0)</f>
        <v>M</v>
      </c>
      <c r="K488" s="9" t="n">
        <f aca="false">VLOOKUP($D488,products!$A$1:$G$49,4,0)</f>
        <v>0.5</v>
      </c>
      <c r="L488" s="10" t="n">
        <f aca="false">VLOOKUP($D488,products!$A$1:$G$49,5,0)</f>
        <v>8.73</v>
      </c>
      <c r="M488" s="10" t="n">
        <f aca="false">L488*E488</f>
        <v>52.38</v>
      </c>
      <c r="N488" s="1" t="str">
        <f aca="false">IF(I488="Rob","Robusta",IF(I488="Exc","Excelsa",IF(I488="Ara","Arab",IF(I488="Lib","Liberica"))))</f>
        <v>Liberica</v>
      </c>
      <c r="O488" s="1" t="str">
        <f aca="false">IF(J488="M","Medium",IF(J488="L","Light",IF(J488="D","Dark")))</f>
        <v>Medium</v>
      </c>
    </row>
    <row r="489" customFormat="false" ht="15" hidden="false" customHeight="false" outlineLevel="0" collapsed="false">
      <c r="A489" s="7" t="s">
        <v>980</v>
      </c>
      <c r="B489" s="8" t="n">
        <v>44093</v>
      </c>
      <c r="C489" s="7" t="s">
        <v>981</v>
      </c>
      <c r="D489" s="1" t="s">
        <v>260</v>
      </c>
      <c r="E489" s="7" t="n">
        <v>6</v>
      </c>
      <c r="F489" s="7" t="str">
        <f aca="false">_xlfn.XLOOKUP(C489,customers!A488:A1488,customers!B488:B1488,,0)</f>
        <v>Klarika Egglestone</v>
      </c>
      <c r="G489" s="7" t="str">
        <f aca="false">IF(_xlfn.XLOOKUP(C489,customers!$A$1:$A$1001,customers!$C$1:$C$1001,,3)=0,"",_xlfn.XLOOKUP(C489,customers!$A$1:$A$1001,customers!$C$1:$C$1001,,3))</f>
        <v>kegglestonedj@sphinn.com</v>
      </c>
      <c r="H489" s="7" t="str">
        <f aca="false">_xlfn.XLOOKUP(C489,customers!$A$1:$A$1001,customers!$G$1:$G$1001,,0)</f>
        <v>Ireland</v>
      </c>
      <c r="I489" s="1" t="str">
        <f aca="false">VLOOKUP(D489,products!$A$1:$G$49,2,0)</f>
        <v>Exc</v>
      </c>
      <c r="J489" s="1" t="str">
        <f aca="false">VLOOKUP($D489,products!$A$1:$G$49,3,0)</f>
        <v>D</v>
      </c>
      <c r="K489" s="9" t="n">
        <f aca="false">VLOOKUP($D489,products!$A$1:$G$49,4,0)</f>
        <v>1</v>
      </c>
      <c r="L489" s="10" t="n">
        <f aca="false">VLOOKUP($D489,products!$A$1:$G$49,5,0)</f>
        <v>12.15</v>
      </c>
      <c r="M489" s="10" t="n">
        <f aca="false">L489*E489</f>
        <v>72.9</v>
      </c>
      <c r="N489" s="1" t="str">
        <f aca="false">IF(I489="Rob","Robusta",IF(I489="Exc","Excelsa",IF(I489="Ara","Arab",IF(I489="Lib","Liberica"))))</f>
        <v>Excelsa</v>
      </c>
      <c r="O489" s="1" t="str">
        <f aca="false">IF(J489="M","Medium",IF(J489="L","Light",IF(J489="D","Dark")))</f>
        <v>Dark</v>
      </c>
    </row>
    <row r="490" customFormat="false" ht="15" hidden="false" customHeight="false" outlineLevel="0" collapsed="false">
      <c r="A490" s="7" t="s">
        <v>982</v>
      </c>
      <c r="B490" s="8" t="n">
        <v>43954</v>
      </c>
      <c r="C490" s="7" t="s">
        <v>983</v>
      </c>
      <c r="D490" s="1" t="s">
        <v>177</v>
      </c>
      <c r="E490" s="7" t="n">
        <v>5</v>
      </c>
      <c r="F490" s="7" t="str">
        <f aca="false">_xlfn.XLOOKUP(C490,customers!A489:A1489,customers!B489:B1489,,0)</f>
        <v>Becky Semkins</v>
      </c>
      <c r="G490" s="7" t="str">
        <f aca="false">IF(_xlfn.XLOOKUP(C490,customers!$A$1:$A$1001,customers!$C$1:$C$1001,,3)=0,"",_xlfn.XLOOKUP(C490,customers!$A$1:$A$1001,customers!$C$1:$C$1001,,3))</f>
        <v>bsemkinsdk@unc.edu</v>
      </c>
      <c r="H490" s="7" t="str">
        <f aca="false">_xlfn.XLOOKUP(C490,customers!$A$1:$A$1001,customers!$G$1:$G$1001,,0)</f>
        <v>Ireland</v>
      </c>
      <c r="I490" s="1" t="str">
        <f aca="false">VLOOKUP(D490,products!$A$1:$G$49,2,0)</f>
        <v>Rob</v>
      </c>
      <c r="J490" s="1" t="str">
        <f aca="false">VLOOKUP($D490,products!$A$1:$G$49,3,0)</f>
        <v>M</v>
      </c>
      <c r="K490" s="9" t="n">
        <f aca="false">VLOOKUP($D490,products!$A$1:$G$49,4,0)</f>
        <v>0.2</v>
      </c>
      <c r="L490" s="10" t="n">
        <f aca="false">VLOOKUP($D490,products!$A$1:$G$49,5,0)</f>
        <v>2.985</v>
      </c>
      <c r="M490" s="10" t="n">
        <f aca="false">L490*E490</f>
        <v>14.925</v>
      </c>
      <c r="N490" s="1" t="str">
        <f aca="false">IF(I490="Rob","Robusta",IF(I490="Exc","Excelsa",IF(I490="Ara","Arab",IF(I490="Lib","Liberica"))))</f>
        <v>Robusta</v>
      </c>
      <c r="O490" s="1" t="str">
        <f aca="false">IF(J490="M","Medium",IF(J490="L","Light",IF(J490="D","Dark")))</f>
        <v>Medium</v>
      </c>
    </row>
    <row r="491" customFormat="false" ht="15" hidden="false" customHeight="false" outlineLevel="0" collapsed="false">
      <c r="A491" s="7" t="s">
        <v>984</v>
      </c>
      <c r="B491" s="8" t="n">
        <v>43654</v>
      </c>
      <c r="C491" s="7" t="s">
        <v>985</v>
      </c>
      <c r="D491" s="1" t="s">
        <v>147</v>
      </c>
      <c r="E491" s="7" t="n">
        <v>6</v>
      </c>
      <c r="F491" s="7" t="str">
        <f aca="false">_xlfn.XLOOKUP(C491,customers!A490:A1490,customers!B490:B1490,,0)</f>
        <v>Sean Lorenzetti</v>
      </c>
      <c r="G491" s="7" t="str">
        <f aca="false">IF(_xlfn.XLOOKUP(C491,customers!$A$1:$A$1001,customers!$C$1:$C$1001,,3)=0,"",_xlfn.XLOOKUP(C491,customers!$A$1:$A$1001,customers!$C$1:$C$1001,,3))</f>
        <v>slorenzettidl@is.gd</v>
      </c>
      <c r="H491" s="7" t="str">
        <f aca="false">_xlfn.XLOOKUP(C491,customers!$A$1:$A$1001,customers!$G$1:$G$1001,,0)</f>
        <v>United States</v>
      </c>
      <c r="I491" s="1" t="str">
        <f aca="false">VLOOKUP(D491,products!$A$1:$G$49,2,0)</f>
        <v>Lib</v>
      </c>
      <c r="J491" s="1" t="str">
        <f aca="false">VLOOKUP($D491,products!$A$1:$G$49,3,0)</f>
        <v>L</v>
      </c>
      <c r="K491" s="9" t="n">
        <f aca="false">VLOOKUP($D491,products!$A$1:$G$49,4,0)</f>
        <v>1</v>
      </c>
      <c r="L491" s="10" t="n">
        <f aca="false">VLOOKUP($D491,products!$A$1:$G$49,5,0)</f>
        <v>15.85</v>
      </c>
      <c r="M491" s="10" t="n">
        <f aca="false">L491*E491</f>
        <v>95.1</v>
      </c>
      <c r="N491" s="1" t="str">
        <f aca="false">IF(I491="Rob","Robusta",IF(I491="Exc","Excelsa",IF(I491="Ara","Arab",IF(I491="Lib","Liberica"))))</f>
        <v>Liberica</v>
      </c>
      <c r="O491" s="1" t="str">
        <f aca="false">IF(J491="M","Medium",IF(J491="L","Light",IF(J491="D","Dark")))</f>
        <v>Light</v>
      </c>
    </row>
    <row r="492" customFormat="false" ht="15" hidden="false" customHeight="false" outlineLevel="0" collapsed="false">
      <c r="A492" s="7" t="s">
        <v>986</v>
      </c>
      <c r="B492" s="8" t="n">
        <v>43764</v>
      </c>
      <c r="C492" s="7" t="s">
        <v>987</v>
      </c>
      <c r="D492" s="1" t="s">
        <v>138</v>
      </c>
      <c r="E492" s="7" t="n">
        <v>2</v>
      </c>
      <c r="F492" s="7" t="str">
        <f aca="false">_xlfn.XLOOKUP(C492,customers!A491:A1491,customers!B491:B1491,,0)</f>
        <v>Bob Giannazzi</v>
      </c>
      <c r="G492" s="7" t="str">
        <f aca="false">IF(_xlfn.XLOOKUP(C492,customers!$A$1:$A$1001,customers!$C$1:$C$1001,,3)=0,"",_xlfn.XLOOKUP(C492,customers!$A$1:$A$1001,customers!$C$1:$C$1001,,3))</f>
        <v>bgiannazzidm@apple.com</v>
      </c>
      <c r="H492" s="7" t="str">
        <f aca="false">_xlfn.XLOOKUP(C492,customers!$A$1:$A$1001,customers!$G$1:$G$1001,,0)</f>
        <v>United States</v>
      </c>
      <c r="I492" s="1" t="str">
        <f aca="false">VLOOKUP(D492,products!$A$1:$G$49,2,0)</f>
        <v>Lib</v>
      </c>
      <c r="J492" s="1" t="str">
        <f aca="false">VLOOKUP($D492,products!$A$1:$G$49,3,0)</f>
        <v>D</v>
      </c>
      <c r="K492" s="9" t="n">
        <f aca="false">VLOOKUP($D492,products!$A$1:$G$49,4,0)</f>
        <v>0.5</v>
      </c>
      <c r="L492" s="10" t="n">
        <f aca="false">VLOOKUP($D492,products!$A$1:$G$49,5,0)</f>
        <v>7.77</v>
      </c>
      <c r="M492" s="10" t="n">
        <f aca="false">L492*E492</f>
        <v>15.54</v>
      </c>
      <c r="N492" s="1" t="str">
        <f aca="false">IF(I492="Rob","Robusta",IF(I492="Exc","Excelsa",IF(I492="Ara","Arab",IF(I492="Lib","Liberica"))))</f>
        <v>Liberica</v>
      </c>
      <c r="O492" s="1" t="str">
        <f aca="false">IF(J492="M","Medium",IF(J492="L","Light",IF(J492="D","Dark")))</f>
        <v>Dark</v>
      </c>
    </row>
    <row r="493" customFormat="false" ht="15" hidden="false" customHeight="false" outlineLevel="0" collapsed="false">
      <c r="A493" s="7" t="s">
        <v>988</v>
      </c>
      <c r="B493" s="8" t="n">
        <v>44101</v>
      </c>
      <c r="C493" s="7" t="s">
        <v>989</v>
      </c>
      <c r="D493" s="1" t="s">
        <v>53</v>
      </c>
      <c r="E493" s="7" t="n">
        <v>6</v>
      </c>
      <c r="F493" s="7" t="str">
        <f aca="false">_xlfn.XLOOKUP(C493,customers!A492:A1492,customers!B492:B1492,,0)</f>
        <v>Kendra Backshell</v>
      </c>
      <c r="G493" s="7" t="str">
        <f aca="false">IF(_xlfn.XLOOKUP(C493,customers!$A$1:$A$1001,customers!$C$1:$C$1001,,3)=0,"",_xlfn.XLOOKUP(C493,customers!$A$1:$A$1001,customers!$C$1:$C$1001,,3))</f>
        <v/>
      </c>
      <c r="H493" s="7" t="str">
        <f aca="false">_xlfn.XLOOKUP(C493,customers!$A$1:$A$1001,customers!$G$1:$G$1001,,0)</f>
        <v>United States</v>
      </c>
      <c r="I493" s="1" t="str">
        <f aca="false">VLOOKUP(D493,products!$A$1:$G$49,2,0)</f>
        <v>Lib</v>
      </c>
      <c r="J493" s="1" t="str">
        <f aca="false">VLOOKUP($D493,products!$A$1:$G$49,3,0)</f>
        <v>D</v>
      </c>
      <c r="K493" s="9" t="n">
        <f aca="false">VLOOKUP($D493,products!$A$1:$G$49,4,0)</f>
        <v>0.2</v>
      </c>
      <c r="L493" s="10" t="n">
        <f aca="false">VLOOKUP($D493,products!$A$1:$G$49,5,0)</f>
        <v>3.885</v>
      </c>
      <c r="M493" s="10" t="n">
        <f aca="false">L493*E493</f>
        <v>23.31</v>
      </c>
      <c r="N493" s="1" t="str">
        <f aca="false">IF(I493="Rob","Robusta",IF(I493="Exc","Excelsa",IF(I493="Ara","Arab",IF(I493="Lib","Liberica"))))</f>
        <v>Liberica</v>
      </c>
      <c r="O493" s="1" t="str">
        <f aca="false">IF(J493="M","Medium",IF(J493="L","Light",IF(J493="D","Dark")))</f>
        <v>Dark</v>
      </c>
    </row>
    <row r="494" customFormat="false" ht="15" hidden="false" customHeight="false" outlineLevel="0" collapsed="false">
      <c r="A494" s="7" t="s">
        <v>990</v>
      </c>
      <c r="B494" s="8" t="n">
        <v>44620</v>
      </c>
      <c r="C494" s="7" t="s">
        <v>991</v>
      </c>
      <c r="D494" s="1" t="s">
        <v>79</v>
      </c>
      <c r="E494" s="7" t="n">
        <v>1</v>
      </c>
      <c r="F494" s="7" t="str">
        <f aca="false">_xlfn.XLOOKUP(C494,customers!A493:A1493,customers!B493:B1493,,0)</f>
        <v>Uriah Lethbrig</v>
      </c>
      <c r="G494" s="7" t="str">
        <f aca="false">IF(_xlfn.XLOOKUP(C494,customers!$A$1:$A$1001,customers!$C$1:$C$1001,,3)=0,"",_xlfn.XLOOKUP(C494,customers!$A$1:$A$1001,customers!$C$1:$C$1001,,3))</f>
        <v>ulethbrigdo@hc360.com</v>
      </c>
      <c r="H494" s="7" t="str">
        <f aca="false">_xlfn.XLOOKUP(C494,customers!$A$1:$A$1001,customers!$G$1:$G$1001,,0)</f>
        <v>United States</v>
      </c>
      <c r="I494" s="1" t="str">
        <f aca="false">VLOOKUP(D494,products!$A$1:$G$49,2,0)</f>
        <v>Exc</v>
      </c>
      <c r="J494" s="1" t="str">
        <f aca="false">VLOOKUP($D494,products!$A$1:$G$49,3,0)</f>
        <v>M</v>
      </c>
      <c r="K494" s="9" t="n">
        <f aca="false">VLOOKUP($D494,products!$A$1:$G$49,4,0)</f>
        <v>0.2</v>
      </c>
      <c r="L494" s="10" t="n">
        <f aca="false">VLOOKUP($D494,products!$A$1:$G$49,5,0)</f>
        <v>4.125</v>
      </c>
      <c r="M494" s="10" t="n">
        <f aca="false">L494*E494</f>
        <v>4.125</v>
      </c>
      <c r="N494" s="1" t="str">
        <f aca="false">IF(I494="Rob","Robusta",IF(I494="Exc","Excelsa",IF(I494="Ara","Arab",IF(I494="Lib","Liberica"))))</f>
        <v>Excelsa</v>
      </c>
      <c r="O494" s="1" t="str">
        <f aca="false">IF(J494="M","Medium",IF(J494="L","Light",IF(J494="D","Dark")))</f>
        <v>Medium</v>
      </c>
    </row>
    <row r="495" customFormat="false" ht="15" hidden="false" customHeight="false" outlineLevel="0" collapsed="false">
      <c r="A495" s="7" t="s">
        <v>992</v>
      </c>
      <c r="B495" s="8" t="n">
        <v>44090</v>
      </c>
      <c r="C495" s="7" t="s">
        <v>993</v>
      </c>
      <c r="D495" s="1" t="s">
        <v>37</v>
      </c>
      <c r="E495" s="7" t="n">
        <v>6</v>
      </c>
      <c r="F495" s="7" t="str">
        <f aca="false">_xlfn.XLOOKUP(C495,customers!A494:A1494,customers!B494:B1494,,0)</f>
        <v>Sky Farnish</v>
      </c>
      <c r="G495" s="7" t="str">
        <f aca="false">IF(_xlfn.XLOOKUP(C495,customers!$A$1:$A$1001,customers!$C$1:$C$1001,,3)=0,"",_xlfn.XLOOKUP(C495,customers!$A$1:$A$1001,customers!$C$1:$C$1001,,3))</f>
        <v>sfarnishdp@dmoz.org</v>
      </c>
      <c r="H495" s="7" t="str">
        <f aca="false">_xlfn.XLOOKUP(C495,customers!$A$1:$A$1001,customers!$G$1:$G$1001,,0)</f>
        <v>United Kingdom</v>
      </c>
      <c r="I495" s="1" t="str">
        <f aca="false">VLOOKUP(D495,products!$A$1:$G$49,2,0)</f>
        <v>Rob</v>
      </c>
      <c r="J495" s="1" t="str">
        <f aca="false">VLOOKUP($D495,products!$A$1:$G$49,3,0)</f>
        <v>M</v>
      </c>
      <c r="K495" s="9" t="n">
        <f aca="false">VLOOKUP($D495,products!$A$1:$G$49,4,0)</f>
        <v>0.5</v>
      </c>
      <c r="L495" s="10" t="n">
        <f aca="false">VLOOKUP($D495,products!$A$1:$G$49,5,0)</f>
        <v>5.97</v>
      </c>
      <c r="M495" s="10" t="n">
        <f aca="false">L495*E495</f>
        <v>35.82</v>
      </c>
      <c r="N495" s="1" t="str">
        <f aca="false">IF(I495="Rob","Robusta",IF(I495="Exc","Excelsa",IF(I495="Ara","Arab",IF(I495="Lib","Liberica"))))</f>
        <v>Robusta</v>
      </c>
      <c r="O495" s="1" t="str">
        <f aca="false">IF(J495="M","Medium",IF(J495="L","Light",IF(J495="D","Dark")))</f>
        <v>Medium</v>
      </c>
    </row>
    <row r="496" customFormat="false" ht="15" hidden="false" customHeight="false" outlineLevel="0" collapsed="false">
      <c r="A496" s="7" t="s">
        <v>994</v>
      </c>
      <c r="B496" s="8" t="n">
        <v>44132</v>
      </c>
      <c r="C496" s="7" t="s">
        <v>995</v>
      </c>
      <c r="D496" s="1" t="s">
        <v>147</v>
      </c>
      <c r="E496" s="7" t="n">
        <v>2</v>
      </c>
      <c r="F496" s="7" t="str">
        <f aca="false">_xlfn.XLOOKUP(C496,customers!A495:A1495,customers!B495:B1495,,0)</f>
        <v>Felicia Jecock</v>
      </c>
      <c r="G496" s="7" t="str">
        <f aca="false">IF(_xlfn.XLOOKUP(C496,customers!$A$1:$A$1001,customers!$C$1:$C$1001,,3)=0,"",_xlfn.XLOOKUP(C496,customers!$A$1:$A$1001,customers!$C$1:$C$1001,,3))</f>
        <v>fjecockdq@unicef.org</v>
      </c>
      <c r="H496" s="7" t="str">
        <f aca="false">_xlfn.XLOOKUP(C496,customers!$A$1:$A$1001,customers!$G$1:$G$1001,,0)</f>
        <v>United States</v>
      </c>
      <c r="I496" s="1" t="str">
        <f aca="false">VLOOKUP(D496,products!$A$1:$G$49,2,0)</f>
        <v>Lib</v>
      </c>
      <c r="J496" s="1" t="str">
        <f aca="false">VLOOKUP($D496,products!$A$1:$G$49,3,0)</f>
        <v>L</v>
      </c>
      <c r="K496" s="9" t="n">
        <f aca="false">VLOOKUP($D496,products!$A$1:$G$49,4,0)</f>
        <v>1</v>
      </c>
      <c r="L496" s="10" t="n">
        <f aca="false">VLOOKUP($D496,products!$A$1:$G$49,5,0)</f>
        <v>15.85</v>
      </c>
      <c r="M496" s="10" t="n">
        <f aca="false">L496*E496</f>
        <v>31.7</v>
      </c>
      <c r="N496" s="1" t="str">
        <f aca="false">IF(I496="Rob","Robusta",IF(I496="Exc","Excelsa",IF(I496="Ara","Arab",IF(I496="Lib","Liberica"))))</f>
        <v>Liberica</v>
      </c>
      <c r="O496" s="1" t="str">
        <f aca="false">IF(J496="M","Medium",IF(J496="L","Light",IF(J496="D","Dark")))</f>
        <v>Light</v>
      </c>
    </row>
    <row r="497" customFormat="false" ht="15" hidden="false" customHeight="false" outlineLevel="0" collapsed="false">
      <c r="A497" s="7" t="s">
        <v>996</v>
      </c>
      <c r="B497" s="8" t="n">
        <v>43710</v>
      </c>
      <c r="C497" s="7" t="s">
        <v>997</v>
      </c>
      <c r="D497" s="1" t="s">
        <v>147</v>
      </c>
      <c r="E497" s="7" t="n">
        <v>5</v>
      </c>
      <c r="F497" s="7" t="str">
        <f aca="false">_xlfn.XLOOKUP(C497,customers!A496:A1496,customers!B496:B1496,,0)</f>
        <v>Currey MacAllister</v>
      </c>
      <c r="G497" s="7" t="str">
        <f aca="false">IF(_xlfn.XLOOKUP(C497,customers!$A$1:$A$1001,customers!$C$1:$C$1001,,3)=0,"",_xlfn.XLOOKUP(C497,customers!$A$1:$A$1001,customers!$C$1:$C$1001,,3))</f>
        <v/>
      </c>
      <c r="H497" s="7" t="str">
        <f aca="false">_xlfn.XLOOKUP(C497,customers!$A$1:$A$1001,customers!$G$1:$G$1001,,0)</f>
        <v>United States</v>
      </c>
      <c r="I497" s="1" t="str">
        <f aca="false">VLOOKUP(D497,products!$A$1:$G$49,2,0)</f>
        <v>Lib</v>
      </c>
      <c r="J497" s="1" t="str">
        <f aca="false">VLOOKUP($D497,products!$A$1:$G$49,3,0)</f>
        <v>L</v>
      </c>
      <c r="K497" s="9" t="n">
        <f aca="false">VLOOKUP($D497,products!$A$1:$G$49,4,0)</f>
        <v>1</v>
      </c>
      <c r="L497" s="10" t="n">
        <f aca="false">VLOOKUP($D497,products!$A$1:$G$49,5,0)</f>
        <v>15.85</v>
      </c>
      <c r="M497" s="10" t="n">
        <f aca="false">L497*E497</f>
        <v>79.25</v>
      </c>
      <c r="N497" s="1" t="str">
        <f aca="false">IF(I497="Rob","Robusta",IF(I497="Exc","Excelsa",IF(I497="Ara","Arab",IF(I497="Lib","Liberica"))))</f>
        <v>Liberica</v>
      </c>
      <c r="O497" s="1" t="str">
        <f aca="false">IF(J497="M","Medium",IF(J497="L","Light",IF(J497="D","Dark")))</f>
        <v>Light</v>
      </c>
    </row>
    <row r="498" customFormat="false" ht="15" hidden="false" customHeight="false" outlineLevel="0" collapsed="false">
      <c r="A498" s="7" t="s">
        <v>998</v>
      </c>
      <c r="B498" s="8" t="n">
        <v>44438</v>
      </c>
      <c r="C498" s="7" t="s">
        <v>999</v>
      </c>
      <c r="D498" s="1" t="s">
        <v>66</v>
      </c>
      <c r="E498" s="7" t="n">
        <v>3</v>
      </c>
      <c r="F498" s="7" t="str">
        <f aca="false">_xlfn.XLOOKUP(C498,customers!A497:A1497,customers!B497:B1497,,0)</f>
        <v>Hamlen Pallister</v>
      </c>
      <c r="G498" s="7" t="str">
        <f aca="false">IF(_xlfn.XLOOKUP(C498,customers!$A$1:$A$1001,customers!$C$1:$C$1001,,3)=0,"",_xlfn.XLOOKUP(C498,customers!$A$1:$A$1001,customers!$C$1:$C$1001,,3))</f>
        <v>hpallisterds@ning.com</v>
      </c>
      <c r="H498" s="7" t="str">
        <f aca="false">_xlfn.XLOOKUP(C498,customers!$A$1:$A$1001,customers!$G$1:$G$1001,,0)</f>
        <v>United States</v>
      </c>
      <c r="I498" s="1" t="str">
        <f aca="false">VLOOKUP(D498,products!$A$1:$G$49,2,0)</f>
        <v>Exc</v>
      </c>
      <c r="J498" s="1" t="str">
        <f aca="false">VLOOKUP($D498,products!$A$1:$G$49,3,0)</f>
        <v>D</v>
      </c>
      <c r="K498" s="9" t="n">
        <f aca="false">VLOOKUP($D498,products!$A$1:$G$49,4,0)</f>
        <v>0.2</v>
      </c>
      <c r="L498" s="10" t="n">
        <f aca="false">VLOOKUP($D498,products!$A$1:$G$49,5,0)</f>
        <v>3.645</v>
      </c>
      <c r="M498" s="10" t="n">
        <f aca="false">L498*E498</f>
        <v>10.935</v>
      </c>
      <c r="N498" s="1" t="str">
        <f aca="false">IF(I498="Rob","Robusta",IF(I498="Exc","Excelsa",IF(I498="Ara","Arab",IF(I498="Lib","Liberica"))))</f>
        <v>Excelsa</v>
      </c>
      <c r="O498" s="1" t="str">
        <f aca="false">IF(J498="M","Medium",IF(J498="L","Light",IF(J498="D","Dark")))</f>
        <v>Dark</v>
      </c>
    </row>
    <row r="499" customFormat="false" ht="15" hidden="false" customHeight="false" outlineLevel="0" collapsed="false">
      <c r="A499" s="7" t="s">
        <v>1000</v>
      </c>
      <c r="B499" s="8" t="n">
        <v>44351</v>
      </c>
      <c r="C499" s="7" t="s">
        <v>1001</v>
      </c>
      <c r="D499" s="1" t="s">
        <v>42</v>
      </c>
      <c r="E499" s="7" t="n">
        <v>4</v>
      </c>
      <c r="F499" s="7" t="str">
        <f aca="false">_xlfn.XLOOKUP(C499,customers!A498:A1498,customers!B498:B1498,,0)</f>
        <v>Chantal Mersh</v>
      </c>
      <c r="G499" s="7" t="str">
        <f aca="false">IF(_xlfn.XLOOKUP(C499,customers!$A$1:$A$1001,customers!$C$1:$C$1001,,3)=0,"",_xlfn.XLOOKUP(C499,customers!$A$1:$A$1001,customers!$C$1:$C$1001,,3))</f>
        <v>cmershdt@drupal.org</v>
      </c>
      <c r="H499" s="7" t="str">
        <f aca="false">_xlfn.XLOOKUP(C499,customers!$A$1:$A$1001,customers!$G$1:$G$1001,,0)</f>
        <v>Ireland</v>
      </c>
      <c r="I499" s="1" t="str">
        <f aca="false">VLOOKUP(D499,products!$A$1:$G$49,2,0)</f>
        <v>Ara</v>
      </c>
      <c r="J499" s="1" t="str">
        <f aca="false">VLOOKUP($D499,products!$A$1:$G$49,3,0)</f>
        <v>D</v>
      </c>
      <c r="K499" s="9" t="n">
        <f aca="false">VLOOKUP($D499,products!$A$1:$G$49,4,0)</f>
        <v>1</v>
      </c>
      <c r="L499" s="10" t="n">
        <f aca="false">VLOOKUP($D499,products!$A$1:$G$49,5,0)</f>
        <v>9.95</v>
      </c>
      <c r="M499" s="10" t="n">
        <f aca="false">L499*E499</f>
        <v>39.8</v>
      </c>
      <c r="N499" s="1" t="str">
        <f aca="false">IF(I499="Rob","Robusta",IF(I499="Exc","Excelsa",IF(I499="Ara","Arab",IF(I499="Lib","Liberica"))))</f>
        <v>Arab</v>
      </c>
      <c r="O499" s="1" t="str">
        <f aca="false">IF(J499="M","Medium",IF(J499="L","Light",IF(J499="D","Dark")))</f>
        <v>Dark</v>
      </c>
    </row>
    <row r="500" customFormat="false" ht="15" hidden="false" customHeight="false" outlineLevel="0" collapsed="false">
      <c r="A500" s="7" t="s">
        <v>1002</v>
      </c>
      <c r="B500" s="8" t="n">
        <v>44159</v>
      </c>
      <c r="C500" s="7" t="s">
        <v>1003</v>
      </c>
      <c r="D500" s="1" t="s">
        <v>17</v>
      </c>
      <c r="E500" s="7" t="n">
        <v>5</v>
      </c>
      <c r="F500" s="7" t="str">
        <f aca="false">_xlfn.XLOOKUP(C500,customers!A499:A1499,customers!B499:B1499,,0)</f>
        <v>Marja Urion</v>
      </c>
      <c r="G500" s="7" t="str">
        <f aca="false">IF(_xlfn.XLOOKUP(C500,customers!$A$1:$A$1001,customers!$C$1:$C$1001,,3)=0,"",_xlfn.XLOOKUP(C500,customers!$A$1:$A$1001,customers!$C$1:$C$1001,,3))</f>
        <v>murione5@alexa.com</v>
      </c>
      <c r="H500" s="7" t="str">
        <f aca="false">_xlfn.XLOOKUP(C500,customers!$A$1:$A$1001,customers!$G$1:$G$1001,,0)</f>
        <v>Ireland</v>
      </c>
      <c r="I500" s="1" t="str">
        <f aca="false">VLOOKUP(D500,products!$A$1:$G$49,2,0)</f>
        <v>Rob</v>
      </c>
      <c r="J500" s="1" t="str">
        <f aca="false">VLOOKUP($D500,products!$A$1:$G$49,3,0)</f>
        <v>M</v>
      </c>
      <c r="K500" s="9" t="n">
        <f aca="false">VLOOKUP($D500,products!$A$1:$G$49,4,0)</f>
        <v>1</v>
      </c>
      <c r="L500" s="10" t="n">
        <f aca="false">VLOOKUP($D500,products!$A$1:$G$49,5,0)</f>
        <v>9.95</v>
      </c>
      <c r="M500" s="10" t="n">
        <f aca="false">L500*E500</f>
        <v>49.75</v>
      </c>
      <c r="N500" s="1" t="str">
        <f aca="false">IF(I500="Rob","Robusta",IF(I500="Exc","Excelsa",IF(I500="Ara","Arab",IF(I500="Lib","Liberica"))))</f>
        <v>Robusta</v>
      </c>
      <c r="O500" s="1" t="str">
        <f aca="false">IF(J500="M","Medium",IF(J500="L","Light",IF(J500="D","Dark")))</f>
        <v>Medium</v>
      </c>
    </row>
    <row r="501" customFormat="false" ht="15" hidden="false" customHeight="false" outlineLevel="0" collapsed="false">
      <c r="A501" s="7" t="s">
        <v>1004</v>
      </c>
      <c r="B501" s="8" t="n">
        <v>44003</v>
      </c>
      <c r="C501" s="7" t="s">
        <v>1005</v>
      </c>
      <c r="D501" s="1" t="s">
        <v>116</v>
      </c>
      <c r="E501" s="7" t="n">
        <v>3</v>
      </c>
      <c r="F501" s="7" t="str">
        <f aca="false">_xlfn.XLOOKUP(C501,customers!A500:A1500,customers!B500:B1500,,0)</f>
        <v>Malynda Purbrick</v>
      </c>
      <c r="G501" s="7" t="str">
        <f aca="false">IF(_xlfn.XLOOKUP(C501,customers!$A$1:$A$1001,customers!$C$1:$C$1001,,3)=0,"",_xlfn.XLOOKUP(C501,customers!$A$1:$A$1001,customers!$C$1:$C$1001,,3))</f>
        <v/>
      </c>
      <c r="H501" s="7" t="str">
        <f aca="false">_xlfn.XLOOKUP(C501,customers!$A$1:$A$1001,customers!$G$1:$G$1001,,0)</f>
        <v>Ireland</v>
      </c>
      <c r="I501" s="1" t="str">
        <f aca="false">VLOOKUP(D501,products!$A$1:$G$49,2,0)</f>
        <v>Rob</v>
      </c>
      <c r="J501" s="1" t="str">
        <f aca="false">VLOOKUP($D501,products!$A$1:$G$49,3,0)</f>
        <v>D</v>
      </c>
      <c r="K501" s="9" t="n">
        <f aca="false">VLOOKUP($D501,products!$A$1:$G$49,4,0)</f>
        <v>0.2</v>
      </c>
      <c r="L501" s="10" t="n">
        <f aca="false">VLOOKUP($D501,products!$A$1:$G$49,5,0)</f>
        <v>2.685</v>
      </c>
      <c r="M501" s="10" t="n">
        <f aca="false">L501*E501</f>
        <v>8.055</v>
      </c>
      <c r="N501" s="1" t="str">
        <f aca="false">IF(I501="Rob","Robusta",IF(I501="Exc","Excelsa",IF(I501="Ara","Arab",IF(I501="Lib","Liberica"))))</f>
        <v>Robusta</v>
      </c>
      <c r="O501" s="1" t="str">
        <f aca="false">IF(J501="M","Medium",IF(J501="L","Light",IF(J501="D","Dark")))</f>
        <v>Dark</v>
      </c>
    </row>
    <row r="502" customFormat="false" ht="15" hidden="false" customHeight="false" outlineLevel="0" collapsed="false">
      <c r="A502" s="7" t="s">
        <v>1006</v>
      </c>
      <c r="B502" s="8" t="n">
        <v>44025</v>
      </c>
      <c r="C502" s="7" t="s">
        <v>1007</v>
      </c>
      <c r="D502" s="1" t="s">
        <v>204</v>
      </c>
      <c r="E502" s="7" t="n">
        <v>4</v>
      </c>
      <c r="F502" s="7" t="str">
        <f aca="false">_xlfn.XLOOKUP(C502,customers!A501:A1501,customers!B501:B1501,,0)</f>
        <v>Alf Housaman</v>
      </c>
      <c r="G502" s="7" t="str">
        <f aca="false">IF(_xlfn.XLOOKUP(C502,customers!$A$1:$A$1001,customers!$C$1:$C$1001,,3)=0,"",_xlfn.XLOOKUP(C502,customers!$A$1:$A$1001,customers!$C$1:$C$1001,,3))</f>
        <v/>
      </c>
      <c r="H502" s="7" t="str">
        <f aca="false">_xlfn.XLOOKUP(C502,customers!$A$1:$A$1001,customers!$G$1:$G$1001,,0)</f>
        <v>United States</v>
      </c>
      <c r="I502" s="1" t="str">
        <f aca="false">VLOOKUP(D502,products!$A$1:$G$49,2,0)</f>
        <v>Rob</v>
      </c>
      <c r="J502" s="1" t="str">
        <f aca="false">VLOOKUP($D502,products!$A$1:$G$49,3,0)</f>
        <v>L</v>
      </c>
      <c r="K502" s="9" t="n">
        <f aca="false">VLOOKUP($D502,products!$A$1:$G$49,4,0)</f>
        <v>1</v>
      </c>
      <c r="L502" s="10" t="n">
        <f aca="false">VLOOKUP($D502,products!$A$1:$G$49,5,0)</f>
        <v>11.95</v>
      </c>
      <c r="M502" s="10" t="n">
        <f aca="false">L502*E502</f>
        <v>47.8</v>
      </c>
      <c r="N502" s="1" t="str">
        <f aca="false">IF(I502="Rob","Robusta",IF(I502="Exc","Excelsa",IF(I502="Ara","Arab",IF(I502="Lib","Liberica"))))</f>
        <v>Robusta</v>
      </c>
      <c r="O502" s="1" t="str">
        <f aca="false">IF(J502="M","Medium",IF(J502="L","Light",IF(J502="D","Dark")))</f>
        <v>Light</v>
      </c>
    </row>
    <row r="503" customFormat="false" ht="15" hidden="false" customHeight="false" outlineLevel="0" collapsed="false">
      <c r="A503" s="7" t="s">
        <v>1008</v>
      </c>
      <c r="B503" s="8" t="n">
        <v>43467</v>
      </c>
      <c r="C503" s="7" t="s">
        <v>1009</v>
      </c>
      <c r="D503" s="1" t="s">
        <v>177</v>
      </c>
      <c r="E503" s="7" t="n">
        <v>4</v>
      </c>
      <c r="F503" s="7" t="str">
        <f aca="false">_xlfn.XLOOKUP(C503,customers!A502:A1502,customers!B502:B1502,,0)</f>
        <v>Gladi Ducker</v>
      </c>
      <c r="G503" s="7" t="str">
        <f aca="false">IF(_xlfn.XLOOKUP(C503,customers!$A$1:$A$1001,customers!$C$1:$C$1001,,3)=0,"",_xlfn.XLOOKUP(C503,customers!$A$1:$A$1001,customers!$C$1:$C$1001,,3))</f>
        <v>gduckerdx@patch.com</v>
      </c>
      <c r="H503" s="7" t="str">
        <f aca="false">_xlfn.XLOOKUP(C503,customers!$A$1:$A$1001,customers!$G$1:$G$1001,,0)</f>
        <v>United Kingdom</v>
      </c>
      <c r="I503" s="1" t="str">
        <f aca="false">VLOOKUP(D503,products!$A$1:$G$49,2,0)</f>
        <v>Rob</v>
      </c>
      <c r="J503" s="1" t="str">
        <f aca="false">VLOOKUP($D503,products!$A$1:$G$49,3,0)</f>
        <v>M</v>
      </c>
      <c r="K503" s="9" t="n">
        <f aca="false">VLOOKUP($D503,products!$A$1:$G$49,4,0)</f>
        <v>0.2</v>
      </c>
      <c r="L503" s="10" t="n">
        <f aca="false">VLOOKUP($D503,products!$A$1:$G$49,5,0)</f>
        <v>2.985</v>
      </c>
      <c r="M503" s="10" t="n">
        <f aca="false">L503*E503</f>
        <v>11.94</v>
      </c>
      <c r="N503" s="1" t="str">
        <f aca="false">IF(I503="Rob","Robusta",IF(I503="Exc","Excelsa",IF(I503="Ara","Arab",IF(I503="Lib","Liberica"))))</f>
        <v>Robusta</v>
      </c>
      <c r="O503" s="1" t="str">
        <f aca="false">IF(J503="M","Medium",IF(J503="L","Light",IF(J503="D","Dark")))</f>
        <v>Medium</v>
      </c>
    </row>
    <row r="504" customFormat="false" ht="15" hidden="false" customHeight="false" outlineLevel="0" collapsed="false">
      <c r="A504" s="7" t="s">
        <v>1008</v>
      </c>
      <c r="B504" s="8" t="n">
        <v>43467</v>
      </c>
      <c r="C504" s="7" t="s">
        <v>1009</v>
      </c>
      <c r="D504" s="1" t="s">
        <v>79</v>
      </c>
      <c r="E504" s="7" t="n">
        <v>4</v>
      </c>
      <c r="F504" s="7" t="str">
        <f aca="false">_xlfn.XLOOKUP(C504,customers!A503:A1503,customers!B503:B1503,,0)</f>
        <v>Gladi Ducker</v>
      </c>
      <c r="G504" s="7" t="str">
        <f aca="false">IF(_xlfn.XLOOKUP(C504,customers!$A$1:$A$1001,customers!$C$1:$C$1001,,3)=0,"",_xlfn.XLOOKUP(C504,customers!$A$1:$A$1001,customers!$C$1:$C$1001,,3))</f>
        <v>gduckerdx@patch.com</v>
      </c>
      <c r="H504" s="7" t="str">
        <f aca="false">_xlfn.XLOOKUP(C504,customers!$A$1:$A$1001,customers!$G$1:$G$1001,,0)</f>
        <v>United Kingdom</v>
      </c>
      <c r="I504" s="1" t="str">
        <f aca="false">VLOOKUP(D504,products!$A$1:$G$49,2,0)</f>
        <v>Exc</v>
      </c>
      <c r="J504" s="1" t="str">
        <f aca="false">VLOOKUP($D504,products!$A$1:$G$49,3,0)</f>
        <v>M</v>
      </c>
      <c r="K504" s="9" t="n">
        <f aca="false">VLOOKUP($D504,products!$A$1:$G$49,4,0)</f>
        <v>0.2</v>
      </c>
      <c r="L504" s="10" t="n">
        <f aca="false">VLOOKUP($D504,products!$A$1:$G$49,5,0)</f>
        <v>4.125</v>
      </c>
      <c r="M504" s="10" t="n">
        <f aca="false">L504*E504</f>
        <v>16.5</v>
      </c>
      <c r="N504" s="1" t="str">
        <f aca="false">IF(I504="Rob","Robusta",IF(I504="Exc","Excelsa",IF(I504="Ara","Arab",IF(I504="Lib","Liberica"))))</f>
        <v>Excelsa</v>
      </c>
      <c r="O504" s="1" t="str">
        <f aca="false">IF(J504="M","Medium",IF(J504="L","Light",IF(J504="D","Dark")))</f>
        <v>Medium</v>
      </c>
    </row>
    <row r="505" customFormat="false" ht="15" hidden="false" customHeight="false" outlineLevel="0" collapsed="false">
      <c r="A505" s="7" t="s">
        <v>1008</v>
      </c>
      <c r="B505" s="8" t="n">
        <v>43467</v>
      </c>
      <c r="C505" s="7" t="s">
        <v>1009</v>
      </c>
      <c r="D505" s="1" t="s">
        <v>28</v>
      </c>
      <c r="E505" s="7" t="n">
        <v>4</v>
      </c>
      <c r="F505" s="7" t="e">
        <f aca="false">_xlfn.XLOOKUP(C505,customers!A504:A1504,customers!B504:B1504,,0)</f>
        <v>#N/A</v>
      </c>
      <c r="G505" s="7" t="str">
        <f aca="false">IF(_xlfn.XLOOKUP(C505,customers!$A$1:$A$1001,customers!$C$1:$C$1001,,3)=0,"",_xlfn.XLOOKUP(C505,customers!$A$1:$A$1001,customers!$C$1:$C$1001,,3))</f>
        <v>gduckerdx@patch.com</v>
      </c>
      <c r="H505" s="7" t="str">
        <f aca="false">_xlfn.XLOOKUP(C505,customers!$A$1:$A$1001,customers!$G$1:$G$1001,,0)</f>
        <v>United Kingdom</v>
      </c>
      <c r="I505" s="1" t="str">
        <f aca="false">VLOOKUP(D505,products!$A$1:$G$49,2,0)</f>
        <v>Lib</v>
      </c>
      <c r="J505" s="1" t="str">
        <f aca="false">VLOOKUP($D505,products!$A$1:$G$49,3,0)</f>
        <v>D</v>
      </c>
      <c r="K505" s="9" t="n">
        <f aca="false">VLOOKUP($D505,products!$A$1:$G$49,4,0)</f>
        <v>1</v>
      </c>
      <c r="L505" s="10" t="n">
        <f aca="false">VLOOKUP($D505,products!$A$1:$G$49,5,0)</f>
        <v>12.95</v>
      </c>
      <c r="M505" s="10" t="n">
        <f aca="false">L505*E505</f>
        <v>51.8</v>
      </c>
      <c r="N505" s="1" t="str">
        <f aca="false">IF(I505="Rob","Robusta",IF(I505="Exc","Excelsa",IF(I505="Ara","Arab",IF(I505="Lib","Liberica"))))</f>
        <v>Liberica</v>
      </c>
      <c r="O505" s="1" t="str">
        <f aca="false">IF(J505="M","Medium",IF(J505="L","Light",IF(J505="D","Dark")))</f>
        <v>Dark</v>
      </c>
    </row>
    <row r="506" customFormat="false" ht="15" hidden="false" customHeight="false" outlineLevel="0" collapsed="false">
      <c r="A506" s="7" t="s">
        <v>1008</v>
      </c>
      <c r="B506" s="8" t="n">
        <v>43467</v>
      </c>
      <c r="C506" s="7" t="s">
        <v>1009</v>
      </c>
      <c r="D506" s="1" t="s">
        <v>34</v>
      </c>
      <c r="E506" s="7" t="n">
        <v>3</v>
      </c>
      <c r="F506" s="7" t="e">
        <f aca="false">_xlfn.XLOOKUP(C506,customers!A505:A1505,customers!B505:B1505,,0)</f>
        <v>#N/A</v>
      </c>
      <c r="G506" s="7" t="str">
        <f aca="false">IF(_xlfn.XLOOKUP(C506,customers!$A$1:$A$1001,customers!$C$1:$C$1001,,3)=0,"",_xlfn.XLOOKUP(C506,customers!$A$1:$A$1001,customers!$C$1:$C$1001,,3))</f>
        <v>gduckerdx@patch.com</v>
      </c>
      <c r="H506" s="7" t="str">
        <f aca="false">_xlfn.XLOOKUP(C506,customers!$A$1:$A$1001,customers!$G$1:$G$1001,,0)</f>
        <v>United Kingdom</v>
      </c>
      <c r="I506" s="1" t="str">
        <f aca="false">VLOOKUP(D506,products!$A$1:$G$49,2,0)</f>
        <v>Lib</v>
      </c>
      <c r="J506" s="1" t="str">
        <f aca="false">VLOOKUP($D506,products!$A$1:$G$49,3,0)</f>
        <v>L</v>
      </c>
      <c r="K506" s="9" t="n">
        <f aca="false">VLOOKUP($D506,products!$A$1:$G$49,4,0)</f>
        <v>0.2</v>
      </c>
      <c r="L506" s="10" t="n">
        <f aca="false">VLOOKUP($D506,products!$A$1:$G$49,5,0)</f>
        <v>4.755</v>
      </c>
      <c r="M506" s="10" t="n">
        <f aca="false">L506*E506</f>
        <v>14.265</v>
      </c>
      <c r="N506" s="1" t="str">
        <f aca="false">IF(I506="Rob","Robusta",IF(I506="Exc","Excelsa",IF(I506="Ara","Arab",IF(I506="Lib","Liberica"))))</f>
        <v>Liberica</v>
      </c>
      <c r="O506" s="1" t="str">
        <f aca="false">IF(J506="M","Medium",IF(J506="L","Light",IF(J506="D","Dark")))</f>
        <v>Light</v>
      </c>
    </row>
    <row r="507" customFormat="false" ht="15" hidden="false" customHeight="false" outlineLevel="0" collapsed="false">
      <c r="A507" s="7" t="s">
        <v>1010</v>
      </c>
      <c r="B507" s="8" t="n">
        <v>44609</v>
      </c>
      <c r="C507" s="7" t="s">
        <v>1011</v>
      </c>
      <c r="D507" s="1" t="s">
        <v>92</v>
      </c>
      <c r="E507" s="7" t="n">
        <v>6</v>
      </c>
      <c r="F507" s="7" t="str">
        <f aca="false">_xlfn.XLOOKUP(C507,customers!A506:A1506,customers!B506:B1506,,0)</f>
        <v>Wain Stearley</v>
      </c>
      <c r="G507" s="7" t="str">
        <f aca="false">IF(_xlfn.XLOOKUP(C507,customers!$A$1:$A$1001,customers!$C$1:$C$1001,,3)=0,"",_xlfn.XLOOKUP(C507,customers!$A$1:$A$1001,customers!$C$1:$C$1001,,3))</f>
        <v>wstearleye1@census.gov</v>
      </c>
      <c r="H507" s="7" t="str">
        <f aca="false">_xlfn.XLOOKUP(C507,customers!$A$1:$A$1001,customers!$G$1:$G$1001,,0)</f>
        <v>United States</v>
      </c>
      <c r="I507" s="1" t="str">
        <f aca="false">VLOOKUP(D507,products!$A$1:$G$49,2,0)</f>
        <v>Lib</v>
      </c>
      <c r="J507" s="1" t="str">
        <f aca="false">VLOOKUP($D507,products!$A$1:$G$49,3,0)</f>
        <v>M</v>
      </c>
      <c r="K507" s="9" t="n">
        <f aca="false">VLOOKUP($D507,products!$A$1:$G$49,4,0)</f>
        <v>0.2</v>
      </c>
      <c r="L507" s="10" t="n">
        <f aca="false">VLOOKUP($D507,products!$A$1:$G$49,5,0)</f>
        <v>4.365</v>
      </c>
      <c r="M507" s="10" t="n">
        <f aca="false">L507*E507</f>
        <v>26.19</v>
      </c>
      <c r="N507" s="1" t="str">
        <f aca="false">IF(I507="Rob","Robusta",IF(I507="Exc","Excelsa",IF(I507="Ara","Arab",IF(I507="Lib","Liberica"))))</f>
        <v>Liberica</v>
      </c>
      <c r="O507" s="1" t="str">
        <f aca="false">IF(J507="M","Medium",IF(J507="L","Light",IF(J507="D","Dark")))</f>
        <v>Medium</v>
      </c>
    </row>
    <row r="508" customFormat="false" ht="15" hidden="false" customHeight="false" outlineLevel="0" collapsed="false">
      <c r="A508" s="7" t="s">
        <v>1012</v>
      </c>
      <c r="B508" s="8" t="n">
        <v>44184</v>
      </c>
      <c r="C508" s="7" t="s">
        <v>1013</v>
      </c>
      <c r="D508" s="1" t="s">
        <v>21</v>
      </c>
      <c r="E508" s="7" t="n">
        <v>2</v>
      </c>
      <c r="F508" s="7" t="str">
        <f aca="false">_xlfn.XLOOKUP(C508,customers!A507:A1507,customers!B507:B1507,,0)</f>
        <v>Diane-marie Wincer</v>
      </c>
      <c r="G508" s="7" t="str">
        <f aca="false">IF(_xlfn.XLOOKUP(C508,customers!$A$1:$A$1001,customers!$C$1:$C$1001,,3)=0,"",_xlfn.XLOOKUP(C508,customers!$A$1:$A$1001,customers!$C$1:$C$1001,,3))</f>
        <v>dwincere2@marriott.com</v>
      </c>
      <c r="H508" s="7" t="str">
        <f aca="false">_xlfn.XLOOKUP(C508,customers!$A$1:$A$1001,customers!$G$1:$G$1001,,0)</f>
        <v>United States</v>
      </c>
      <c r="I508" s="1" t="str">
        <f aca="false">VLOOKUP(D508,products!$A$1:$G$49,2,0)</f>
        <v>Ara</v>
      </c>
      <c r="J508" s="1" t="str">
        <f aca="false">VLOOKUP($D508,products!$A$1:$G$49,3,0)</f>
        <v>L</v>
      </c>
      <c r="K508" s="9" t="n">
        <f aca="false">VLOOKUP($D508,products!$A$1:$G$49,4,0)</f>
        <v>1</v>
      </c>
      <c r="L508" s="10" t="n">
        <f aca="false">VLOOKUP($D508,products!$A$1:$G$49,5,0)</f>
        <v>12.95</v>
      </c>
      <c r="M508" s="10" t="n">
        <f aca="false">L508*E508</f>
        <v>25.9</v>
      </c>
      <c r="N508" s="1" t="str">
        <f aca="false">IF(I508="Rob","Robusta",IF(I508="Exc","Excelsa",IF(I508="Ara","Arab",IF(I508="Lib","Liberica"))))</f>
        <v>Arab</v>
      </c>
      <c r="O508" s="1" t="str">
        <f aca="false">IF(J508="M","Medium",IF(J508="L","Light",IF(J508="D","Dark")))</f>
        <v>Light</v>
      </c>
    </row>
    <row r="509" customFormat="false" ht="15" hidden="false" customHeight="false" outlineLevel="0" collapsed="false">
      <c r="A509" s="7" t="s">
        <v>1014</v>
      </c>
      <c r="B509" s="8" t="n">
        <v>43516</v>
      </c>
      <c r="C509" s="7" t="s">
        <v>1015</v>
      </c>
      <c r="D509" s="1" t="s">
        <v>219</v>
      </c>
      <c r="E509" s="7" t="n">
        <v>3</v>
      </c>
      <c r="F509" s="7" t="str">
        <f aca="false">_xlfn.XLOOKUP(C509,customers!A508:A1508,customers!B508:B1508,,0)</f>
        <v>Perry Lyfield</v>
      </c>
      <c r="G509" s="7" t="str">
        <f aca="false">IF(_xlfn.XLOOKUP(C509,customers!$A$1:$A$1001,customers!$C$1:$C$1001,,3)=0,"",_xlfn.XLOOKUP(C509,customers!$A$1:$A$1001,customers!$C$1:$C$1001,,3))</f>
        <v>plyfielde3@baidu.com</v>
      </c>
      <c r="H509" s="7" t="str">
        <f aca="false">_xlfn.XLOOKUP(C509,customers!$A$1:$A$1001,customers!$G$1:$G$1001,,0)</f>
        <v>United States</v>
      </c>
      <c r="I509" s="1" t="str">
        <f aca="false">VLOOKUP(D509,products!$A$1:$G$49,2,0)</f>
        <v>Ara</v>
      </c>
      <c r="J509" s="1" t="str">
        <f aca="false">VLOOKUP($D509,products!$A$1:$G$49,3,0)</f>
        <v>L</v>
      </c>
      <c r="K509" s="9" t="n">
        <f aca="false">VLOOKUP($D509,products!$A$1:$G$49,4,0)</f>
        <v>2.5</v>
      </c>
      <c r="L509" s="10" t="n">
        <f aca="false">VLOOKUP($D509,products!$A$1:$G$49,5,0)</f>
        <v>29.785</v>
      </c>
      <c r="M509" s="10" t="n">
        <f aca="false">L509*E509</f>
        <v>89.355</v>
      </c>
      <c r="N509" s="1" t="str">
        <f aca="false">IF(I509="Rob","Robusta",IF(I509="Exc","Excelsa",IF(I509="Ara","Arab",IF(I509="Lib","Liberica"))))</f>
        <v>Arab</v>
      </c>
      <c r="O509" s="1" t="str">
        <f aca="false">IF(J509="M","Medium",IF(J509="L","Light",IF(J509="D","Dark")))</f>
        <v>Light</v>
      </c>
    </row>
    <row r="510" customFormat="false" ht="15" hidden="false" customHeight="false" outlineLevel="0" collapsed="false">
      <c r="A510" s="7" t="s">
        <v>1016</v>
      </c>
      <c r="B510" s="8" t="n">
        <v>44210</v>
      </c>
      <c r="C510" s="7" t="s">
        <v>1017</v>
      </c>
      <c r="D510" s="1" t="s">
        <v>138</v>
      </c>
      <c r="E510" s="7" t="n">
        <v>6</v>
      </c>
      <c r="F510" s="7" t="str">
        <f aca="false">_xlfn.XLOOKUP(C510,customers!A509:A1509,customers!B509:B1509,,0)</f>
        <v>Heall Perris</v>
      </c>
      <c r="G510" s="7" t="str">
        <f aca="false">IF(_xlfn.XLOOKUP(C510,customers!$A$1:$A$1001,customers!$C$1:$C$1001,,3)=0,"",_xlfn.XLOOKUP(C510,customers!$A$1:$A$1001,customers!$C$1:$C$1001,,3))</f>
        <v>hperrise4@studiopress.com</v>
      </c>
      <c r="H510" s="7" t="str">
        <f aca="false">_xlfn.XLOOKUP(C510,customers!$A$1:$A$1001,customers!$G$1:$G$1001,,0)</f>
        <v>Ireland</v>
      </c>
      <c r="I510" s="1" t="str">
        <f aca="false">VLOOKUP(D510,products!$A$1:$G$49,2,0)</f>
        <v>Lib</v>
      </c>
      <c r="J510" s="1" t="str">
        <f aca="false">VLOOKUP($D510,products!$A$1:$G$49,3,0)</f>
        <v>D</v>
      </c>
      <c r="K510" s="9" t="n">
        <f aca="false">VLOOKUP($D510,products!$A$1:$G$49,4,0)</f>
        <v>0.5</v>
      </c>
      <c r="L510" s="10" t="n">
        <f aca="false">VLOOKUP($D510,products!$A$1:$G$49,5,0)</f>
        <v>7.77</v>
      </c>
      <c r="M510" s="10" t="n">
        <f aca="false">L510*E510</f>
        <v>46.62</v>
      </c>
      <c r="N510" s="1" t="str">
        <f aca="false">IF(I510="Rob","Robusta",IF(I510="Exc","Excelsa",IF(I510="Ara","Arab",IF(I510="Lib","Liberica"))))</f>
        <v>Liberica</v>
      </c>
      <c r="O510" s="1" t="str">
        <f aca="false">IF(J510="M","Medium",IF(J510="L","Light",IF(J510="D","Dark")))</f>
        <v>Dark</v>
      </c>
    </row>
    <row r="511" customFormat="false" ht="15" hidden="false" customHeight="false" outlineLevel="0" collapsed="false">
      <c r="A511" s="7" t="s">
        <v>1018</v>
      </c>
      <c r="B511" s="8" t="n">
        <v>43785</v>
      </c>
      <c r="C511" s="7" t="s">
        <v>1003</v>
      </c>
      <c r="D511" s="1" t="s">
        <v>42</v>
      </c>
      <c r="E511" s="7" t="n">
        <v>3</v>
      </c>
      <c r="F511" s="7" t="str">
        <f aca="false">_xlfn.XLOOKUP(C511,customers!A510:A1510,customers!B510:B1510,,0)</f>
        <v>Marja Urion</v>
      </c>
      <c r="G511" s="7" t="str">
        <f aca="false">IF(_xlfn.XLOOKUP(C511,customers!$A$1:$A$1001,customers!$C$1:$C$1001,,3)=0,"",_xlfn.XLOOKUP(C511,customers!$A$1:$A$1001,customers!$C$1:$C$1001,,3))</f>
        <v>murione5@alexa.com</v>
      </c>
      <c r="H511" s="7" t="str">
        <f aca="false">_xlfn.XLOOKUP(C511,customers!$A$1:$A$1001,customers!$G$1:$G$1001,,0)</f>
        <v>Ireland</v>
      </c>
      <c r="I511" s="1" t="str">
        <f aca="false">VLOOKUP(D511,products!$A$1:$G$49,2,0)</f>
        <v>Ara</v>
      </c>
      <c r="J511" s="1" t="str">
        <f aca="false">VLOOKUP($D511,products!$A$1:$G$49,3,0)</f>
        <v>D</v>
      </c>
      <c r="K511" s="9" t="n">
        <f aca="false">VLOOKUP($D511,products!$A$1:$G$49,4,0)</f>
        <v>1</v>
      </c>
      <c r="L511" s="10" t="n">
        <f aca="false">VLOOKUP($D511,products!$A$1:$G$49,5,0)</f>
        <v>9.95</v>
      </c>
      <c r="M511" s="10" t="n">
        <f aca="false">L511*E511</f>
        <v>29.85</v>
      </c>
      <c r="N511" s="1" t="str">
        <f aca="false">IF(I511="Rob","Robusta",IF(I511="Exc","Excelsa",IF(I511="Ara","Arab",IF(I511="Lib","Liberica"))))</f>
        <v>Arab</v>
      </c>
      <c r="O511" s="1" t="str">
        <f aca="false">IF(J511="M","Medium",IF(J511="L","Light",IF(J511="D","Dark")))</f>
        <v>Dark</v>
      </c>
    </row>
    <row r="512" customFormat="false" ht="15" hidden="false" customHeight="false" outlineLevel="0" collapsed="false">
      <c r="A512" s="7" t="s">
        <v>1019</v>
      </c>
      <c r="B512" s="8" t="n">
        <v>43803</v>
      </c>
      <c r="C512" s="7" t="s">
        <v>1020</v>
      </c>
      <c r="D512" s="1" t="s">
        <v>197</v>
      </c>
      <c r="E512" s="7" t="n">
        <v>3</v>
      </c>
      <c r="F512" s="7" t="str">
        <f aca="false">_xlfn.XLOOKUP(C512,customers!A511:A1511,customers!B511:B1511,,0)</f>
        <v>Camellia Kid</v>
      </c>
      <c r="G512" s="7" t="str">
        <f aca="false">IF(_xlfn.XLOOKUP(C512,customers!$A$1:$A$1001,customers!$C$1:$C$1001,,3)=0,"",_xlfn.XLOOKUP(C512,customers!$A$1:$A$1001,customers!$C$1:$C$1001,,3))</f>
        <v>ckide6@narod.ru</v>
      </c>
      <c r="H512" s="7" t="str">
        <f aca="false">_xlfn.XLOOKUP(C512,customers!$A$1:$A$1001,customers!$G$1:$G$1001,,0)</f>
        <v>Ireland</v>
      </c>
      <c r="I512" s="1" t="str">
        <f aca="false">VLOOKUP(D512,products!$A$1:$G$49,2,0)</f>
        <v>Rob</v>
      </c>
      <c r="J512" s="1" t="str">
        <f aca="false">VLOOKUP($D512,products!$A$1:$G$49,3,0)</f>
        <v>L</v>
      </c>
      <c r="K512" s="9" t="n">
        <f aca="false">VLOOKUP($D512,products!$A$1:$G$49,4,0)</f>
        <v>0.2</v>
      </c>
      <c r="L512" s="10" t="n">
        <f aca="false">VLOOKUP($D512,products!$A$1:$G$49,5,0)</f>
        <v>3.585</v>
      </c>
      <c r="M512" s="10" t="n">
        <f aca="false">L512*E512</f>
        <v>10.755</v>
      </c>
      <c r="N512" s="1" t="str">
        <f aca="false">IF(I512="Rob","Robusta",IF(I512="Exc","Excelsa",IF(I512="Ara","Arab",IF(I512="Lib","Liberica"))))</f>
        <v>Robusta</v>
      </c>
      <c r="O512" s="1" t="str">
        <f aca="false">IF(J512="M","Medium",IF(J512="L","Light",IF(J512="D","Dark")))</f>
        <v>Light</v>
      </c>
    </row>
    <row r="513" customFormat="false" ht="15" hidden="false" customHeight="false" outlineLevel="0" collapsed="false">
      <c r="A513" s="7" t="s">
        <v>1021</v>
      </c>
      <c r="B513" s="8" t="n">
        <v>44043</v>
      </c>
      <c r="C513" s="7" t="s">
        <v>1022</v>
      </c>
      <c r="D513" s="1" t="s">
        <v>59</v>
      </c>
      <c r="E513" s="7" t="n">
        <v>4</v>
      </c>
      <c r="F513" s="7" t="str">
        <f aca="false">_xlfn.XLOOKUP(C513,customers!A512:A1512,customers!B512:B1512,,0)</f>
        <v>Carolann Beine</v>
      </c>
      <c r="G513" s="7" t="str">
        <f aca="false">IF(_xlfn.XLOOKUP(C513,customers!$A$1:$A$1001,customers!$C$1:$C$1001,,3)=0,"",_xlfn.XLOOKUP(C513,customers!$A$1:$A$1001,customers!$C$1:$C$1001,,3))</f>
        <v>cbeinee7@xinhuanet.com</v>
      </c>
      <c r="H513" s="7" t="str">
        <f aca="false">_xlfn.XLOOKUP(C513,customers!$A$1:$A$1001,customers!$G$1:$G$1001,,0)</f>
        <v>United States</v>
      </c>
      <c r="I513" s="1" t="str">
        <f aca="false">VLOOKUP(D513,products!$A$1:$G$49,2,0)</f>
        <v>Ara</v>
      </c>
      <c r="J513" s="1" t="str">
        <f aca="false">VLOOKUP($D513,products!$A$1:$G$49,3,0)</f>
        <v>M</v>
      </c>
      <c r="K513" s="9" t="n">
        <f aca="false">VLOOKUP($D513,products!$A$1:$G$49,4,0)</f>
        <v>0.2</v>
      </c>
      <c r="L513" s="10" t="n">
        <f aca="false">VLOOKUP($D513,products!$A$1:$G$49,5,0)</f>
        <v>3.375</v>
      </c>
      <c r="M513" s="10" t="n">
        <f aca="false">L513*E513</f>
        <v>13.5</v>
      </c>
      <c r="N513" s="1" t="str">
        <f aca="false">IF(I513="Rob","Robusta",IF(I513="Exc","Excelsa",IF(I513="Ara","Arab",IF(I513="Lib","Liberica"))))</f>
        <v>Arab</v>
      </c>
      <c r="O513" s="1" t="str">
        <f aca="false">IF(J513="M","Medium",IF(J513="L","Light",IF(J513="D","Dark")))</f>
        <v>Medium</v>
      </c>
    </row>
    <row r="514" customFormat="false" ht="15" hidden="false" customHeight="false" outlineLevel="0" collapsed="false">
      <c r="A514" s="7" t="s">
        <v>1023</v>
      </c>
      <c r="B514" s="8" t="n">
        <v>43535</v>
      </c>
      <c r="C514" s="7" t="s">
        <v>1024</v>
      </c>
      <c r="D514" s="1" t="s">
        <v>147</v>
      </c>
      <c r="E514" s="7" t="n">
        <v>3</v>
      </c>
      <c r="F514" s="7" t="str">
        <f aca="false">_xlfn.XLOOKUP(C514,customers!A513:A1513,customers!B513:B1513,,0)</f>
        <v>Celia Bakeup</v>
      </c>
      <c r="G514" s="7" t="str">
        <f aca="false">IF(_xlfn.XLOOKUP(C514,customers!$A$1:$A$1001,customers!$C$1:$C$1001,,3)=0,"",_xlfn.XLOOKUP(C514,customers!$A$1:$A$1001,customers!$C$1:$C$1001,,3))</f>
        <v>cbakeupe8@globo.com</v>
      </c>
      <c r="H514" s="7" t="str">
        <f aca="false">_xlfn.XLOOKUP(C514,customers!$A$1:$A$1001,customers!$G$1:$G$1001,,0)</f>
        <v>United States</v>
      </c>
      <c r="I514" s="1" t="str">
        <f aca="false">VLOOKUP(D514,products!$A$1:$G$49,2,0)</f>
        <v>Lib</v>
      </c>
      <c r="J514" s="1" t="str">
        <f aca="false">VLOOKUP($D514,products!$A$1:$G$49,3,0)</f>
        <v>L</v>
      </c>
      <c r="K514" s="9" t="n">
        <f aca="false">VLOOKUP($D514,products!$A$1:$G$49,4,0)</f>
        <v>1</v>
      </c>
      <c r="L514" s="10" t="n">
        <f aca="false">VLOOKUP($D514,products!$A$1:$G$49,5,0)</f>
        <v>15.85</v>
      </c>
      <c r="M514" s="10" t="n">
        <f aca="false">L514*E514</f>
        <v>47.55</v>
      </c>
      <c r="N514" s="1" t="str">
        <f aca="false">IF(I514="Rob","Robusta",IF(I514="Exc","Excelsa",IF(I514="Ara","Arab",IF(I514="Lib","Liberica"))))</f>
        <v>Liberica</v>
      </c>
      <c r="O514" s="1" t="str">
        <f aca="false">IF(J514="M","Medium",IF(J514="L","Light",IF(J514="D","Dark")))</f>
        <v>Light</v>
      </c>
    </row>
    <row r="515" customFormat="false" ht="15" hidden="false" customHeight="false" outlineLevel="0" collapsed="false">
      <c r="A515" s="7" t="s">
        <v>1025</v>
      </c>
      <c r="B515" s="8" t="n">
        <v>44691</v>
      </c>
      <c r="C515" s="7" t="s">
        <v>1026</v>
      </c>
      <c r="D515" s="1" t="s">
        <v>147</v>
      </c>
      <c r="E515" s="7" t="n">
        <v>5</v>
      </c>
      <c r="F515" s="7" t="str">
        <f aca="false">_xlfn.XLOOKUP(C515,customers!A514:A1514,customers!B514:B1514,,0)</f>
        <v>Nataniel Helkin</v>
      </c>
      <c r="G515" s="7" t="str">
        <f aca="false">IF(_xlfn.XLOOKUP(C515,customers!$A$1:$A$1001,customers!$C$1:$C$1001,,3)=0,"",_xlfn.XLOOKUP(C515,customers!$A$1:$A$1001,customers!$C$1:$C$1001,,3))</f>
        <v>nhelkine9@example.com</v>
      </c>
      <c r="H515" s="7" t="str">
        <f aca="false">_xlfn.XLOOKUP(C515,customers!$A$1:$A$1001,customers!$G$1:$G$1001,,0)</f>
        <v>United States</v>
      </c>
      <c r="I515" s="1" t="str">
        <f aca="false">VLOOKUP(D515,products!$A$1:$G$49,2,0)</f>
        <v>Lib</v>
      </c>
      <c r="J515" s="1" t="str">
        <f aca="false">VLOOKUP($D515,products!$A$1:$G$49,3,0)</f>
        <v>L</v>
      </c>
      <c r="K515" s="9" t="n">
        <f aca="false">VLOOKUP($D515,products!$A$1:$G$49,4,0)</f>
        <v>1</v>
      </c>
      <c r="L515" s="10" t="n">
        <f aca="false">VLOOKUP($D515,products!$A$1:$G$49,5,0)</f>
        <v>15.85</v>
      </c>
      <c r="M515" s="10" t="n">
        <f aca="false">L515*E515</f>
        <v>79.25</v>
      </c>
      <c r="N515" s="1" t="str">
        <f aca="false">IF(I515="Rob","Robusta",IF(I515="Exc","Excelsa",IF(I515="Ara","Arab",IF(I515="Lib","Liberica"))))</f>
        <v>Liberica</v>
      </c>
      <c r="O515" s="1" t="str">
        <f aca="false">IF(J515="M","Medium",IF(J515="L","Light",IF(J515="D","Dark")))</f>
        <v>Light</v>
      </c>
    </row>
    <row r="516" customFormat="false" ht="15" hidden="false" customHeight="false" outlineLevel="0" collapsed="false">
      <c r="A516" s="7" t="s">
        <v>1027</v>
      </c>
      <c r="B516" s="8" t="n">
        <v>44555</v>
      </c>
      <c r="C516" s="7" t="s">
        <v>1028</v>
      </c>
      <c r="D516" s="1" t="s">
        <v>92</v>
      </c>
      <c r="E516" s="7" t="n">
        <v>6</v>
      </c>
      <c r="F516" s="7" t="str">
        <f aca="false">_xlfn.XLOOKUP(C516,customers!A515:A1515,customers!B515:B1515,,0)</f>
        <v>Pippo Witherington</v>
      </c>
      <c r="G516" s="7" t="str">
        <f aca="false">IF(_xlfn.XLOOKUP(C516,customers!$A$1:$A$1001,customers!$C$1:$C$1001,,3)=0,"",_xlfn.XLOOKUP(C516,customers!$A$1:$A$1001,customers!$C$1:$C$1001,,3))</f>
        <v>pwitheringtonea@networkadvertising.org</v>
      </c>
      <c r="H516" s="7" t="str">
        <f aca="false">_xlfn.XLOOKUP(C516,customers!$A$1:$A$1001,customers!$G$1:$G$1001,,0)</f>
        <v>United States</v>
      </c>
      <c r="I516" s="1" t="str">
        <f aca="false">VLOOKUP(D516,products!$A$1:$G$49,2,0)</f>
        <v>Lib</v>
      </c>
      <c r="J516" s="1" t="str">
        <f aca="false">VLOOKUP($D516,products!$A$1:$G$49,3,0)</f>
        <v>M</v>
      </c>
      <c r="K516" s="9" t="n">
        <f aca="false">VLOOKUP($D516,products!$A$1:$G$49,4,0)</f>
        <v>0.2</v>
      </c>
      <c r="L516" s="10" t="n">
        <f aca="false">VLOOKUP($D516,products!$A$1:$G$49,5,0)</f>
        <v>4.365</v>
      </c>
      <c r="M516" s="10" t="n">
        <f aca="false">L516*E516</f>
        <v>26.19</v>
      </c>
      <c r="N516" s="1" t="str">
        <f aca="false">IF(I516="Rob","Robusta",IF(I516="Exc","Excelsa",IF(I516="Ara","Arab",IF(I516="Lib","Liberica"))))</f>
        <v>Liberica</v>
      </c>
      <c r="O516" s="1" t="str">
        <f aca="false">IF(J516="M","Medium",IF(J516="L","Light",IF(J516="D","Dark")))</f>
        <v>Medium</v>
      </c>
    </row>
    <row r="517" customFormat="false" ht="15" hidden="false" customHeight="false" outlineLevel="0" collapsed="false">
      <c r="A517" s="7" t="s">
        <v>1029</v>
      </c>
      <c r="B517" s="8" t="n">
        <v>44673</v>
      </c>
      <c r="C517" s="7" t="s">
        <v>1030</v>
      </c>
      <c r="D517" s="1" t="s">
        <v>172</v>
      </c>
      <c r="E517" s="7" t="n">
        <v>3</v>
      </c>
      <c r="F517" s="7" t="str">
        <f aca="false">_xlfn.XLOOKUP(C517,customers!A516:A1516,customers!B516:B1516,,0)</f>
        <v>Tildie Tilzey</v>
      </c>
      <c r="G517" s="7" t="str">
        <f aca="false">IF(_xlfn.XLOOKUP(C517,customers!$A$1:$A$1001,customers!$C$1:$C$1001,,3)=0,"",_xlfn.XLOOKUP(C517,customers!$A$1:$A$1001,customers!$C$1:$C$1001,,3))</f>
        <v>ttilzeyeb@hostgator.com</v>
      </c>
      <c r="H517" s="7" t="str">
        <f aca="false">_xlfn.XLOOKUP(C517,customers!$A$1:$A$1001,customers!$G$1:$G$1001,,0)</f>
        <v>United States</v>
      </c>
      <c r="I517" s="1" t="str">
        <f aca="false">VLOOKUP(D517,products!$A$1:$G$49,2,0)</f>
        <v>Rob</v>
      </c>
      <c r="J517" s="1" t="str">
        <f aca="false">VLOOKUP($D517,products!$A$1:$G$49,3,0)</f>
        <v>L</v>
      </c>
      <c r="K517" s="9" t="n">
        <f aca="false">VLOOKUP($D517,products!$A$1:$G$49,4,0)</f>
        <v>0.5</v>
      </c>
      <c r="L517" s="10" t="n">
        <f aca="false">VLOOKUP($D517,products!$A$1:$G$49,5,0)</f>
        <v>7.17</v>
      </c>
      <c r="M517" s="10" t="n">
        <f aca="false">L517*E517</f>
        <v>21.51</v>
      </c>
      <c r="N517" s="1" t="str">
        <f aca="false">IF(I517="Rob","Robusta",IF(I517="Exc","Excelsa",IF(I517="Ara","Arab",IF(I517="Lib","Liberica"))))</f>
        <v>Robusta</v>
      </c>
      <c r="O517" s="1" t="str">
        <f aca="false">IF(J517="M","Medium",IF(J517="L","Light",IF(J517="D","Dark")))</f>
        <v>Light</v>
      </c>
    </row>
    <row r="518" customFormat="false" ht="15" hidden="false" customHeight="false" outlineLevel="0" collapsed="false">
      <c r="A518" s="7" t="s">
        <v>1031</v>
      </c>
      <c r="B518" s="8" t="n">
        <v>44723</v>
      </c>
      <c r="C518" s="7" t="s">
        <v>1032</v>
      </c>
      <c r="D518" s="1" t="s">
        <v>50</v>
      </c>
      <c r="E518" s="7" t="n">
        <v>5</v>
      </c>
      <c r="F518" s="7" t="str">
        <f aca="false">_xlfn.XLOOKUP(C518,customers!A517:A1517,customers!B517:B1517,,0)</f>
        <v>Cindra Burling</v>
      </c>
      <c r="G518" s="7" t="str">
        <f aca="false">IF(_xlfn.XLOOKUP(C518,customers!$A$1:$A$1001,customers!$C$1:$C$1001,,3)=0,"",_xlfn.XLOOKUP(C518,customers!$A$1:$A$1001,customers!$C$1:$C$1001,,3))</f>
        <v/>
      </c>
      <c r="H518" s="7" t="str">
        <f aca="false">_xlfn.XLOOKUP(C518,customers!$A$1:$A$1001,customers!$G$1:$G$1001,,0)</f>
        <v>United States</v>
      </c>
      <c r="I518" s="1" t="str">
        <f aca="false">VLOOKUP(D518,products!$A$1:$G$49,2,0)</f>
        <v>Rob</v>
      </c>
      <c r="J518" s="1" t="str">
        <f aca="false">VLOOKUP($D518,products!$A$1:$G$49,3,0)</f>
        <v>D</v>
      </c>
      <c r="K518" s="9" t="n">
        <f aca="false">VLOOKUP($D518,products!$A$1:$G$49,4,0)</f>
        <v>2.5</v>
      </c>
      <c r="L518" s="10" t="n">
        <f aca="false">VLOOKUP($D518,products!$A$1:$G$49,5,0)</f>
        <v>20.585</v>
      </c>
      <c r="M518" s="10" t="n">
        <f aca="false">L518*E518</f>
        <v>102.925</v>
      </c>
      <c r="N518" s="1" t="str">
        <f aca="false">IF(I518="Rob","Robusta",IF(I518="Exc","Excelsa",IF(I518="Ara","Arab",IF(I518="Lib","Liberica"))))</f>
        <v>Robusta</v>
      </c>
      <c r="O518" s="1" t="str">
        <f aca="false">IF(J518="M","Medium",IF(J518="L","Light",IF(J518="D","Dark")))</f>
        <v>Dark</v>
      </c>
    </row>
    <row r="519" customFormat="false" ht="15" hidden="false" customHeight="false" outlineLevel="0" collapsed="false">
      <c r="A519" s="7" t="s">
        <v>1033</v>
      </c>
      <c r="B519" s="8" t="n">
        <v>44678</v>
      </c>
      <c r="C519" s="7" t="s">
        <v>1034</v>
      </c>
      <c r="D519" s="1" t="s">
        <v>53</v>
      </c>
      <c r="E519" s="7" t="n">
        <v>2</v>
      </c>
      <c r="F519" s="7" t="str">
        <f aca="false">_xlfn.XLOOKUP(C519,customers!A518:A1518,customers!B518:B1518,,0)</f>
        <v>Channa Belamy</v>
      </c>
      <c r="G519" s="7" t="str">
        <f aca="false">IF(_xlfn.XLOOKUP(C519,customers!$A$1:$A$1001,customers!$C$1:$C$1001,,3)=0,"",_xlfn.XLOOKUP(C519,customers!$A$1:$A$1001,customers!$C$1:$C$1001,,3))</f>
        <v/>
      </c>
      <c r="H519" s="7" t="str">
        <f aca="false">_xlfn.XLOOKUP(C519,customers!$A$1:$A$1001,customers!$G$1:$G$1001,,0)</f>
        <v>United States</v>
      </c>
      <c r="I519" s="1" t="str">
        <f aca="false">VLOOKUP(D519,products!$A$1:$G$49,2,0)</f>
        <v>Lib</v>
      </c>
      <c r="J519" s="1" t="str">
        <f aca="false">VLOOKUP($D519,products!$A$1:$G$49,3,0)</f>
        <v>D</v>
      </c>
      <c r="K519" s="9" t="n">
        <f aca="false">VLOOKUP($D519,products!$A$1:$G$49,4,0)</f>
        <v>0.2</v>
      </c>
      <c r="L519" s="10" t="n">
        <f aca="false">VLOOKUP($D519,products!$A$1:$G$49,5,0)</f>
        <v>3.885</v>
      </c>
      <c r="M519" s="10" t="n">
        <f aca="false">L519*E519</f>
        <v>7.77</v>
      </c>
      <c r="N519" s="1" t="str">
        <f aca="false">IF(I519="Rob","Robusta",IF(I519="Exc","Excelsa",IF(I519="Ara","Arab",IF(I519="Lib","Liberica"))))</f>
        <v>Liberica</v>
      </c>
      <c r="O519" s="1" t="str">
        <f aca="false">IF(J519="M","Medium",IF(J519="L","Light",IF(J519="D","Dark")))</f>
        <v>Dark</v>
      </c>
    </row>
    <row r="520" customFormat="false" ht="15" hidden="false" customHeight="false" outlineLevel="0" collapsed="false">
      <c r="A520" s="7" t="s">
        <v>1035</v>
      </c>
      <c r="B520" s="8" t="n">
        <v>44194</v>
      </c>
      <c r="C520" s="7" t="s">
        <v>1036</v>
      </c>
      <c r="D520" s="1" t="s">
        <v>545</v>
      </c>
      <c r="E520" s="7" t="n">
        <v>5</v>
      </c>
      <c r="F520" s="7" t="str">
        <f aca="false">_xlfn.XLOOKUP(C520,customers!A519:A1519,customers!B519:B1519,,0)</f>
        <v>Karl Imorts</v>
      </c>
      <c r="G520" s="7" t="str">
        <f aca="false">IF(_xlfn.XLOOKUP(C520,customers!$A$1:$A$1001,customers!$C$1:$C$1001,,3)=0,"",_xlfn.XLOOKUP(C520,customers!$A$1:$A$1001,customers!$C$1:$C$1001,,3))</f>
        <v>kimortsee@alexa.com</v>
      </c>
      <c r="H520" s="7" t="str">
        <f aca="false">_xlfn.XLOOKUP(C520,customers!$A$1:$A$1001,customers!$G$1:$G$1001,,0)</f>
        <v>United States</v>
      </c>
      <c r="I520" s="1" t="str">
        <f aca="false">VLOOKUP(D520,products!$A$1:$G$49,2,0)</f>
        <v>Exc</v>
      </c>
      <c r="J520" s="1" t="str">
        <f aca="false">VLOOKUP($D520,products!$A$1:$G$49,3,0)</f>
        <v>D</v>
      </c>
      <c r="K520" s="9" t="n">
        <f aca="false">VLOOKUP($D520,products!$A$1:$G$49,4,0)</f>
        <v>2.5</v>
      </c>
      <c r="L520" s="10" t="n">
        <f aca="false">VLOOKUP($D520,products!$A$1:$G$49,5,0)</f>
        <v>27.945</v>
      </c>
      <c r="M520" s="10" t="n">
        <f aca="false">L520*E520</f>
        <v>139.725</v>
      </c>
      <c r="N520" s="1" t="str">
        <f aca="false">IF(I520="Rob","Robusta",IF(I520="Exc","Excelsa",IF(I520="Ara","Arab",IF(I520="Lib","Liberica"))))</f>
        <v>Excelsa</v>
      </c>
      <c r="O520" s="1" t="str">
        <f aca="false">IF(J520="M","Medium",IF(J520="L","Light",IF(J520="D","Dark")))</f>
        <v>Dark</v>
      </c>
    </row>
    <row r="521" customFormat="false" ht="15" hidden="false" customHeight="false" outlineLevel="0" collapsed="false">
      <c r="A521" s="7" t="s">
        <v>1037</v>
      </c>
      <c r="B521" s="8" t="n">
        <v>44026</v>
      </c>
      <c r="C521" s="7" t="s">
        <v>1003</v>
      </c>
      <c r="D521" s="1" t="s">
        <v>87</v>
      </c>
      <c r="E521" s="7" t="n">
        <v>2</v>
      </c>
      <c r="F521" s="7" t="e">
        <f aca="false">_xlfn.XLOOKUP(C521,customers!A520:A1520,customers!B520:B1520,,0)</f>
        <v>#N/A</v>
      </c>
      <c r="G521" s="7" t="str">
        <f aca="false">IF(_xlfn.XLOOKUP(C521,customers!$A$1:$A$1001,customers!$C$1:$C$1001,,3)=0,"",_xlfn.XLOOKUP(C521,customers!$A$1:$A$1001,customers!$C$1:$C$1001,,3))</f>
        <v>murione5@alexa.com</v>
      </c>
      <c r="H521" s="7" t="str">
        <f aca="false">_xlfn.XLOOKUP(C521,customers!$A$1:$A$1001,customers!$G$1:$G$1001,,0)</f>
        <v>Ireland</v>
      </c>
      <c r="I521" s="1" t="str">
        <f aca="false">VLOOKUP(D521,products!$A$1:$G$49,2,0)</f>
        <v>Ara</v>
      </c>
      <c r="J521" s="1" t="str">
        <f aca="false">VLOOKUP($D521,products!$A$1:$G$49,3,0)</f>
        <v>D</v>
      </c>
      <c r="K521" s="9" t="n">
        <f aca="false">VLOOKUP($D521,products!$A$1:$G$49,4,0)</f>
        <v>0.5</v>
      </c>
      <c r="L521" s="10" t="n">
        <f aca="false">VLOOKUP($D521,products!$A$1:$G$49,5,0)</f>
        <v>5.97</v>
      </c>
      <c r="M521" s="10" t="n">
        <f aca="false">L521*E521</f>
        <v>11.94</v>
      </c>
      <c r="N521" s="1" t="str">
        <f aca="false">IF(I521="Rob","Robusta",IF(I521="Exc","Excelsa",IF(I521="Ara","Arab",IF(I521="Lib","Liberica"))))</f>
        <v>Arab</v>
      </c>
      <c r="O521" s="1" t="str">
        <f aca="false">IF(J521="M","Medium",IF(J521="L","Light",IF(J521="D","Dark")))</f>
        <v>Dark</v>
      </c>
    </row>
    <row r="522" customFormat="false" ht="15" hidden="false" customHeight="false" outlineLevel="0" collapsed="false">
      <c r="A522" s="7" t="s">
        <v>1038</v>
      </c>
      <c r="B522" s="8" t="n">
        <v>44446</v>
      </c>
      <c r="C522" s="7" t="s">
        <v>1039</v>
      </c>
      <c r="D522" s="1" t="s">
        <v>53</v>
      </c>
      <c r="E522" s="7" t="n">
        <v>1</v>
      </c>
      <c r="F522" s="7" t="str">
        <f aca="false">_xlfn.XLOOKUP(C522,customers!A521:A1521,customers!B521:B1521,,0)</f>
        <v>Mag Armistead</v>
      </c>
      <c r="G522" s="7" t="str">
        <f aca="false">IF(_xlfn.XLOOKUP(C522,customers!$A$1:$A$1001,customers!$C$1:$C$1001,,3)=0,"",_xlfn.XLOOKUP(C522,customers!$A$1:$A$1001,customers!$C$1:$C$1001,,3))</f>
        <v>marmisteadeg@blogtalkradio.com</v>
      </c>
      <c r="H522" s="7" t="str">
        <f aca="false">_xlfn.XLOOKUP(C522,customers!$A$1:$A$1001,customers!$G$1:$G$1001,,0)</f>
        <v>United States</v>
      </c>
      <c r="I522" s="1" t="str">
        <f aca="false">VLOOKUP(D522,products!$A$1:$G$49,2,0)</f>
        <v>Lib</v>
      </c>
      <c r="J522" s="1" t="str">
        <f aca="false">VLOOKUP($D522,products!$A$1:$G$49,3,0)</f>
        <v>D</v>
      </c>
      <c r="K522" s="9" t="n">
        <f aca="false">VLOOKUP($D522,products!$A$1:$G$49,4,0)</f>
        <v>0.2</v>
      </c>
      <c r="L522" s="10" t="n">
        <f aca="false">VLOOKUP($D522,products!$A$1:$G$49,5,0)</f>
        <v>3.885</v>
      </c>
      <c r="M522" s="10" t="n">
        <f aca="false">L522*E522</f>
        <v>3.885</v>
      </c>
      <c r="N522" s="1" t="str">
        <f aca="false">IF(I522="Rob","Robusta",IF(I522="Exc","Excelsa",IF(I522="Ara","Arab",IF(I522="Lib","Liberica"))))</f>
        <v>Liberica</v>
      </c>
      <c r="O522" s="1" t="str">
        <f aca="false">IF(J522="M","Medium",IF(J522="L","Light",IF(J522="D","Dark")))</f>
        <v>Dark</v>
      </c>
    </row>
    <row r="523" customFormat="false" ht="15" hidden="false" customHeight="false" outlineLevel="0" collapsed="false">
      <c r="A523" s="7" t="s">
        <v>1038</v>
      </c>
      <c r="B523" s="8" t="n">
        <v>44446</v>
      </c>
      <c r="C523" s="7" t="s">
        <v>1039</v>
      </c>
      <c r="D523" s="1" t="s">
        <v>17</v>
      </c>
      <c r="E523" s="7" t="n">
        <v>4</v>
      </c>
      <c r="F523" s="7" t="str">
        <f aca="false">_xlfn.XLOOKUP(C523,customers!A522:A1522,customers!B522:B1522,,0)</f>
        <v>Mag Armistead</v>
      </c>
      <c r="G523" s="7" t="str">
        <f aca="false">IF(_xlfn.XLOOKUP(C523,customers!$A$1:$A$1001,customers!$C$1:$C$1001,,3)=0,"",_xlfn.XLOOKUP(C523,customers!$A$1:$A$1001,customers!$C$1:$C$1001,,3))</f>
        <v>marmisteadeg@blogtalkradio.com</v>
      </c>
      <c r="H523" s="7" t="str">
        <f aca="false">_xlfn.XLOOKUP(C523,customers!$A$1:$A$1001,customers!$G$1:$G$1001,,0)</f>
        <v>United States</v>
      </c>
      <c r="I523" s="1" t="str">
        <f aca="false">VLOOKUP(D523,products!$A$1:$G$49,2,0)</f>
        <v>Rob</v>
      </c>
      <c r="J523" s="1" t="str">
        <f aca="false">VLOOKUP($D523,products!$A$1:$G$49,3,0)</f>
        <v>M</v>
      </c>
      <c r="K523" s="9" t="n">
        <f aca="false">VLOOKUP($D523,products!$A$1:$G$49,4,0)</f>
        <v>1</v>
      </c>
      <c r="L523" s="10" t="n">
        <f aca="false">VLOOKUP($D523,products!$A$1:$G$49,5,0)</f>
        <v>9.95</v>
      </c>
      <c r="M523" s="10" t="n">
        <f aca="false">L523*E523</f>
        <v>39.8</v>
      </c>
      <c r="N523" s="1" t="str">
        <f aca="false">IF(I523="Rob","Robusta",IF(I523="Exc","Excelsa",IF(I523="Ara","Arab",IF(I523="Lib","Liberica"))))</f>
        <v>Robusta</v>
      </c>
      <c r="O523" s="1" t="str">
        <f aca="false">IF(J523="M","Medium",IF(J523="L","Light",IF(J523="D","Dark")))</f>
        <v>Medium</v>
      </c>
    </row>
    <row r="524" customFormat="false" ht="15" hidden="false" customHeight="false" outlineLevel="0" collapsed="false">
      <c r="A524" s="7" t="s">
        <v>1040</v>
      </c>
      <c r="B524" s="8" t="n">
        <v>43625</v>
      </c>
      <c r="C524" s="7" t="s">
        <v>1041</v>
      </c>
      <c r="D524" s="1" t="s">
        <v>37</v>
      </c>
      <c r="E524" s="7" t="n">
        <v>5</v>
      </c>
      <c r="F524" s="7" t="str">
        <f aca="false">_xlfn.XLOOKUP(C524,customers!A523:A1523,customers!B523:B1523,,0)</f>
        <v>Vasili Upstone</v>
      </c>
      <c r="G524" s="7" t="str">
        <f aca="false">IF(_xlfn.XLOOKUP(C524,customers!$A$1:$A$1001,customers!$C$1:$C$1001,,3)=0,"",_xlfn.XLOOKUP(C524,customers!$A$1:$A$1001,customers!$C$1:$C$1001,,3))</f>
        <v>vupstoneei@google.pl</v>
      </c>
      <c r="H524" s="7" t="str">
        <f aca="false">_xlfn.XLOOKUP(C524,customers!$A$1:$A$1001,customers!$G$1:$G$1001,,0)</f>
        <v>United States</v>
      </c>
      <c r="I524" s="1" t="str">
        <f aca="false">VLOOKUP(D524,products!$A$1:$G$49,2,0)</f>
        <v>Rob</v>
      </c>
      <c r="J524" s="1" t="str">
        <f aca="false">VLOOKUP($D524,products!$A$1:$G$49,3,0)</f>
        <v>M</v>
      </c>
      <c r="K524" s="9" t="n">
        <f aca="false">VLOOKUP($D524,products!$A$1:$G$49,4,0)</f>
        <v>0.5</v>
      </c>
      <c r="L524" s="10" t="n">
        <f aca="false">VLOOKUP($D524,products!$A$1:$G$49,5,0)</f>
        <v>5.97</v>
      </c>
      <c r="M524" s="10" t="n">
        <f aca="false">L524*E524</f>
        <v>29.85</v>
      </c>
      <c r="N524" s="1" t="str">
        <f aca="false">IF(I524="Rob","Robusta",IF(I524="Exc","Excelsa",IF(I524="Ara","Arab",IF(I524="Lib","Liberica"))))</f>
        <v>Robusta</v>
      </c>
      <c r="O524" s="1" t="str">
        <f aca="false">IF(J524="M","Medium",IF(J524="L","Light",IF(J524="D","Dark")))</f>
        <v>Medium</v>
      </c>
    </row>
    <row r="525" customFormat="false" ht="15" hidden="false" customHeight="false" outlineLevel="0" collapsed="false">
      <c r="A525" s="7" t="s">
        <v>1042</v>
      </c>
      <c r="B525" s="8" t="n">
        <v>44129</v>
      </c>
      <c r="C525" s="7" t="s">
        <v>1043</v>
      </c>
      <c r="D525" s="1" t="s">
        <v>124</v>
      </c>
      <c r="E525" s="7" t="n">
        <v>1</v>
      </c>
      <c r="F525" s="7" t="str">
        <f aca="false">_xlfn.XLOOKUP(C525,customers!A524:A1524,customers!B524:B1524,,0)</f>
        <v>Berty Beelby</v>
      </c>
      <c r="G525" s="7" t="str">
        <f aca="false">IF(_xlfn.XLOOKUP(C525,customers!$A$1:$A$1001,customers!$C$1:$C$1001,,3)=0,"",_xlfn.XLOOKUP(C525,customers!$A$1:$A$1001,customers!$C$1:$C$1001,,3))</f>
        <v>bbeelbyej@rediff.com</v>
      </c>
      <c r="H525" s="7" t="str">
        <f aca="false">_xlfn.XLOOKUP(C525,customers!$A$1:$A$1001,customers!$G$1:$G$1001,,0)</f>
        <v>Ireland</v>
      </c>
      <c r="I525" s="1" t="str">
        <f aca="false">VLOOKUP(D525,products!$A$1:$G$49,2,0)</f>
        <v>Lib</v>
      </c>
      <c r="J525" s="1" t="str">
        <f aca="false">VLOOKUP($D525,products!$A$1:$G$49,3,0)</f>
        <v>D</v>
      </c>
      <c r="K525" s="9" t="n">
        <f aca="false">VLOOKUP($D525,products!$A$1:$G$49,4,0)</f>
        <v>2.5</v>
      </c>
      <c r="L525" s="10" t="n">
        <f aca="false">VLOOKUP($D525,products!$A$1:$G$49,5,0)</f>
        <v>29.785</v>
      </c>
      <c r="M525" s="10" t="n">
        <f aca="false">L525*E525</f>
        <v>29.785</v>
      </c>
      <c r="N525" s="1" t="str">
        <f aca="false">IF(I525="Rob","Robusta",IF(I525="Exc","Excelsa",IF(I525="Ara","Arab",IF(I525="Lib","Liberica"))))</f>
        <v>Liberica</v>
      </c>
      <c r="O525" s="1" t="str">
        <f aca="false">IF(J525="M","Medium",IF(J525="L","Light",IF(J525="D","Dark")))</f>
        <v>Dark</v>
      </c>
    </row>
    <row r="526" customFormat="false" ht="15" hidden="false" customHeight="false" outlineLevel="0" collapsed="false">
      <c r="A526" s="7" t="s">
        <v>1044</v>
      </c>
      <c r="B526" s="8" t="n">
        <v>44255</v>
      </c>
      <c r="C526" s="7" t="s">
        <v>1045</v>
      </c>
      <c r="D526" s="1" t="s">
        <v>119</v>
      </c>
      <c r="E526" s="7" t="n">
        <v>2</v>
      </c>
      <c r="F526" s="7" t="str">
        <f aca="false">_xlfn.XLOOKUP(C526,customers!A525:A1525,customers!B525:B1525,,0)</f>
        <v>Erny Stenyng</v>
      </c>
      <c r="G526" s="7" t="str">
        <f aca="false">IF(_xlfn.XLOOKUP(C526,customers!$A$1:$A$1001,customers!$C$1:$C$1001,,3)=0,"",_xlfn.XLOOKUP(C526,customers!$A$1:$A$1001,customers!$C$1:$C$1001,,3))</f>
        <v/>
      </c>
      <c r="H526" s="7" t="str">
        <f aca="false">_xlfn.XLOOKUP(C526,customers!$A$1:$A$1001,customers!$G$1:$G$1001,,0)</f>
        <v>United States</v>
      </c>
      <c r="I526" s="1" t="str">
        <f aca="false">VLOOKUP(D526,products!$A$1:$G$49,2,0)</f>
        <v>Lib</v>
      </c>
      <c r="J526" s="1" t="str">
        <f aca="false">VLOOKUP($D526,products!$A$1:$G$49,3,0)</f>
        <v>L</v>
      </c>
      <c r="K526" s="9" t="n">
        <f aca="false">VLOOKUP($D526,products!$A$1:$G$49,4,0)</f>
        <v>2.5</v>
      </c>
      <c r="L526" s="10" t="n">
        <f aca="false">VLOOKUP($D526,products!$A$1:$G$49,5,0)</f>
        <v>36.455</v>
      </c>
      <c r="M526" s="10" t="n">
        <f aca="false">L526*E526</f>
        <v>72.91</v>
      </c>
      <c r="N526" s="1" t="str">
        <f aca="false">IF(I526="Rob","Robusta",IF(I526="Exc","Excelsa",IF(I526="Ara","Arab",IF(I526="Lib","Liberica"))))</f>
        <v>Liberica</v>
      </c>
      <c r="O526" s="1" t="str">
        <f aca="false">IF(J526="M","Medium",IF(J526="L","Light",IF(J526="D","Dark")))</f>
        <v>Light</v>
      </c>
    </row>
    <row r="527" customFormat="false" ht="15" hidden="false" customHeight="false" outlineLevel="0" collapsed="false">
      <c r="A527" s="7" t="s">
        <v>1046</v>
      </c>
      <c r="B527" s="8" t="n">
        <v>44038</v>
      </c>
      <c r="C527" s="7" t="s">
        <v>1047</v>
      </c>
      <c r="D527" s="1" t="s">
        <v>116</v>
      </c>
      <c r="E527" s="7" t="n">
        <v>5</v>
      </c>
      <c r="F527" s="7" t="str">
        <f aca="false">_xlfn.XLOOKUP(C527,customers!A526:A1526,customers!B526:B1526,,0)</f>
        <v>Edin Yantsurev</v>
      </c>
      <c r="G527" s="7" t="str">
        <f aca="false">IF(_xlfn.XLOOKUP(C527,customers!$A$1:$A$1001,customers!$C$1:$C$1001,,3)=0,"",_xlfn.XLOOKUP(C527,customers!$A$1:$A$1001,customers!$C$1:$C$1001,,3))</f>
        <v/>
      </c>
      <c r="H527" s="7" t="str">
        <f aca="false">_xlfn.XLOOKUP(C527,customers!$A$1:$A$1001,customers!$G$1:$G$1001,,0)</f>
        <v>United States</v>
      </c>
      <c r="I527" s="1" t="str">
        <f aca="false">VLOOKUP(D527,products!$A$1:$G$49,2,0)</f>
        <v>Rob</v>
      </c>
      <c r="J527" s="1" t="str">
        <f aca="false">VLOOKUP($D527,products!$A$1:$G$49,3,0)</f>
        <v>D</v>
      </c>
      <c r="K527" s="9" t="n">
        <f aca="false">VLOOKUP($D527,products!$A$1:$G$49,4,0)</f>
        <v>0.2</v>
      </c>
      <c r="L527" s="10" t="n">
        <f aca="false">VLOOKUP($D527,products!$A$1:$G$49,5,0)</f>
        <v>2.685</v>
      </c>
      <c r="M527" s="10" t="n">
        <f aca="false">L527*E527</f>
        <v>13.425</v>
      </c>
      <c r="N527" s="1" t="str">
        <f aca="false">IF(I527="Rob","Robusta",IF(I527="Exc","Excelsa",IF(I527="Ara","Arab",IF(I527="Lib","Liberica"))))</f>
        <v>Robusta</v>
      </c>
      <c r="O527" s="1" t="str">
        <f aca="false">IF(J527="M","Medium",IF(J527="L","Light",IF(J527="D","Dark")))</f>
        <v>Dark</v>
      </c>
    </row>
    <row r="528" customFormat="false" ht="15" hidden="false" customHeight="false" outlineLevel="0" collapsed="false">
      <c r="A528" s="7" t="s">
        <v>1048</v>
      </c>
      <c r="B528" s="8" t="n">
        <v>44717</v>
      </c>
      <c r="C528" s="7" t="s">
        <v>1049</v>
      </c>
      <c r="D528" s="1" t="s">
        <v>127</v>
      </c>
      <c r="E528" s="7" t="n">
        <v>4</v>
      </c>
      <c r="F528" s="7" t="str">
        <f aca="false">_xlfn.XLOOKUP(C528,customers!A527:A1527,customers!B527:B1527,,0)</f>
        <v>Webb Speechly</v>
      </c>
      <c r="G528" s="7" t="str">
        <f aca="false">IF(_xlfn.XLOOKUP(C528,customers!$A$1:$A$1001,customers!$C$1:$C$1001,,3)=0,"",_xlfn.XLOOKUP(C528,customers!$A$1:$A$1001,customers!$C$1:$C$1001,,3))</f>
        <v>wspeechlyem@amazon.com</v>
      </c>
      <c r="H528" s="7" t="str">
        <f aca="false">_xlfn.XLOOKUP(C528,customers!$A$1:$A$1001,customers!$G$1:$G$1001,,0)</f>
        <v>United States</v>
      </c>
      <c r="I528" s="1" t="str">
        <f aca="false">VLOOKUP(D528,products!$A$1:$G$49,2,0)</f>
        <v>Exc</v>
      </c>
      <c r="J528" s="1" t="str">
        <f aca="false">VLOOKUP($D528,products!$A$1:$G$49,3,0)</f>
        <v>M</v>
      </c>
      <c r="K528" s="9" t="n">
        <f aca="false">VLOOKUP($D528,products!$A$1:$G$49,4,0)</f>
        <v>2.5</v>
      </c>
      <c r="L528" s="10" t="n">
        <f aca="false">VLOOKUP($D528,products!$A$1:$G$49,5,0)</f>
        <v>31.625</v>
      </c>
      <c r="M528" s="10" t="n">
        <f aca="false">L528*E528</f>
        <v>126.5</v>
      </c>
      <c r="N528" s="1" t="str">
        <f aca="false">IF(I528="Rob","Robusta",IF(I528="Exc","Excelsa",IF(I528="Ara","Arab",IF(I528="Lib","Liberica"))))</f>
        <v>Excelsa</v>
      </c>
      <c r="O528" s="1" t="str">
        <f aca="false">IF(J528="M","Medium",IF(J528="L","Light",IF(J528="D","Dark")))</f>
        <v>Medium</v>
      </c>
    </row>
    <row r="529" customFormat="false" ht="15" hidden="false" customHeight="false" outlineLevel="0" collapsed="false">
      <c r="A529" s="7" t="s">
        <v>1050</v>
      </c>
      <c r="B529" s="8" t="n">
        <v>43517</v>
      </c>
      <c r="C529" s="7" t="s">
        <v>1051</v>
      </c>
      <c r="D529" s="1" t="s">
        <v>18</v>
      </c>
      <c r="E529" s="7" t="n">
        <v>5</v>
      </c>
      <c r="F529" s="7" t="str">
        <f aca="false">_xlfn.XLOOKUP(C529,customers!A528:A1528,customers!B528:B1528,,0)</f>
        <v>Irvine Phillpot</v>
      </c>
      <c r="G529" s="7" t="str">
        <f aca="false">IF(_xlfn.XLOOKUP(C529,customers!$A$1:$A$1001,customers!$C$1:$C$1001,,3)=0,"",_xlfn.XLOOKUP(C529,customers!$A$1:$A$1001,customers!$C$1:$C$1001,,3))</f>
        <v>iphillpoten@buzzfeed.com</v>
      </c>
      <c r="H529" s="7" t="str">
        <f aca="false">_xlfn.XLOOKUP(C529,customers!$A$1:$A$1001,customers!$G$1:$G$1001,,0)</f>
        <v>United Kingdom</v>
      </c>
      <c r="I529" s="1" t="str">
        <f aca="false">VLOOKUP(D529,products!$A$1:$G$49,2,0)</f>
        <v>Exc</v>
      </c>
      <c r="J529" s="1" t="str">
        <f aca="false">VLOOKUP($D529,products!$A$1:$G$49,3,0)</f>
        <v>M</v>
      </c>
      <c r="K529" s="9" t="n">
        <f aca="false">VLOOKUP($D529,products!$A$1:$G$49,4,0)</f>
        <v>0.5</v>
      </c>
      <c r="L529" s="10" t="n">
        <f aca="false">VLOOKUP($D529,products!$A$1:$G$49,5,0)</f>
        <v>8.25</v>
      </c>
      <c r="M529" s="10" t="n">
        <f aca="false">L529*E529</f>
        <v>41.25</v>
      </c>
      <c r="N529" s="1" t="str">
        <f aca="false">IF(I529="Rob","Robusta",IF(I529="Exc","Excelsa",IF(I529="Ara","Arab",IF(I529="Lib","Liberica"))))</f>
        <v>Excelsa</v>
      </c>
      <c r="O529" s="1" t="str">
        <f aca="false">IF(J529="M","Medium",IF(J529="L","Light",IF(J529="D","Dark")))</f>
        <v>Medium</v>
      </c>
    </row>
    <row r="530" customFormat="false" ht="15" hidden="false" customHeight="false" outlineLevel="0" collapsed="false">
      <c r="A530" s="7" t="s">
        <v>1052</v>
      </c>
      <c r="B530" s="8" t="n">
        <v>43926</v>
      </c>
      <c r="C530" s="7" t="s">
        <v>1053</v>
      </c>
      <c r="D530" s="1" t="s">
        <v>191</v>
      </c>
      <c r="E530" s="7" t="n">
        <v>6</v>
      </c>
      <c r="F530" s="7" t="str">
        <f aca="false">_xlfn.XLOOKUP(C530,customers!A529:A1529,customers!B529:B1529,,0)</f>
        <v>Lem Pennacci</v>
      </c>
      <c r="G530" s="7" t="str">
        <f aca="false">IF(_xlfn.XLOOKUP(C530,customers!$A$1:$A$1001,customers!$C$1:$C$1001,,3)=0,"",_xlfn.XLOOKUP(C530,customers!$A$1:$A$1001,customers!$C$1:$C$1001,,3))</f>
        <v>lpennaccieo@statcounter.com</v>
      </c>
      <c r="H530" s="7" t="str">
        <f aca="false">_xlfn.XLOOKUP(C530,customers!$A$1:$A$1001,customers!$G$1:$G$1001,,0)</f>
        <v>United States</v>
      </c>
      <c r="I530" s="1" t="str">
        <f aca="false">VLOOKUP(D530,products!$A$1:$G$49,2,0)</f>
        <v>Exc</v>
      </c>
      <c r="J530" s="1" t="str">
        <f aca="false">VLOOKUP($D530,products!$A$1:$G$49,3,0)</f>
        <v>L</v>
      </c>
      <c r="K530" s="9" t="n">
        <f aca="false">VLOOKUP($D530,products!$A$1:$G$49,4,0)</f>
        <v>0.5</v>
      </c>
      <c r="L530" s="10" t="n">
        <f aca="false">VLOOKUP($D530,products!$A$1:$G$49,5,0)</f>
        <v>8.91</v>
      </c>
      <c r="M530" s="10" t="n">
        <f aca="false">L530*E530</f>
        <v>53.46</v>
      </c>
      <c r="N530" s="1" t="str">
        <f aca="false">IF(I530="Rob","Robusta",IF(I530="Exc","Excelsa",IF(I530="Ara","Arab",IF(I530="Lib","Liberica"))))</f>
        <v>Excelsa</v>
      </c>
      <c r="O530" s="1" t="str">
        <f aca="false">IF(J530="M","Medium",IF(J530="L","Light",IF(J530="D","Dark")))</f>
        <v>Light</v>
      </c>
    </row>
    <row r="531" customFormat="false" ht="15" hidden="false" customHeight="false" outlineLevel="0" collapsed="false">
      <c r="A531" s="7" t="s">
        <v>1054</v>
      </c>
      <c r="B531" s="8" t="n">
        <v>43475</v>
      </c>
      <c r="C531" s="7" t="s">
        <v>1055</v>
      </c>
      <c r="D531" s="1" t="s">
        <v>17</v>
      </c>
      <c r="E531" s="7" t="n">
        <v>6</v>
      </c>
      <c r="F531" s="7" t="str">
        <f aca="false">_xlfn.XLOOKUP(C531,customers!A530:A1530,customers!B530:B1530,,0)</f>
        <v>Starr Arpin</v>
      </c>
      <c r="G531" s="7" t="str">
        <f aca="false">IF(_xlfn.XLOOKUP(C531,customers!$A$1:$A$1001,customers!$C$1:$C$1001,,3)=0,"",_xlfn.XLOOKUP(C531,customers!$A$1:$A$1001,customers!$C$1:$C$1001,,3))</f>
        <v>sarpinep@moonfruit.com</v>
      </c>
      <c r="H531" s="7" t="str">
        <f aca="false">_xlfn.XLOOKUP(C531,customers!$A$1:$A$1001,customers!$G$1:$G$1001,,0)</f>
        <v>United States</v>
      </c>
      <c r="I531" s="1" t="str">
        <f aca="false">VLOOKUP(D531,products!$A$1:$G$49,2,0)</f>
        <v>Rob</v>
      </c>
      <c r="J531" s="1" t="str">
        <f aca="false">VLOOKUP($D531,products!$A$1:$G$49,3,0)</f>
        <v>M</v>
      </c>
      <c r="K531" s="9" t="n">
        <f aca="false">VLOOKUP($D531,products!$A$1:$G$49,4,0)</f>
        <v>1</v>
      </c>
      <c r="L531" s="10" t="n">
        <f aca="false">VLOOKUP($D531,products!$A$1:$G$49,5,0)</f>
        <v>9.95</v>
      </c>
      <c r="M531" s="10" t="n">
        <f aca="false">L531*E531</f>
        <v>59.7</v>
      </c>
      <c r="N531" s="1" t="str">
        <f aca="false">IF(I531="Rob","Robusta",IF(I531="Exc","Excelsa",IF(I531="Ara","Arab",IF(I531="Lib","Liberica"))))</f>
        <v>Robusta</v>
      </c>
      <c r="O531" s="1" t="str">
        <f aca="false">IF(J531="M","Medium",IF(J531="L","Light",IF(J531="D","Dark")))</f>
        <v>Medium</v>
      </c>
    </row>
    <row r="532" customFormat="false" ht="15" hidden="false" customHeight="false" outlineLevel="0" collapsed="false">
      <c r="A532" s="7" t="s">
        <v>1056</v>
      </c>
      <c r="B532" s="8" t="n">
        <v>44663</v>
      </c>
      <c r="C532" s="7" t="s">
        <v>1057</v>
      </c>
      <c r="D532" s="1" t="s">
        <v>17</v>
      </c>
      <c r="E532" s="7" t="n">
        <v>6</v>
      </c>
      <c r="F532" s="7" t="str">
        <f aca="false">_xlfn.XLOOKUP(C532,customers!A531:A1531,customers!B531:B1531,,0)</f>
        <v>Donny Fries</v>
      </c>
      <c r="G532" s="7" t="str">
        <f aca="false">IF(_xlfn.XLOOKUP(C532,customers!$A$1:$A$1001,customers!$C$1:$C$1001,,3)=0,"",_xlfn.XLOOKUP(C532,customers!$A$1:$A$1001,customers!$C$1:$C$1001,,3))</f>
        <v>dfrieseq@cargocollective.com</v>
      </c>
      <c r="H532" s="7" t="str">
        <f aca="false">_xlfn.XLOOKUP(C532,customers!$A$1:$A$1001,customers!$G$1:$G$1001,,0)</f>
        <v>United States</v>
      </c>
      <c r="I532" s="1" t="str">
        <f aca="false">VLOOKUP(D532,products!$A$1:$G$49,2,0)</f>
        <v>Rob</v>
      </c>
      <c r="J532" s="1" t="str">
        <f aca="false">VLOOKUP($D532,products!$A$1:$G$49,3,0)</f>
        <v>M</v>
      </c>
      <c r="K532" s="9" t="n">
        <f aca="false">VLOOKUP($D532,products!$A$1:$G$49,4,0)</f>
        <v>1</v>
      </c>
      <c r="L532" s="10" t="n">
        <f aca="false">VLOOKUP($D532,products!$A$1:$G$49,5,0)</f>
        <v>9.95</v>
      </c>
      <c r="M532" s="10" t="n">
        <f aca="false">L532*E532</f>
        <v>59.7</v>
      </c>
      <c r="N532" s="1" t="str">
        <f aca="false">IF(I532="Rob","Robusta",IF(I532="Exc","Excelsa",IF(I532="Ara","Arab",IF(I532="Lib","Liberica"))))</f>
        <v>Robusta</v>
      </c>
      <c r="O532" s="1" t="str">
        <f aca="false">IF(J532="M","Medium",IF(J532="L","Light",IF(J532="D","Dark")))</f>
        <v>Medium</v>
      </c>
    </row>
    <row r="533" customFormat="false" ht="15" hidden="false" customHeight="false" outlineLevel="0" collapsed="false">
      <c r="A533" s="7" t="s">
        <v>1058</v>
      </c>
      <c r="B533" s="8" t="n">
        <v>44591</v>
      </c>
      <c r="C533" s="7" t="s">
        <v>1059</v>
      </c>
      <c r="D533" s="1" t="s">
        <v>194</v>
      </c>
      <c r="E533" s="7" t="n">
        <v>5</v>
      </c>
      <c r="F533" s="7" t="str">
        <f aca="false">_xlfn.XLOOKUP(C533,customers!A532:A1532,customers!B532:B1532,,0)</f>
        <v>Rana Sharer</v>
      </c>
      <c r="G533" s="7" t="str">
        <f aca="false">IF(_xlfn.XLOOKUP(C533,customers!$A$1:$A$1001,customers!$C$1:$C$1001,,3)=0,"",_xlfn.XLOOKUP(C533,customers!$A$1:$A$1001,customers!$C$1:$C$1001,,3))</f>
        <v>rsharerer@flavors.me</v>
      </c>
      <c r="H533" s="7" t="str">
        <f aca="false">_xlfn.XLOOKUP(C533,customers!$A$1:$A$1001,customers!$G$1:$G$1001,,0)</f>
        <v>United States</v>
      </c>
      <c r="I533" s="1" t="str">
        <f aca="false">VLOOKUP(D533,products!$A$1:$G$49,2,0)</f>
        <v>Rob</v>
      </c>
      <c r="J533" s="1" t="str">
        <f aca="false">VLOOKUP($D533,products!$A$1:$G$49,3,0)</f>
        <v>D</v>
      </c>
      <c r="K533" s="9" t="n">
        <f aca="false">VLOOKUP($D533,products!$A$1:$G$49,4,0)</f>
        <v>1</v>
      </c>
      <c r="L533" s="10" t="n">
        <f aca="false">VLOOKUP($D533,products!$A$1:$G$49,5,0)</f>
        <v>8.95</v>
      </c>
      <c r="M533" s="10" t="n">
        <f aca="false">L533*E533</f>
        <v>44.75</v>
      </c>
      <c r="N533" s="1" t="str">
        <f aca="false">IF(I533="Rob","Robusta",IF(I533="Exc","Excelsa",IF(I533="Ara","Arab",IF(I533="Lib","Liberica"))))</f>
        <v>Robusta</v>
      </c>
      <c r="O533" s="1" t="str">
        <f aca="false">IF(J533="M","Medium",IF(J533="L","Light",IF(J533="D","Dark")))</f>
        <v>Dark</v>
      </c>
    </row>
    <row r="534" customFormat="false" ht="15" hidden="false" customHeight="false" outlineLevel="0" collapsed="false">
      <c r="A534" s="7" t="s">
        <v>1060</v>
      </c>
      <c r="B534" s="8" t="n">
        <v>44330</v>
      </c>
      <c r="C534" s="7" t="s">
        <v>1061</v>
      </c>
      <c r="D534" s="1" t="s">
        <v>18</v>
      </c>
      <c r="E534" s="7" t="n">
        <v>2</v>
      </c>
      <c r="F534" s="7" t="str">
        <f aca="false">_xlfn.XLOOKUP(C534,customers!A533:A1533,customers!B533:B1533,,0)</f>
        <v>Nannie Naseby</v>
      </c>
      <c r="G534" s="7" t="str">
        <f aca="false">IF(_xlfn.XLOOKUP(C534,customers!$A$1:$A$1001,customers!$C$1:$C$1001,,3)=0,"",_xlfn.XLOOKUP(C534,customers!$A$1:$A$1001,customers!$C$1:$C$1001,,3))</f>
        <v>nnasebyes@umich.edu</v>
      </c>
      <c r="H534" s="7" t="str">
        <f aca="false">_xlfn.XLOOKUP(C534,customers!$A$1:$A$1001,customers!$G$1:$G$1001,,0)</f>
        <v>United States</v>
      </c>
      <c r="I534" s="1" t="str">
        <f aca="false">VLOOKUP(D534,products!$A$1:$G$49,2,0)</f>
        <v>Exc</v>
      </c>
      <c r="J534" s="1" t="str">
        <f aca="false">VLOOKUP($D534,products!$A$1:$G$49,3,0)</f>
        <v>M</v>
      </c>
      <c r="K534" s="9" t="n">
        <f aca="false">VLOOKUP($D534,products!$A$1:$G$49,4,0)</f>
        <v>0.5</v>
      </c>
      <c r="L534" s="10" t="n">
        <f aca="false">VLOOKUP($D534,products!$A$1:$G$49,5,0)</f>
        <v>8.25</v>
      </c>
      <c r="M534" s="10" t="n">
        <f aca="false">L534*E534</f>
        <v>16.5</v>
      </c>
      <c r="N534" s="1" t="str">
        <f aca="false">IF(I534="Rob","Robusta",IF(I534="Exc","Excelsa",IF(I534="Ara","Arab",IF(I534="Lib","Liberica"))))</f>
        <v>Excelsa</v>
      </c>
      <c r="O534" s="1" t="str">
        <f aca="false">IF(J534="M","Medium",IF(J534="L","Light",IF(J534="D","Dark")))</f>
        <v>Medium</v>
      </c>
    </row>
    <row r="535" customFormat="false" ht="15" hidden="false" customHeight="false" outlineLevel="0" collapsed="false">
      <c r="A535" s="7" t="s">
        <v>1062</v>
      </c>
      <c r="B535" s="8" t="n">
        <v>44724</v>
      </c>
      <c r="C535" s="7" t="s">
        <v>1063</v>
      </c>
      <c r="D535" s="1" t="s">
        <v>161</v>
      </c>
      <c r="E535" s="7" t="n">
        <v>4</v>
      </c>
      <c r="F535" s="7" t="str">
        <f aca="false">_xlfn.XLOOKUP(C535,customers!A534:A1534,customers!B534:B1534,,0)</f>
        <v>Rea Offell</v>
      </c>
      <c r="G535" s="7" t="str">
        <f aca="false">IF(_xlfn.XLOOKUP(C535,customers!$A$1:$A$1001,customers!$C$1:$C$1001,,3)=0,"",_xlfn.XLOOKUP(C535,customers!$A$1:$A$1001,customers!$C$1:$C$1001,,3))</f>
        <v/>
      </c>
      <c r="H535" s="7" t="str">
        <f aca="false">_xlfn.XLOOKUP(C535,customers!$A$1:$A$1001,customers!$G$1:$G$1001,,0)</f>
        <v>United States</v>
      </c>
      <c r="I535" s="1" t="str">
        <f aca="false">VLOOKUP(D535,products!$A$1:$G$49,2,0)</f>
        <v>Rob</v>
      </c>
      <c r="J535" s="1" t="str">
        <f aca="false">VLOOKUP($D535,products!$A$1:$G$49,3,0)</f>
        <v>D</v>
      </c>
      <c r="K535" s="9" t="n">
        <f aca="false">VLOOKUP($D535,products!$A$1:$G$49,4,0)</f>
        <v>0.5</v>
      </c>
      <c r="L535" s="10" t="n">
        <f aca="false">VLOOKUP($D535,products!$A$1:$G$49,5,0)</f>
        <v>5.37</v>
      </c>
      <c r="M535" s="10" t="n">
        <f aca="false">L535*E535</f>
        <v>21.48</v>
      </c>
      <c r="N535" s="1" t="str">
        <f aca="false">IF(I535="Rob","Robusta",IF(I535="Exc","Excelsa",IF(I535="Ara","Arab",IF(I535="Lib","Liberica"))))</f>
        <v>Robusta</v>
      </c>
      <c r="O535" s="1" t="str">
        <f aca="false">IF(J535="M","Medium",IF(J535="L","Light",IF(J535="D","Dark")))</f>
        <v>Dark</v>
      </c>
    </row>
    <row r="536" customFormat="false" ht="15" hidden="false" customHeight="false" outlineLevel="0" collapsed="false">
      <c r="A536" s="7" t="s">
        <v>1064</v>
      </c>
      <c r="B536" s="8" t="n">
        <v>44563</v>
      </c>
      <c r="C536" s="7" t="s">
        <v>1065</v>
      </c>
      <c r="D536" s="1" t="s">
        <v>56</v>
      </c>
      <c r="E536" s="7" t="n">
        <v>2</v>
      </c>
      <c r="F536" s="7" t="str">
        <f aca="false">_xlfn.XLOOKUP(C536,customers!A535:A1535,customers!B535:B1535,,0)</f>
        <v>Kris O'Cullen</v>
      </c>
      <c r="G536" s="7" t="str">
        <f aca="false">IF(_xlfn.XLOOKUP(C536,customers!$A$1:$A$1001,customers!$C$1:$C$1001,,3)=0,"",_xlfn.XLOOKUP(C536,customers!$A$1:$A$1001,customers!$C$1:$C$1001,,3))</f>
        <v>koculleneu@ca.gov</v>
      </c>
      <c r="H536" s="7" t="str">
        <f aca="false">_xlfn.XLOOKUP(C536,customers!$A$1:$A$1001,customers!$G$1:$G$1001,,0)</f>
        <v>Ireland</v>
      </c>
      <c r="I536" s="1" t="str">
        <f aca="false">VLOOKUP(D536,products!$A$1:$G$49,2,0)</f>
        <v>Rob</v>
      </c>
      <c r="J536" s="1" t="str">
        <f aca="false">VLOOKUP($D536,products!$A$1:$G$49,3,0)</f>
        <v>M</v>
      </c>
      <c r="K536" s="9" t="n">
        <f aca="false">VLOOKUP($D536,products!$A$1:$G$49,4,0)</f>
        <v>2.5</v>
      </c>
      <c r="L536" s="10" t="n">
        <f aca="false">VLOOKUP($D536,products!$A$1:$G$49,5,0)</f>
        <v>22.885</v>
      </c>
      <c r="M536" s="10" t="n">
        <f aca="false">L536*E536</f>
        <v>45.77</v>
      </c>
      <c r="N536" s="1" t="str">
        <f aca="false">IF(I536="Rob","Robusta",IF(I536="Exc","Excelsa",IF(I536="Ara","Arab",IF(I536="Lib","Liberica"))))</f>
        <v>Robusta</v>
      </c>
      <c r="O536" s="1" t="str">
        <f aca="false">IF(J536="M","Medium",IF(J536="L","Light",IF(J536="D","Dark")))</f>
        <v>Medium</v>
      </c>
    </row>
    <row r="537" customFormat="false" ht="15" hidden="false" customHeight="false" outlineLevel="0" collapsed="false">
      <c r="A537" s="7" t="s">
        <v>1066</v>
      </c>
      <c r="B537" s="8" t="n">
        <v>44585</v>
      </c>
      <c r="C537" s="7" t="s">
        <v>1067</v>
      </c>
      <c r="D537" s="1" t="s">
        <v>34</v>
      </c>
      <c r="E537" s="7" t="n">
        <v>2</v>
      </c>
      <c r="F537" s="7" t="str">
        <f aca="false">_xlfn.XLOOKUP(C537,customers!A536:A1536,customers!B536:B1536,,0)</f>
        <v>Timoteo Glisane</v>
      </c>
      <c r="G537" s="7" t="str">
        <f aca="false">IF(_xlfn.XLOOKUP(C537,customers!$A$1:$A$1001,customers!$C$1:$C$1001,,3)=0,"",_xlfn.XLOOKUP(C537,customers!$A$1:$A$1001,customers!$C$1:$C$1001,,3))</f>
        <v/>
      </c>
      <c r="H537" s="7" t="str">
        <f aca="false">_xlfn.XLOOKUP(C537,customers!$A$1:$A$1001,customers!$G$1:$G$1001,,0)</f>
        <v>Ireland</v>
      </c>
      <c r="I537" s="1" t="str">
        <f aca="false">VLOOKUP(D537,products!$A$1:$G$49,2,0)</f>
        <v>Lib</v>
      </c>
      <c r="J537" s="1" t="str">
        <f aca="false">VLOOKUP($D537,products!$A$1:$G$49,3,0)</f>
        <v>L</v>
      </c>
      <c r="K537" s="9" t="n">
        <f aca="false">VLOOKUP($D537,products!$A$1:$G$49,4,0)</f>
        <v>0.2</v>
      </c>
      <c r="L537" s="10" t="n">
        <f aca="false">VLOOKUP($D537,products!$A$1:$G$49,5,0)</f>
        <v>4.755</v>
      </c>
      <c r="M537" s="10" t="n">
        <f aca="false">L537*E537</f>
        <v>9.51</v>
      </c>
      <c r="N537" s="1" t="str">
        <f aca="false">IF(I537="Rob","Robusta",IF(I537="Exc","Excelsa",IF(I537="Ara","Arab",IF(I537="Lib","Liberica"))))</f>
        <v>Liberica</v>
      </c>
      <c r="O537" s="1" t="str">
        <f aca="false">IF(J537="M","Medium",IF(J537="L","Light",IF(J537="D","Dark")))</f>
        <v>Light</v>
      </c>
    </row>
    <row r="538" customFormat="false" ht="15" hidden="false" customHeight="false" outlineLevel="0" collapsed="false">
      <c r="A538" s="7" t="s">
        <v>1068</v>
      </c>
      <c r="B538" s="8" t="n">
        <v>43544</v>
      </c>
      <c r="C538" s="7" t="s">
        <v>1003</v>
      </c>
      <c r="D538" s="1" t="s">
        <v>116</v>
      </c>
      <c r="E538" s="7" t="n">
        <v>3</v>
      </c>
      <c r="F538" s="7" t="e">
        <f aca="false">_xlfn.XLOOKUP(C538,customers!A537:A1537,customers!B537:B1537,,0)</f>
        <v>#N/A</v>
      </c>
      <c r="G538" s="7" t="str">
        <f aca="false">IF(_xlfn.XLOOKUP(C538,customers!$A$1:$A$1001,customers!$C$1:$C$1001,,3)=0,"",_xlfn.XLOOKUP(C538,customers!$A$1:$A$1001,customers!$C$1:$C$1001,,3))</f>
        <v>murione5@alexa.com</v>
      </c>
      <c r="H538" s="7" t="str">
        <f aca="false">_xlfn.XLOOKUP(C538,customers!$A$1:$A$1001,customers!$G$1:$G$1001,,0)</f>
        <v>Ireland</v>
      </c>
      <c r="I538" s="1" t="str">
        <f aca="false">VLOOKUP(D538,products!$A$1:$G$49,2,0)</f>
        <v>Rob</v>
      </c>
      <c r="J538" s="1" t="str">
        <f aca="false">VLOOKUP($D538,products!$A$1:$G$49,3,0)</f>
        <v>D</v>
      </c>
      <c r="K538" s="9" t="n">
        <f aca="false">VLOOKUP($D538,products!$A$1:$G$49,4,0)</f>
        <v>0.2</v>
      </c>
      <c r="L538" s="10" t="n">
        <f aca="false">VLOOKUP($D538,products!$A$1:$G$49,5,0)</f>
        <v>2.685</v>
      </c>
      <c r="M538" s="10" t="n">
        <f aca="false">L538*E538</f>
        <v>8.055</v>
      </c>
      <c r="N538" s="1" t="str">
        <f aca="false">IF(I538="Rob","Robusta",IF(I538="Exc","Excelsa",IF(I538="Ara","Arab",IF(I538="Lib","Liberica"))))</f>
        <v>Robusta</v>
      </c>
      <c r="O538" s="1" t="str">
        <f aca="false">IF(J538="M","Medium",IF(J538="L","Light",IF(J538="D","Dark")))</f>
        <v>Dark</v>
      </c>
    </row>
    <row r="539" customFormat="false" ht="15" hidden="false" customHeight="false" outlineLevel="0" collapsed="false">
      <c r="A539" s="7" t="s">
        <v>1069</v>
      </c>
      <c r="B539" s="8" t="n">
        <v>44156</v>
      </c>
      <c r="C539" s="7" t="s">
        <v>1070</v>
      </c>
      <c r="D539" s="1" t="s">
        <v>545</v>
      </c>
      <c r="E539" s="7" t="n">
        <v>4</v>
      </c>
      <c r="F539" s="7" t="str">
        <f aca="false">_xlfn.XLOOKUP(C539,customers!A538:A1538,customers!B538:B1538,,0)</f>
        <v>Hildegarde Brangan</v>
      </c>
      <c r="G539" s="7" t="str">
        <f aca="false">IF(_xlfn.XLOOKUP(C539,customers!$A$1:$A$1001,customers!$C$1:$C$1001,,3)=0,"",_xlfn.XLOOKUP(C539,customers!$A$1:$A$1001,customers!$C$1:$C$1001,,3))</f>
        <v>hbranganex@woothemes.com</v>
      </c>
      <c r="H539" s="7" t="str">
        <f aca="false">_xlfn.XLOOKUP(C539,customers!$A$1:$A$1001,customers!$G$1:$G$1001,,0)</f>
        <v>United States</v>
      </c>
      <c r="I539" s="1" t="str">
        <f aca="false">VLOOKUP(D539,products!$A$1:$G$49,2,0)</f>
        <v>Exc</v>
      </c>
      <c r="J539" s="1" t="str">
        <f aca="false">VLOOKUP($D539,products!$A$1:$G$49,3,0)</f>
        <v>D</v>
      </c>
      <c r="K539" s="9" t="n">
        <f aca="false">VLOOKUP($D539,products!$A$1:$G$49,4,0)</f>
        <v>2.5</v>
      </c>
      <c r="L539" s="10" t="n">
        <f aca="false">VLOOKUP($D539,products!$A$1:$G$49,5,0)</f>
        <v>27.945</v>
      </c>
      <c r="M539" s="10" t="n">
        <f aca="false">L539*E539</f>
        <v>111.78</v>
      </c>
      <c r="N539" s="1" t="str">
        <f aca="false">IF(I539="Rob","Robusta",IF(I539="Exc","Excelsa",IF(I539="Ara","Arab",IF(I539="Lib","Liberica"))))</f>
        <v>Excelsa</v>
      </c>
      <c r="O539" s="1" t="str">
        <f aca="false">IF(J539="M","Medium",IF(J539="L","Light",IF(J539="D","Dark")))</f>
        <v>Dark</v>
      </c>
    </row>
    <row r="540" customFormat="false" ht="15" hidden="false" customHeight="false" outlineLevel="0" collapsed="false">
      <c r="A540" s="7" t="s">
        <v>1071</v>
      </c>
      <c r="B540" s="8" t="n">
        <v>44482</v>
      </c>
      <c r="C540" s="7" t="s">
        <v>1072</v>
      </c>
      <c r="D540" s="1" t="s">
        <v>116</v>
      </c>
      <c r="E540" s="7" t="n">
        <v>4</v>
      </c>
      <c r="F540" s="7" t="str">
        <f aca="false">_xlfn.XLOOKUP(C540,customers!A539:A1539,customers!B539:B1539,,0)</f>
        <v>Amii Gallyon</v>
      </c>
      <c r="G540" s="7" t="str">
        <f aca="false">IF(_xlfn.XLOOKUP(C540,customers!$A$1:$A$1001,customers!$C$1:$C$1001,,3)=0,"",_xlfn.XLOOKUP(C540,customers!$A$1:$A$1001,customers!$C$1:$C$1001,,3))</f>
        <v>agallyoney@engadget.com</v>
      </c>
      <c r="H540" s="7" t="str">
        <f aca="false">_xlfn.XLOOKUP(C540,customers!$A$1:$A$1001,customers!$G$1:$G$1001,,0)</f>
        <v>United States</v>
      </c>
      <c r="I540" s="1" t="str">
        <f aca="false">VLOOKUP(D540,products!$A$1:$G$49,2,0)</f>
        <v>Rob</v>
      </c>
      <c r="J540" s="1" t="str">
        <f aca="false">VLOOKUP($D540,products!$A$1:$G$49,3,0)</f>
        <v>D</v>
      </c>
      <c r="K540" s="9" t="n">
        <f aca="false">VLOOKUP($D540,products!$A$1:$G$49,4,0)</f>
        <v>0.2</v>
      </c>
      <c r="L540" s="10" t="n">
        <f aca="false">VLOOKUP($D540,products!$A$1:$G$49,5,0)</f>
        <v>2.685</v>
      </c>
      <c r="M540" s="10" t="n">
        <f aca="false">L540*E540</f>
        <v>10.74</v>
      </c>
      <c r="N540" s="1" t="str">
        <f aca="false">IF(I540="Rob","Robusta",IF(I540="Exc","Excelsa",IF(I540="Ara","Arab",IF(I540="Lib","Liberica"))))</f>
        <v>Robusta</v>
      </c>
      <c r="O540" s="1" t="str">
        <f aca="false">IF(J540="M","Medium",IF(J540="L","Light",IF(J540="D","Dark")))</f>
        <v>Dark</v>
      </c>
    </row>
    <row r="541" customFormat="false" ht="15" hidden="false" customHeight="false" outlineLevel="0" collapsed="false">
      <c r="A541" s="7" t="s">
        <v>1073</v>
      </c>
      <c r="B541" s="8" t="n">
        <v>44488</v>
      </c>
      <c r="C541" s="7" t="s">
        <v>1074</v>
      </c>
      <c r="D541" s="1" t="s">
        <v>161</v>
      </c>
      <c r="E541" s="7" t="n">
        <v>5</v>
      </c>
      <c r="F541" s="7" t="str">
        <f aca="false">_xlfn.XLOOKUP(C541,customers!A540:A1540,customers!B540:B1540,,0)</f>
        <v>Birgit Domange</v>
      </c>
      <c r="G541" s="7" t="str">
        <f aca="false">IF(_xlfn.XLOOKUP(C541,customers!$A$1:$A$1001,customers!$C$1:$C$1001,,3)=0,"",_xlfn.XLOOKUP(C541,customers!$A$1:$A$1001,customers!$C$1:$C$1001,,3))</f>
        <v>bdomangeez@yahoo.co.jp</v>
      </c>
      <c r="H541" s="7" t="str">
        <f aca="false">_xlfn.XLOOKUP(C541,customers!$A$1:$A$1001,customers!$G$1:$G$1001,,0)</f>
        <v>United States</v>
      </c>
      <c r="I541" s="1" t="str">
        <f aca="false">VLOOKUP(D541,products!$A$1:$G$49,2,0)</f>
        <v>Rob</v>
      </c>
      <c r="J541" s="1" t="str">
        <f aca="false">VLOOKUP($D541,products!$A$1:$G$49,3,0)</f>
        <v>D</v>
      </c>
      <c r="K541" s="9" t="n">
        <f aca="false">VLOOKUP($D541,products!$A$1:$G$49,4,0)</f>
        <v>0.5</v>
      </c>
      <c r="L541" s="10" t="n">
        <f aca="false">VLOOKUP($D541,products!$A$1:$G$49,5,0)</f>
        <v>5.37</v>
      </c>
      <c r="M541" s="10" t="n">
        <f aca="false">L541*E541</f>
        <v>26.85</v>
      </c>
      <c r="N541" s="1" t="str">
        <f aca="false">IF(I541="Rob","Robusta",IF(I541="Exc","Excelsa",IF(I541="Ara","Arab",IF(I541="Lib","Liberica"))))</f>
        <v>Robusta</v>
      </c>
      <c r="O541" s="1" t="str">
        <f aca="false">IF(J541="M","Medium",IF(J541="L","Light",IF(J541="D","Dark")))</f>
        <v>Dark</v>
      </c>
    </row>
    <row r="542" customFormat="false" ht="15" hidden="false" customHeight="false" outlineLevel="0" collapsed="false">
      <c r="A542" s="7" t="s">
        <v>1075</v>
      </c>
      <c r="B542" s="8" t="n">
        <v>43584</v>
      </c>
      <c r="C542" s="7" t="s">
        <v>1076</v>
      </c>
      <c r="D542" s="1" t="s">
        <v>147</v>
      </c>
      <c r="E542" s="7" t="n">
        <v>4</v>
      </c>
      <c r="F542" s="7" t="str">
        <f aca="false">_xlfn.XLOOKUP(C542,customers!A541:A1541,customers!B541:B1541,,0)</f>
        <v>Killian Osler</v>
      </c>
      <c r="G542" s="7" t="str">
        <f aca="false">IF(_xlfn.XLOOKUP(C542,customers!$A$1:$A$1001,customers!$C$1:$C$1001,,3)=0,"",_xlfn.XLOOKUP(C542,customers!$A$1:$A$1001,customers!$C$1:$C$1001,,3))</f>
        <v>koslerf0@gmpg.org</v>
      </c>
      <c r="H542" s="7" t="str">
        <f aca="false">_xlfn.XLOOKUP(C542,customers!$A$1:$A$1001,customers!$G$1:$G$1001,,0)</f>
        <v>United States</v>
      </c>
      <c r="I542" s="1" t="str">
        <f aca="false">VLOOKUP(D542,products!$A$1:$G$49,2,0)</f>
        <v>Lib</v>
      </c>
      <c r="J542" s="1" t="str">
        <f aca="false">VLOOKUP($D542,products!$A$1:$G$49,3,0)</f>
        <v>L</v>
      </c>
      <c r="K542" s="9" t="n">
        <f aca="false">VLOOKUP($D542,products!$A$1:$G$49,4,0)</f>
        <v>1</v>
      </c>
      <c r="L542" s="10" t="n">
        <f aca="false">VLOOKUP($D542,products!$A$1:$G$49,5,0)</f>
        <v>15.85</v>
      </c>
      <c r="M542" s="10" t="n">
        <f aca="false">L542*E542</f>
        <v>63.4</v>
      </c>
      <c r="N542" s="1" t="str">
        <f aca="false">IF(I542="Rob","Robusta",IF(I542="Exc","Excelsa",IF(I542="Ara","Arab",IF(I542="Lib","Liberica"))))</f>
        <v>Liberica</v>
      </c>
      <c r="O542" s="1" t="str">
        <f aca="false">IF(J542="M","Medium",IF(J542="L","Light",IF(J542="D","Dark")))</f>
        <v>Light</v>
      </c>
    </row>
    <row r="543" customFormat="false" ht="15" hidden="false" customHeight="false" outlineLevel="0" collapsed="false">
      <c r="A543" s="7" t="s">
        <v>1077</v>
      </c>
      <c r="B543" s="8" t="n">
        <v>43750</v>
      </c>
      <c r="C543" s="7" t="s">
        <v>1078</v>
      </c>
      <c r="D543" s="1" t="s">
        <v>133</v>
      </c>
      <c r="E543" s="7" t="n">
        <v>1</v>
      </c>
      <c r="F543" s="7" t="str">
        <f aca="false">_xlfn.XLOOKUP(C543,customers!A542:A1542,customers!B542:B1542,,0)</f>
        <v>Lora Dukes</v>
      </c>
      <c r="G543" s="7" t="str">
        <f aca="false">IF(_xlfn.XLOOKUP(C543,customers!$A$1:$A$1001,customers!$C$1:$C$1001,,3)=0,"",_xlfn.XLOOKUP(C543,customers!$A$1:$A$1001,customers!$C$1:$C$1001,,3))</f>
        <v/>
      </c>
      <c r="H543" s="7" t="str">
        <f aca="false">_xlfn.XLOOKUP(C543,customers!$A$1:$A$1001,customers!$G$1:$G$1001,,0)</f>
        <v>Ireland</v>
      </c>
      <c r="I543" s="1" t="str">
        <f aca="false">VLOOKUP(D543,products!$A$1:$G$49,2,0)</f>
        <v>Ara</v>
      </c>
      <c r="J543" s="1" t="str">
        <f aca="false">VLOOKUP($D543,products!$A$1:$G$49,3,0)</f>
        <v>D</v>
      </c>
      <c r="K543" s="9" t="n">
        <f aca="false">VLOOKUP($D543,products!$A$1:$G$49,4,0)</f>
        <v>2.5</v>
      </c>
      <c r="L543" s="10" t="n">
        <f aca="false">VLOOKUP($D543,products!$A$1:$G$49,5,0)</f>
        <v>22.885</v>
      </c>
      <c r="M543" s="10" t="n">
        <f aca="false">L543*E543</f>
        <v>22.885</v>
      </c>
      <c r="N543" s="1" t="str">
        <f aca="false">IF(I543="Rob","Robusta",IF(I543="Exc","Excelsa",IF(I543="Ara","Arab",IF(I543="Lib","Liberica"))))</f>
        <v>Arab</v>
      </c>
      <c r="O543" s="1" t="str">
        <f aca="false">IF(J543="M","Medium",IF(J543="L","Light",IF(J543="D","Dark")))</f>
        <v>Dark</v>
      </c>
    </row>
    <row r="544" customFormat="false" ht="15" hidden="false" customHeight="false" outlineLevel="0" collapsed="false">
      <c r="A544" s="7" t="s">
        <v>1079</v>
      </c>
      <c r="B544" s="8" t="n">
        <v>44335</v>
      </c>
      <c r="C544" s="7" t="s">
        <v>1080</v>
      </c>
      <c r="D544" s="1" t="s">
        <v>186</v>
      </c>
      <c r="E544" s="7" t="n">
        <v>4</v>
      </c>
      <c r="F544" s="7" t="str">
        <f aca="false">_xlfn.XLOOKUP(C544,customers!A543:A1543,customers!B543:B1543,,0)</f>
        <v>Zack Pellett</v>
      </c>
      <c r="G544" s="7" t="str">
        <f aca="false">IF(_xlfn.XLOOKUP(C544,customers!$A$1:$A$1001,customers!$C$1:$C$1001,,3)=0,"",_xlfn.XLOOKUP(C544,customers!$A$1:$A$1001,customers!$C$1:$C$1001,,3))</f>
        <v>zpellettf2@dailymotion.com</v>
      </c>
      <c r="H544" s="7" t="str">
        <f aca="false">_xlfn.XLOOKUP(C544,customers!$A$1:$A$1001,customers!$G$1:$G$1001,,0)</f>
        <v>United States</v>
      </c>
      <c r="I544" s="1" t="str">
        <f aca="false">VLOOKUP(D544,products!$A$1:$G$49,2,0)</f>
        <v>Ara</v>
      </c>
      <c r="J544" s="1" t="str">
        <f aca="false">VLOOKUP($D544,products!$A$1:$G$49,3,0)</f>
        <v>M</v>
      </c>
      <c r="K544" s="9" t="n">
        <f aca="false">VLOOKUP($D544,products!$A$1:$G$49,4,0)</f>
        <v>2.5</v>
      </c>
      <c r="L544" s="10" t="n">
        <f aca="false">VLOOKUP($D544,products!$A$1:$G$49,5,0)</f>
        <v>25.875</v>
      </c>
      <c r="M544" s="10" t="n">
        <f aca="false">L544*E544</f>
        <v>103.5</v>
      </c>
      <c r="N544" s="1" t="str">
        <f aca="false">IF(I544="Rob","Robusta",IF(I544="Exc","Excelsa",IF(I544="Ara","Arab",IF(I544="Lib","Liberica"))))</f>
        <v>Arab</v>
      </c>
      <c r="O544" s="1" t="str">
        <f aca="false">IF(J544="M","Medium",IF(J544="L","Light",IF(J544="D","Dark")))</f>
        <v>Medium</v>
      </c>
    </row>
    <row r="545" customFormat="false" ht="15" hidden="false" customHeight="false" outlineLevel="0" collapsed="false">
      <c r="A545" s="7" t="s">
        <v>1081</v>
      </c>
      <c r="B545" s="8" t="n">
        <v>44380</v>
      </c>
      <c r="C545" s="7" t="s">
        <v>1082</v>
      </c>
      <c r="D545" s="1" t="s">
        <v>25</v>
      </c>
      <c r="E545" s="7" t="n">
        <v>2</v>
      </c>
      <c r="F545" s="7" t="str">
        <f aca="false">_xlfn.XLOOKUP(C545,customers!A544:A1544,customers!B544:B1544,,0)</f>
        <v>Ilaire Sprakes</v>
      </c>
      <c r="G545" s="7" t="str">
        <f aca="false">IF(_xlfn.XLOOKUP(C545,customers!$A$1:$A$1001,customers!$C$1:$C$1001,,3)=0,"",_xlfn.XLOOKUP(C545,customers!$A$1:$A$1001,customers!$C$1:$C$1001,,3))</f>
        <v>isprakesf3@spiegel.de</v>
      </c>
      <c r="H545" s="7" t="str">
        <f aca="false">_xlfn.XLOOKUP(C545,customers!$A$1:$A$1001,customers!$G$1:$G$1001,,0)</f>
        <v>United States</v>
      </c>
      <c r="I545" s="1" t="str">
        <f aca="false">VLOOKUP(D545,products!$A$1:$G$49,2,0)</f>
        <v>Rob</v>
      </c>
      <c r="J545" s="1" t="str">
        <f aca="false">VLOOKUP($D545,products!$A$1:$G$49,3,0)</f>
        <v>L</v>
      </c>
      <c r="K545" s="9" t="n">
        <f aca="false">VLOOKUP($D545,products!$A$1:$G$49,4,0)</f>
        <v>2.5</v>
      </c>
      <c r="L545" s="10" t="n">
        <f aca="false">VLOOKUP($D545,products!$A$1:$G$49,5,0)</f>
        <v>27.485</v>
      </c>
      <c r="M545" s="10" t="n">
        <f aca="false">L545*E545</f>
        <v>54.97</v>
      </c>
      <c r="N545" s="1" t="str">
        <f aca="false">IF(I545="Rob","Robusta",IF(I545="Exc","Excelsa",IF(I545="Ara","Arab",IF(I545="Lib","Liberica"))))</f>
        <v>Robusta</v>
      </c>
      <c r="O545" s="1" t="str">
        <f aca="false">IF(J545="M","Medium",IF(J545="L","Light",IF(J545="D","Dark")))</f>
        <v>Light</v>
      </c>
    </row>
    <row r="546" customFormat="false" ht="15" hidden="false" customHeight="false" outlineLevel="0" collapsed="false">
      <c r="A546" s="7" t="s">
        <v>1083</v>
      </c>
      <c r="B546" s="8" t="n">
        <v>43869</v>
      </c>
      <c r="C546" s="7" t="s">
        <v>1084</v>
      </c>
      <c r="D546" s="1" t="s">
        <v>207</v>
      </c>
      <c r="E546" s="7" t="n">
        <v>2</v>
      </c>
      <c r="F546" s="7" t="str">
        <f aca="false">_xlfn.XLOOKUP(C546,customers!A545:A1545,customers!B545:B1545,,0)</f>
        <v>Heda Fromant</v>
      </c>
      <c r="G546" s="7" t="str">
        <f aca="false">IF(_xlfn.XLOOKUP(C546,customers!$A$1:$A$1001,customers!$C$1:$C$1001,,3)=0,"",_xlfn.XLOOKUP(C546,customers!$A$1:$A$1001,customers!$C$1:$C$1001,,3))</f>
        <v>hfromantf4@ucsd.edu</v>
      </c>
      <c r="H546" s="7" t="str">
        <f aca="false">_xlfn.XLOOKUP(C546,customers!$A$1:$A$1001,customers!$G$1:$G$1001,,0)</f>
        <v>United States</v>
      </c>
      <c r="I546" s="1" t="str">
        <f aca="false">VLOOKUP(D546,products!$A$1:$G$49,2,0)</f>
        <v>Ara</v>
      </c>
      <c r="J546" s="1" t="str">
        <f aca="false">VLOOKUP($D546,products!$A$1:$G$49,3,0)</f>
        <v>L</v>
      </c>
      <c r="K546" s="9" t="n">
        <f aca="false">VLOOKUP($D546,products!$A$1:$G$49,4,0)</f>
        <v>0.5</v>
      </c>
      <c r="L546" s="10" t="n">
        <f aca="false">VLOOKUP($D546,products!$A$1:$G$49,5,0)</f>
        <v>7.77</v>
      </c>
      <c r="M546" s="10" t="n">
        <f aca="false">L546*E546</f>
        <v>15.54</v>
      </c>
      <c r="N546" s="1" t="str">
        <f aca="false">IF(I546="Rob","Robusta",IF(I546="Exc","Excelsa",IF(I546="Ara","Arab",IF(I546="Lib","Liberica"))))</f>
        <v>Arab</v>
      </c>
      <c r="O546" s="1" t="str">
        <f aca="false">IF(J546="M","Medium",IF(J546="L","Light",IF(J546="D","Dark")))</f>
        <v>Light</v>
      </c>
    </row>
    <row r="547" customFormat="false" ht="15" hidden="false" customHeight="false" outlineLevel="0" collapsed="false">
      <c r="A547" s="7" t="s">
        <v>1085</v>
      </c>
      <c r="B547" s="8" t="n">
        <v>44120</v>
      </c>
      <c r="C547" s="7" t="s">
        <v>1086</v>
      </c>
      <c r="D547" s="1" t="s">
        <v>53</v>
      </c>
      <c r="E547" s="7" t="n">
        <v>4</v>
      </c>
      <c r="F547" s="7" t="str">
        <f aca="false">_xlfn.XLOOKUP(C547,customers!A546:A1546,customers!B546:B1546,,0)</f>
        <v>Rufus Flear</v>
      </c>
      <c r="G547" s="7" t="str">
        <f aca="false">IF(_xlfn.XLOOKUP(C547,customers!$A$1:$A$1001,customers!$C$1:$C$1001,,3)=0,"",_xlfn.XLOOKUP(C547,customers!$A$1:$A$1001,customers!$C$1:$C$1001,,3))</f>
        <v>rflearf5@artisteer.com</v>
      </c>
      <c r="H547" s="7" t="str">
        <f aca="false">_xlfn.XLOOKUP(C547,customers!$A$1:$A$1001,customers!$G$1:$G$1001,,0)</f>
        <v>United Kingdom</v>
      </c>
      <c r="I547" s="1" t="str">
        <f aca="false">VLOOKUP(D547,products!$A$1:$G$49,2,0)</f>
        <v>Lib</v>
      </c>
      <c r="J547" s="1" t="str">
        <f aca="false">VLOOKUP($D547,products!$A$1:$G$49,3,0)</f>
        <v>D</v>
      </c>
      <c r="K547" s="9" t="n">
        <f aca="false">VLOOKUP($D547,products!$A$1:$G$49,4,0)</f>
        <v>0.2</v>
      </c>
      <c r="L547" s="10" t="n">
        <f aca="false">VLOOKUP($D547,products!$A$1:$G$49,5,0)</f>
        <v>3.885</v>
      </c>
      <c r="M547" s="10" t="n">
        <f aca="false">L547*E547</f>
        <v>15.54</v>
      </c>
      <c r="N547" s="1" t="str">
        <f aca="false">IF(I547="Rob","Robusta",IF(I547="Exc","Excelsa",IF(I547="Ara","Arab",IF(I547="Lib","Liberica"))))</f>
        <v>Liberica</v>
      </c>
      <c r="O547" s="1" t="str">
        <f aca="false">IF(J547="M","Medium",IF(J547="L","Light",IF(J547="D","Dark")))</f>
        <v>Dark</v>
      </c>
    </row>
    <row r="548" customFormat="false" ht="15" hidden="false" customHeight="false" outlineLevel="0" collapsed="false">
      <c r="A548" s="7" t="s">
        <v>1087</v>
      </c>
      <c r="B548" s="8" t="n">
        <v>44127</v>
      </c>
      <c r="C548" s="7" t="s">
        <v>1088</v>
      </c>
      <c r="D548" s="1" t="s">
        <v>545</v>
      </c>
      <c r="E548" s="7" t="n">
        <v>3</v>
      </c>
      <c r="F548" s="7" t="str">
        <f aca="false">_xlfn.XLOOKUP(C548,customers!A547:A1547,customers!B547:B1547,,0)</f>
        <v>Dom Milella</v>
      </c>
      <c r="G548" s="7" t="str">
        <f aca="false">IF(_xlfn.XLOOKUP(C548,customers!$A$1:$A$1001,customers!$C$1:$C$1001,,3)=0,"",_xlfn.XLOOKUP(C548,customers!$A$1:$A$1001,customers!$C$1:$C$1001,,3))</f>
        <v/>
      </c>
      <c r="H548" s="7" t="str">
        <f aca="false">_xlfn.XLOOKUP(C548,customers!$A$1:$A$1001,customers!$G$1:$G$1001,,0)</f>
        <v>Ireland</v>
      </c>
      <c r="I548" s="1" t="str">
        <f aca="false">VLOOKUP(D548,products!$A$1:$G$49,2,0)</f>
        <v>Exc</v>
      </c>
      <c r="J548" s="1" t="str">
        <f aca="false">VLOOKUP($D548,products!$A$1:$G$49,3,0)</f>
        <v>D</v>
      </c>
      <c r="K548" s="9" t="n">
        <f aca="false">VLOOKUP($D548,products!$A$1:$G$49,4,0)</f>
        <v>2.5</v>
      </c>
      <c r="L548" s="10" t="n">
        <f aca="false">VLOOKUP($D548,products!$A$1:$G$49,5,0)</f>
        <v>27.945</v>
      </c>
      <c r="M548" s="10" t="n">
        <f aca="false">L548*E548</f>
        <v>83.835</v>
      </c>
      <c r="N548" s="1" t="str">
        <f aca="false">IF(I548="Rob","Robusta",IF(I548="Exc","Excelsa",IF(I548="Ara","Arab",IF(I548="Lib","Liberica"))))</f>
        <v>Excelsa</v>
      </c>
      <c r="O548" s="1" t="str">
        <f aca="false">IF(J548="M","Medium",IF(J548="L","Light",IF(J548="D","Dark")))</f>
        <v>Dark</v>
      </c>
    </row>
    <row r="549" customFormat="false" ht="15" hidden="false" customHeight="false" outlineLevel="0" collapsed="false">
      <c r="A549" s="7" t="s">
        <v>1089</v>
      </c>
      <c r="B549" s="8" t="n">
        <v>44265</v>
      </c>
      <c r="C549" s="7" t="s">
        <v>1090</v>
      </c>
      <c r="D549" s="1" t="s">
        <v>197</v>
      </c>
      <c r="E549" s="7" t="n">
        <v>3</v>
      </c>
      <c r="F549" s="7" t="str">
        <f aca="false">_xlfn.XLOOKUP(C549,customers!A548:A1548,customers!B548:B1548,,0)</f>
        <v>Wilek Lightollers</v>
      </c>
      <c r="G549" s="7" t="str">
        <f aca="false">IF(_xlfn.XLOOKUP(C549,customers!$A$1:$A$1001,customers!$C$1:$C$1001,,3)=0,"",_xlfn.XLOOKUP(C549,customers!$A$1:$A$1001,customers!$C$1:$C$1001,,3))</f>
        <v>wlightollersf9@baidu.com</v>
      </c>
      <c r="H549" s="7" t="str">
        <f aca="false">_xlfn.XLOOKUP(C549,customers!$A$1:$A$1001,customers!$G$1:$G$1001,,0)</f>
        <v>United States</v>
      </c>
      <c r="I549" s="1" t="str">
        <f aca="false">VLOOKUP(D549,products!$A$1:$G$49,2,0)</f>
        <v>Rob</v>
      </c>
      <c r="J549" s="1" t="str">
        <f aca="false">VLOOKUP($D549,products!$A$1:$G$49,3,0)</f>
        <v>L</v>
      </c>
      <c r="K549" s="9" t="n">
        <f aca="false">VLOOKUP($D549,products!$A$1:$G$49,4,0)</f>
        <v>0.2</v>
      </c>
      <c r="L549" s="10" t="n">
        <f aca="false">VLOOKUP($D549,products!$A$1:$G$49,5,0)</f>
        <v>3.585</v>
      </c>
      <c r="M549" s="10" t="n">
        <f aca="false">L549*E549</f>
        <v>10.755</v>
      </c>
      <c r="N549" s="1" t="str">
        <f aca="false">IF(I549="Rob","Robusta",IF(I549="Exc","Excelsa",IF(I549="Ara","Arab",IF(I549="Lib","Liberica"))))</f>
        <v>Robusta</v>
      </c>
      <c r="O549" s="1" t="str">
        <f aca="false">IF(J549="M","Medium",IF(J549="L","Light",IF(J549="D","Dark")))</f>
        <v>Light</v>
      </c>
    </row>
    <row r="550" customFormat="false" ht="15" hidden="false" customHeight="false" outlineLevel="0" collapsed="false">
      <c r="A550" s="7" t="s">
        <v>1091</v>
      </c>
      <c r="B550" s="8" t="n">
        <v>44384</v>
      </c>
      <c r="C550" s="7" t="s">
        <v>1092</v>
      </c>
      <c r="D550" s="1" t="s">
        <v>269</v>
      </c>
      <c r="E550" s="7" t="n">
        <v>3</v>
      </c>
      <c r="F550" s="7" t="str">
        <f aca="false">_xlfn.XLOOKUP(C550,customers!A549:A1549,customers!B549:B1549,,0)</f>
        <v>Bette-ann Munden</v>
      </c>
      <c r="G550" s="7" t="str">
        <f aca="false">IF(_xlfn.XLOOKUP(C550,customers!$A$1:$A$1001,customers!$C$1:$C$1001,,3)=0,"",_xlfn.XLOOKUP(C550,customers!$A$1:$A$1001,customers!$C$1:$C$1001,,3))</f>
        <v>bmundenf8@elpais.com</v>
      </c>
      <c r="H550" s="7" t="str">
        <f aca="false">_xlfn.XLOOKUP(C550,customers!$A$1:$A$1001,customers!$G$1:$G$1001,,0)</f>
        <v>United States</v>
      </c>
      <c r="I550" s="1" t="str">
        <f aca="false">VLOOKUP(D550,products!$A$1:$G$49,2,0)</f>
        <v>Exc</v>
      </c>
      <c r="J550" s="1" t="str">
        <f aca="false">VLOOKUP($D550,products!$A$1:$G$49,3,0)</f>
        <v>L</v>
      </c>
      <c r="K550" s="9" t="n">
        <f aca="false">VLOOKUP($D550,products!$A$1:$G$49,4,0)</f>
        <v>0.2</v>
      </c>
      <c r="L550" s="10" t="n">
        <f aca="false">VLOOKUP($D550,products!$A$1:$G$49,5,0)</f>
        <v>4.455</v>
      </c>
      <c r="M550" s="10" t="n">
        <f aca="false">L550*E550</f>
        <v>13.365</v>
      </c>
      <c r="N550" s="1" t="str">
        <f aca="false">IF(I550="Rob","Robusta",IF(I550="Exc","Excelsa",IF(I550="Ara","Arab",IF(I550="Lib","Liberica"))))</f>
        <v>Excelsa</v>
      </c>
      <c r="O550" s="1" t="str">
        <f aca="false">IF(J550="M","Medium",IF(J550="L","Light",IF(J550="D","Dark")))</f>
        <v>Light</v>
      </c>
    </row>
    <row r="551" customFormat="false" ht="15" hidden="false" customHeight="false" outlineLevel="0" collapsed="false">
      <c r="A551" s="7" t="s">
        <v>1093</v>
      </c>
      <c r="B551" s="8" t="n">
        <v>44232</v>
      </c>
      <c r="C551" s="7" t="s">
        <v>1090</v>
      </c>
      <c r="D551" s="1" t="s">
        <v>269</v>
      </c>
      <c r="E551" s="7" t="n">
        <v>4</v>
      </c>
      <c r="F551" s="7" t="str">
        <f aca="false">_xlfn.XLOOKUP(C551,customers!A550:A1550,customers!B550:B1550,,0)</f>
        <v>Wilek Lightollers</v>
      </c>
      <c r="G551" s="7" t="str">
        <f aca="false">IF(_xlfn.XLOOKUP(C551,customers!$A$1:$A$1001,customers!$C$1:$C$1001,,3)=0,"",_xlfn.XLOOKUP(C551,customers!$A$1:$A$1001,customers!$C$1:$C$1001,,3))</f>
        <v>wlightollersf9@baidu.com</v>
      </c>
      <c r="H551" s="7" t="str">
        <f aca="false">_xlfn.XLOOKUP(C551,customers!$A$1:$A$1001,customers!$G$1:$G$1001,,0)</f>
        <v>United States</v>
      </c>
      <c r="I551" s="1" t="str">
        <f aca="false">VLOOKUP(D551,products!$A$1:$G$49,2,0)</f>
        <v>Exc</v>
      </c>
      <c r="J551" s="1" t="str">
        <f aca="false">VLOOKUP($D551,products!$A$1:$G$49,3,0)</f>
        <v>L</v>
      </c>
      <c r="K551" s="9" t="n">
        <f aca="false">VLOOKUP($D551,products!$A$1:$G$49,4,0)</f>
        <v>0.2</v>
      </c>
      <c r="L551" s="10" t="n">
        <f aca="false">VLOOKUP($D551,products!$A$1:$G$49,5,0)</f>
        <v>4.455</v>
      </c>
      <c r="M551" s="10" t="n">
        <f aca="false">L551*E551</f>
        <v>17.82</v>
      </c>
      <c r="N551" s="1" t="str">
        <f aca="false">IF(I551="Rob","Robusta",IF(I551="Exc","Excelsa",IF(I551="Ara","Arab",IF(I551="Lib","Liberica"))))</f>
        <v>Excelsa</v>
      </c>
      <c r="O551" s="1" t="str">
        <f aca="false">IF(J551="M","Medium",IF(J551="L","Light",IF(J551="D","Dark")))</f>
        <v>Light</v>
      </c>
    </row>
    <row r="552" customFormat="false" ht="15" hidden="false" customHeight="false" outlineLevel="0" collapsed="false">
      <c r="A552" s="7" t="s">
        <v>1094</v>
      </c>
      <c r="B552" s="8" t="n">
        <v>44176</v>
      </c>
      <c r="C552" s="7" t="s">
        <v>1095</v>
      </c>
      <c r="D552" s="1" t="s">
        <v>53</v>
      </c>
      <c r="E552" s="7" t="n">
        <v>6</v>
      </c>
      <c r="F552" s="7" t="str">
        <f aca="false">_xlfn.XLOOKUP(C552,customers!A551:A1551,customers!B551:B1551,,0)</f>
        <v>Nick Brakespear</v>
      </c>
      <c r="G552" s="7" t="str">
        <f aca="false">IF(_xlfn.XLOOKUP(C552,customers!$A$1:$A$1001,customers!$C$1:$C$1001,,3)=0,"",_xlfn.XLOOKUP(C552,customers!$A$1:$A$1001,customers!$C$1:$C$1001,,3))</f>
        <v>nbrakespearfa@rediff.com</v>
      </c>
      <c r="H552" s="7" t="str">
        <f aca="false">_xlfn.XLOOKUP(C552,customers!$A$1:$A$1001,customers!$G$1:$G$1001,,0)</f>
        <v>United States</v>
      </c>
      <c r="I552" s="1" t="str">
        <f aca="false">VLOOKUP(D552,products!$A$1:$G$49,2,0)</f>
        <v>Lib</v>
      </c>
      <c r="J552" s="1" t="str">
        <f aca="false">VLOOKUP($D552,products!$A$1:$G$49,3,0)</f>
        <v>D</v>
      </c>
      <c r="K552" s="9" t="n">
        <f aca="false">VLOOKUP($D552,products!$A$1:$G$49,4,0)</f>
        <v>0.2</v>
      </c>
      <c r="L552" s="10" t="n">
        <f aca="false">VLOOKUP($D552,products!$A$1:$G$49,5,0)</f>
        <v>3.885</v>
      </c>
      <c r="M552" s="10" t="n">
        <f aca="false">L552*E552</f>
        <v>23.31</v>
      </c>
      <c r="N552" s="1" t="str">
        <f aca="false">IF(I552="Rob","Robusta",IF(I552="Exc","Excelsa",IF(I552="Ara","Arab",IF(I552="Lib","Liberica"))))</f>
        <v>Liberica</v>
      </c>
      <c r="O552" s="1" t="str">
        <f aca="false">IF(J552="M","Medium",IF(J552="L","Light",IF(J552="D","Dark")))</f>
        <v>Dark</v>
      </c>
    </row>
    <row r="553" customFormat="false" ht="15" hidden="false" customHeight="false" outlineLevel="0" collapsed="false">
      <c r="A553" s="7" t="s">
        <v>1096</v>
      </c>
      <c r="B553" s="8" t="n">
        <v>44694</v>
      </c>
      <c r="C553" s="7" t="s">
        <v>1097</v>
      </c>
      <c r="D553" s="1" t="s">
        <v>66</v>
      </c>
      <c r="E553" s="7" t="n">
        <v>2</v>
      </c>
      <c r="F553" s="7" t="str">
        <f aca="false">_xlfn.XLOOKUP(C553,customers!A552:A1552,customers!B552:B1552,,0)</f>
        <v>Malynda Glawsop</v>
      </c>
      <c r="G553" s="7" t="str">
        <f aca="false">IF(_xlfn.XLOOKUP(C553,customers!$A$1:$A$1001,customers!$C$1:$C$1001,,3)=0,"",_xlfn.XLOOKUP(C553,customers!$A$1:$A$1001,customers!$C$1:$C$1001,,3))</f>
        <v>mglawsopfb@reverbnation.com</v>
      </c>
      <c r="H553" s="7" t="str">
        <f aca="false">_xlfn.XLOOKUP(C553,customers!$A$1:$A$1001,customers!$G$1:$G$1001,,0)</f>
        <v>United States</v>
      </c>
      <c r="I553" s="1" t="str">
        <f aca="false">VLOOKUP(D553,products!$A$1:$G$49,2,0)</f>
        <v>Exc</v>
      </c>
      <c r="J553" s="1" t="str">
        <f aca="false">VLOOKUP($D553,products!$A$1:$G$49,3,0)</f>
        <v>D</v>
      </c>
      <c r="K553" s="9" t="n">
        <f aca="false">VLOOKUP($D553,products!$A$1:$G$49,4,0)</f>
        <v>0.2</v>
      </c>
      <c r="L553" s="10" t="n">
        <f aca="false">VLOOKUP($D553,products!$A$1:$G$49,5,0)</f>
        <v>3.645</v>
      </c>
      <c r="M553" s="10" t="n">
        <f aca="false">L553*E553</f>
        <v>7.29</v>
      </c>
      <c r="N553" s="1" t="str">
        <f aca="false">IF(I553="Rob","Robusta",IF(I553="Exc","Excelsa",IF(I553="Ara","Arab",IF(I553="Lib","Liberica"))))</f>
        <v>Excelsa</v>
      </c>
      <c r="O553" s="1" t="str">
        <f aca="false">IF(J553="M","Medium",IF(J553="L","Light",IF(J553="D","Dark")))</f>
        <v>Dark</v>
      </c>
    </row>
    <row r="554" customFormat="false" ht="15" hidden="false" customHeight="false" outlineLevel="0" collapsed="false">
      <c r="A554" s="7" t="s">
        <v>1098</v>
      </c>
      <c r="B554" s="8" t="n">
        <v>43761</v>
      </c>
      <c r="C554" s="7" t="s">
        <v>1099</v>
      </c>
      <c r="D554" s="1" t="s">
        <v>269</v>
      </c>
      <c r="E554" s="7" t="n">
        <v>4</v>
      </c>
      <c r="F554" s="7" t="str">
        <f aca="false">_xlfn.XLOOKUP(C554,customers!A553:A1553,customers!B553:B1553,,0)</f>
        <v>Granville Alberts</v>
      </c>
      <c r="G554" s="7" t="str">
        <f aca="false">IF(_xlfn.XLOOKUP(C554,customers!$A$1:$A$1001,customers!$C$1:$C$1001,,3)=0,"",_xlfn.XLOOKUP(C554,customers!$A$1:$A$1001,customers!$C$1:$C$1001,,3))</f>
        <v>galbertsfc@etsy.com</v>
      </c>
      <c r="H554" s="7" t="str">
        <f aca="false">_xlfn.XLOOKUP(C554,customers!$A$1:$A$1001,customers!$G$1:$G$1001,,0)</f>
        <v>United Kingdom</v>
      </c>
      <c r="I554" s="1" t="str">
        <f aca="false">VLOOKUP(D554,products!$A$1:$G$49,2,0)</f>
        <v>Exc</v>
      </c>
      <c r="J554" s="1" t="str">
        <f aca="false">VLOOKUP($D554,products!$A$1:$G$49,3,0)</f>
        <v>L</v>
      </c>
      <c r="K554" s="9" t="n">
        <f aca="false">VLOOKUP($D554,products!$A$1:$G$49,4,0)</f>
        <v>0.2</v>
      </c>
      <c r="L554" s="10" t="n">
        <f aca="false">VLOOKUP($D554,products!$A$1:$G$49,5,0)</f>
        <v>4.455</v>
      </c>
      <c r="M554" s="10" t="n">
        <f aca="false">L554*E554</f>
        <v>17.82</v>
      </c>
      <c r="N554" s="1" t="str">
        <f aca="false">IF(I554="Rob","Robusta",IF(I554="Exc","Excelsa",IF(I554="Ara","Arab",IF(I554="Lib","Liberica"))))</f>
        <v>Excelsa</v>
      </c>
      <c r="O554" s="1" t="str">
        <f aca="false">IF(J554="M","Medium",IF(J554="L","Light",IF(J554="D","Dark")))</f>
        <v>Light</v>
      </c>
    </row>
    <row r="555" customFormat="false" ht="15" hidden="false" customHeight="false" outlineLevel="0" collapsed="false">
      <c r="A555" s="7" t="s">
        <v>1100</v>
      </c>
      <c r="B555" s="8" t="n">
        <v>44085</v>
      </c>
      <c r="C555" s="7" t="s">
        <v>1101</v>
      </c>
      <c r="D555" s="1" t="s">
        <v>24</v>
      </c>
      <c r="E555" s="7" t="n">
        <v>5</v>
      </c>
      <c r="F555" s="7" t="str">
        <f aca="false">_xlfn.XLOOKUP(C555,customers!A554:A1554,customers!B554:B1554,,0)</f>
        <v>Vasily Polglase</v>
      </c>
      <c r="G555" s="7" t="str">
        <f aca="false">IF(_xlfn.XLOOKUP(C555,customers!$A$1:$A$1001,customers!$C$1:$C$1001,,3)=0,"",_xlfn.XLOOKUP(C555,customers!$A$1:$A$1001,customers!$C$1:$C$1001,,3))</f>
        <v>vpolglasefd@about.me</v>
      </c>
      <c r="H555" s="7" t="str">
        <f aca="false">_xlfn.XLOOKUP(C555,customers!$A$1:$A$1001,customers!$G$1:$G$1001,,0)</f>
        <v>United States</v>
      </c>
      <c r="I555" s="1" t="str">
        <f aca="false">VLOOKUP(D555,products!$A$1:$G$49,2,0)</f>
        <v>Exc</v>
      </c>
      <c r="J555" s="1" t="str">
        <f aca="false">VLOOKUP($D555,products!$A$1:$G$49,3,0)</f>
        <v>M</v>
      </c>
      <c r="K555" s="9" t="n">
        <f aca="false">VLOOKUP($D555,products!$A$1:$G$49,4,0)</f>
        <v>1</v>
      </c>
      <c r="L555" s="10" t="n">
        <f aca="false">VLOOKUP($D555,products!$A$1:$G$49,5,0)</f>
        <v>13.75</v>
      </c>
      <c r="M555" s="10" t="n">
        <f aca="false">L555*E555</f>
        <v>68.75</v>
      </c>
      <c r="N555" s="1" t="str">
        <f aca="false">IF(I555="Rob","Robusta",IF(I555="Exc","Excelsa",IF(I555="Ara","Arab",IF(I555="Lib","Liberica"))))</f>
        <v>Excelsa</v>
      </c>
      <c r="O555" s="1" t="str">
        <f aca="false">IF(J555="M","Medium",IF(J555="L","Light",IF(J555="D","Dark")))</f>
        <v>Medium</v>
      </c>
    </row>
    <row r="556" customFormat="false" ht="15" hidden="false" customHeight="false" outlineLevel="0" collapsed="false">
      <c r="A556" s="7" t="s">
        <v>1102</v>
      </c>
      <c r="B556" s="8" t="n">
        <v>43737</v>
      </c>
      <c r="C556" s="7" t="s">
        <v>1103</v>
      </c>
      <c r="D556" s="1" t="s">
        <v>25</v>
      </c>
      <c r="E556" s="7" t="n">
        <v>2</v>
      </c>
      <c r="F556" s="7" t="str">
        <f aca="false">_xlfn.XLOOKUP(C556,customers!A555:A1555,customers!B555:B1555,,0)</f>
        <v>Madelaine Sharples</v>
      </c>
      <c r="G556" s="7" t="str">
        <f aca="false">IF(_xlfn.XLOOKUP(C556,customers!$A$1:$A$1001,customers!$C$1:$C$1001,,3)=0,"",_xlfn.XLOOKUP(C556,customers!$A$1:$A$1001,customers!$C$1:$C$1001,,3))</f>
        <v/>
      </c>
      <c r="H556" s="7" t="str">
        <f aca="false">_xlfn.XLOOKUP(C556,customers!$A$1:$A$1001,customers!$G$1:$G$1001,,0)</f>
        <v>United Kingdom</v>
      </c>
      <c r="I556" s="1" t="str">
        <f aca="false">VLOOKUP(D556,products!$A$1:$G$49,2,0)</f>
        <v>Rob</v>
      </c>
      <c r="J556" s="1" t="str">
        <f aca="false">VLOOKUP($D556,products!$A$1:$G$49,3,0)</f>
        <v>L</v>
      </c>
      <c r="K556" s="9" t="n">
        <f aca="false">VLOOKUP($D556,products!$A$1:$G$49,4,0)</f>
        <v>2.5</v>
      </c>
      <c r="L556" s="10" t="n">
        <f aca="false">VLOOKUP($D556,products!$A$1:$G$49,5,0)</f>
        <v>27.485</v>
      </c>
      <c r="M556" s="10" t="n">
        <f aca="false">L556*E556</f>
        <v>54.97</v>
      </c>
      <c r="N556" s="1" t="str">
        <f aca="false">IF(I556="Rob","Robusta",IF(I556="Exc","Excelsa",IF(I556="Ara","Arab",IF(I556="Lib","Liberica"))))</f>
        <v>Robusta</v>
      </c>
      <c r="O556" s="1" t="str">
        <f aca="false">IF(J556="M","Medium",IF(J556="L","Light",IF(J556="D","Dark")))</f>
        <v>Light</v>
      </c>
    </row>
    <row r="557" customFormat="false" ht="15" hidden="false" customHeight="false" outlineLevel="0" collapsed="false">
      <c r="A557" s="7" t="s">
        <v>1104</v>
      </c>
      <c r="B557" s="8" t="n">
        <v>44258</v>
      </c>
      <c r="C557" s="7" t="s">
        <v>1105</v>
      </c>
      <c r="D557" s="1" t="s">
        <v>24</v>
      </c>
      <c r="E557" s="7" t="n">
        <v>6</v>
      </c>
      <c r="F557" s="7" t="str">
        <f aca="false">_xlfn.XLOOKUP(C557,customers!A556:A1556,customers!B556:B1556,,0)</f>
        <v>Sigfrid Busch</v>
      </c>
      <c r="G557" s="7" t="str">
        <f aca="false">IF(_xlfn.XLOOKUP(C557,customers!$A$1:$A$1001,customers!$C$1:$C$1001,,3)=0,"",_xlfn.XLOOKUP(C557,customers!$A$1:$A$1001,customers!$C$1:$C$1001,,3))</f>
        <v>sbuschff@so-net.ne.jp</v>
      </c>
      <c r="H557" s="7" t="str">
        <f aca="false">_xlfn.XLOOKUP(C557,customers!$A$1:$A$1001,customers!$G$1:$G$1001,,0)</f>
        <v>Ireland</v>
      </c>
      <c r="I557" s="1" t="str">
        <f aca="false">VLOOKUP(D557,products!$A$1:$G$49,2,0)</f>
        <v>Exc</v>
      </c>
      <c r="J557" s="1" t="str">
        <f aca="false">VLOOKUP($D557,products!$A$1:$G$49,3,0)</f>
        <v>M</v>
      </c>
      <c r="K557" s="9" t="n">
        <f aca="false">VLOOKUP($D557,products!$A$1:$G$49,4,0)</f>
        <v>1</v>
      </c>
      <c r="L557" s="10" t="n">
        <f aca="false">VLOOKUP($D557,products!$A$1:$G$49,5,0)</f>
        <v>13.75</v>
      </c>
      <c r="M557" s="10" t="n">
        <f aca="false">L557*E557</f>
        <v>82.5</v>
      </c>
      <c r="N557" s="1" t="str">
        <f aca="false">IF(I557="Rob","Robusta",IF(I557="Exc","Excelsa",IF(I557="Ara","Arab",IF(I557="Lib","Liberica"))))</f>
        <v>Excelsa</v>
      </c>
      <c r="O557" s="1" t="str">
        <f aca="false">IF(J557="M","Medium",IF(J557="L","Light",IF(J557="D","Dark")))</f>
        <v>Medium</v>
      </c>
    </row>
    <row r="558" customFormat="false" ht="15" hidden="false" customHeight="false" outlineLevel="0" collapsed="false">
      <c r="A558" s="7" t="s">
        <v>1106</v>
      </c>
      <c r="B558" s="8" t="n">
        <v>44523</v>
      </c>
      <c r="C558" s="7" t="s">
        <v>1107</v>
      </c>
      <c r="D558" s="1" t="s">
        <v>92</v>
      </c>
      <c r="E558" s="7" t="n">
        <v>2</v>
      </c>
      <c r="F558" s="7" t="str">
        <f aca="false">_xlfn.XLOOKUP(C558,customers!A557:A1557,customers!B557:B1557,,0)</f>
        <v>Cissiee Raisbeck</v>
      </c>
      <c r="G558" s="7" t="str">
        <f aca="false">IF(_xlfn.XLOOKUP(C558,customers!$A$1:$A$1001,customers!$C$1:$C$1001,,3)=0,"",_xlfn.XLOOKUP(C558,customers!$A$1:$A$1001,customers!$C$1:$C$1001,,3))</f>
        <v>craisbeckfg@webnode.com</v>
      </c>
      <c r="H558" s="7" t="str">
        <f aca="false">_xlfn.XLOOKUP(C558,customers!$A$1:$A$1001,customers!$G$1:$G$1001,,0)</f>
        <v>United States</v>
      </c>
      <c r="I558" s="1" t="str">
        <f aca="false">VLOOKUP(D558,products!$A$1:$G$49,2,0)</f>
        <v>Lib</v>
      </c>
      <c r="J558" s="1" t="str">
        <f aca="false">VLOOKUP($D558,products!$A$1:$G$49,3,0)</f>
        <v>M</v>
      </c>
      <c r="K558" s="9" t="n">
        <f aca="false">VLOOKUP($D558,products!$A$1:$G$49,4,0)</f>
        <v>0.2</v>
      </c>
      <c r="L558" s="10" t="n">
        <f aca="false">VLOOKUP($D558,products!$A$1:$G$49,5,0)</f>
        <v>4.365</v>
      </c>
      <c r="M558" s="10" t="n">
        <f aca="false">L558*E558</f>
        <v>8.73</v>
      </c>
      <c r="N558" s="1" t="str">
        <f aca="false">IF(I558="Rob","Robusta",IF(I558="Exc","Excelsa",IF(I558="Ara","Arab",IF(I558="Lib","Liberica"))))</f>
        <v>Liberica</v>
      </c>
      <c r="O558" s="1" t="str">
        <f aca="false">IF(J558="M","Medium",IF(J558="L","Light",IF(J558="D","Dark")))</f>
        <v>Medium</v>
      </c>
    </row>
    <row r="559" customFormat="false" ht="15" hidden="false" customHeight="false" outlineLevel="0" collapsed="false">
      <c r="A559" s="7" t="s">
        <v>1108</v>
      </c>
      <c r="B559" s="8" t="n">
        <v>44506</v>
      </c>
      <c r="C559" s="7" t="s">
        <v>1003</v>
      </c>
      <c r="D559" s="1" t="s">
        <v>152</v>
      </c>
      <c r="E559" s="7" t="n">
        <v>4</v>
      </c>
      <c r="F559" s="7" t="e">
        <f aca="false">_xlfn.XLOOKUP(C559,customers!A558:A1558,customers!B558:B1558,,0)</f>
        <v>#N/A</v>
      </c>
      <c r="G559" s="7" t="str">
        <f aca="false">IF(_xlfn.XLOOKUP(C559,customers!$A$1:$A$1001,customers!$C$1:$C$1001,,3)=0,"",_xlfn.XLOOKUP(C559,customers!$A$1:$A$1001,customers!$C$1:$C$1001,,3))</f>
        <v>murione5@alexa.com</v>
      </c>
      <c r="H559" s="7" t="str">
        <f aca="false">_xlfn.XLOOKUP(C559,customers!$A$1:$A$1001,customers!$G$1:$G$1001,,0)</f>
        <v>Ireland</v>
      </c>
      <c r="I559" s="1" t="str">
        <f aca="false">VLOOKUP(D559,products!$A$1:$G$49,2,0)</f>
        <v>Exc</v>
      </c>
      <c r="J559" s="1" t="str">
        <f aca="false">VLOOKUP($D559,products!$A$1:$G$49,3,0)</f>
        <v>L</v>
      </c>
      <c r="K559" s="9" t="n">
        <f aca="false">VLOOKUP($D559,products!$A$1:$G$49,4,0)</f>
        <v>1</v>
      </c>
      <c r="L559" s="10" t="n">
        <f aca="false">VLOOKUP($D559,products!$A$1:$G$49,5,0)</f>
        <v>14.85</v>
      </c>
      <c r="M559" s="10" t="n">
        <f aca="false">L559*E559</f>
        <v>59.4</v>
      </c>
      <c r="N559" s="1" t="str">
        <f aca="false">IF(I559="Rob","Robusta",IF(I559="Exc","Excelsa",IF(I559="Ara","Arab",IF(I559="Lib","Liberica"))))</f>
        <v>Excelsa</v>
      </c>
      <c r="O559" s="1" t="str">
        <f aca="false">IF(J559="M","Medium",IF(J559="L","Light",IF(J559="D","Dark")))</f>
        <v>Light</v>
      </c>
    </row>
    <row r="560" customFormat="false" ht="15" hidden="false" customHeight="false" outlineLevel="0" collapsed="false">
      <c r="A560" s="7" t="s">
        <v>1109</v>
      </c>
      <c r="B560" s="8" t="n">
        <v>44225</v>
      </c>
      <c r="C560" s="7" t="s">
        <v>1110</v>
      </c>
      <c r="D560" s="1" t="s">
        <v>53</v>
      </c>
      <c r="E560" s="7" t="n">
        <v>4</v>
      </c>
      <c r="F560" s="7" t="str">
        <f aca="false">_xlfn.XLOOKUP(C560,customers!A559:A1559,customers!B559:B1559,,0)</f>
        <v>Kenton Wetherick</v>
      </c>
      <c r="G560" s="7" t="str">
        <f aca="false">IF(_xlfn.XLOOKUP(C560,customers!$A$1:$A$1001,customers!$C$1:$C$1001,,3)=0,"",_xlfn.XLOOKUP(C560,customers!$A$1:$A$1001,customers!$C$1:$C$1001,,3))</f>
        <v/>
      </c>
      <c r="H560" s="7" t="str">
        <f aca="false">_xlfn.XLOOKUP(C560,customers!$A$1:$A$1001,customers!$G$1:$G$1001,,0)</f>
        <v>United States</v>
      </c>
      <c r="I560" s="1" t="str">
        <f aca="false">VLOOKUP(D560,products!$A$1:$G$49,2,0)</f>
        <v>Lib</v>
      </c>
      <c r="J560" s="1" t="str">
        <f aca="false">VLOOKUP($D560,products!$A$1:$G$49,3,0)</f>
        <v>D</v>
      </c>
      <c r="K560" s="9" t="n">
        <f aca="false">VLOOKUP($D560,products!$A$1:$G$49,4,0)</f>
        <v>0.2</v>
      </c>
      <c r="L560" s="10" t="n">
        <f aca="false">VLOOKUP($D560,products!$A$1:$G$49,5,0)</f>
        <v>3.885</v>
      </c>
      <c r="M560" s="10" t="n">
        <f aca="false">L560*E560</f>
        <v>15.54</v>
      </c>
      <c r="N560" s="1" t="str">
        <f aca="false">IF(I560="Rob","Robusta",IF(I560="Exc","Excelsa",IF(I560="Ara","Arab",IF(I560="Lib","Liberica"))))</f>
        <v>Liberica</v>
      </c>
      <c r="O560" s="1" t="str">
        <f aca="false">IF(J560="M","Medium",IF(J560="L","Light",IF(J560="D","Dark")))</f>
        <v>Dark</v>
      </c>
    </row>
    <row r="561" customFormat="false" ht="15" hidden="false" customHeight="false" outlineLevel="0" collapsed="false">
      <c r="A561" s="7" t="s">
        <v>1111</v>
      </c>
      <c r="B561" s="8" t="n">
        <v>44667</v>
      </c>
      <c r="C561" s="7" t="s">
        <v>1112</v>
      </c>
      <c r="D561" s="1" t="s">
        <v>21</v>
      </c>
      <c r="E561" s="7" t="n">
        <v>3</v>
      </c>
      <c r="F561" s="7" t="str">
        <f aca="false">_xlfn.XLOOKUP(C561,customers!A560:A1560,customers!B560:B1560,,0)</f>
        <v>Reamonn Aynold</v>
      </c>
      <c r="G561" s="7" t="str">
        <f aca="false">IF(_xlfn.XLOOKUP(C561,customers!$A$1:$A$1001,customers!$C$1:$C$1001,,3)=0,"",_xlfn.XLOOKUP(C561,customers!$A$1:$A$1001,customers!$C$1:$C$1001,,3))</f>
        <v>raynoldfj@ustream.tv</v>
      </c>
      <c r="H561" s="7" t="str">
        <f aca="false">_xlfn.XLOOKUP(C561,customers!$A$1:$A$1001,customers!$G$1:$G$1001,,0)</f>
        <v>United States</v>
      </c>
      <c r="I561" s="1" t="str">
        <f aca="false">VLOOKUP(D561,products!$A$1:$G$49,2,0)</f>
        <v>Ara</v>
      </c>
      <c r="J561" s="1" t="str">
        <f aca="false">VLOOKUP($D561,products!$A$1:$G$49,3,0)</f>
        <v>L</v>
      </c>
      <c r="K561" s="9" t="n">
        <f aca="false">VLOOKUP($D561,products!$A$1:$G$49,4,0)</f>
        <v>1</v>
      </c>
      <c r="L561" s="10" t="n">
        <f aca="false">VLOOKUP($D561,products!$A$1:$G$49,5,0)</f>
        <v>12.95</v>
      </c>
      <c r="M561" s="10" t="n">
        <f aca="false">L561*E561</f>
        <v>38.85</v>
      </c>
      <c r="N561" s="1" t="str">
        <f aca="false">IF(I561="Rob","Robusta",IF(I561="Exc","Excelsa",IF(I561="Ara","Arab",IF(I561="Lib","Liberica"))))</f>
        <v>Arab</v>
      </c>
      <c r="O561" s="1" t="str">
        <f aca="false">IF(J561="M","Medium",IF(J561="L","Light",IF(J561="D","Dark")))</f>
        <v>Light</v>
      </c>
    </row>
    <row r="562" customFormat="false" ht="15" hidden="false" customHeight="false" outlineLevel="0" collapsed="false">
      <c r="A562" s="7" t="s">
        <v>1113</v>
      </c>
      <c r="B562" s="8" t="n">
        <v>44401</v>
      </c>
      <c r="C562" s="7" t="s">
        <v>1114</v>
      </c>
      <c r="D562" s="1" t="s">
        <v>127</v>
      </c>
      <c r="E562" s="7" t="n">
        <v>6</v>
      </c>
      <c r="F562" s="7" t="str">
        <f aca="false">_xlfn.XLOOKUP(C562,customers!A561:A1561,customers!B561:B1561,,0)</f>
        <v>Hatty Dovydenas</v>
      </c>
      <c r="G562" s="7" t="str">
        <f aca="false">IF(_xlfn.XLOOKUP(C562,customers!$A$1:$A$1001,customers!$C$1:$C$1001,,3)=0,"",_xlfn.XLOOKUP(C562,customers!$A$1:$A$1001,customers!$C$1:$C$1001,,3))</f>
        <v/>
      </c>
      <c r="H562" s="7" t="str">
        <f aca="false">_xlfn.XLOOKUP(C562,customers!$A$1:$A$1001,customers!$G$1:$G$1001,,0)</f>
        <v>United States</v>
      </c>
      <c r="I562" s="1" t="str">
        <f aca="false">VLOOKUP(D562,products!$A$1:$G$49,2,0)</f>
        <v>Exc</v>
      </c>
      <c r="J562" s="1" t="str">
        <f aca="false">VLOOKUP($D562,products!$A$1:$G$49,3,0)</f>
        <v>M</v>
      </c>
      <c r="K562" s="9" t="n">
        <f aca="false">VLOOKUP($D562,products!$A$1:$G$49,4,0)</f>
        <v>2.5</v>
      </c>
      <c r="L562" s="10" t="n">
        <f aca="false">VLOOKUP($D562,products!$A$1:$G$49,5,0)</f>
        <v>31.625</v>
      </c>
      <c r="M562" s="10" t="n">
        <f aca="false">L562*E562</f>
        <v>189.75</v>
      </c>
      <c r="N562" s="1" t="str">
        <f aca="false">IF(I562="Rob","Robusta",IF(I562="Exc","Excelsa",IF(I562="Ara","Arab",IF(I562="Lib","Liberica"))))</f>
        <v>Excelsa</v>
      </c>
      <c r="O562" s="1" t="str">
        <f aca="false">IF(J562="M","Medium",IF(J562="L","Light",IF(J562="D","Dark")))</f>
        <v>Medium</v>
      </c>
    </row>
    <row r="563" customFormat="false" ht="15" hidden="false" customHeight="false" outlineLevel="0" collapsed="false">
      <c r="A563" s="7" t="s">
        <v>1115</v>
      </c>
      <c r="B563" s="8" t="n">
        <v>43688</v>
      </c>
      <c r="C563" s="7" t="s">
        <v>1116</v>
      </c>
      <c r="D563" s="1" t="s">
        <v>69</v>
      </c>
      <c r="E563" s="7" t="n">
        <v>6</v>
      </c>
      <c r="F563" s="7" t="str">
        <f aca="false">_xlfn.XLOOKUP(C563,customers!A562:A1562,customers!B562:B1562,,0)</f>
        <v>Nathaniel Bloxland</v>
      </c>
      <c r="G563" s="7" t="str">
        <f aca="false">IF(_xlfn.XLOOKUP(C563,customers!$A$1:$A$1001,customers!$C$1:$C$1001,,3)=0,"",_xlfn.XLOOKUP(C563,customers!$A$1:$A$1001,customers!$C$1:$C$1001,,3))</f>
        <v/>
      </c>
      <c r="H563" s="7" t="str">
        <f aca="false">_xlfn.XLOOKUP(C563,customers!$A$1:$A$1001,customers!$G$1:$G$1001,,0)</f>
        <v>Ireland</v>
      </c>
      <c r="I563" s="1" t="str">
        <f aca="false">VLOOKUP(D563,products!$A$1:$G$49,2,0)</f>
        <v>Ara</v>
      </c>
      <c r="J563" s="1" t="str">
        <f aca="false">VLOOKUP($D563,products!$A$1:$G$49,3,0)</f>
        <v>D</v>
      </c>
      <c r="K563" s="9" t="n">
        <f aca="false">VLOOKUP($D563,products!$A$1:$G$49,4,0)</f>
        <v>0.2</v>
      </c>
      <c r="L563" s="10" t="n">
        <f aca="false">VLOOKUP($D563,products!$A$1:$G$49,5,0)</f>
        <v>2.985</v>
      </c>
      <c r="M563" s="10" t="n">
        <f aca="false">L563*E563</f>
        <v>17.91</v>
      </c>
      <c r="N563" s="1" t="str">
        <f aca="false">IF(I563="Rob","Robusta",IF(I563="Exc","Excelsa",IF(I563="Ara","Arab",IF(I563="Lib","Liberica"))))</f>
        <v>Arab</v>
      </c>
      <c r="O563" s="1" t="str">
        <f aca="false">IF(J563="M","Medium",IF(J563="L","Light",IF(J563="D","Dark")))</f>
        <v>Dark</v>
      </c>
    </row>
    <row r="564" customFormat="false" ht="15" hidden="false" customHeight="false" outlineLevel="0" collapsed="false">
      <c r="A564" s="7" t="s">
        <v>1117</v>
      </c>
      <c r="B564" s="8" t="n">
        <v>43669</v>
      </c>
      <c r="C564" s="7" t="s">
        <v>1118</v>
      </c>
      <c r="D564" s="1" t="s">
        <v>34</v>
      </c>
      <c r="E564" s="7" t="n">
        <v>6</v>
      </c>
      <c r="F564" s="7" t="str">
        <f aca="false">_xlfn.XLOOKUP(C564,customers!A563:A1563,customers!B563:B1563,,0)</f>
        <v>Brendan Grece</v>
      </c>
      <c r="G564" s="7" t="str">
        <f aca="false">IF(_xlfn.XLOOKUP(C564,customers!$A$1:$A$1001,customers!$C$1:$C$1001,,3)=0,"",_xlfn.XLOOKUP(C564,customers!$A$1:$A$1001,customers!$C$1:$C$1001,,3))</f>
        <v>bgrecefm@naver.com</v>
      </c>
      <c r="H564" s="7" t="str">
        <f aca="false">_xlfn.XLOOKUP(C564,customers!$A$1:$A$1001,customers!$G$1:$G$1001,,0)</f>
        <v>United Kingdom</v>
      </c>
      <c r="I564" s="1" t="str">
        <f aca="false">VLOOKUP(D564,products!$A$1:$G$49,2,0)</f>
        <v>Lib</v>
      </c>
      <c r="J564" s="1" t="str">
        <f aca="false">VLOOKUP($D564,products!$A$1:$G$49,3,0)</f>
        <v>L</v>
      </c>
      <c r="K564" s="9" t="n">
        <f aca="false">VLOOKUP($D564,products!$A$1:$G$49,4,0)</f>
        <v>0.2</v>
      </c>
      <c r="L564" s="10" t="n">
        <f aca="false">VLOOKUP($D564,products!$A$1:$G$49,5,0)</f>
        <v>4.755</v>
      </c>
      <c r="M564" s="10" t="n">
        <f aca="false">L564*E564</f>
        <v>28.53</v>
      </c>
      <c r="N564" s="1" t="str">
        <f aca="false">IF(I564="Rob","Robusta",IF(I564="Exc","Excelsa",IF(I564="Ara","Arab",IF(I564="Lib","Liberica"))))</f>
        <v>Liberica</v>
      </c>
      <c r="O564" s="1" t="str">
        <f aca="false">IF(J564="M","Medium",IF(J564="L","Light",IF(J564="D","Dark")))</f>
        <v>Light</v>
      </c>
    </row>
    <row r="565" customFormat="false" ht="15" hidden="false" customHeight="false" outlineLevel="0" collapsed="false">
      <c r="A565" s="7" t="s">
        <v>1119</v>
      </c>
      <c r="B565" s="8" t="n">
        <v>43991</v>
      </c>
      <c r="C565" s="7" t="s">
        <v>1120</v>
      </c>
      <c r="D565" s="1" t="s">
        <v>24</v>
      </c>
      <c r="E565" s="7" t="n">
        <v>6</v>
      </c>
      <c r="F565" s="7" t="str">
        <f aca="false">_xlfn.XLOOKUP(C565,customers!A564:A1564,customers!B564:B1564,,0)</f>
        <v>Don Flintiff</v>
      </c>
      <c r="G565" s="7" t="str">
        <f aca="false">IF(_xlfn.XLOOKUP(C565,customers!$A$1:$A$1001,customers!$C$1:$C$1001,,3)=0,"",_xlfn.XLOOKUP(C565,customers!$A$1:$A$1001,customers!$C$1:$C$1001,,3))</f>
        <v>dflintiffg1@e-recht24.de</v>
      </c>
      <c r="H565" s="7" t="str">
        <f aca="false">_xlfn.XLOOKUP(C565,customers!$A$1:$A$1001,customers!$G$1:$G$1001,,0)</f>
        <v>United Kingdom</v>
      </c>
      <c r="I565" s="1" t="str">
        <f aca="false">VLOOKUP(D565,products!$A$1:$G$49,2,0)</f>
        <v>Exc</v>
      </c>
      <c r="J565" s="1" t="str">
        <f aca="false">VLOOKUP($D565,products!$A$1:$G$49,3,0)</f>
        <v>M</v>
      </c>
      <c r="K565" s="9" t="n">
        <f aca="false">VLOOKUP($D565,products!$A$1:$G$49,4,0)</f>
        <v>1</v>
      </c>
      <c r="L565" s="10" t="n">
        <f aca="false">VLOOKUP($D565,products!$A$1:$G$49,5,0)</f>
        <v>13.75</v>
      </c>
      <c r="M565" s="10" t="n">
        <f aca="false">L565*E565</f>
        <v>82.5</v>
      </c>
      <c r="N565" s="1" t="str">
        <f aca="false">IF(I565="Rob","Robusta",IF(I565="Exc","Excelsa",IF(I565="Ara","Arab",IF(I565="Lib","Liberica"))))</f>
        <v>Excelsa</v>
      </c>
      <c r="O565" s="1" t="str">
        <f aca="false">IF(J565="M","Medium",IF(J565="L","Light",IF(J565="D","Dark")))</f>
        <v>Medium</v>
      </c>
    </row>
    <row r="566" customFormat="false" ht="15" hidden="false" customHeight="false" outlineLevel="0" collapsed="false">
      <c r="A566" s="7" t="s">
        <v>1121</v>
      </c>
      <c r="B566" s="8" t="n">
        <v>43883</v>
      </c>
      <c r="C566" s="7" t="s">
        <v>1122</v>
      </c>
      <c r="D566" s="1" t="s">
        <v>172</v>
      </c>
      <c r="E566" s="7" t="n">
        <v>2</v>
      </c>
      <c r="F566" s="7" t="str">
        <f aca="false">_xlfn.XLOOKUP(C566,customers!A565:A1565,customers!B565:B1565,,0)</f>
        <v>Abbe Thys</v>
      </c>
      <c r="G566" s="7" t="str">
        <f aca="false">IF(_xlfn.XLOOKUP(C566,customers!$A$1:$A$1001,customers!$C$1:$C$1001,,3)=0,"",_xlfn.XLOOKUP(C566,customers!$A$1:$A$1001,customers!$C$1:$C$1001,,3))</f>
        <v>athysfo@cdc.gov</v>
      </c>
      <c r="H566" s="7" t="str">
        <f aca="false">_xlfn.XLOOKUP(C566,customers!$A$1:$A$1001,customers!$G$1:$G$1001,,0)</f>
        <v>United States</v>
      </c>
      <c r="I566" s="1" t="str">
        <f aca="false">VLOOKUP(D566,products!$A$1:$G$49,2,0)</f>
        <v>Rob</v>
      </c>
      <c r="J566" s="1" t="str">
        <f aca="false">VLOOKUP($D566,products!$A$1:$G$49,3,0)</f>
        <v>L</v>
      </c>
      <c r="K566" s="9" t="n">
        <f aca="false">VLOOKUP($D566,products!$A$1:$G$49,4,0)</f>
        <v>0.5</v>
      </c>
      <c r="L566" s="10" t="n">
        <f aca="false">VLOOKUP($D566,products!$A$1:$G$49,5,0)</f>
        <v>7.17</v>
      </c>
      <c r="M566" s="10" t="n">
        <f aca="false">L566*E566</f>
        <v>14.34</v>
      </c>
      <c r="N566" s="1" t="str">
        <f aca="false">IF(I566="Rob","Robusta",IF(I566="Exc","Excelsa",IF(I566="Ara","Arab",IF(I566="Lib","Liberica"))))</f>
        <v>Robusta</v>
      </c>
      <c r="O566" s="1" t="str">
        <f aca="false">IF(J566="M","Medium",IF(J566="L","Light",IF(J566="D","Dark")))</f>
        <v>Light</v>
      </c>
    </row>
    <row r="567" customFormat="false" ht="15" hidden="false" customHeight="false" outlineLevel="0" collapsed="false">
      <c r="A567" s="7" t="s">
        <v>1123</v>
      </c>
      <c r="B567" s="8" t="n">
        <v>44031</v>
      </c>
      <c r="C567" s="7" t="s">
        <v>1124</v>
      </c>
      <c r="D567" s="1" t="s">
        <v>50</v>
      </c>
      <c r="E567" s="7" t="n">
        <v>4</v>
      </c>
      <c r="F567" s="7" t="str">
        <f aca="false">_xlfn.XLOOKUP(C567,customers!A566:A1566,customers!B566:B1566,,0)</f>
        <v>Jackquelin Chugg</v>
      </c>
      <c r="G567" s="7" t="str">
        <f aca="false">IF(_xlfn.XLOOKUP(C567,customers!$A$1:$A$1001,customers!$C$1:$C$1001,,3)=0,"",_xlfn.XLOOKUP(C567,customers!$A$1:$A$1001,customers!$C$1:$C$1001,,3))</f>
        <v>jchuggfp@about.me</v>
      </c>
      <c r="H567" s="7" t="str">
        <f aca="false">_xlfn.XLOOKUP(C567,customers!$A$1:$A$1001,customers!$G$1:$G$1001,,0)</f>
        <v>United States</v>
      </c>
      <c r="I567" s="1" t="str">
        <f aca="false">VLOOKUP(D567,products!$A$1:$G$49,2,0)</f>
        <v>Rob</v>
      </c>
      <c r="J567" s="1" t="str">
        <f aca="false">VLOOKUP($D567,products!$A$1:$G$49,3,0)</f>
        <v>D</v>
      </c>
      <c r="K567" s="9" t="n">
        <f aca="false">VLOOKUP($D567,products!$A$1:$G$49,4,0)</f>
        <v>2.5</v>
      </c>
      <c r="L567" s="10" t="n">
        <f aca="false">VLOOKUP($D567,products!$A$1:$G$49,5,0)</f>
        <v>20.585</v>
      </c>
      <c r="M567" s="10" t="n">
        <f aca="false">L567*E567</f>
        <v>82.34</v>
      </c>
      <c r="N567" s="1" t="str">
        <f aca="false">IF(I567="Rob","Robusta",IF(I567="Exc","Excelsa",IF(I567="Ara","Arab",IF(I567="Lib","Liberica"))))</f>
        <v>Robusta</v>
      </c>
      <c r="O567" s="1" t="str">
        <f aca="false">IF(J567="M","Medium",IF(J567="L","Light",IF(J567="D","Dark")))</f>
        <v>Dark</v>
      </c>
    </row>
    <row r="568" customFormat="false" ht="15" hidden="false" customHeight="false" outlineLevel="0" collapsed="false">
      <c r="A568" s="7" t="s">
        <v>1125</v>
      </c>
      <c r="B568" s="8" t="n">
        <v>44459</v>
      </c>
      <c r="C568" s="7" t="s">
        <v>1126</v>
      </c>
      <c r="D568" s="1" t="s">
        <v>59</v>
      </c>
      <c r="E568" s="7" t="n">
        <v>6</v>
      </c>
      <c r="F568" s="7" t="str">
        <f aca="false">_xlfn.XLOOKUP(C568,customers!A567:A1567,customers!B567:B1567,,0)</f>
        <v>Audra Kelston</v>
      </c>
      <c r="G568" s="7" t="str">
        <f aca="false">IF(_xlfn.XLOOKUP(C568,customers!$A$1:$A$1001,customers!$C$1:$C$1001,,3)=0,"",_xlfn.XLOOKUP(C568,customers!$A$1:$A$1001,customers!$C$1:$C$1001,,3))</f>
        <v>akelstonfq@sakura.ne.jp</v>
      </c>
      <c r="H568" s="7" t="str">
        <f aca="false">_xlfn.XLOOKUP(C568,customers!$A$1:$A$1001,customers!$G$1:$G$1001,,0)</f>
        <v>United States</v>
      </c>
      <c r="I568" s="1" t="str">
        <f aca="false">VLOOKUP(D568,products!$A$1:$G$49,2,0)</f>
        <v>Ara</v>
      </c>
      <c r="J568" s="1" t="str">
        <f aca="false">VLOOKUP($D568,products!$A$1:$G$49,3,0)</f>
        <v>M</v>
      </c>
      <c r="K568" s="9" t="n">
        <f aca="false">VLOOKUP($D568,products!$A$1:$G$49,4,0)</f>
        <v>0.2</v>
      </c>
      <c r="L568" s="10" t="n">
        <f aca="false">VLOOKUP($D568,products!$A$1:$G$49,5,0)</f>
        <v>3.375</v>
      </c>
      <c r="M568" s="10" t="n">
        <f aca="false">L568*E568</f>
        <v>20.25</v>
      </c>
      <c r="N568" s="1" t="str">
        <f aca="false">IF(I568="Rob","Robusta",IF(I568="Exc","Excelsa",IF(I568="Ara","Arab",IF(I568="Lib","Liberica"))))</f>
        <v>Arab</v>
      </c>
      <c r="O568" s="1" t="str">
        <f aca="false">IF(J568="M","Medium",IF(J568="L","Light",IF(J568="D","Dark")))</f>
        <v>Medium</v>
      </c>
    </row>
    <row r="569" customFormat="false" ht="15" hidden="false" customHeight="false" outlineLevel="0" collapsed="false">
      <c r="A569" s="7" t="s">
        <v>1127</v>
      </c>
      <c r="B569" s="8" t="n">
        <v>44318</v>
      </c>
      <c r="C569" s="7" t="s">
        <v>1128</v>
      </c>
      <c r="D569" s="1" t="s">
        <v>25</v>
      </c>
      <c r="E569" s="7" t="n">
        <v>6</v>
      </c>
      <c r="F569" s="7" t="str">
        <f aca="false">_xlfn.XLOOKUP(C569,customers!A568:A1568,customers!B568:B1568,,0)</f>
        <v>Elvina Angel</v>
      </c>
      <c r="G569" s="7" t="str">
        <f aca="false">IF(_xlfn.XLOOKUP(C569,customers!$A$1:$A$1001,customers!$C$1:$C$1001,,3)=0,"",_xlfn.XLOOKUP(C569,customers!$A$1:$A$1001,customers!$C$1:$C$1001,,3))</f>
        <v/>
      </c>
      <c r="H569" s="7" t="str">
        <f aca="false">_xlfn.XLOOKUP(C569,customers!$A$1:$A$1001,customers!$G$1:$G$1001,,0)</f>
        <v>Ireland</v>
      </c>
      <c r="I569" s="1" t="str">
        <f aca="false">VLOOKUP(D569,products!$A$1:$G$49,2,0)</f>
        <v>Rob</v>
      </c>
      <c r="J569" s="1" t="str">
        <f aca="false">VLOOKUP($D569,products!$A$1:$G$49,3,0)</f>
        <v>L</v>
      </c>
      <c r="K569" s="9" t="n">
        <f aca="false">VLOOKUP($D569,products!$A$1:$G$49,4,0)</f>
        <v>2.5</v>
      </c>
      <c r="L569" s="10" t="n">
        <f aca="false">VLOOKUP($D569,products!$A$1:$G$49,5,0)</f>
        <v>27.485</v>
      </c>
      <c r="M569" s="10" t="n">
        <f aca="false">L569*E569</f>
        <v>164.91</v>
      </c>
      <c r="N569" s="1" t="str">
        <f aca="false">IF(I569="Rob","Robusta",IF(I569="Exc","Excelsa",IF(I569="Ara","Arab",IF(I569="Lib","Liberica"))))</f>
        <v>Robusta</v>
      </c>
      <c r="O569" s="1" t="str">
        <f aca="false">IF(J569="M","Medium",IF(J569="L","Light",IF(J569="D","Dark")))</f>
        <v>Light</v>
      </c>
    </row>
    <row r="570" customFormat="false" ht="15" hidden="false" customHeight="false" outlineLevel="0" collapsed="false">
      <c r="A570" s="7" t="s">
        <v>1129</v>
      </c>
      <c r="B570" s="8" t="n">
        <v>44526</v>
      </c>
      <c r="C570" s="7" t="s">
        <v>1130</v>
      </c>
      <c r="D570" s="1" t="s">
        <v>34</v>
      </c>
      <c r="E570" s="7" t="n">
        <v>4</v>
      </c>
      <c r="F570" s="7" t="str">
        <f aca="false">_xlfn.XLOOKUP(C570,customers!A569:A1569,customers!B569:B1569,,0)</f>
        <v>Claiborne Mottram</v>
      </c>
      <c r="G570" s="7" t="str">
        <f aca="false">IF(_xlfn.XLOOKUP(C570,customers!$A$1:$A$1001,customers!$C$1:$C$1001,,3)=0,"",_xlfn.XLOOKUP(C570,customers!$A$1:$A$1001,customers!$C$1:$C$1001,,3))</f>
        <v>cmottramfs@harvard.edu</v>
      </c>
      <c r="H570" s="7" t="str">
        <f aca="false">_xlfn.XLOOKUP(C570,customers!$A$1:$A$1001,customers!$G$1:$G$1001,,0)</f>
        <v>United States</v>
      </c>
      <c r="I570" s="1" t="str">
        <f aca="false">VLOOKUP(D570,products!$A$1:$G$49,2,0)</f>
        <v>Lib</v>
      </c>
      <c r="J570" s="1" t="str">
        <f aca="false">VLOOKUP($D570,products!$A$1:$G$49,3,0)</f>
        <v>L</v>
      </c>
      <c r="K570" s="9" t="n">
        <f aca="false">VLOOKUP($D570,products!$A$1:$G$49,4,0)</f>
        <v>0.2</v>
      </c>
      <c r="L570" s="10" t="n">
        <f aca="false">VLOOKUP($D570,products!$A$1:$G$49,5,0)</f>
        <v>4.755</v>
      </c>
      <c r="M570" s="10" t="n">
        <f aca="false">L570*E570</f>
        <v>19.02</v>
      </c>
      <c r="N570" s="1" t="str">
        <f aca="false">IF(I570="Rob","Robusta",IF(I570="Exc","Excelsa",IF(I570="Ara","Arab",IF(I570="Lib","Liberica"))))</f>
        <v>Liberica</v>
      </c>
      <c r="O570" s="1" t="str">
        <f aca="false">IF(J570="M","Medium",IF(J570="L","Light",IF(J570="D","Dark")))</f>
        <v>Light</v>
      </c>
    </row>
    <row r="571" customFormat="false" ht="15" hidden="false" customHeight="false" outlineLevel="0" collapsed="false">
      <c r="A571" s="7" t="s">
        <v>1131</v>
      </c>
      <c r="B571" s="8" t="n">
        <v>43879</v>
      </c>
      <c r="C571" s="7" t="s">
        <v>1120</v>
      </c>
      <c r="D571" s="1" t="s">
        <v>133</v>
      </c>
      <c r="E571" s="7" t="n">
        <v>6</v>
      </c>
      <c r="F571" s="7" t="str">
        <f aca="false">_xlfn.XLOOKUP(C571,customers!A570:A1570,customers!B570:B1570,,0)</f>
        <v>Don Flintiff</v>
      </c>
      <c r="G571" s="7" t="str">
        <f aca="false">IF(_xlfn.XLOOKUP(C571,customers!$A$1:$A$1001,customers!$C$1:$C$1001,,3)=0,"",_xlfn.XLOOKUP(C571,customers!$A$1:$A$1001,customers!$C$1:$C$1001,,3))</f>
        <v>dflintiffg1@e-recht24.de</v>
      </c>
      <c r="H571" s="7" t="str">
        <f aca="false">_xlfn.XLOOKUP(C571,customers!$A$1:$A$1001,customers!$G$1:$G$1001,,0)</f>
        <v>United Kingdom</v>
      </c>
      <c r="I571" s="1" t="str">
        <f aca="false">VLOOKUP(D571,products!$A$1:$G$49,2,0)</f>
        <v>Ara</v>
      </c>
      <c r="J571" s="1" t="str">
        <f aca="false">VLOOKUP($D571,products!$A$1:$G$49,3,0)</f>
        <v>D</v>
      </c>
      <c r="K571" s="9" t="n">
        <f aca="false">VLOOKUP($D571,products!$A$1:$G$49,4,0)</f>
        <v>2.5</v>
      </c>
      <c r="L571" s="10" t="n">
        <f aca="false">VLOOKUP($D571,products!$A$1:$G$49,5,0)</f>
        <v>22.885</v>
      </c>
      <c r="M571" s="10" t="n">
        <f aca="false">L571*E571</f>
        <v>137.31</v>
      </c>
      <c r="N571" s="1" t="str">
        <f aca="false">IF(I571="Rob","Robusta",IF(I571="Exc","Excelsa",IF(I571="Ara","Arab",IF(I571="Lib","Liberica"))))</f>
        <v>Arab</v>
      </c>
      <c r="O571" s="1" t="str">
        <f aca="false">IF(J571="M","Medium",IF(J571="L","Light",IF(J571="D","Dark")))</f>
        <v>Dark</v>
      </c>
    </row>
    <row r="572" customFormat="false" ht="15" hidden="false" customHeight="false" outlineLevel="0" collapsed="false">
      <c r="A572" s="7" t="s">
        <v>1132</v>
      </c>
      <c r="B572" s="8" t="n">
        <v>43928</v>
      </c>
      <c r="C572" s="7" t="s">
        <v>1133</v>
      </c>
      <c r="D572" s="1" t="s">
        <v>82</v>
      </c>
      <c r="E572" s="7" t="n">
        <v>4</v>
      </c>
      <c r="F572" s="7" t="str">
        <f aca="false">_xlfn.XLOOKUP(C572,customers!A571:A1571,customers!B571:B1571,,0)</f>
        <v>Donalt Sangwin</v>
      </c>
      <c r="G572" s="7" t="str">
        <f aca="false">IF(_xlfn.XLOOKUP(C572,customers!$A$1:$A$1001,customers!$C$1:$C$1001,,3)=0,"",_xlfn.XLOOKUP(C572,customers!$A$1:$A$1001,customers!$C$1:$C$1001,,3))</f>
        <v>dsangwinfu@weebly.com</v>
      </c>
      <c r="H572" s="7" t="str">
        <f aca="false">_xlfn.XLOOKUP(C572,customers!$A$1:$A$1001,customers!$G$1:$G$1001,,0)</f>
        <v>United States</v>
      </c>
      <c r="I572" s="1" t="str">
        <f aca="false">VLOOKUP(D572,products!$A$1:$G$49,2,0)</f>
        <v>Ara</v>
      </c>
      <c r="J572" s="1" t="str">
        <f aca="false">VLOOKUP($D572,products!$A$1:$G$49,3,0)</f>
        <v>M</v>
      </c>
      <c r="K572" s="9" t="n">
        <f aca="false">VLOOKUP($D572,products!$A$1:$G$49,4,0)</f>
        <v>0.5</v>
      </c>
      <c r="L572" s="10" t="n">
        <f aca="false">VLOOKUP($D572,products!$A$1:$G$49,5,0)</f>
        <v>6.75</v>
      </c>
      <c r="M572" s="10" t="n">
        <f aca="false">L572*E572</f>
        <v>27</v>
      </c>
      <c r="N572" s="1" t="str">
        <f aca="false">IF(I572="Rob","Robusta",IF(I572="Exc","Excelsa",IF(I572="Ara","Arab",IF(I572="Lib","Liberica"))))</f>
        <v>Arab</v>
      </c>
      <c r="O572" s="1" t="str">
        <f aca="false">IF(J572="M","Medium",IF(J572="L","Light",IF(J572="D","Dark")))</f>
        <v>Medium</v>
      </c>
    </row>
    <row r="573" customFormat="false" ht="15" hidden="false" customHeight="false" outlineLevel="0" collapsed="false">
      <c r="A573" s="7" t="s">
        <v>1134</v>
      </c>
      <c r="B573" s="8" t="n">
        <v>44592</v>
      </c>
      <c r="C573" s="7" t="s">
        <v>1135</v>
      </c>
      <c r="D573" s="1" t="s">
        <v>191</v>
      </c>
      <c r="E573" s="7" t="n">
        <v>4</v>
      </c>
      <c r="F573" s="7" t="str">
        <f aca="false">_xlfn.XLOOKUP(C573,customers!A572:A1572,customers!B572:B1572,,0)</f>
        <v>Elizabet Aizikowitz</v>
      </c>
      <c r="G573" s="7" t="str">
        <f aca="false">IF(_xlfn.XLOOKUP(C573,customers!$A$1:$A$1001,customers!$C$1:$C$1001,,3)=0,"",_xlfn.XLOOKUP(C573,customers!$A$1:$A$1001,customers!$C$1:$C$1001,,3))</f>
        <v>eaizikowitzfv@virginia.edu</v>
      </c>
      <c r="H573" s="7" t="str">
        <f aca="false">_xlfn.XLOOKUP(C573,customers!$A$1:$A$1001,customers!$G$1:$G$1001,,0)</f>
        <v>United Kingdom</v>
      </c>
      <c r="I573" s="1" t="str">
        <f aca="false">VLOOKUP(D573,products!$A$1:$G$49,2,0)</f>
        <v>Exc</v>
      </c>
      <c r="J573" s="1" t="str">
        <f aca="false">VLOOKUP($D573,products!$A$1:$G$49,3,0)</f>
        <v>L</v>
      </c>
      <c r="K573" s="9" t="n">
        <f aca="false">VLOOKUP($D573,products!$A$1:$G$49,4,0)</f>
        <v>0.5</v>
      </c>
      <c r="L573" s="10" t="n">
        <f aca="false">VLOOKUP($D573,products!$A$1:$G$49,5,0)</f>
        <v>8.91</v>
      </c>
      <c r="M573" s="10" t="n">
        <f aca="false">L573*E573</f>
        <v>35.64</v>
      </c>
      <c r="N573" s="1" t="str">
        <f aca="false">IF(I573="Rob","Robusta",IF(I573="Exc","Excelsa",IF(I573="Ara","Arab",IF(I573="Lib","Liberica"))))</f>
        <v>Excelsa</v>
      </c>
      <c r="O573" s="1" t="str">
        <f aca="false">IF(J573="M","Medium",IF(J573="L","Light",IF(J573="D","Dark")))</f>
        <v>Light</v>
      </c>
    </row>
    <row r="574" customFormat="false" ht="15" hidden="false" customHeight="false" outlineLevel="0" collapsed="false">
      <c r="A574" s="7" t="s">
        <v>1136</v>
      </c>
      <c r="B574" s="8" t="n">
        <v>43515</v>
      </c>
      <c r="C574" s="7" t="s">
        <v>1137</v>
      </c>
      <c r="D574" s="1" t="s">
        <v>69</v>
      </c>
      <c r="E574" s="7" t="n">
        <v>2</v>
      </c>
      <c r="F574" s="7" t="str">
        <f aca="false">_xlfn.XLOOKUP(C574,customers!A573:A1573,customers!B573:B1573,,0)</f>
        <v>Herbie Peppard</v>
      </c>
      <c r="G574" s="7" t="str">
        <f aca="false">IF(_xlfn.XLOOKUP(C574,customers!$A$1:$A$1001,customers!$C$1:$C$1001,,3)=0,"",_xlfn.XLOOKUP(C574,customers!$A$1:$A$1001,customers!$C$1:$C$1001,,3))</f>
        <v/>
      </c>
      <c r="H574" s="7" t="str">
        <f aca="false">_xlfn.XLOOKUP(C574,customers!$A$1:$A$1001,customers!$G$1:$G$1001,,0)</f>
        <v>United States</v>
      </c>
      <c r="I574" s="1" t="str">
        <f aca="false">VLOOKUP(D574,products!$A$1:$G$49,2,0)</f>
        <v>Ara</v>
      </c>
      <c r="J574" s="1" t="str">
        <f aca="false">VLOOKUP($D574,products!$A$1:$G$49,3,0)</f>
        <v>D</v>
      </c>
      <c r="K574" s="9" t="n">
        <f aca="false">VLOOKUP($D574,products!$A$1:$G$49,4,0)</f>
        <v>0.2</v>
      </c>
      <c r="L574" s="10" t="n">
        <f aca="false">VLOOKUP($D574,products!$A$1:$G$49,5,0)</f>
        <v>2.985</v>
      </c>
      <c r="M574" s="10" t="n">
        <f aca="false">L574*E574</f>
        <v>5.97</v>
      </c>
      <c r="N574" s="1" t="str">
        <f aca="false">IF(I574="Rob","Robusta",IF(I574="Exc","Excelsa",IF(I574="Ara","Arab",IF(I574="Lib","Liberica"))))</f>
        <v>Arab</v>
      </c>
      <c r="O574" s="1" t="str">
        <f aca="false">IF(J574="M","Medium",IF(J574="L","Light",IF(J574="D","Dark")))</f>
        <v>Dark</v>
      </c>
    </row>
    <row r="575" customFormat="false" ht="15" hidden="false" customHeight="false" outlineLevel="0" collapsed="false">
      <c r="A575" s="7" t="s">
        <v>1138</v>
      </c>
      <c r="B575" s="8" t="n">
        <v>43781</v>
      </c>
      <c r="C575" s="7" t="s">
        <v>1139</v>
      </c>
      <c r="D575" s="1" t="s">
        <v>76</v>
      </c>
      <c r="E575" s="7" t="n">
        <v>6</v>
      </c>
      <c r="F575" s="7" t="str">
        <f aca="false">_xlfn.XLOOKUP(C575,customers!A574:A1574,customers!B574:B1574,,0)</f>
        <v>Cornie Venour</v>
      </c>
      <c r="G575" s="7" t="str">
        <f aca="false">IF(_xlfn.XLOOKUP(C575,customers!$A$1:$A$1001,customers!$C$1:$C$1001,,3)=0,"",_xlfn.XLOOKUP(C575,customers!$A$1:$A$1001,customers!$C$1:$C$1001,,3))</f>
        <v>cvenourfx@ask.com</v>
      </c>
      <c r="H575" s="7" t="str">
        <f aca="false">_xlfn.XLOOKUP(C575,customers!$A$1:$A$1001,customers!$G$1:$G$1001,,0)</f>
        <v>United States</v>
      </c>
      <c r="I575" s="1" t="str">
        <f aca="false">VLOOKUP(D575,products!$A$1:$G$49,2,0)</f>
        <v>Ara</v>
      </c>
      <c r="J575" s="1" t="str">
        <f aca="false">VLOOKUP($D575,products!$A$1:$G$49,3,0)</f>
        <v>M</v>
      </c>
      <c r="K575" s="9" t="n">
        <f aca="false">VLOOKUP($D575,products!$A$1:$G$49,4,0)</f>
        <v>1</v>
      </c>
      <c r="L575" s="10" t="n">
        <f aca="false">VLOOKUP($D575,products!$A$1:$G$49,5,0)</f>
        <v>11.25</v>
      </c>
      <c r="M575" s="10" t="n">
        <f aca="false">L575*E575</f>
        <v>67.5</v>
      </c>
      <c r="N575" s="1" t="str">
        <f aca="false">IF(I575="Rob","Robusta",IF(I575="Exc","Excelsa",IF(I575="Ara","Arab",IF(I575="Lib","Liberica"))))</f>
        <v>Arab</v>
      </c>
      <c r="O575" s="1" t="str">
        <f aca="false">IF(J575="M","Medium",IF(J575="L","Light",IF(J575="D","Dark")))</f>
        <v>Medium</v>
      </c>
    </row>
    <row r="576" customFormat="false" ht="15" hidden="false" customHeight="false" outlineLevel="0" collapsed="false">
      <c r="A576" s="7" t="s">
        <v>1140</v>
      </c>
      <c r="B576" s="8" t="n">
        <v>44697</v>
      </c>
      <c r="C576" s="7" t="s">
        <v>1141</v>
      </c>
      <c r="D576" s="1" t="s">
        <v>197</v>
      </c>
      <c r="E576" s="7" t="n">
        <v>6</v>
      </c>
      <c r="F576" s="7" t="str">
        <f aca="false">_xlfn.XLOOKUP(C576,customers!A575:A1575,customers!B575:B1575,,0)</f>
        <v>Maggy Harby</v>
      </c>
      <c r="G576" s="7" t="str">
        <f aca="false">IF(_xlfn.XLOOKUP(C576,customers!$A$1:$A$1001,customers!$C$1:$C$1001,,3)=0,"",_xlfn.XLOOKUP(C576,customers!$A$1:$A$1001,customers!$C$1:$C$1001,,3))</f>
        <v>mharbyfy@163.com</v>
      </c>
      <c r="H576" s="7" t="str">
        <f aca="false">_xlfn.XLOOKUP(C576,customers!$A$1:$A$1001,customers!$G$1:$G$1001,,0)</f>
        <v>United States</v>
      </c>
      <c r="I576" s="1" t="str">
        <f aca="false">VLOOKUP(D576,products!$A$1:$G$49,2,0)</f>
        <v>Rob</v>
      </c>
      <c r="J576" s="1" t="str">
        <f aca="false">VLOOKUP($D576,products!$A$1:$G$49,3,0)</f>
        <v>L</v>
      </c>
      <c r="K576" s="9" t="n">
        <f aca="false">VLOOKUP($D576,products!$A$1:$G$49,4,0)</f>
        <v>0.2</v>
      </c>
      <c r="L576" s="10" t="n">
        <f aca="false">VLOOKUP($D576,products!$A$1:$G$49,5,0)</f>
        <v>3.585</v>
      </c>
      <c r="M576" s="10" t="n">
        <f aca="false">L576*E576</f>
        <v>21.51</v>
      </c>
      <c r="N576" s="1" t="str">
        <f aca="false">IF(I576="Rob","Robusta",IF(I576="Exc","Excelsa",IF(I576="Ara","Arab",IF(I576="Lib","Liberica"))))</f>
        <v>Robusta</v>
      </c>
      <c r="O576" s="1" t="str">
        <f aca="false">IF(J576="M","Medium",IF(J576="L","Light",IF(J576="D","Dark")))</f>
        <v>Light</v>
      </c>
    </row>
    <row r="577" customFormat="false" ht="15" hidden="false" customHeight="false" outlineLevel="0" collapsed="false">
      <c r="A577" s="7" t="s">
        <v>1142</v>
      </c>
      <c r="B577" s="8" t="n">
        <v>44239</v>
      </c>
      <c r="C577" s="7" t="s">
        <v>1143</v>
      </c>
      <c r="D577" s="1" t="s">
        <v>212</v>
      </c>
      <c r="E577" s="7" t="n">
        <v>2</v>
      </c>
      <c r="F577" s="7" t="str">
        <f aca="false">_xlfn.XLOOKUP(C577,customers!A576:A1576,customers!B576:B1576,,0)</f>
        <v>Reggie Thickpenny</v>
      </c>
      <c r="G577" s="7" t="str">
        <f aca="false">IF(_xlfn.XLOOKUP(C577,customers!$A$1:$A$1001,customers!$C$1:$C$1001,,3)=0,"",_xlfn.XLOOKUP(C577,customers!$A$1:$A$1001,customers!$C$1:$C$1001,,3))</f>
        <v>rthickpennyfz@cafepress.com</v>
      </c>
      <c r="H577" s="7" t="str">
        <f aca="false">_xlfn.XLOOKUP(C577,customers!$A$1:$A$1001,customers!$G$1:$G$1001,,0)</f>
        <v>United States</v>
      </c>
      <c r="I577" s="1" t="str">
        <f aca="false">VLOOKUP(D577,products!$A$1:$G$49,2,0)</f>
        <v>Lib</v>
      </c>
      <c r="J577" s="1" t="str">
        <f aca="false">VLOOKUP($D577,products!$A$1:$G$49,3,0)</f>
        <v>M</v>
      </c>
      <c r="K577" s="9" t="n">
        <f aca="false">VLOOKUP($D577,products!$A$1:$G$49,4,0)</f>
        <v>2.5</v>
      </c>
      <c r="L577" s="10" t="n">
        <f aca="false">VLOOKUP($D577,products!$A$1:$G$49,5,0)</f>
        <v>33.465</v>
      </c>
      <c r="M577" s="10" t="n">
        <f aca="false">L577*E577</f>
        <v>66.93</v>
      </c>
      <c r="N577" s="1" t="str">
        <f aca="false">IF(I577="Rob","Robusta",IF(I577="Exc","Excelsa",IF(I577="Ara","Arab",IF(I577="Lib","Liberica"))))</f>
        <v>Liberica</v>
      </c>
      <c r="O577" s="1" t="str">
        <f aca="false">IF(J577="M","Medium",IF(J577="L","Light",IF(J577="D","Dark")))</f>
        <v>Medium</v>
      </c>
    </row>
    <row r="578" customFormat="false" ht="15" hidden="false" customHeight="false" outlineLevel="0" collapsed="false">
      <c r="A578" s="7" t="s">
        <v>1144</v>
      </c>
      <c r="B578" s="8" t="n">
        <v>44290</v>
      </c>
      <c r="C578" s="7" t="s">
        <v>1145</v>
      </c>
      <c r="D578" s="1" t="s">
        <v>69</v>
      </c>
      <c r="E578" s="7" t="n">
        <v>6</v>
      </c>
      <c r="F578" s="7" t="str">
        <f aca="false">_xlfn.XLOOKUP(C578,customers!A577:A1577,customers!B577:B1577,,0)</f>
        <v>Phyllys Ormerod</v>
      </c>
      <c r="G578" s="7" t="str">
        <f aca="false">IF(_xlfn.XLOOKUP(C578,customers!$A$1:$A$1001,customers!$C$1:$C$1001,,3)=0,"",_xlfn.XLOOKUP(C578,customers!$A$1:$A$1001,customers!$C$1:$C$1001,,3))</f>
        <v>pormerodg0@redcross.org</v>
      </c>
      <c r="H578" s="7" t="str">
        <f aca="false">_xlfn.XLOOKUP(C578,customers!$A$1:$A$1001,customers!$G$1:$G$1001,,0)</f>
        <v>United States</v>
      </c>
      <c r="I578" s="1" t="str">
        <f aca="false">VLOOKUP(D578,products!$A$1:$G$49,2,0)</f>
        <v>Ara</v>
      </c>
      <c r="J578" s="1" t="str">
        <f aca="false">VLOOKUP($D578,products!$A$1:$G$49,3,0)</f>
        <v>D</v>
      </c>
      <c r="K578" s="9" t="n">
        <f aca="false">VLOOKUP($D578,products!$A$1:$G$49,4,0)</f>
        <v>0.2</v>
      </c>
      <c r="L578" s="10" t="n">
        <f aca="false">VLOOKUP($D578,products!$A$1:$G$49,5,0)</f>
        <v>2.985</v>
      </c>
      <c r="M578" s="10" t="n">
        <f aca="false">L578*E578</f>
        <v>17.91</v>
      </c>
      <c r="N578" s="1" t="str">
        <f aca="false">IF(I578="Rob","Robusta",IF(I578="Exc","Excelsa",IF(I578="Ara","Arab",IF(I578="Lib","Liberica"))))</f>
        <v>Arab</v>
      </c>
      <c r="O578" s="1" t="str">
        <f aca="false">IF(J578="M","Medium",IF(J578="L","Light",IF(J578="D","Dark")))</f>
        <v>Dark</v>
      </c>
    </row>
    <row r="579" customFormat="false" ht="15" hidden="false" customHeight="false" outlineLevel="0" collapsed="false">
      <c r="A579" s="7" t="s">
        <v>1146</v>
      </c>
      <c r="B579" s="8" t="n">
        <v>44410</v>
      </c>
      <c r="C579" s="7" t="s">
        <v>1120</v>
      </c>
      <c r="D579" s="1" t="s">
        <v>111</v>
      </c>
      <c r="E579" s="7" t="n">
        <v>4</v>
      </c>
      <c r="F579" s="7" t="str">
        <f aca="false">_xlfn.XLOOKUP(C579,customers!A578:A1578,customers!B578:B1578,,0)</f>
        <v>Don Flintiff</v>
      </c>
      <c r="G579" s="7" t="str">
        <f aca="false">IF(_xlfn.XLOOKUP(C579,customers!$A$1:$A$1001,customers!$C$1:$C$1001,,3)=0,"",_xlfn.XLOOKUP(C579,customers!$A$1:$A$1001,customers!$C$1:$C$1001,,3))</f>
        <v>dflintiffg1@e-recht24.de</v>
      </c>
      <c r="H579" s="7" t="str">
        <f aca="false">_xlfn.XLOOKUP(C579,customers!$A$1:$A$1001,customers!$G$1:$G$1001,,0)</f>
        <v>United Kingdom</v>
      </c>
      <c r="I579" s="1" t="str">
        <f aca="false">VLOOKUP(D579,products!$A$1:$G$49,2,0)</f>
        <v>Lib</v>
      </c>
      <c r="J579" s="1" t="str">
        <f aca="false">VLOOKUP($D579,products!$A$1:$G$49,3,0)</f>
        <v>M</v>
      </c>
      <c r="K579" s="9" t="n">
        <f aca="false">VLOOKUP($D579,products!$A$1:$G$49,4,0)</f>
        <v>1</v>
      </c>
      <c r="L579" s="10" t="n">
        <f aca="false">VLOOKUP($D579,products!$A$1:$G$49,5,0)</f>
        <v>14.55</v>
      </c>
      <c r="M579" s="10" t="n">
        <f aca="false">L579*E579</f>
        <v>58.2</v>
      </c>
      <c r="N579" s="1" t="str">
        <f aca="false">IF(I579="Rob","Robusta",IF(I579="Exc","Excelsa",IF(I579="Ara","Arab",IF(I579="Lib","Liberica"))))</f>
        <v>Liberica</v>
      </c>
      <c r="O579" s="1" t="str">
        <f aca="false">IF(J579="M","Medium",IF(J579="L","Light",IF(J579="D","Dark")))</f>
        <v>Medium</v>
      </c>
    </row>
    <row r="580" customFormat="false" ht="15" hidden="false" customHeight="false" outlineLevel="0" collapsed="false">
      <c r="A580" s="7" t="s">
        <v>1147</v>
      </c>
      <c r="B580" s="8" t="n">
        <v>44720</v>
      </c>
      <c r="C580" s="7" t="s">
        <v>1148</v>
      </c>
      <c r="D580" s="1" t="s">
        <v>269</v>
      </c>
      <c r="E580" s="7" t="n">
        <v>3</v>
      </c>
      <c r="F580" s="7" t="str">
        <f aca="false">_xlfn.XLOOKUP(C580,customers!A579:A1579,customers!B579:B1579,,0)</f>
        <v>Tymon Zanetti</v>
      </c>
      <c r="G580" s="7" t="str">
        <f aca="false">IF(_xlfn.XLOOKUP(C580,customers!$A$1:$A$1001,customers!$C$1:$C$1001,,3)=0,"",_xlfn.XLOOKUP(C580,customers!$A$1:$A$1001,customers!$C$1:$C$1001,,3))</f>
        <v>tzanettig2@gravatar.com</v>
      </c>
      <c r="H580" s="7" t="str">
        <f aca="false">_xlfn.XLOOKUP(C580,customers!$A$1:$A$1001,customers!$G$1:$G$1001,,0)</f>
        <v>Ireland</v>
      </c>
      <c r="I580" s="1" t="str">
        <f aca="false">VLOOKUP(D580,products!$A$1:$G$49,2,0)</f>
        <v>Exc</v>
      </c>
      <c r="J580" s="1" t="str">
        <f aca="false">VLOOKUP($D580,products!$A$1:$G$49,3,0)</f>
        <v>L</v>
      </c>
      <c r="K580" s="9" t="n">
        <f aca="false">VLOOKUP($D580,products!$A$1:$G$49,4,0)</f>
        <v>0.2</v>
      </c>
      <c r="L580" s="10" t="n">
        <f aca="false">VLOOKUP($D580,products!$A$1:$G$49,5,0)</f>
        <v>4.455</v>
      </c>
      <c r="M580" s="10" t="n">
        <f aca="false">L580*E580</f>
        <v>13.365</v>
      </c>
      <c r="N580" s="1" t="str">
        <f aca="false">IF(I580="Rob","Robusta",IF(I580="Exc","Excelsa",IF(I580="Ara","Arab",IF(I580="Lib","Liberica"))))</f>
        <v>Excelsa</v>
      </c>
      <c r="O580" s="1" t="str">
        <f aca="false">IF(J580="M","Medium",IF(J580="L","Light",IF(J580="D","Dark")))</f>
        <v>Light</v>
      </c>
    </row>
    <row r="581" customFormat="false" ht="15" hidden="false" customHeight="false" outlineLevel="0" collapsed="false">
      <c r="A581" s="7" t="s">
        <v>1147</v>
      </c>
      <c r="B581" s="8" t="n">
        <v>44720</v>
      </c>
      <c r="C581" s="7" t="s">
        <v>1148</v>
      </c>
      <c r="D581" s="1" t="s">
        <v>82</v>
      </c>
      <c r="E581" s="7" t="n">
        <v>5</v>
      </c>
      <c r="F581" s="7" t="str">
        <f aca="false">_xlfn.XLOOKUP(C581,customers!A580:A1580,customers!B580:B1580,,0)</f>
        <v>Tymon Zanetti</v>
      </c>
      <c r="G581" s="7" t="str">
        <f aca="false">IF(_xlfn.XLOOKUP(C581,customers!$A$1:$A$1001,customers!$C$1:$C$1001,,3)=0,"",_xlfn.XLOOKUP(C581,customers!$A$1:$A$1001,customers!$C$1:$C$1001,,3))</f>
        <v>tzanettig2@gravatar.com</v>
      </c>
      <c r="H581" s="7" t="str">
        <f aca="false">_xlfn.XLOOKUP(C581,customers!$A$1:$A$1001,customers!$G$1:$G$1001,,0)</f>
        <v>Ireland</v>
      </c>
      <c r="I581" s="1" t="str">
        <f aca="false">VLOOKUP(D581,products!$A$1:$G$49,2,0)</f>
        <v>Ara</v>
      </c>
      <c r="J581" s="1" t="str">
        <f aca="false">VLOOKUP($D581,products!$A$1:$G$49,3,0)</f>
        <v>M</v>
      </c>
      <c r="K581" s="9" t="n">
        <f aca="false">VLOOKUP($D581,products!$A$1:$G$49,4,0)</f>
        <v>0.5</v>
      </c>
      <c r="L581" s="10" t="n">
        <f aca="false">VLOOKUP($D581,products!$A$1:$G$49,5,0)</f>
        <v>6.75</v>
      </c>
      <c r="M581" s="10" t="n">
        <f aca="false">L581*E581</f>
        <v>33.75</v>
      </c>
      <c r="N581" s="1" t="str">
        <f aca="false">IF(I581="Rob","Robusta",IF(I581="Exc","Excelsa",IF(I581="Ara","Arab",IF(I581="Lib","Liberica"))))</f>
        <v>Arab</v>
      </c>
      <c r="O581" s="1" t="str">
        <f aca="false">IF(J581="M","Medium",IF(J581="L","Light",IF(J581="D","Dark")))</f>
        <v>Medium</v>
      </c>
    </row>
    <row r="582" customFormat="false" ht="15" hidden="false" customHeight="false" outlineLevel="0" collapsed="false">
      <c r="A582" s="7" t="s">
        <v>1149</v>
      </c>
      <c r="B582" s="8" t="n">
        <v>43965</v>
      </c>
      <c r="C582" s="7" t="s">
        <v>1150</v>
      </c>
      <c r="D582" s="1" t="s">
        <v>152</v>
      </c>
      <c r="E582" s="7" t="n">
        <v>3</v>
      </c>
      <c r="F582" s="7" t="str">
        <f aca="false">_xlfn.XLOOKUP(C582,customers!A581:A1581,customers!B581:B1581,,0)</f>
        <v>Reinaldos Kirtley</v>
      </c>
      <c r="G582" s="7" t="str">
        <f aca="false">IF(_xlfn.XLOOKUP(C582,customers!$A$1:$A$1001,customers!$C$1:$C$1001,,3)=0,"",_xlfn.XLOOKUP(C582,customers!$A$1:$A$1001,customers!$C$1:$C$1001,,3))</f>
        <v>rkirtleyg4@hatena.ne.jp</v>
      </c>
      <c r="H582" s="7" t="str">
        <f aca="false">_xlfn.XLOOKUP(C582,customers!$A$1:$A$1001,customers!$G$1:$G$1001,,0)</f>
        <v>United States</v>
      </c>
      <c r="I582" s="1" t="str">
        <f aca="false">VLOOKUP(D582,products!$A$1:$G$49,2,0)</f>
        <v>Exc</v>
      </c>
      <c r="J582" s="1" t="str">
        <f aca="false">VLOOKUP($D582,products!$A$1:$G$49,3,0)</f>
        <v>L</v>
      </c>
      <c r="K582" s="9" t="n">
        <f aca="false">VLOOKUP($D582,products!$A$1:$G$49,4,0)</f>
        <v>1</v>
      </c>
      <c r="L582" s="10" t="n">
        <f aca="false">VLOOKUP($D582,products!$A$1:$G$49,5,0)</f>
        <v>14.85</v>
      </c>
      <c r="M582" s="10" t="n">
        <f aca="false">L582*E582</f>
        <v>44.55</v>
      </c>
      <c r="N582" s="1" t="str">
        <f aca="false">IF(I582="Rob","Robusta",IF(I582="Exc","Excelsa",IF(I582="Ara","Arab",IF(I582="Lib","Liberica"))))</f>
        <v>Excelsa</v>
      </c>
      <c r="O582" s="1" t="str">
        <f aca="false">IF(J582="M","Medium",IF(J582="L","Light",IF(J582="D","Dark")))</f>
        <v>Light</v>
      </c>
    </row>
    <row r="583" customFormat="false" ht="15" hidden="false" customHeight="false" outlineLevel="0" collapsed="false">
      <c r="A583" s="7" t="s">
        <v>1151</v>
      </c>
      <c r="B583" s="8" t="n">
        <v>44190</v>
      </c>
      <c r="C583" s="7" t="s">
        <v>1152</v>
      </c>
      <c r="D583" s="1" t="s">
        <v>191</v>
      </c>
      <c r="E583" s="7" t="n">
        <v>5</v>
      </c>
      <c r="F583" s="7" t="str">
        <f aca="false">_xlfn.XLOOKUP(C583,customers!A582:A1582,customers!B582:B1582,,0)</f>
        <v>Carney Clemencet</v>
      </c>
      <c r="G583" s="7" t="str">
        <f aca="false">IF(_xlfn.XLOOKUP(C583,customers!$A$1:$A$1001,customers!$C$1:$C$1001,,3)=0,"",_xlfn.XLOOKUP(C583,customers!$A$1:$A$1001,customers!$C$1:$C$1001,,3))</f>
        <v>cclemencetg5@weather.com</v>
      </c>
      <c r="H583" s="7" t="str">
        <f aca="false">_xlfn.XLOOKUP(C583,customers!$A$1:$A$1001,customers!$G$1:$G$1001,,0)</f>
        <v>United Kingdom</v>
      </c>
      <c r="I583" s="1" t="str">
        <f aca="false">VLOOKUP(D583,products!$A$1:$G$49,2,0)</f>
        <v>Exc</v>
      </c>
      <c r="J583" s="1" t="str">
        <f aca="false">VLOOKUP($D583,products!$A$1:$G$49,3,0)</f>
        <v>L</v>
      </c>
      <c r="K583" s="9" t="n">
        <f aca="false">VLOOKUP($D583,products!$A$1:$G$49,4,0)</f>
        <v>0.5</v>
      </c>
      <c r="L583" s="10" t="n">
        <f aca="false">VLOOKUP($D583,products!$A$1:$G$49,5,0)</f>
        <v>8.91</v>
      </c>
      <c r="M583" s="10" t="n">
        <f aca="false">L583*E583</f>
        <v>44.55</v>
      </c>
      <c r="N583" s="1" t="str">
        <f aca="false">IF(I583="Rob","Robusta",IF(I583="Exc","Excelsa",IF(I583="Ara","Arab",IF(I583="Lib","Liberica"))))</f>
        <v>Excelsa</v>
      </c>
      <c r="O583" s="1" t="str">
        <f aca="false">IF(J583="M","Medium",IF(J583="L","Light",IF(J583="D","Dark")))</f>
        <v>Light</v>
      </c>
    </row>
    <row r="584" customFormat="false" ht="15" hidden="false" customHeight="false" outlineLevel="0" collapsed="false">
      <c r="A584" s="7" t="s">
        <v>1153</v>
      </c>
      <c r="B584" s="8" t="n">
        <v>44382</v>
      </c>
      <c r="C584" s="7" t="s">
        <v>1154</v>
      </c>
      <c r="D584" s="1" t="s">
        <v>260</v>
      </c>
      <c r="E584" s="7" t="n">
        <v>5</v>
      </c>
      <c r="F584" s="7" t="str">
        <f aca="false">_xlfn.XLOOKUP(C584,customers!A583:A1583,customers!B583:B1583,,0)</f>
        <v>Russell Donet</v>
      </c>
      <c r="G584" s="7" t="str">
        <f aca="false">IF(_xlfn.XLOOKUP(C584,customers!$A$1:$A$1001,customers!$C$1:$C$1001,,3)=0,"",_xlfn.XLOOKUP(C584,customers!$A$1:$A$1001,customers!$C$1:$C$1001,,3))</f>
        <v>rdonetg6@oakley.com</v>
      </c>
      <c r="H584" s="7" t="str">
        <f aca="false">_xlfn.XLOOKUP(C584,customers!$A$1:$A$1001,customers!$G$1:$G$1001,,0)</f>
        <v>United States</v>
      </c>
      <c r="I584" s="1" t="str">
        <f aca="false">VLOOKUP(D584,products!$A$1:$G$49,2,0)</f>
        <v>Exc</v>
      </c>
      <c r="J584" s="1" t="str">
        <f aca="false">VLOOKUP($D584,products!$A$1:$G$49,3,0)</f>
        <v>D</v>
      </c>
      <c r="K584" s="9" t="n">
        <f aca="false">VLOOKUP($D584,products!$A$1:$G$49,4,0)</f>
        <v>1</v>
      </c>
      <c r="L584" s="10" t="n">
        <f aca="false">VLOOKUP($D584,products!$A$1:$G$49,5,0)</f>
        <v>12.15</v>
      </c>
      <c r="M584" s="10" t="n">
        <f aca="false">L584*E584</f>
        <v>60.75</v>
      </c>
      <c r="N584" s="1" t="str">
        <f aca="false">IF(I584="Rob","Robusta",IF(I584="Exc","Excelsa",IF(I584="Ara","Arab",IF(I584="Lib","Liberica"))))</f>
        <v>Excelsa</v>
      </c>
      <c r="O584" s="1" t="str">
        <f aca="false">IF(J584="M","Medium",IF(J584="L","Light",IF(J584="D","Dark")))</f>
        <v>Dark</v>
      </c>
    </row>
    <row r="585" customFormat="false" ht="15" hidden="false" customHeight="false" outlineLevel="0" collapsed="false">
      <c r="A585" s="7" t="s">
        <v>1155</v>
      </c>
      <c r="B585" s="8" t="n">
        <v>43538</v>
      </c>
      <c r="C585" s="7" t="s">
        <v>1156</v>
      </c>
      <c r="D585" s="1" t="s">
        <v>197</v>
      </c>
      <c r="E585" s="7" t="n">
        <v>1</v>
      </c>
      <c r="F585" s="7" t="str">
        <f aca="false">_xlfn.XLOOKUP(C585,customers!A584:A1584,customers!B584:B1584,,0)</f>
        <v>Sidney Gawen</v>
      </c>
      <c r="G585" s="7" t="str">
        <f aca="false">IF(_xlfn.XLOOKUP(C585,customers!$A$1:$A$1001,customers!$C$1:$C$1001,,3)=0,"",_xlfn.XLOOKUP(C585,customers!$A$1:$A$1001,customers!$C$1:$C$1001,,3))</f>
        <v>sgaweng7@creativecommons.org</v>
      </c>
      <c r="H585" s="7" t="str">
        <f aca="false">_xlfn.XLOOKUP(C585,customers!$A$1:$A$1001,customers!$G$1:$G$1001,,0)</f>
        <v>United States</v>
      </c>
      <c r="I585" s="1" t="str">
        <f aca="false">VLOOKUP(D585,products!$A$1:$G$49,2,0)</f>
        <v>Rob</v>
      </c>
      <c r="J585" s="1" t="str">
        <f aca="false">VLOOKUP($D585,products!$A$1:$G$49,3,0)</f>
        <v>L</v>
      </c>
      <c r="K585" s="9" t="n">
        <f aca="false">VLOOKUP($D585,products!$A$1:$G$49,4,0)</f>
        <v>0.2</v>
      </c>
      <c r="L585" s="10" t="n">
        <f aca="false">VLOOKUP($D585,products!$A$1:$G$49,5,0)</f>
        <v>3.585</v>
      </c>
      <c r="M585" s="10" t="n">
        <f aca="false">L585*E585</f>
        <v>3.585</v>
      </c>
      <c r="N585" s="1" t="str">
        <f aca="false">IF(I585="Rob","Robusta",IF(I585="Exc","Excelsa",IF(I585="Ara","Arab",IF(I585="Lib","Liberica"))))</f>
        <v>Robusta</v>
      </c>
      <c r="O585" s="1" t="str">
        <f aca="false">IF(J585="M","Medium",IF(J585="L","Light",IF(J585="D","Dark")))</f>
        <v>Light</v>
      </c>
    </row>
    <row r="586" customFormat="false" ht="15" hidden="false" customHeight="false" outlineLevel="0" collapsed="false">
      <c r="A586" s="7" t="s">
        <v>1157</v>
      </c>
      <c r="B586" s="8" t="n">
        <v>44262</v>
      </c>
      <c r="C586" s="7" t="s">
        <v>1158</v>
      </c>
      <c r="D586" s="1" t="s">
        <v>197</v>
      </c>
      <c r="E586" s="7" t="n">
        <v>6</v>
      </c>
      <c r="F586" s="7" t="str">
        <f aca="false">_xlfn.XLOOKUP(C586,customers!A585:A1585,customers!B585:B1585,,0)</f>
        <v>Rickey Readie</v>
      </c>
      <c r="G586" s="7" t="str">
        <f aca="false">IF(_xlfn.XLOOKUP(C586,customers!$A$1:$A$1001,customers!$C$1:$C$1001,,3)=0,"",_xlfn.XLOOKUP(C586,customers!$A$1:$A$1001,customers!$C$1:$C$1001,,3))</f>
        <v>rreadieg8@guardian.co.uk</v>
      </c>
      <c r="H586" s="7" t="str">
        <f aca="false">_xlfn.XLOOKUP(C586,customers!$A$1:$A$1001,customers!$G$1:$G$1001,,0)</f>
        <v>United States</v>
      </c>
      <c r="I586" s="1" t="str">
        <f aca="false">VLOOKUP(D586,products!$A$1:$G$49,2,0)</f>
        <v>Rob</v>
      </c>
      <c r="J586" s="1" t="str">
        <f aca="false">VLOOKUP($D586,products!$A$1:$G$49,3,0)</f>
        <v>L</v>
      </c>
      <c r="K586" s="9" t="n">
        <f aca="false">VLOOKUP($D586,products!$A$1:$G$49,4,0)</f>
        <v>0.2</v>
      </c>
      <c r="L586" s="10" t="n">
        <f aca="false">VLOOKUP($D586,products!$A$1:$G$49,5,0)</f>
        <v>3.585</v>
      </c>
      <c r="M586" s="10" t="n">
        <f aca="false">L586*E586</f>
        <v>21.51</v>
      </c>
      <c r="N586" s="1" t="str">
        <f aca="false">IF(I586="Rob","Robusta",IF(I586="Exc","Excelsa",IF(I586="Ara","Arab",IF(I586="Lib","Liberica"))))</f>
        <v>Robusta</v>
      </c>
      <c r="O586" s="1" t="str">
        <f aca="false">IF(J586="M","Medium",IF(J586="L","Light",IF(J586="D","Dark")))</f>
        <v>Light</v>
      </c>
    </row>
    <row r="587" customFormat="false" ht="15" hidden="false" customHeight="false" outlineLevel="0" collapsed="false">
      <c r="A587" s="7" t="s">
        <v>1159</v>
      </c>
      <c r="B587" s="8" t="n">
        <v>44505</v>
      </c>
      <c r="C587" s="7" t="s">
        <v>1160</v>
      </c>
      <c r="D587" s="1" t="s">
        <v>18</v>
      </c>
      <c r="E587" s="7" t="n">
        <v>2</v>
      </c>
      <c r="F587" s="7" t="str">
        <f aca="false">_xlfn.XLOOKUP(C587,customers!A586:A1586,customers!B586:B1586,,0)</f>
        <v>Cody Verissimo</v>
      </c>
      <c r="G587" s="7" t="str">
        <f aca="false">IF(_xlfn.XLOOKUP(C587,customers!$A$1:$A$1001,customers!$C$1:$C$1001,,3)=0,"",_xlfn.XLOOKUP(C587,customers!$A$1:$A$1001,customers!$C$1:$C$1001,,3))</f>
        <v>cverissimogh@theglobeandmail.com</v>
      </c>
      <c r="H587" s="7" t="str">
        <f aca="false">_xlfn.XLOOKUP(C587,customers!$A$1:$A$1001,customers!$G$1:$G$1001,,0)</f>
        <v>United Kingdom</v>
      </c>
      <c r="I587" s="1" t="str">
        <f aca="false">VLOOKUP(D587,products!$A$1:$G$49,2,0)</f>
        <v>Exc</v>
      </c>
      <c r="J587" s="1" t="str">
        <f aca="false">VLOOKUP($D587,products!$A$1:$G$49,3,0)</f>
        <v>M</v>
      </c>
      <c r="K587" s="9" t="n">
        <f aca="false">VLOOKUP($D587,products!$A$1:$G$49,4,0)</f>
        <v>0.5</v>
      </c>
      <c r="L587" s="10" t="n">
        <f aca="false">VLOOKUP($D587,products!$A$1:$G$49,5,0)</f>
        <v>8.25</v>
      </c>
      <c r="M587" s="10" t="n">
        <f aca="false">L587*E587</f>
        <v>16.5</v>
      </c>
      <c r="N587" s="1" t="str">
        <f aca="false">IF(I587="Rob","Robusta",IF(I587="Exc","Excelsa",IF(I587="Ara","Arab",IF(I587="Lib","Liberica"))))</f>
        <v>Excelsa</v>
      </c>
      <c r="O587" s="1" t="str">
        <f aca="false">IF(J587="M","Medium",IF(J587="L","Light",IF(J587="D","Dark")))</f>
        <v>Medium</v>
      </c>
    </row>
    <row r="588" customFormat="false" ht="15" hidden="false" customHeight="false" outlineLevel="0" collapsed="false">
      <c r="A588" s="7" t="s">
        <v>1161</v>
      </c>
      <c r="B588" s="8" t="n">
        <v>43867</v>
      </c>
      <c r="C588" s="7" t="s">
        <v>1162</v>
      </c>
      <c r="D588" s="1" t="s">
        <v>25</v>
      </c>
      <c r="E588" s="7" t="n">
        <v>3</v>
      </c>
      <c r="F588" s="7" t="str">
        <f aca="false">_xlfn.XLOOKUP(C588,customers!A587:A1587,customers!B587:B1587,,0)</f>
        <v>Zilvia Claisse</v>
      </c>
      <c r="G588" s="7" t="str">
        <f aca="false">IF(_xlfn.XLOOKUP(C588,customers!$A$1:$A$1001,customers!$C$1:$C$1001,,3)=0,"",_xlfn.XLOOKUP(C588,customers!$A$1:$A$1001,customers!$C$1:$C$1001,,3))</f>
        <v/>
      </c>
      <c r="H588" s="7" t="str">
        <f aca="false">_xlfn.XLOOKUP(C588,customers!$A$1:$A$1001,customers!$G$1:$G$1001,,0)</f>
        <v>United States</v>
      </c>
      <c r="I588" s="1" t="str">
        <f aca="false">VLOOKUP(D588,products!$A$1:$G$49,2,0)</f>
        <v>Rob</v>
      </c>
      <c r="J588" s="1" t="str">
        <f aca="false">VLOOKUP($D588,products!$A$1:$G$49,3,0)</f>
        <v>L</v>
      </c>
      <c r="K588" s="9" t="n">
        <f aca="false">VLOOKUP($D588,products!$A$1:$G$49,4,0)</f>
        <v>2.5</v>
      </c>
      <c r="L588" s="10" t="n">
        <f aca="false">VLOOKUP($D588,products!$A$1:$G$49,5,0)</f>
        <v>27.485</v>
      </c>
      <c r="M588" s="10" t="n">
        <f aca="false">L588*E588</f>
        <v>82.455</v>
      </c>
      <c r="N588" s="1" t="str">
        <f aca="false">IF(I588="Rob","Robusta",IF(I588="Exc","Excelsa",IF(I588="Ara","Arab",IF(I588="Lib","Liberica"))))</f>
        <v>Robusta</v>
      </c>
      <c r="O588" s="1" t="str">
        <f aca="false">IF(J588="M","Medium",IF(J588="L","Light",IF(J588="D","Dark")))</f>
        <v>Light</v>
      </c>
    </row>
    <row r="589" customFormat="false" ht="15" hidden="false" customHeight="false" outlineLevel="0" collapsed="false">
      <c r="A589" s="7" t="s">
        <v>1163</v>
      </c>
      <c r="B589" s="8" t="n">
        <v>44267</v>
      </c>
      <c r="C589" s="7" t="s">
        <v>1164</v>
      </c>
      <c r="D589" s="1" t="s">
        <v>138</v>
      </c>
      <c r="E589" s="7" t="n">
        <v>1</v>
      </c>
      <c r="F589" s="7" t="str">
        <f aca="false">_xlfn.XLOOKUP(C589,customers!A588:A1588,customers!B588:B1588,,0)</f>
        <v>Bar O' Mahony</v>
      </c>
      <c r="G589" s="7" t="str">
        <f aca="false">IF(_xlfn.XLOOKUP(C589,customers!$A$1:$A$1001,customers!$C$1:$C$1001,,3)=0,"",_xlfn.XLOOKUP(C589,customers!$A$1:$A$1001,customers!$C$1:$C$1001,,3))</f>
        <v>bogb@elpais.com</v>
      </c>
      <c r="H589" s="7" t="str">
        <f aca="false">_xlfn.XLOOKUP(C589,customers!$A$1:$A$1001,customers!$G$1:$G$1001,,0)</f>
        <v>United States</v>
      </c>
      <c r="I589" s="1" t="str">
        <f aca="false">VLOOKUP(D589,products!$A$1:$G$49,2,0)</f>
        <v>Lib</v>
      </c>
      <c r="J589" s="1" t="str">
        <f aca="false">VLOOKUP($D589,products!$A$1:$G$49,3,0)</f>
        <v>D</v>
      </c>
      <c r="K589" s="9" t="n">
        <f aca="false">VLOOKUP($D589,products!$A$1:$G$49,4,0)</f>
        <v>0.5</v>
      </c>
      <c r="L589" s="10" t="n">
        <f aca="false">VLOOKUP($D589,products!$A$1:$G$49,5,0)</f>
        <v>7.77</v>
      </c>
      <c r="M589" s="10" t="n">
        <f aca="false">L589*E589</f>
        <v>7.77</v>
      </c>
      <c r="N589" s="1" t="str">
        <f aca="false">IF(I589="Rob","Robusta",IF(I589="Exc","Excelsa",IF(I589="Ara","Arab",IF(I589="Lib","Liberica"))))</f>
        <v>Liberica</v>
      </c>
      <c r="O589" s="1" t="str">
        <f aca="false">IF(J589="M","Medium",IF(J589="L","Light",IF(J589="D","Dark")))</f>
        <v>Dark</v>
      </c>
    </row>
    <row r="590" customFormat="false" ht="15" hidden="false" customHeight="false" outlineLevel="0" collapsed="false">
      <c r="A590" s="7" t="s">
        <v>1165</v>
      </c>
      <c r="B590" s="8" t="n">
        <v>44046</v>
      </c>
      <c r="C590" s="7" t="s">
        <v>1166</v>
      </c>
      <c r="D590" s="1" t="s">
        <v>37</v>
      </c>
      <c r="E590" s="7" t="n">
        <v>2</v>
      </c>
      <c r="F590" s="7" t="str">
        <f aca="false">_xlfn.XLOOKUP(C590,customers!A589:A1589,customers!B589:B1589,,0)</f>
        <v>Valenka Stansbury</v>
      </c>
      <c r="G590" s="7" t="str">
        <f aca="false">IF(_xlfn.XLOOKUP(C590,customers!$A$1:$A$1001,customers!$C$1:$C$1001,,3)=0,"",_xlfn.XLOOKUP(C590,customers!$A$1:$A$1001,customers!$C$1:$C$1001,,3))</f>
        <v>vstansburygc@unblog.fr</v>
      </c>
      <c r="H590" s="7" t="str">
        <f aca="false">_xlfn.XLOOKUP(C590,customers!$A$1:$A$1001,customers!$G$1:$G$1001,,0)</f>
        <v>United States</v>
      </c>
      <c r="I590" s="1" t="str">
        <f aca="false">VLOOKUP(D590,products!$A$1:$G$49,2,0)</f>
        <v>Rob</v>
      </c>
      <c r="J590" s="1" t="str">
        <f aca="false">VLOOKUP($D590,products!$A$1:$G$49,3,0)</f>
        <v>M</v>
      </c>
      <c r="K590" s="9" t="n">
        <f aca="false">VLOOKUP($D590,products!$A$1:$G$49,4,0)</f>
        <v>0.5</v>
      </c>
      <c r="L590" s="10" t="n">
        <f aca="false">VLOOKUP($D590,products!$A$1:$G$49,5,0)</f>
        <v>5.97</v>
      </c>
      <c r="M590" s="10" t="n">
        <f aca="false">L590*E590</f>
        <v>11.94</v>
      </c>
      <c r="N590" s="1" t="str">
        <f aca="false">IF(I590="Rob","Robusta",IF(I590="Exc","Excelsa",IF(I590="Ara","Arab",IF(I590="Lib","Liberica"))))</f>
        <v>Robusta</v>
      </c>
      <c r="O590" s="1" t="str">
        <f aca="false">IF(J590="M","Medium",IF(J590="L","Light",IF(J590="D","Dark")))</f>
        <v>Medium</v>
      </c>
    </row>
    <row r="591" customFormat="false" ht="15" hidden="false" customHeight="false" outlineLevel="0" collapsed="false">
      <c r="A591" s="7" t="s">
        <v>1167</v>
      </c>
      <c r="B591" s="8" t="n">
        <v>43671</v>
      </c>
      <c r="C591" s="7" t="s">
        <v>1168</v>
      </c>
      <c r="D591" s="1" t="s">
        <v>45</v>
      </c>
      <c r="E591" s="7" t="n">
        <v>6</v>
      </c>
      <c r="F591" s="7" t="str">
        <f aca="false">_xlfn.XLOOKUP(C591,customers!A590:A1590,customers!B590:B1590,,0)</f>
        <v>Daniel Heinonen</v>
      </c>
      <c r="G591" s="7" t="str">
        <f aca="false">IF(_xlfn.XLOOKUP(C591,customers!$A$1:$A$1001,customers!$C$1:$C$1001,,3)=0,"",_xlfn.XLOOKUP(C591,customers!$A$1:$A$1001,customers!$C$1:$C$1001,,3))</f>
        <v>dheinonengd@printfriendly.com</v>
      </c>
      <c r="H591" s="7" t="str">
        <f aca="false">_xlfn.XLOOKUP(C591,customers!$A$1:$A$1001,customers!$G$1:$G$1001,,0)</f>
        <v>United States</v>
      </c>
      <c r="I591" s="1" t="str">
        <f aca="false">VLOOKUP(D591,products!$A$1:$G$49,2,0)</f>
        <v>Exc</v>
      </c>
      <c r="J591" s="1" t="str">
        <f aca="false">VLOOKUP($D591,products!$A$1:$G$49,3,0)</f>
        <v>L</v>
      </c>
      <c r="K591" s="9" t="n">
        <f aca="false">VLOOKUP($D591,products!$A$1:$G$49,4,0)</f>
        <v>2.5</v>
      </c>
      <c r="L591" s="10" t="n">
        <f aca="false">VLOOKUP($D591,products!$A$1:$G$49,5,0)</f>
        <v>34.155</v>
      </c>
      <c r="M591" s="10" t="n">
        <f aca="false">L591*E591</f>
        <v>204.93</v>
      </c>
      <c r="N591" s="1" t="str">
        <f aca="false">IF(I591="Rob","Robusta",IF(I591="Exc","Excelsa",IF(I591="Ara","Arab",IF(I591="Lib","Liberica"))))</f>
        <v>Excelsa</v>
      </c>
      <c r="O591" s="1" t="str">
        <f aca="false">IF(J591="M","Medium",IF(J591="L","Light",IF(J591="D","Dark")))</f>
        <v>Light</v>
      </c>
    </row>
    <row r="592" customFormat="false" ht="15" hidden="false" customHeight="false" outlineLevel="0" collapsed="false">
      <c r="A592" s="7" t="s">
        <v>1169</v>
      </c>
      <c r="B592" s="8" t="n">
        <v>43950</v>
      </c>
      <c r="C592" s="7" t="s">
        <v>1170</v>
      </c>
      <c r="D592" s="1" t="s">
        <v>127</v>
      </c>
      <c r="E592" s="7" t="n">
        <v>2</v>
      </c>
      <c r="F592" s="7" t="str">
        <f aca="false">_xlfn.XLOOKUP(C592,customers!A591:A1591,customers!B591:B1591,,0)</f>
        <v>Jewelle Shenton</v>
      </c>
      <c r="G592" s="7" t="str">
        <f aca="false">IF(_xlfn.XLOOKUP(C592,customers!$A$1:$A$1001,customers!$C$1:$C$1001,,3)=0,"",_xlfn.XLOOKUP(C592,customers!$A$1:$A$1001,customers!$C$1:$C$1001,,3))</f>
        <v>jshentonge@google.com.hk</v>
      </c>
      <c r="H592" s="7" t="str">
        <f aca="false">_xlfn.XLOOKUP(C592,customers!$A$1:$A$1001,customers!$G$1:$G$1001,,0)</f>
        <v>United States</v>
      </c>
      <c r="I592" s="1" t="str">
        <f aca="false">VLOOKUP(D592,products!$A$1:$G$49,2,0)</f>
        <v>Exc</v>
      </c>
      <c r="J592" s="1" t="str">
        <f aca="false">VLOOKUP($D592,products!$A$1:$G$49,3,0)</f>
        <v>M</v>
      </c>
      <c r="K592" s="9" t="n">
        <f aca="false">VLOOKUP($D592,products!$A$1:$G$49,4,0)</f>
        <v>2.5</v>
      </c>
      <c r="L592" s="10" t="n">
        <f aca="false">VLOOKUP($D592,products!$A$1:$G$49,5,0)</f>
        <v>31.625</v>
      </c>
      <c r="M592" s="10" t="n">
        <f aca="false">L592*E592</f>
        <v>63.25</v>
      </c>
      <c r="N592" s="1" t="str">
        <f aca="false">IF(I592="Rob","Robusta",IF(I592="Exc","Excelsa",IF(I592="Ara","Arab",IF(I592="Lib","Liberica"))))</f>
        <v>Excelsa</v>
      </c>
      <c r="O592" s="1" t="str">
        <f aca="false">IF(J592="M","Medium",IF(J592="L","Light",IF(J592="D","Dark")))</f>
        <v>Medium</v>
      </c>
    </row>
    <row r="593" customFormat="false" ht="15" hidden="false" customHeight="false" outlineLevel="0" collapsed="false">
      <c r="A593" s="7" t="s">
        <v>1171</v>
      </c>
      <c r="B593" s="8" t="n">
        <v>43587</v>
      </c>
      <c r="C593" s="7" t="s">
        <v>1172</v>
      </c>
      <c r="D593" s="1" t="s">
        <v>116</v>
      </c>
      <c r="E593" s="7" t="n">
        <v>3</v>
      </c>
      <c r="F593" s="7" t="str">
        <f aca="false">_xlfn.XLOOKUP(C593,customers!A592:A1592,customers!B592:B1592,,0)</f>
        <v>Jennifer Wilkisson</v>
      </c>
      <c r="G593" s="7" t="str">
        <f aca="false">IF(_xlfn.XLOOKUP(C593,customers!$A$1:$A$1001,customers!$C$1:$C$1001,,3)=0,"",_xlfn.XLOOKUP(C593,customers!$A$1:$A$1001,customers!$C$1:$C$1001,,3))</f>
        <v>jwilkissongf@nba.com</v>
      </c>
      <c r="H593" s="7" t="str">
        <f aca="false">_xlfn.XLOOKUP(C593,customers!$A$1:$A$1001,customers!$G$1:$G$1001,,0)</f>
        <v>United States</v>
      </c>
      <c r="I593" s="1" t="str">
        <f aca="false">VLOOKUP(D593,products!$A$1:$G$49,2,0)</f>
        <v>Rob</v>
      </c>
      <c r="J593" s="1" t="str">
        <f aca="false">VLOOKUP($D593,products!$A$1:$G$49,3,0)</f>
        <v>D</v>
      </c>
      <c r="K593" s="9" t="n">
        <f aca="false">VLOOKUP($D593,products!$A$1:$G$49,4,0)</f>
        <v>0.2</v>
      </c>
      <c r="L593" s="10" t="n">
        <f aca="false">VLOOKUP($D593,products!$A$1:$G$49,5,0)</f>
        <v>2.685</v>
      </c>
      <c r="M593" s="10" t="n">
        <f aca="false">L593*E593</f>
        <v>8.055</v>
      </c>
      <c r="N593" s="1" t="str">
        <f aca="false">IF(I593="Rob","Robusta",IF(I593="Exc","Excelsa",IF(I593="Ara","Arab",IF(I593="Lib","Liberica"))))</f>
        <v>Robusta</v>
      </c>
      <c r="O593" s="1" t="str">
        <f aca="false">IF(J593="M","Medium",IF(J593="L","Light",IF(J593="D","Dark")))</f>
        <v>Dark</v>
      </c>
    </row>
    <row r="594" customFormat="false" ht="15" hidden="false" customHeight="false" outlineLevel="0" collapsed="false">
      <c r="A594" s="7" t="s">
        <v>1173</v>
      </c>
      <c r="B594" s="8" t="n">
        <v>44437</v>
      </c>
      <c r="C594" s="7" t="s">
        <v>1174</v>
      </c>
      <c r="D594" s="1" t="s">
        <v>186</v>
      </c>
      <c r="E594" s="7" t="n">
        <v>2</v>
      </c>
      <c r="F594" s="7" t="str">
        <f aca="false">_xlfn.XLOOKUP(C594,customers!A593:A1593,customers!B593:B1593,,0)</f>
        <v>Kylie Mowat</v>
      </c>
      <c r="G594" s="7" t="str">
        <f aca="false">IF(_xlfn.XLOOKUP(C594,customers!$A$1:$A$1001,customers!$C$1:$C$1001,,3)=0,"",_xlfn.XLOOKUP(C594,customers!$A$1:$A$1001,customers!$C$1:$C$1001,,3))</f>
        <v/>
      </c>
      <c r="H594" s="7" t="str">
        <f aca="false">_xlfn.XLOOKUP(C594,customers!$A$1:$A$1001,customers!$G$1:$G$1001,,0)</f>
        <v>United States</v>
      </c>
      <c r="I594" s="1" t="str">
        <f aca="false">VLOOKUP(D594,products!$A$1:$G$49,2,0)</f>
        <v>Ara</v>
      </c>
      <c r="J594" s="1" t="str">
        <f aca="false">VLOOKUP($D594,products!$A$1:$G$49,3,0)</f>
        <v>M</v>
      </c>
      <c r="K594" s="9" t="n">
        <f aca="false">VLOOKUP($D594,products!$A$1:$G$49,4,0)</f>
        <v>2.5</v>
      </c>
      <c r="L594" s="10" t="n">
        <f aca="false">VLOOKUP($D594,products!$A$1:$G$49,5,0)</f>
        <v>25.875</v>
      </c>
      <c r="M594" s="10" t="n">
        <f aca="false">L594*E594</f>
        <v>51.75</v>
      </c>
      <c r="N594" s="1" t="str">
        <f aca="false">IF(I594="Rob","Robusta",IF(I594="Exc","Excelsa",IF(I594="Ara","Arab",IF(I594="Lib","Liberica"))))</f>
        <v>Arab</v>
      </c>
      <c r="O594" s="1" t="str">
        <f aca="false">IF(J594="M","Medium",IF(J594="L","Light",IF(J594="D","Dark")))</f>
        <v>Medium</v>
      </c>
    </row>
    <row r="595" customFormat="false" ht="15" hidden="false" customHeight="false" outlineLevel="0" collapsed="false">
      <c r="A595" s="7" t="s">
        <v>1175</v>
      </c>
      <c r="B595" s="8" t="n">
        <v>43903</v>
      </c>
      <c r="C595" s="7" t="s">
        <v>1160</v>
      </c>
      <c r="D595" s="1" t="s">
        <v>545</v>
      </c>
      <c r="E595" s="7" t="n">
        <v>1</v>
      </c>
      <c r="F595" s="7" t="str">
        <f aca="false">_xlfn.XLOOKUP(C595,customers!A594:A1594,customers!B594:B1594,,0)</f>
        <v>Cody Verissimo</v>
      </c>
      <c r="G595" s="7" t="str">
        <f aca="false">IF(_xlfn.XLOOKUP(C595,customers!$A$1:$A$1001,customers!$C$1:$C$1001,,3)=0,"",_xlfn.XLOOKUP(C595,customers!$A$1:$A$1001,customers!$C$1:$C$1001,,3))</f>
        <v>cverissimogh@theglobeandmail.com</v>
      </c>
      <c r="H595" s="7" t="str">
        <f aca="false">_xlfn.XLOOKUP(C595,customers!$A$1:$A$1001,customers!$G$1:$G$1001,,0)</f>
        <v>United Kingdom</v>
      </c>
      <c r="I595" s="1" t="str">
        <f aca="false">VLOOKUP(D595,products!$A$1:$G$49,2,0)</f>
        <v>Exc</v>
      </c>
      <c r="J595" s="1" t="str">
        <f aca="false">VLOOKUP($D595,products!$A$1:$G$49,3,0)</f>
        <v>D</v>
      </c>
      <c r="K595" s="9" t="n">
        <f aca="false">VLOOKUP($D595,products!$A$1:$G$49,4,0)</f>
        <v>2.5</v>
      </c>
      <c r="L595" s="10" t="n">
        <f aca="false">VLOOKUP($D595,products!$A$1:$G$49,5,0)</f>
        <v>27.945</v>
      </c>
      <c r="M595" s="10" t="n">
        <f aca="false">L595*E595</f>
        <v>27.945</v>
      </c>
      <c r="N595" s="1" t="str">
        <f aca="false">IF(I595="Rob","Robusta",IF(I595="Exc","Excelsa",IF(I595="Ara","Arab",IF(I595="Lib","Liberica"))))</f>
        <v>Excelsa</v>
      </c>
      <c r="O595" s="1" t="str">
        <f aca="false">IF(J595="M","Medium",IF(J595="L","Light",IF(J595="D","Dark")))</f>
        <v>Dark</v>
      </c>
    </row>
    <row r="596" customFormat="false" ht="15" hidden="false" customHeight="false" outlineLevel="0" collapsed="false">
      <c r="A596" s="7" t="s">
        <v>1176</v>
      </c>
      <c r="B596" s="8" t="n">
        <v>43512</v>
      </c>
      <c r="C596" s="7" t="s">
        <v>1177</v>
      </c>
      <c r="D596" s="1" t="s">
        <v>219</v>
      </c>
      <c r="E596" s="7" t="n">
        <v>2</v>
      </c>
      <c r="F596" s="7" t="str">
        <f aca="false">_xlfn.XLOOKUP(C596,customers!A595:A1595,customers!B595:B1595,,0)</f>
        <v>Gabriel Starcks</v>
      </c>
      <c r="G596" s="7" t="str">
        <f aca="false">IF(_xlfn.XLOOKUP(C596,customers!$A$1:$A$1001,customers!$C$1:$C$1001,,3)=0,"",_xlfn.XLOOKUP(C596,customers!$A$1:$A$1001,customers!$C$1:$C$1001,,3))</f>
        <v>gstarcksgi@abc.net.au</v>
      </c>
      <c r="H596" s="7" t="str">
        <f aca="false">_xlfn.XLOOKUP(C596,customers!$A$1:$A$1001,customers!$G$1:$G$1001,,0)</f>
        <v>United States</v>
      </c>
      <c r="I596" s="1" t="str">
        <f aca="false">VLOOKUP(D596,products!$A$1:$G$49,2,0)</f>
        <v>Ara</v>
      </c>
      <c r="J596" s="1" t="str">
        <f aca="false">VLOOKUP($D596,products!$A$1:$G$49,3,0)</f>
        <v>L</v>
      </c>
      <c r="K596" s="9" t="n">
        <f aca="false">VLOOKUP($D596,products!$A$1:$G$49,4,0)</f>
        <v>2.5</v>
      </c>
      <c r="L596" s="10" t="n">
        <f aca="false">VLOOKUP($D596,products!$A$1:$G$49,5,0)</f>
        <v>29.785</v>
      </c>
      <c r="M596" s="10" t="n">
        <f aca="false">L596*E596</f>
        <v>59.57</v>
      </c>
      <c r="N596" s="1" t="str">
        <f aca="false">IF(I596="Rob","Robusta",IF(I596="Exc","Excelsa",IF(I596="Ara","Arab",IF(I596="Lib","Liberica"))))</f>
        <v>Arab</v>
      </c>
      <c r="O596" s="1" t="str">
        <f aca="false">IF(J596="M","Medium",IF(J596="L","Light",IF(J596="D","Dark")))</f>
        <v>Light</v>
      </c>
    </row>
    <row r="597" customFormat="false" ht="15" hidden="false" customHeight="false" outlineLevel="0" collapsed="false">
      <c r="A597" s="7" t="s">
        <v>1178</v>
      </c>
      <c r="B597" s="8" t="n">
        <v>44527</v>
      </c>
      <c r="C597" s="7" t="s">
        <v>1179</v>
      </c>
      <c r="D597" s="1" t="s">
        <v>152</v>
      </c>
      <c r="E597" s="7" t="n">
        <v>1</v>
      </c>
      <c r="F597" s="7" t="str">
        <f aca="false">_xlfn.XLOOKUP(C597,customers!A596:A1596,customers!B596:B1596,,0)</f>
        <v>Darby Dummer</v>
      </c>
      <c r="G597" s="7" t="str">
        <f aca="false">IF(_xlfn.XLOOKUP(C597,customers!$A$1:$A$1001,customers!$C$1:$C$1001,,3)=0,"",_xlfn.XLOOKUP(C597,customers!$A$1:$A$1001,customers!$C$1:$C$1001,,3))</f>
        <v/>
      </c>
      <c r="H597" s="7" t="str">
        <f aca="false">_xlfn.XLOOKUP(C597,customers!$A$1:$A$1001,customers!$G$1:$G$1001,,0)</f>
        <v>United Kingdom</v>
      </c>
      <c r="I597" s="1" t="str">
        <f aca="false">VLOOKUP(D597,products!$A$1:$G$49,2,0)</f>
        <v>Exc</v>
      </c>
      <c r="J597" s="1" t="str">
        <f aca="false">VLOOKUP($D597,products!$A$1:$G$49,3,0)</f>
        <v>L</v>
      </c>
      <c r="K597" s="9" t="n">
        <f aca="false">VLOOKUP($D597,products!$A$1:$G$49,4,0)</f>
        <v>1</v>
      </c>
      <c r="L597" s="10" t="n">
        <f aca="false">VLOOKUP($D597,products!$A$1:$G$49,5,0)</f>
        <v>14.85</v>
      </c>
      <c r="M597" s="10" t="n">
        <f aca="false">L597*E597</f>
        <v>14.85</v>
      </c>
      <c r="N597" s="1" t="str">
        <f aca="false">IF(I597="Rob","Robusta",IF(I597="Exc","Excelsa",IF(I597="Ara","Arab",IF(I597="Lib","Liberica"))))</f>
        <v>Excelsa</v>
      </c>
      <c r="O597" s="1" t="str">
        <f aca="false">IF(J597="M","Medium",IF(J597="L","Light",IF(J597="D","Dark")))</f>
        <v>Light</v>
      </c>
    </row>
    <row r="598" customFormat="false" ht="15" hidden="false" customHeight="false" outlineLevel="0" collapsed="false">
      <c r="A598" s="7" t="s">
        <v>1180</v>
      </c>
      <c r="B598" s="8" t="n">
        <v>44523</v>
      </c>
      <c r="C598" s="7" t="s">
        <v>1181</v>
      </c>
      <c r="D598" s="1" t="s">
        <v>82</v>
      </c>
      <c r="E598" s="7" t="n">
        <v>5</v>
      </c>
      <c r="F598" s="7" t="str">
        <f aca="false">_xlfn.XLOOKUP(C598,customers!A597:A1597,customers!B597:B1597,,0)</f>
        <v>Kienan Scholard</v>
      </c>
      <c r="G598" s="7" t="str">
        <f aca="false">IF(_xlfn.XLOOKUP(C598,customers!$A$1:$A$1001,customers!$C$1:$C$1001,,3)=0,"",_xlfn.XLOOKUP(C598,customers!$A$1:$A$1001,customers!$C$1:$C$1001,,3))</f>
        <v>kscholardgk@sbwire.com</v>
      </c>
      <c r="H598" s="7" t="str">
        <f aca="false">_xlfn.XLOOKUP(C598,customers!$A$1:$A$1001,customers!$G$1:$G$1001,,0)</f>
        <v>United States</v>
      </c>
      <c r="I598" s="1" t="str">
        <f aca="false">VLOOKUP(D598,products!$A$1:$G$49,2,0)</f>
        <v>Ara</v>
      </c>
      <c r="J598" s="1" t="str">
        <f aca="false">VLOOKUP($D598,products!$A$1:$G$49,3,0)</f>
        <v>M</v>
      </c>
      <c r="K598" s="9" t="n">
        <f aca="false">VLOOKUP($D598,products!$A$1:$G$49,4,0)</f>
        <v>0.5</v>
      </c>
      <c r="L598" s="10" t="n">
        <f aca="false">VLOOKUP($D598,products!$A$1:$G$49,5,0)</f>
        <v>6.75</v>
      </c>
      <c r="M598" s="10" t="n">
        <f aca="false">L598*E598</f>
        <v>33.75</v>
      </c>
      <c r="N598" s="1" t="str">
        <f aca="false">IF(I598="Rob","Robusta",IF(I598="Exc","Excelsa",IF(I598="Ara","Arab",IF(I598="Lib","Liberica"))))</f>
        <v>Arab</v>
      </c>
      <c r="O598" s="1" t="str">
        <f aca="false">IF(J598="M","Medium",IF(J598="L","Light",IF(J598="D","Dark")))</f>
        <v>Medium</v>
      </c>
    </row>
    <row r="599" customFormat="false" ht="15" hidden="false" customHeight="false" outlineLevel="0" collapsed="false">
      <c r="A599" s="7" t="s">
        <v>1182</v>
      </c>
      <c r="B599" s="8" t="n">
        <v>44532</v>
      </c>
      <c r="C599" s="7" t="s">
        <v>1183</v>
      </c>
      <c r="D599" s="1" t="s">
        <v>119</v>
      </c>
      <c r="E599" s="7" t="n">
        <v>4</v>
      </c>
      <c r="F599" s="7" t="str">
        <f aca="false">_xlfn.XLOOKUP(C599,customers!A598:A1598,customers!B598:B1598,,0)</f>
        <v>Bo Kindley</v>
      </c>
      <c r="G599" s="7" t="str">
        <f aca="false">IF(_xlfn.XLOOKUP(C599,customers!$A$1:$A$1001,customers!$C$1:$C$1001,,3)=0,"",_xlfn.XLOOKUP(C599,customers!$A$1:$A$1001,customers!$C$1:$C$1001,,3))</f>
        <v>bkindleygl@wikimedia.org</v>
      </c>
      <c r="H599" s="7" t="str">
        <f aca="false">_xlfn.XLOOKUP(C599,customers!$A$1:$A$1001,customers!$G$1:$G$1001,,0)</f>
        <v>United States</v>
      </c>
      <c r="I599" s="1" t="str">
        <f aca="false">VLOOKUP(D599,products!$A$1:$G$49,2,0)</f>
        <v>Lib</v>
      </c>
      <c r="J599" s="1" t="str">
        <f aca="false">VLOOKUP($D599,products!$A$1:$G$49,3,0)</f>
        <v>L</v>
      </c>
      <c r="K599" s="9" t="n">
        <f aca="false">VLOOKUP($D599,products!$A$1:$G$49,4,0)</f>
        <v>2.5</v>
      </c>
      <c r="L599" s="10" t="n">
        <f aca="false">VLOOKUP($D599,products!$A$1:$G$49,5,0)</f>
        <v>36.455</v>
      </c>
      <c r="M599" s="10" t="n">
        <f aca="false">L599*E599</f>
        <v>145.82</v>
      </c>
      <c r="N599" s="1" t="str">
        <f aca="false">IF(I599="Rob","Robusta",IF(I599="Exc","Excelsa",IF(I599="Ara","Arab",IF(I599="Lib","Liberica"))))</f>
        <v>Liberica</v>
      </c>
      <c r="O599" s="1" t="str">
        <f aca="false">IF(J599="M","Medium",IF(J599="L","Light",IF(J599="D","Dark")))</f>
        <v>Light</v>
      </c>
    </row>
    <row r="600" customFormat="false" ht="15" hidden="false" customHeight="false" outlineLevel="0" collapsed="false">
      <c r="A600" s="7" t="s">
        <v>1184</v>
      </c>
      <c r="B600" s="8" t="n">
        <v>43471</v>
      </c>
      <c r="C600" s="7" t="s">
        <v>1185</v>
      </c>
      <c r="D600" s="1" t="s">
        <v>177</v>
      </c>
      <c r="E600" s="7" t="n">
        <v>4</v>
      </c>
      <c r="F600" s="7" t="str">
        <f aca="false">_xlfn.XLOOKUP(C600,customers!A599:A1599,customers!B599:B1599,,0)</f>
        <v>Krissie Hammett</v>
      </c>
      <c r="G600" s="7" t="str">
        <f aca="false">IF(_xlfn.XLOOKUP(C600,customers!$A$1:$A$1001,customers!$C$1:$C$1001,,3)=0,"",_xlfn.XLOOKUP(C600,customers!$A$1:$A$1001,customers!$C$1:$C$1001,,3))</f>
        <v>khammettgm@dmoz.org</v>
      </c>
      <c r="H600" s="7" t="str">
        <f aca="false">_xlfn.XLOOKUP(C600,customers!$A$1:$A$1001,customers!$G$1:$G$1001,,0)</f>
        <v>United States</v>
      </c>
      <c r="I600" s="1" t="str">
        <f aca="false">VLOOKUP(D600,products!$A$1:$G$49,2,0)</f>
        <v>Rob</v>
      </c>
      <c r="J600" s="1" t="str">
        <f aca="false">VLOOKUP($D600,products!$A$1:$G$49,3,0)</f>
        <v>M</v>
      </c>
      <c r="K600" s="9" t="n">
        <f aca="false">VLOOKUP($D600,products!$A$1:$G$49,4,0)</f>
        <v>0.2</v>
      </c>
      <c r="L600" s="10" t="n">
        <f aca="false">VLOOKUP($D600,products!$A$1:$G$49,5,0)</f>
        <v>2.985</v>
      </c>
      <c r="M600" s="10" t="n">
        <f aca="false">L600*E600</f>
        <v>11.94</v>
      </c>
      <c r="N600" s="1" t="str">
        <f aca="false">IF(I600="Rob","Robusta",IF(I600="Exc","Excelsa",IF(I600="Ara","Arab",IF(I600="Lib","Liberica"))))</f>
        <v>Robusta</v>
      </c>
      <c r="O600" s="1" t="str">
        <f aca="false">IF(J600="M","Medium",IF(J600="L","Light",IF(J600="D","Dark")))</f>
        <v>Medium</v>
      </c>
    </row>
    <row r="601" customFormat="false" ht="15" hidden="false" customHeight="false" outlineLevel="0" collapsed="false">
      <c r="A601" s="7" t="s">
        <v>1186</v>
      </c>
      <c r="B601" s="8" t="n">
        <v>44321</v>
      </c>
      <c r="C601" s="7" t="s">
        <v>1187</v>
      </c>
      <c r="D601" s="1" t="s">
        <v>69</v>
      </c>
      <c r="E601" s="7" t="n">
        <v>4</v>
      </c>
      <c r="F601" s="7" t="str">
        <f aca="false">_xlfn.XLOOKUP(C601,customers!A600:A1600,customers!B600:B1600,,0)</f>
        <v>Alisha Hulburt</v>
      </c>
      <c r="G601" s="7" t="str">
        <f aca="false">IF(_xlfn.XLOOKUP(C601,customers!$A$1:$A$1001,customers!$C$1:$C$1001,,3)=0,"",_xlfn.XLOOKUP(C601,customers!$A$1:$A$1001,customers!$C$1:$C$1001,,3))</f>
        <v>ahulburtgn@fda.gov</v>
      </c>
      <c r="H601" s="7" t="str">
        <f aca="false">_xlfn.XLOOKUP(C601,customers!$A$1:$A$1001,customers!$G$1:$G$1001,,0)</f>
        <v>United States</v>
      </c>
      <c r="I601" s="1" t="str">
        <f aca="false">VLOOKUP(D601,products!$A$1:$G$49,2,0)</f>
        <v>Ara</v>
      </c>
      <c r="J601" s="1" t="str">
        <f aca="false">VLOOKUP($D601,products!$A$1:$G$49,3,0)</f>
        <v>D</v>
      </c>
      <c r="K601" s="9" t="n">
        <f aca="false">VLOOKUP($D601,products!$A$1:$G$49,4,0)</f>
        <v>0.2</v>
      </c>
      <c r="L601" s="10" t="n">
        <f aca="false">VLOOKUP($D601,products!$A$1:$G$49,5,0)</f>
        <v>2.985</v>
      </c>
      <c r="M601" s="10" t="n">
        <f aca="false">L601*E601</f>
        <v>11.94</v>
      </c>
      <c r="N601" s="1" t="str">
        <f aca="false">IF(I601="Rob","Robusta",IF(I601="Exc","Excelsa",IF(I601="Ara","Arab",IF(I601="Lib","Liberica"))))</f>
        <v>Arab</v>
      </c>
      <c r="O601" s="1" t="str">
        <f aca="false">IF(J601="M","Medium",IF(J601="L","Light",IF(J601="D","Dark")))</f>
        <v>Dark</v>
      </c>
    </row>
    <row r="602" customFormat="false" ht="15" hidden="false" customHeight="false" outlineLevel="0" collapsed="false">
      <c r="A602" s="7" t="s">
        <v>1188</v>
      </c>
      <c r="B602" s="8" t="n">
        <v>44492</v>
      </c>
      <c r="C602" s="7" t="s">
        <v>1189</v>
      </c>
      <c r="D602" s="1" t="s">
        <v>138</v>
      </c>
      <c r="E602" s="7" t="n">
        <v>1</v>
      </c>
      <c r="F602" s="7" t="str">
        <f aca="false">_xlfn.XLOOKUP(C602,customers!A601:A1601,customers!B601:B1601,,0)</f>
        <v>Peyter Lauritzen</v>
      </c>
      <c r="G602" s="7" t="str">
        <f aca="false">IF(_xlfn.XLOOKUP(C602,customers!$A$1:$A$1001,customers!$C$1:$C$1001,,3)=0,"",_xlfn.XLOOKUP(C602,customers!$A$1:$A$1001,customers!$C$1:$C$1001,,3))</f>
        <v>plauritzengo@photobucket.com</v>
      </c>
      <c r="H602" s="7" t="str">
        <f aca="false">_xlfn.XLOOKUP(C602,customers!$A$1:$A$1001,customers!$G$1:$G$1001,,0)</f>
        <v>United States</v>
      </c>
      <c r="I602" s="1" t="str">
        <f aca="false">VLOOKUP(D602,products!$A$1:$G$49,2,0)</f>
        <v>Lib</v>
      </c>
      <c r="J602" s="1" t="str">
        <f aca="false">VLOOKUP($D602,products!$A$1:$G$49,3,0)</f>
        <v>D</v>
      </c>
      <c r="K602" s="9" t="n">
        <f aca="false">VLOOKUP($D602,products!$A$1:$G$49,4,0)</f>
        <v>0.5</v>
      </c>
      <c r="L602" s="10" t="n">
        <f aca="false">VLOOKUP($D602,products!$A$1:$G$49,5,0)</f>
        <v>7.77</v>
      </c>
      <c r="M602" s="10" t="n">
        <f aca="false">L602*E602</f>
        <v>7.77</v>
      </c>
      <c r="N602" s="1" t="str">
        <f aca="false">IF(I602="Rob","Robusta",IF(I602="Exc","Excelsa",IF(I602="Ara","Arab",IF(I602="Lib","Liberica"))))</f>
        <v>Liberica</v>
      </c>
      <c r="O602" s="1" t="str">
        <f aca="false">IF(J602="M","Medium",IF(J602="L","Light",IF(J602="D","Dark")))</f>
        <v>Dark</v>
      </c>
    </row>
    <row r="603" customFormat="false" ht="15" hidden="false" customHeight="false" outlineLevel="0" collapsed="false">
      <c r="A603" s="7" t="s">
        <v>1190</v>
      </c>
      <c r="B603" s="8" t="n">
        <v>43815</v>
      </c>
      <c r="C603" s="7" t="s">
        <v>1191</v>
      </c>
      <c r="D603" s="1" t="s">
        <v>25</v>
      </c>
      <c r="E603" s="7" t="n">
        <v>4</v>
      </c>
      <c r="F603" s="7" t="str">
        <f aca="false">_xlfn.XLOOKUP(C603,customers!A602:A1602,customers!B602:B1602,,0)</f>
        <v>Aurelia Burgwin</v>
      </c>
      <c r="G603" s="7" t="str">
        <f aca="false">IF(_xlfn.XLOOKUP(C603,customers!$A$1:$A$1001,customers!$C$1:$C$1001,,3)=0,"",_xlfn.XLOOKUP(C603,customers!$A$1:$A$1001,customers!$C$1:$C$1001,,3))</f>
        <v>aburgwingp@redcross.org</v>
      </c>
      <c r="H603" s="7" t="str">
        <f aca="false">_xlfn.XLOOKUP(C603,customers!$A$1:$A$1001,customers!$G$1:$G$1001,,0)</f>
        <v>United States</v>
      </c>
      <c r="I603" s="1" t="str">
        <f aca="false">VLOOKUP(D603,products!$A$1:$G$49,2,0)</f>
        <v>Rob</v>
      </c>
      <c r="J603" s="1" t="str">
        <f aca="false">VLOOKUP($D603,products!$A$1:$G$49,3,0)</f>
        <v>L</v>
      </c>
      <c r="K603" s="9" t="n">
        <f aca="false">VLOOKUP($D603,products!$A$1:$G$49,4,0)</f>
        <v>2.5</v>
      </c>
      <c r="L603" s="10" t="n">
        <f aca="false">VLOOKUP($D603,products!$A$1:$G$49,5,0)</f>
        <v>27.485</v>
      </c>
      <c r="M603" s="10" t="n">
        <f aca="false">L603*E603</f>
        <v>109.94</v>
      </c>
      <c r="N603" s="1" t="str">
        <f aca="false">IF(I603="Rob","Robusta",IF(I603="Exc","Excelsa",IF(I603="Ara","Arab",IF(I603="Lib","Liberica"))))</f>
        <v>Robusta</v>
      </c>
      <c r="O603" s="1" t="str">
        <f aca="false">IF(J603="M","Medium",IF(J603="L","Light",IF(J603="D","Dark")))</f>
        <v>Light</v>
      </c>
    </row>
    <row r="604" customFormat="false" ht="15" hidden="false" customHeight="false" outlineLevel="0" collapsed="false">
      <c r="A604" s="7" t="s">
        <v>1192</v>
      </c>
      <c r="B604" s="8" t="n">
        <v>43603</v>
      </c>
      <c r="C604" s="7" t="s">
        <v>1193</v>
      </c>
      <c r="D604" s="1" t="s">
        <v>269</v>
      </c>
      <c r="E604" s="7" t="n">
        <v>5</v>
      </c>
      <c r="F604" s="7" t="str">
        <f aca="false">_xlfn.XLOOKUP(C604,customers!A603:A1603,customers!B603:B1603,,0)</f>
        <v>Emalee Rolin</v>
      </c>
      <c r="G604" s="7" t="str">
        <f aca="false">IF(_xlfn.XLOOKUP(C604,customers!$A$1:$A$1001,customers!$C$1:$C$1001,,3)=0,"",_xlfn.XLOOKUP(C604,customers!$A$1:$A$1001,customers!$C$1:$C$1001,,3))</f>
        <v>erolingq@google.fr</v>
      </c>
      <c r="H604" s="7" t="str">
        <f aca="false">_xlfn.XLOOKUP(C604,customers!$A$1:$A$1001,customers!$G$1:$G$1001,,0)</f>
        <v>United States</v>
      </c>
      <c r="I604" s="1" t="str">
        <f aca="false">VLOOKUP(D604,products!$A$1:$G$49,2,0)</f>
        <v>Exc</v>
      </c>
      <c r="J604" s="1" t="str">
        <f aca="false">VLOOKUP($D604,products!$A$1:$G$49,3,0)</f>
        <v>L</v>
      </c>
      <c r="K604" s="9" t="n">
        <f aca="false">VLOOKUP($D604,products!$A$1:$G$49,4,0)</f>
        <v>0.2</v>
      </c>
      <c r="L604" s="10" t="n">
        <f aca="false">VLOOKUP($D604,products!$A$1:$G$49,5,0)</f>
        <v>4.455</v>
      </c>
      <c r="M604" s="10" t="n">
        <f aca="false">L604*E604</f>
        <v>22.275</v>
      </c>
      <c r="N604" s="1" t="str">
        <f aca="false">IF(I604="Rob","Robusta",IF(I604="Exc","Excelsa",IF(I604="Ara","Arab",IF(I604="Lib","Liberica"))))</f>
        <v>Excelsa</v>
      </c>
      <c r="O604" s="1" t="str">
        <f aca="false">IF(J604="M","Medium",IF(J604="L","Light",IF(J604="D","Dark")))</f>
        <v>Light</v>
      </c>
    </row>
    <row r="605" customFormat="false" ht="15" hidden="false" customHeight="false" outlineLevel="0" collapsed="false">
      <c r="A605" s="7" t="s">
        <v>1194</v>
      </c>
      <c r="B605" s="8" t="n">
        <v>43660</v>
      </c>
      <c r="C605" s="7" t="s">
        <v>1195</v>
      </c>
      <c r="D605" s="1" t="s">
        <v>177</v>
      </c>
      <c r="E605" s="7" t="n">
        <v>3</v>
      </c>
      <c r="F605" s="7" t="str">
        <f aca="false">_xlfn.XLOOKUP(C605,customers!A604:A1604,customers!B604:B1604,,0)</f>
        <v>Donavon Fowle</v>
      </c>
      <c r="G605" s="7" t="str">
        <f aca="false">IF(_xlfn.XLOOKUP(C605,customers!$A$1:$A$1001,customers!$C$1:$C$1001,,3)=0,"",_xlfn.XLOOKUP(C605,customers!$A$1:$A$1001,customers!$C$1:$C$1001,,3))</f>
        <v>dfowlegr@epa.gov</v>
      </c>
      <c r="H605" s="7" t="str">
        <f aca="false">_xlfn.XLOOKUP(C605,customers!$A$1:$A$1001,customers!$G$1:$G$1001,,0)</f>
        <v>United States</v>
      </c>
      <c r="I605" s="1" t="str">
        <f aca="false">VLOOKUP(D605,products!$A$1:$G$49,2,0)</f>
        <v>Rob</v>
      </c>
      <c r="J605" s="1" t="str">
        <f aca="false">VLOOKUP($D605,products!$A$1:$G$49,3,0)</f>
        <v>M</v>
      </c>
      <c r="K605" s="9" t="n">
        <f aca="false">VLOOKUP($D605,products!$A$1:$G$49,4,0)</f>
        <v>0.2</v>
      </c>
      <c r="L605" s="10" t="n">
        <f aca="false">VLOOKUP($D605,products!$A$1:$G$49,5,0)</f>
        <v>2.985</v>
      </c>
      <c r="M605" s="10" t="n">
        <f aca="false">L605*E605</f>
        <v>8.955</v>
      </c>
      <c r="N605" s="1" t="str">
        <f aca="false">IF(I605="Rob","Robusta",IF(I605="Exc","Excelsa",IF(I605="Ara","Arab",IF(I605="Lib","Liberica"))))</f>
        <v>Robusta</v>
      </c>
      <c r="O605" s="1" t="str">
        <f aca="false">IF(J605="M","Medium",IF(J605="L","Light",IF(J605="D","Dark")))</f>
        <v>Medium</v>
      </c>
    </row>
    <row r="606" customFormat="false" ht="15" hidden="false" customHeight="false" outlineLevel="0" collapsed="false">
      <c r="A606" s="7" t="s">
        <v>1196</v>
      </c>
      <c r="B606" s="8" t="n">
        <v>44148</v>
      </c>
      <c r="C606" s="7" t="s">
        <v>1197</v>
      </c>
      <c r="D606" s="1" t="s">
        <v>124</v>
      </c>
      <c r="E606" s="7" t="n">
        <v>4</v>
      </c>
      <c r="F606" s="7" t="str">
        <f aca="false">_xlfn.XLOOKUP(C606,customers!A605:A1605,customers!B605:B1605,,0)</f>
        <v>Jorge Bettison</v>
      </c>
      <c r="G606" s="7" t="str">
        <f aca="false">IF(_xlfn.XLOOKUP(C606,customers!$A$1:$A$1001,customers!$C$1:$C$1001,,3)=0,"",_xlfn.XLOOKUP(C606,customers!$A$1:$A$1001,customers!$C$1:$C$1001,,3))</f>
        <v/>
      </c>
      <c r="H606" s="7" t="str">
        <f aca="false">_xlfn.XLOOKUP(C606,customers!$A$1:$A$1001,customers!$G$1:$G$1001,,0)</f>
        <v>Ireland</v>
      </c>
      <c r="I606" s="1" t="str">
        <f aca="false">VLOOKUP(D606,products!$A$1:$G$49,2,0)</f>
        <v>Lib</v>
      </c>
      <c r="J606" s="1" t="str">
        <f aca="false">VLOOKUP($D606,products!$A$1:$G$49,3,0)</f>
        <v>D</v>
      </c>
      <c r="K606" s="9" t="n">
        <f aca="false">VLOOKUP($D606,products!$A$1:$G$49,4,0)</f>
        <v>2.5</v>
      </c>
      <c r="L606" s="10" t="n">
        <f aca="false">VLOOKUP($D606,products!$A$1:$G$49,5,0)</f>
        <v>29.785</v>
      </c>
      <c r="M606" s="10" t="n">
        <f aca="false">L606*E606</f>
        <v>119.14</v>
      </c>
      <c r="N606" s="1" t="str">
        <f aca="false">IF(I606="Rob","Robusta",IF(I606="Exc","Excelsa",IF(I606="Ara","Arab",IF(I606="Lib","Liberica"))))</f>
        <v>Liberica</v>
      </c>
      <c r="O606" s="1" t="str">
        <f aca="false">IF(J606="M","Medium",IF(J606="L","Light",IF(J606="D","Dark")))</f>
        <v>Dark</v>
      </c>
    </row>
    <row r="607" customFormat="false" ht="15" hidden="false" customHeight="false" outlineLevel="0" collapsed="false">
      <c r="A607" s="7" t="s">
        <v>1198</v>
      </c>
      <c r="B607" s="8" t="n">
        <v>44028</v>
      </c>
      <c r="C607" s="7" t="s">
        <v>1199</v>
      </c>
      <c r="D607" s="1" t="s">
        <v>219</v>
      </c>
      <c r="E607" s="7" t="n">
        <v>5</v>
      </c>
      <c r="F607" s="7" t="str">
        <f aca="false">_xlfn.XLOOKUP(C607,customers!A606:A1606,customers!B606:B1606,,0)</f>
        <v>Wang Powlesland</v>
      </c>
      <c r="G607" s="7" t="str">
        <f aca="false">IF(_xlfn.XLOOKUP(C607,customers!$A$1:$A$1001,customers!$C$1:$C$1001,,3)=0,"",_xlfn.XLOOKUP(C607,customers!$A$1:$A$1001,customers!$C$1:$C$1001,,3))</f>
        <v>wpowleslandgt@soundcloud.com</v>
      </c>
      <c r="H607" s="7" t="str">
        <f aca="false">_xlfn.XLOOKUP(C607,customers!$A$1:$A$1001,customers!$G$1:$G$1001,,0)</f>
        <v>United States</v>
      </c>
      <c r="I607" s="1" t="str">
        <f aca="false">VLOOKUP(D607,products!$A$1:$G$49,2,0)</f>
        <v>Ara</v>
      </c>
      <c r="J607" s="1" t="str">
        <f aca="false">VLOOKUP($D607,products!$A$1:$G$49,3,0)</f>
        <v>L</v>
      </c>
      <c r="K607" s="9" t="n">
        <f aca="false">VLOOKUP($D607,products!$A$1:$G$49,4,0)</f>
        <v>2.5</v>
      </c>
      <c r="L607" s="10" t="n">
        <f aca="false">VLOOKUP($D607,products!$A$1:$G$49,5,0)</f>
        <v>29.785</v>
      </c>
      <c r="M607" s="10" t="n">
        <f aca="false">L607*E607</f>
        <v>148.925</v>
      </c>
      <c r="N607" s="1" t="str">
        <f aca="false">IF(I607="Rob","Robusta",IF(I607="Exc","Excelsa",IF(I607="Ara","Arab",IF(I607="Lib","Liberica"))))</f>
        <v>Arab</v>
      </c>
      <c r="O607" s="1" t="str">
        <f aca="false">IF(J607="M","Medium",IF(J607="L","Light",IF(J607="D","Dark")))</f>
        <v>Light</v>
      </c>
    </row>
    <row r="608" customFormat="false" ht="15" hidden="false" customHeight="false" outlineLevel="0" collapsed="false">
      <c r="A608" s="7" t="s">
        <v>1200</v>
      </c>
      <c r="B608" s="8" t="n">
        <v>44138</v>
      </c>
      <c r="C608" s="7" t="s">
        <v>1160</v>
      </c>
      <c r="D608" s="1" t="s">
        <v>119</v>
      </c>
      <c r="E608" s="7" t="n">
        <v>3</v>
      </c>
      <c r="F608" s="7" t="e">
        <f aca="false">_xlfn.XLOOKUP(C608,customers!A607:A1607,customers!B607:B1607,,0)</f>
        <v>#N/A</v>
      </c>
      <c r="G608" s="7" t="str">
        <f aca="false">IF(_xlfn.XLOOKUP(C608,customers!$A$1:$A$1001,customers!$C$1:$C$1001,,3)=0,"",_xlfn.XLOOKUP(C608,customers!$A$1:$A$1001,customers!$C$1:$C$1001,,3))</f>
        <v>cverissimogh@theglobeandmail.com</v>
      </c>
      <c r="H608" s="7" t="str">
        <f aca="false">_xlfn.XLOOKUP(C608,customers!$A$1:$A$1001,customers!$G$1:$G$1001,,0)</f>
        <v>United Kingdom</v>
      </c>
      <c r="I608" s="1" t="str">
        <f aca="false">VLOOKUP(D608,products!$A$1:$G$49,2,0)</f>
        <v>Lib</v>
      </c>
      <c r="J608" s="1" t="str">
        <f aca="false">VLOOKUP($D608,products!$A$1:$G$49,3,0)</f>
        <v>L</v>
      </c>
      <c r="K608" s="9" t="n">
        <f aca="false">VLOOKUP($D608,products!$A$1:$G$49,4,0)</f>
        <v>2.5</v>
      </c>
      <c r="L608" s="10" t="n">
        <f aca="false">VLOOKUP($D608,products!$A$1:$G$49,5,0)</f>
        <v>36.455</v>
      </c>
      <c r="M608" s="10" t="n">
        <f aca="false">L608*E608</f>
        <v>109.365</v>
      </c>
      <c r="N608" s="1" t="str">
        <f aca="false">IF(I608="Rob","Robusta",IF(I608="Exc","Excelsa",IF(I608="Ara","Arab",IF(I608="Lib","Liberica"))))</f>
        <v>Liberica</v>
      </c>
      <c r="O608" s="1" t="str">
        <f aca="false">IF(J608="M","Medium",IF(J608="L","Light",IF(J608="D","Dark")))</f>
        <v>Light</v>
      </c>
    </row>
    <row r="609" customFormat="false" ht="15" hidden="false" customHeight="false" outlineLevel="0" collapsed="false">
      <c r="A609" s="7" t="s">
        <v>1201</v>
      </c>
      <c r="B609" s="8" t="n">
        <v>44640</v>
      </c>
      <c r="C609" s="7" t="s">
        <v>1202</v>
      </c>
      <c r="D609" s="1" t="s">
        <v>66</v>
      </c>
      <c r="E609" s="7" t="n">
        <v>1</v>
      </c>
      <c r="F609" s="7" t="str">
        <f aca="false">_xlfn.XLOOKUP(C609,customers!A608:A1608,customers!B608:B1608,,0)</f>
        <v>Laurence Ellingham</v>
      </c>
      <c r="G609" s="7" t="str">
        <f aca="false">IF(_xlfn.XLOOKUP(C609,customers!$A$1:$A$1001,customers!$C$1:$C$1001,,3)=0,"",_xlfn.XLOOKUP(C609,customers!$A$1:$A$1001,customers!$C$1:$C$1001,,3))</f>
        <v>lellinghamgv@sciencedaily.com</v>
      </c>
      <c r="H609" s="7" t="str">
        <f aca="false">_xlfn.XLOOKUP(C609,customers!$A$1:$A$1001,customers!$G$1:$G$1001,,0)</f>
        <v>United States</v>
      </c>
      <c r="I609" s="1" t="str">
        <f aca="false">VLOOKUP(D609,products!$A$1:$G$49,2,0)</f>
        <v>Exc</v>
      </c>
      <c r="J609" s="1" t="str">
        <f aca="false">VLOOKUP($D609,products!$A$1:$G$49,3,0)</f>
        <v>D</v>
      </c>
      <c r="K609" s="9" t="n">
        <f aca="false">VLOOKUP($D609,products!$A$1:$G$49,4,0)</f>
        <v>0.2</v>
      </c>
      <c r="L609" s="10" t="n">
        <f aca="false">VLOOKUP($D609,products!$A$1:$G$49,5,0)</f>
        <v>3.645</v>
      </c>
      <c r="M609" s="10" t="n">
        <f aca="false">L609*E609</f>
        <v>3.645</v>
      </c>
      <c r="N609" s="1" t="str">
        <f aca="false">IF(I609="Rob","Robusta",IF(I609="Exc","Excelsa",IF(I609="Ara","Arab",IF(I609="Lib","Liberica"))))</f>
        <v>Excelsa</v>
      </c>
      <c r="O609" s="1" t="str">
        <f aca="false">IF(J609="M","Medium",IF(J609="L","Light",IF(J609="D","Dark")))</f>
        <v>Dark</v>
      </c>
    </row>
    <row r="610" customFormat="false" ht="15" hidden="false" customHeight="false" outlineLevel="0" collapsed="false">
      <c r="A610" s="7" t="s">
        <v>1203</v>
      </c>
      <c r="B610" s="8" t="n">
        <v>44608</v>
      </c>
      <c r="C610" s="7" t="s">
        <v>1204</v>
      </c>
      <c r="D610" s="1" t="s">
        <v>545</v>
      </c>
      <c r="E610" s="7" t="n">
        <v>2</v>
      </c>
      <c r="F610" s="7" t="str">
        <f aca="false">_xlfn.XLOOKUP(C610,customers!A609:A1609,customers!B609:B1609,,0)</f>
        <v>Billy Neiland</v>
      </c>
      <c r="G610" s="7" t="str">
        <f aca="false">IF(_xlfn.XLOOKUP(C610,customers!$A$1:$A$1001,customers!$C$1:$C$1001,,3)=0,"",_xlfn.XLOOKUP(C610,customers!$A$1:$A$1001,customers!$C$1:$C$1001,,3))</f>
        <v/>
      </c>
      <c r="H610" s="7" t="str">
        <f aca="false">_xlfn.XLOOKUP(C610,customers!$A$1:$A$1001,customers!$G$1:$G$1001,,0)</f>
        <v>United States</v>
      </c>
      <c r="I610" s="1" t="str">
        <f aca="false">VLOOKUP(D610,products!$A$1:$G$49,2,0)</f>
        <v>Exc</v>
      </c>
      <c r="J610" s="1" t="str">
        <f aca="false">VLOOKUP($D610,products!$A$1:$G$49,3,0)</f>
        <v>D</v>
      </c>
      <c r="K610" s="9" t="n">
        <f aca="false">VLOOKUP($D610,products!$A$1:$G$49,4,0)</f>
        <v>2.5</v>
      </c>
      <c r="L610" s="10" t="n">
        <f aca="false">VLOOKUP($D610,products!$A$1:$G$49,5,0)</f>
        <v>27.945</v>
      </c>
      <c r="M610" s="10" t="n">
        <f aca="false">L610*E610</f>
        <v>55.89</v>
      </c>
      <c r="N610" s="1" t="str">
        <f aca="false">IF(I610="Rob","Robusta",IF(I610="Exc","Excelsa",IF(I610="Ara","Arab",IF(I610="Lib","Liberica"))))</f>
        <v>Excelsa</v>
      </c>
      <c r="O610" s="1" t="str">
        <f aca="false">IF(J610="M","Medium",IF(J610="L","Light",IF(J610="D","Dark")))</f>
        <v>Dark</v>
      </c>
    </row>
    <row r="611" customFormat="false" ht="15" hidden="false" customHeight="false" outlineLevel="0" collapsed="false">
      <c r="A611" s="7" t="s">
        <v>1205</v>
      </c>
      <c r="B611" s="8" t="n">
        <v>44147</v>
      </c>
      <c r="C611" s="7" t="s">
        <v>1206</v>
      </c>
      <c r="D611" s="1" t="s">
        <v>92</v>
      </c>
      <c r="E611" s="7" t="n">
        <v>6</v>
      </c>
      <c r="F611" s="7" t="str">
        <f aca="false">_xlfn.XLOOKUP(C611,customers!A610:A1610,customers!B610:B1610,,0)</f>
        <v>Ancell Fendt</v>
      </c>
      <c r="G611" s="7" t="str">
        <f aca="false">IF(_xlfn.XLOOKUP(C611,customers!$A$1:$A$1001,customers!$C$1:$C$1001,,3)=0,"",_xlfn.XLOOKUP(C611,customers!$A$1:$A$1001,customers!$C$1:$C$1001,,3))</f>
        <v>afendtgx@forbes.com</v>
      </c>
      <c r="H611" s="7" t="str">
        <f aca="false">_xlfn.XLOOKUP(C611,customers!$A$1:$A$1001,customers!$G$1:$G$1001,,0)</f>
        <v>United States</v>
      </c>
      <c r="I611" s="1" t="str">
        <f aca="false">VLOOKUP(D611,products!$A$1:$G$49,2,0)</f>
        <v>Lib</v>
      </c>
      <c r="J611" s="1" t="str">
        <f aca="false">VLOOKUP($D611,products!$A$1:$G$49,3,0)</f>
        <v>M</v>
      </c>
      <c r="K611" s="9" t="n">
        <f aca="false">VLOOKUP($D611,products!$A$1:$G$49,4,0)</f>
        <v>0.2</v>
      </c>
      <c r="L611" s="10" t="n">
        <f aca="false">VLOOKUP($D611,products!$A$1:$G$49,5,0)</f>
        <v>4.365</v>
      </c>
      <c r="M611" s="10" t="n">
        <f aca="false">L611*E611</f>
        <v>26.19</v>
      </c>
      <c r="N611" s="1" t="str">
        <f aca="false">IF(I611="Rob","Robusta",IF(I611="Exc","Excelsa",IF(I611="Ara","Arab",IF(I611="Lib","Liberica"))))</f>
        <v>Liberica</v>
      </c>
      <c r="O611" s="1" t="str">
        <f aca="false">IF(J611="M","Medium",IF(J611="L","Light",IF(J611="D","Dark")))</f>
        <v>Medium</v>
      </c>
    </row>
    <row r="612" customFormat="false" ht="15" hidden="false" customHeight="false" outlineLevel="0" collapsed="false">
      <c r="A612" s="7" t="s">
        <v>1207</v>
      </c>
      <c r="B612" s="8" t="n">
        <v>43743</v>
      </c>
      <c r="C612" s="7" t="s">
        <v>1208</v>
      </c>
      <c r="D612" s="1" t="s">
        <v>17</v>
      </c>
      <c r="E612" s="7" t="n">
        <v>4</v>
      </c>
      <c r="F612" s="7" t="str">
        <f aca="false">_xlfn.XLOOKUP(C612,customers!A611:A1611,customers!B611:B1611,,0)</f>
        <v>Angelia Cleyburn</v>
      </c>
      <c r="G612" s="7" t="str">
        <f aca="false">IF(_xlfn.XLOOKUP(C612,customers!$A$1:$A$1001,customers!$C$1:$C$1001,,3)=0,"",_xlfn.XLOOKUP(C612,customers!$A$1:$A$1001,customers!$C$1:$C$1001,,3))</f>
        <v>acleyburngy@lycos.com</v>
      </c>
      <c r="H612" s="7" t="str">
        <f aca="false">_xlfn.XLOOKUP(C612,customers!$A$1:$A$1001,customers!$G$1:$G$1001,,0)</f>
        <v>United States</v>
      </c>
      <c r="I612" s="1" t="str">
        <f aca="false">VLOOKUP(D612,products!$A$1:$G$49,2,0)</f>
        <v>Rob</v>
      </c>
      <c r="J612" s="1" t="str">
        <f aca="false">VLOOKUP($D612,products!$A$1:$G$49,3,0)</f>
        <v>M</v>
      </c>
      <c r="K612" s="9" t="n">
        <f aca="false">VLOOKUP($D612,products!$A$1:$G$49,4,0)</f>
        <v>1</v>
      </c>
      <c r="L612" s="10" t="n">
        <f aca="false">VLOOKUP($D612,products!$A$1:$G$49,5,0)</f>
        <v>9.95</v>
      </c>
      <c r="M612" s="10" t="n">
        <f aca="false">L612*E612</f>
        <v>39.8</v>
      </c>
      <c r="N612" s="1" t="str">
        <f aca="false">IF(I612="Rob","Robusta",IF(I612="Exc","Excelsa",IF(I612="Ara","Arab",IF(I612="Lib","Liberica"))))</f>
        <v>Robusta</v>
      </c>
      <c r="O612" s="1" t="str">
        <f aca="false">IF(J612="M","Medium",IF(J612="L","Light",IF(J612="D","Dark")))</f>
        <v>Medium</v>
      </c>
    </row>
    <row r="613" customFormat="false" ht="15" hidden="false" customHeight="false" outlineLevel="0" collapsed="false">
      <c r="A613" s="7" t="s">
        <v>1209</v>
      </c>
      <c r="B613" s="8" t="n">
        <v>43739</v>
      </c>
      <c r="C613" s="7" t="s">
        <v>1210</v>
      </c>
      <c r="D613" s="1" t="s">
        <v>45</v>
      </c>
      <c r="E613" s="7" t="n">
        <v>2</v>
      </c>
      <c r="F613" s="7" t="str">
        <f aca="false">_xlfn.XLOOKUP(C613,customers!A612:A1612,customers!B612:B1612,,0)</f>
        <v>Temple Castiglione</v>
      </c>
      <c r="G613" s="7" t="str">
        <f aca="false">IF(_xlfn.XLOOKUP(C613,customers!$A$1:$A$1001,customers!$C$1:$C$1001,,3)=0,"",_xlfn.XLOOKUP(C613,customers!$A$1:$A$1001,customers!$C$1:$C$1001,,3))</f>
        <v>tcastiglionegz@xing.com</v>
      </c>
      <c r="H613" s="7" t="str">
        <f aca="false">_xlfn.XLOOKUP(C613,customers!$A$1:$A$1001,customers!$G$1:$G$1001,,0)</f>
        <v>United States</v>
      </c>
      <c r="I613" s="1" t="str">
        <f aca="false">VLOOKUP(D613,products!$A$1:$G$49,2,0)</f>
        <v>Exc</v>
      </c>
      <c r="J613" s="1" t="str">
        <f aca="false">VLOOKUP($D613,products!$A$1:$G$49,3,0)</f>
        <v>L</v>
      </c>
      <c r="K613" s="9" t="n">
        <f aca="false">VLOOKUP($D613,products!$A$1:$G$49,4,0)</f>
        <v>2.5</v>
      </c>
      <c r="L613" s="10" t="n">
        <f aca="false">VLOOKUP($D613,products!$A$1:$G$49,5,0)</f>
        <v>34.155</v>
      </c>
      <c r="M613" s="10" t="n">
        <f aca="false">L613*E613</f>
        <v>68.31</v>
      </c>
      <c r="N613" s="1" t="str">
        <f aca="false">IF(I613="Rob","Robusta",IF(I613="Exc","Excelsa",IF(I613="Ara","Arab",IF(I613="Lib","Liberica"))))</f>
        <v>Excelsa</v>
      </c>
      <c r="O613" s="1" t="str">
        <f aca="false">IF(J613="M","Medium",IF(J613="L","Light",IF(J613="D","Dark")))</f>
        <v>Light</v>
      </c>
    </row>
    <row r="614" customFormat="false" ht="15" hidden="false" customHeight="false" outlineLevel="0" collapsed="false">
      <c r="A614" s="7" t="s">
        <v>1211</v>
      </c>
      <c r="B614" s="8" t="n">
        <v>43896</v>
      </c>
      <c r="C614" s="7" t="s">
        <v>1212</v>
      </c>
      <c r="D614" s="1" t="s">
        <v>59</v>
      </c>
      <c r="E614" s="7" t="n">
        <v>4</v>
      </c>
      <c r="F614" s="7" t="str">
        <f aca="false">_xlfn.XLOOKUP(C614,customers!A613:A1613,customers!B613:B1613,,0)</f>
        <v>Betti Lacasa</v>
      </c>
      <c r="G614" s="7" t="str">
        <f aca="false">IF(_xlfn.XLOOKUP(C614,customers!$A$1:$A$1001,customers!$C$1:$C$1001,,3)=0,"",_xlfn.XLOOKUP(C614,customers!$A$1:$A$1001,customers!$C$1:$C$1001,,3))</f>
        <v/>
      </c>
      <c r="H614" s="7" t="str">
        <f aca="false">_xlfn.XLOOKUP(C614,customers!$A$1:$A$1001,customers!$G$1:$G$1001,,0)</f>
        <v>Ireland</v>
      </c>
      <c r="I614" s="1" t="str">
        <f aca="false">VLOOKUP(D614,products!$A$1:$G$49,2,0)</f>
        <v>Ara</v>
      </c>
      <c r="J614" s="1" t="str">
        <f aca="false">VLOOKUP($D614,products!$A$1:$G$49,3,0)</f>
        <v>M</v>
      </c>
      <c r="K614" s="9" t="n">
        <f aca="false">VLOOKUP($D614,products!$A$1:$G$49,4,0)</f>
        <v>0.2</v>
      </c>
      <c r="L614" s="10" t="n">
        <f aca="false">VLOOKUP($D614,products!$A$1:$G$49,5,0)</f>
        <v>3.375</v>
      </c>
      <c r="M614" s="10" t="n">
        <f aca="false">L614*E614</f>
        <v>13.5</v>
      </c>
      <c r="N614" s="1" t="str">
        <f aca="false">IF(I614="Rob","Robusta",IF(I614="Exc","Excelsa",IF(I614="Ara","Arab",IF(I614="Lib","Liberica"))))</f>
        <v>Arab</v>
      </c>
      <c r="O614" s="1" t="str">
        <f aca="false">IF(J614="M","Medium",IF(J614="L","Light",IF(J614="D","Dark")))</f>
        <v>Medium</v>
      </c>
    </row>
    <row r="615" customFormat="false" ht="15" hidden="false" customHeight="false" outlineLevel="0" collapsed="false">
      <c r="A615" s="7" t="s">
        <v>1213</v>
      </c>
      <c r="B615" s="8" t="n">
        <v>43761</v>
      </c>
      <c r="C615" s="7" t="s">
        <v>1214</v>
      </c>
      <c r="D615" s="1" t="s">
        <v>37</v>
      </c>
      <c r="E615" s="7" t="n">
        <v>1</v>
      </c>
      <c r="F615" s="7" t="str">
        <f aca="false">_xlfn.XLOOKUP(C615,customers!A614:A1614,customers!B614:B1614,,0)</f>
        <v>Gunilla Lynch</v>
      </c>
      <c r="G615" s="7" t="str">
        <f aca="false">IF(_xlfn.XLOOKUP(C615,customers!$A$1:$A$1001,customers!$C$1:$C$1001,,3)=0,"",_xlfn.XLOOKUP(C615,customers!$A$1:$A$1001,customers!$C$1:$C$1001,,3))</f>
        <v/>
      </c>
      <c r="H615" s="7" t="str">
        <f aca="false">_xlfn.XLOOKUP(C615,customers!$A$1:$A$1001,customers!$G$1:$G$1001,,0)</f>
        <v>United States</v>
      </c>
      <c r="I615" s="1" t="str">
        <f aca="false">VLOOKUP(D615,products!$A$1:$G$49,2,0)</f>
        <v>Rob</v>
      </c>
      <c r="J615" s="1" t="str">
        <f aca="false">VLOOKUP($D615,products!$A$1:$G$49,3,0)</f>
        <v>M</v>
      </c>
      <c r="K615" s="9" t="n">
        <f aca="false">VLOOKUP($D615,products!$A$1:$G$49,4,0)</f>
        <v>0.5</v>
      </c>
      <c r="L615" s="10" t="n">
        <f aca="false">VLOOKUP($D615,products!$A$1:$G$49,5,0)</f>
        <v>5.97</v>
      </c>
      <c r="M615" s="10" t="n">
        <f aca="false">L615*E615</f>
        <v>5.97</v>
      </c>
      <c r="N615" s="1" t="str">
        <f aca="false">IF(I615="Rob","Robusta",IF(I615="Exc","Excelsa",IF(I615="Ara","Arab",IF(I615="Lib","Liberica"))))</f>
        <v>Robusta</v>
      </c>
      <c r="O615" s="1" t="str">
        <f aca="false">IF(J615="M","Medium",IF(J615="L","Light",IF(J615="D","Dark")))</f>
        <v>Medium</v>
      </c>
    </row>
    <row r="616" customFormat="false" ht="15" hidden="false" customHeight="false" outlineLevel="0" collapsed="false">
      <c r="A616" s="7" t="s">
        <v>1215</v>
      </c>
      <c r="B616" s="8" t="n">
        <v>43944</v>
      </c>
      <c r="C616" s="7" t="s">
        <v>1160</v>
      </c>
      <c r="D616" s="1" t="s">
        <v>37</v>
      </c>
      <c r="E616" s="7" t="n">
        <v>5</v>
      </c>
      <c r="F616" s="7" t="e">
        <f aca="false">_xlfn.XLOOKUP(C616,customers!A615:A1615,customers!B615:B1615,,0)</f>
        <v>#N/A</v>
      </c>
      <c r="G616" s="7" t="str">
        <f aca="false">IF(_xlfn.XLOOKUP(C616,customers!$A$1:$A$1001,customers!$C$1:$C$1001,,3)=0,"",_xlfn.XLOOKUP(C616,customers!$A$1:$A$1001,customers!$C$1:$C$1001,,3))</f>
        <v>cverissimogh@theglobeandmail.com</v>
      </c>
      <c r="H616" s="7" t="str">
        <f aca="false">_xlfn.XLOOKUP(C616,customers!$A$1:$A$1001,customers!$G$1:$G$1001,,0)</f>
        <v>United Kingdom</v>
      </c>
      <c r="I616" s="1" t="str">
        <f aca="false">VLOOKUP(D616,products!$A$1:$G$49,2,0)</f>
        <v>Rob</v>
      </c>
      <c r="J616" s="1" t="str">
        <f aca="false">VLOOKUP($D616,products!$A$1:$G$49,3,0)</f>
        <v>M</v>
      </c>
      <c r="K616" s="9" t="n">
        <f aca="false">VLOOKUP($D616,products!$A$1:$G$49,4,0)</f>
        <v>0.5</v>
      </c>
      <c r="L616" s="10" t="n">
        <f aca="false">VLOOKUP($D616,products!$A$1:$G$49,5,0)</f>
        <v>5.97</v>
      </c>
      <c r="M616" s="10" t="n">
        <f aca="false">L616*E616</f>
        <v>29.85</v>
      </c>
      <c r="N616" s="1" t="str">
        <f aca="false">IF(I616="Rob","Robusta",IF(I616="Exc","Excelsa",IF(I616="Ara","Arab",IF(I616="Lib","Liberica"))))</f>
        <v>Robusta</v>
      </c>
      <c r="O616" s="1" t="str">
        <f aca="false">IF(J616="M","Medium",IF(J616="L","Light",IF(J616="D","Dark")))</f>
        <v>Medium</v>
      </c>
    </row>
    <row r="617" customFormat="false" ht="15" hidden="false" customHeight="false" outlineLevel="0" collapsed="false">
      <c r="A617" s="7" t="s">
        <v>1216</v>
      </c>
      <c r="B617" s="8" t="n">
        <v>44006</v>
      </c>
      <c r="C617" s="7" t="s">
        <v>1217</v>
      </c>
      <c r="D617" s="1" t="s">
        <v>119</v>
      </c>
      <c r="E617" s="7" t="n">
        <v>2</v>
      </c>
      <c r="F617" s="7" t="str">
        <f aca="false">_xlfn.XLOOKUP(C617,customers!A616:A1616,customers!B616:B1616,,0)</f>
        <v>Shay Couronne</v>
      </c>
      <c r="G617" s="7" t="str">
        <f aca="false">IF(_xlfn.XLOOKUP(C617,customers!$A$1:$A$1001,customers!$C$1:$C$1001,,3)=0,"",_xlfn.XLOOKUP(C617,customers!$A$1:$A$1001,customers!$C$1:$C$1001,,3))</f>
        <v>scouronneh3@mozilla.org</v>
      </c>
      <c r="H617" s="7" t="str">
        <f aca="false">_xlfn.XLOOKUP(C617,customers!$A$1:$A$1001,customers!$G$1:$G$1001,,0)</f>
        <v>United States</v>
      </c>
      <c r="I617" s="1" t="str">
        <f aca="false">VLOOKUP(D617,products!$A$1:$G$49,2,0)</f>
        <v>Lib</v>
      </c>
      <c r="J617" s="1" t="str">
        <f aca="false">VLOOKUP($D617,products!$A$1:$G$49,3,0)</f>
        <v>L</v>
      </c>
      <c r="K617" s="9" t="n">
        <f aca="false">VLOOKUP($D617,products!$A$1:$G$49,4,0)</f>
        <v>2.5</v>
      </c>
      <c r="L617" s="10" t="n">
        <f aca="false">VLOOKUP($D617,products!$A$1:$G$49,5,0)</f>
        <v>36.455</v>
      </c>
      <c r="M617" s="10" t="n">
        <f aca="false">L617*E617</f>
        <v>72.91</v>
      </c>
      <c r="N617" s="1" t="str">
        <f aca="false">IF(I617="Rob","Robusta",IF(I617="Exc","Excelsa",IF(I617="Ara","Arab",IF(I617="Lib","Liberica"))))</f>
        <v>Liberica</v>
      </c>
      <c r="O617" s="1" t="str">
        <f aca="false">IF(J617="M","Medium",IF(J617="L","Light",IF(J617="D","Dark")))</f>
        <v>Light</v>
      </c>
    </row>
    <row r="618" customFormat="false" ht="15" hidden="false" customHeight="false" outlineLevel="0" collapsed="false">
      <c r="A618" s="7" t="s">
        <v>1218</v>
      </c>
      <c r="B618" s="8" t="n">
        <v>44271</v>
      </c>
      <c r="C618" s="7" t="s">
        <v>1219</v>
      </c>
      <c r="D618" s="1" t="s">
        <v>127</v>
      </c>
      <c r="E618" s="7" t="n">
        <v>4</v>
      </c>
      <c r="F618" s="7" t="str">
        <f aca="false">_xlfn.XLOOKUP(C618,customers!A617:A1617,customers!B617:B1617,,0)</f>
        <v>Linus Flippelli</v>
      </c>
      <c r="G618" s="7" t="str">
        <f aca="false">IF(_xlfn.XLOOKUP(C618,customers!$A$1:$A$1001,customers!$C$1:$C$1001,,3)=0,"",_xlfn.XLOOKUP(C618,customers!$A$1:$A$1001,customers!$C$1:$C$1001,,3))</f>
        <v>lflippellih4@github.io</v>
      </c>
      <c r="H618" s="7" t="str">
        <f aca="false">_xlfn.XLOOKUP(C618,customers!$A$1:$A$1001,customers!$G$1:$G$1001,,0)</f>
        <v>United Kingdom</v>
      </c>
      <c r="I618" s="1" t="str">
        <f aca="false">VLOOKUP(D618,products!$A$1:$G$49,2,0)</f>
        <v>Exc</v>
      </c>
      <c r="J618" s="1" t="str">
        <f aca="false">VLOOKUP($D618,products!$A$1:$G$49,3,0)</f>
        <v>M</v>
      </c>
      <c r="K618" s="9" t="n">
        <f aca="false">VLOOKUP($D618,products!$A$1:$G$49,4,0)</f>
        <v>2.5</v>
      </c>
      <c r="L618" s="10" t="n">
        <f aca="false">VLOOKUP($D618,products!$A$1:$G$49,5,0)</f>
        <v>31.625</v>
      </c>
      <c r="M618" s="10" t="n">
        <f aca="false">L618*E618</f>
        <v>126.5</v>
      </c>
      <c r="N618" s="1" t="str">
        <f aca="false">IF(I618="Rob","Robusta",IF(I618="Exc","Excelsa",IF(I618="Ara","Arab",IF(I618="Lib","Liberica"))))</f>
        <v>Excelsa</v>
      </c>
      <c r="O618" s="1" t="str">
        <f aca="false">IF(J618="M","Medium",IF(J618="L","Light",IF(J618="D","Dark")))</f>
        <v>Medium</v>
      </c>
    </row>
    <row r="619" customFormat="false" ht="15" hidden="false" customHeight="false" outlineLevel="0" collapsed="false">
      <c r="A619" s="7" t="s">
        <v>1220</v>
      </c>
      <c r="B619" s="8" t="n">
        <v>43928</v>
      </c>
      <c r="C619" s="7" t="s">
        <v>1221</v>
      </c>
      <c r="D619" s="1" t="s">
        <v>212</v>
      </c>
      <c r="E619" s="7" t="n">
        <v>1</v>
      </c>
      <c r="F619" s="7" t="str">
        <f aca="false">_xlfn.XLOOKUP(C619,customers!A618:A1618,customers!B618:B1618,,0)</f>
        <v>Rachelle Elizabeth</v>
      </c>
      <c r="G619" s="7" t="str">
        <f aca="false">IF(_xlfn.XLOOKUP(C619,customers!$A$1:$A$1001,customers!$C$1:$C$1001,,3)=0,"",_xlfn.XLOOKUP(C619,customers!$A$1:$A$1001,customers!$C$1:$C$1001,,3))</f>
        <v>relizabethh5@live.com</v>
      </c>
      <c r="H619" s="7" t="str">
        <f aca="false">_xlfn.XLOOKUP(C619,customers!$A$1:$A$1001,customers!$G$1:$G$1001,,0)</f>
        <v>United States</v>
      </c>
      <c r="I619" s="1" t="str">
        <f aca="false">VLOOKUP(D619,products!$A$1:$G$49,2,0)</f>
        <v>Lib</v>
      </c>
      <c r="J619" s="1" t="str">
        <f aca="false">VLOOKUP($D619,products!$A$1:$G$49,3,0)</f>
        <v>M</v>
      </c>
      <c r="K619" s="9" t="n">
        <f aca="false">VLOOKUP($D619,products!$A$1:$G$49,4,0)</f>
        <v>2.5</v>
      </c>
      <c r="L619" s="10" t="n">
        <f aca="false">VLOOKUP($D619,products!$A$1:$G$49,5,0)</f>
        <v>33.465</v>
      </c>
      <c r="M619" s="10" t="n">
        <f aca="false">L619*E619</f>
        <v>33.465</v>
      </c>
      <c r="N619" s="1" t="str">
        <f aca="false">IF(I619="Rob","Robusta",IF(I619="Exc","Excelsa",IF(I619="Ara","Arab",IF(I619="Lib","Liberica"))))</f>
        <v>Liberica</v>
      </c>
      <c r="O619" s="1" t="str">
        <f aca="false">IF(J619="M","Medium",IF(J619="L","Light",IF(J619="D","Dark")))</f>
        <v>Medium</v>
      </c>
    </row>
    <row r="620" customFormat="false" ht="15" hidden="false" customHeight="false" outlineLevel="0" collapsed="false">
      <c r="A620" s="7" t="s">
        <v>1222</v>
      </c>
      <c r="B620" s="8" t="n">
        <v>44469</v>
      </c>
      <c r="C620" s="7" t="s">
        <v>1223</v>
      </c>
      <c r="D620" s="1" t="s">
        <v>260</v>
      </c>
      <c r="E620" s="7" t="n">
        <v>6</v>
      </c>
      <c r="F620" s="7" t="str">
        <f aca="false">_xlfn.XLOOKUP(C620,customers!A619:A1619,customers!B619:B1619,,0)</f>
        <v>Innis Renhard</v>
      </c>
      <c r="G620" s="7" t="str">
        <f aca="false">IF(_xlfn.XLOOKUP(C620,customers!$A$1:$A$1001,customers!$C$1:$C$1001,,3)=0,"",_xlfn.XLOOKUP(C620,customers!$A$1:$A$1001,customers!$C$1:$C$1001,,3))</f>
        <v>irenhardh6@i2i.jp</v>
      </c>
      <c r="H620" s="7" t="str">
        <f aca="false">_xlfn.XLOOKUP(C620,customers!$A$1:$A$1001,customers!$G$1:$G$1001,,0)</f>
        <v>United States</v>
      </c>
      <c r="I620" s="1" t="str">
        <f aca="false">VLOOKUP(D620,products!$A$1:$G$49,2,0)</f>
        <v>Exc</v>
      </c>
      <c r="J620" s="1" t="str">
        <f aca="false">VLOOKUP($D620,products!$A$1:$G$49,3,0)</f>
        <v>D</v>
      </c>
      <c r="K620" s="9" t="n">
        <f aca="false">VLOOKUP($D620,products!$A$1:$G$49,4,0)</f>
        <v>1</v>
      </c>
      <c r="L620" s="10" t="n">
        <f aca="false">VLOOKUP($D620,products!$A$1:$G$49,5,0)</f>
        <v>12.15</v>
      </c>
      <c r="M620" s="10" t="n">
        <f aca="false">L620*E620</f>
        <v>72.9</v>
      </c>
      <c r="N620" s="1" t="str">
        <f aca="false">IF(I620="Rob","Robusta",IF(I620="Exc","Excelsa",IF(I620="Ara","Arab",IF(I620="Lib","Liberica"))))</f>
        <v>Excelsa</v>
      </c>
      <c r="O620" s="1" t="str">
        <f aca="false">IF(J620="M","Medium",IF(J620="L","Light",IF(J620="D","Dark")))</f>
        <v>Dark</v>
      </c>
    </row>
    <row r="621" customFormat="false" ht="15" hidden="false" customHeight="false" outlineLevel="0" collapsed="false">
      <c r="A621" s="7" t="s">
        <v>1224</v>
      </c>
      <c r="B621" s="8" t="n">
        <v>44682</v>
      </c>
      <c r="C621" s="7" t="s">
        <v>1225</v>
      </c>
      <c r="D621" s="1" t="s">
        <v>138</v>
      </c>
      <c r="E621" s="7" t="n">
        <v>2</v>
      </c>
      <c r="F621" s="7" t="str">
        <f aca="false">_xlfn.XLOOKUP(C621,customers!A620:A1620,customers!B620:B1620,,0)</f>
        <v>Winne Roche</v>
      </c>
      <c r="G621" s="7" t="str">
        <f aca="false">IF(_xlfn.XLOOKUP(C621,customers!$A$1:$A$1001,customers!$C$1:$C$1001,,3)=0,"",_xlfn.XLOOKUP(C621,customers!$A$1:$A$1001,customers!$C$1:$C$1001,,3))</f>
        <v>wrocheh7@xinhuanet.com</v>
      </c>
      <c r="H621" s="7" t="str">
        <f aca="false">_xlfn.XLOOKUP(C621,customers!$A$1:$A$1001,customers!$G$1:$G$1001,,0)</f>
        <v>United States</v>
      </c>
      <c r="I621" s="1" t="str">
        <f aca="false">VLOOKUP(D621,products!$A$1:$G$49,2,0)</f>
        <v>Lib</v>
      </c>
      <c r="J621" s="1" t="str">
        <f aca="false">VLOOKUP($D621,products!$A$1:$G$49,3,0)</f>
        <v>D</v>
      </c>
      <c r="K621" s="9" t="n">
        <f aca="false">VLOOKUP($D621,products!$A$1:$G$49,4,0)</f>
        <v>0.5</v>
      </c>
      <c r="L621" s="10" t="n">
        <f aca="false">VLOOKUP($D621,products!$A$1:$G$49,5,0)</f>
        <v>7.77</v>
      </c>
      <c r="M621" s="10" t="n">
        <f aca="false">L621*E621</f>
        <v>15.54</v>
      </c>
      <c r="N621" s="1" t="str">
        <f aca="false">IF(I621="Rob","Robusta",IF(I621="Exc","Excelsa",IF(I621="Ara","Arab",IF(I621="Lib","Liberica"))))</f>
        <v>Liberica</v>
      </c>
      <c r="O621" s="1" t="str">
        <f aca="false">IF(J621="M","Medium",IF(J621="L","Light",IF(J621="D","Dark")))</f>
        <v>Dark</v>
      </c>
    </row>
    <row r="622" customFormat="false" ht="15" hidden="false" customHeight="false" outlineLevel="0" collapsed="false">
      <c r="A622" s="7" t="s">
        <v>1226</v>
      </c>
      <c r="B622" s="8" t="n">
        <v>44217</v>
      </c>
      <c r="C622" s="7" t="s">
        <v>1227</v>
      </c>
      <c r="D622" s="1" t="s">
        <v>59</v>
      </c>
      <c r="E622" s="7" t="n">
        <v>6</v>
      </c>
      <c r="F622" s="7" t="str">
        <f aca="false">_xlfn.XLOOKUP(C622,customers!A621:A1621,customers!B621:B1621,,0)</f>
        <v>Linn Alaway</v>
      </c>
      <c r="G622" s="7" t="str">
        <f aca="false">IF(_xlfn.XLOOKUP(C622,customers!$A$1:$A$1001,customers!$C$1:$C$1001,,3)=0,"",_xlfn.XLOOKUP(C622,customers!$A$1:$A$1001,customers!$C$1:$C$1001,,3))</f>
        <v>lalawayhh@weather.com</v>
      </c>
      <c r="H622" s="7" t="str">
        <f aca="false">_xlfn.XLOOKUP(C622,customers!$A$1:$A$1001,customers!$G$1:$G$1001,,0)</f>
        <v>United States</v>
      </c>
      <c r="I622" s="1" t="str">
        <f aca="false">VLOOKUP(D622,products!$A$1:$G$49,2,0)</f>
        <v>Ara</v>
      </c>
      <c r="J622" s="1" t="str">
        <f aca="false">VLOOKUP($D622,products!$A$1:$G$49,3,0)</f>
        <v>M</v>
      </c>
      <c r="K622" s="9" t="n">
        <f aca="false">VLOOKUP($D622,products!$A$1:$G$49,4,0)</f>
        <v>0.2</v>
      </c>
      <c r="L622" s="10" t="n">
        <f aca="false">VLOOKUP($D622,products!$A$1:$G$49,5,0)</f>
        <v>3.375</v>
      </c>
      <c r="M622" s="10" t="n">
        <f aca="false">L622*E622</f>
        <v>20.25</v>
      </c>
      <c r="N622" s="1" t="str">
        <f aca="false">IF(I622="Rob","Robusta",IF(I622="Exc","Excelsa",IF(I622="Ara","Arab",IF(I622="Lib","Liberica"))))</f>
        <v>Arab</v>
      </c>
      <c r="O622" s="1" t="str">
        <f aca="false">IF(J622="M","Medium",IF(J622="L","Light",IF(J622="D","Dark")))</f>
        <v>Medium</v>
      </c>
    </row>
    <row r="623" customFormat="false" ht="15" hidden="false" customHeight="false" outlineLevel="0" collapsed="false">
      <c r="A623" s="7" t="s">
        <v>1228</v>
      </c>
      <c r="B623" s="8" t="n">
        <v>44006</v>
      </c>
      <c r="C623" s="7" t="s">
        <v>1229</v>
      </c>
      <c r="D623" s="1" t="s">
        <v>21</v>
      </c>
      <c r="E623" s="7" t="n">
        <v>6</v>
      </c>
      <c r="F623" s="7" t="str">
        <f aca="false">_xlfn.XLOOKUP(C623,customers!A622:A1622,customers!B622:B1622,,0)</f>
        <v>Cordy Odgaard</v>
      </c>
      <c r="G623" s="7" t="str">
        <f aca="false">IF(_xlfn.XLOOKUP(C623,customers!$A$1:$A$1001,customers!$C$1:$C$1001,,3)=0,"",_xlfn.XLOOKUP(C623,customers!$A$1:$A$1001,customers!$C$1:$C$1001,,3))</f>
        <v>codgaardh9@nsw.gov.au</v>
      </c>
      <c r="H623" s="7" t="str">
        <f aca="false">_xlfn.XLOOKUP(C623,customers!$A$1:$A$1001,customers!$G$1:$G$1001,,0)</f>
        <v>United States</v>
      </c>
      <c r="I623" s="1" t="str">
        <f aca="false">VLOOKUP(D623,products!$A$1:$G$49,2,0)</f>
        <v>Ara</v>
      </c>
      <c r="J623" s="1" t="str">
        <f aca="false">VLOOKUP($D623,products!$A$1:$G$49,3,0)</f>
        <v>L</v>
      </c>
      <c r="K623" s="9" t="n">
        <f aca="false">VLOOKUP($D623,products!$A$1:$G$49,4,0)</f>
        <v>1</v>
      </c>
      <c r="L623" s="10" t="n">
        <f aca="false">VLOOKUP($D623,products!$A$1:$G$49,5,0)</f>
        <v>12.95</v>
      </c>
      <c r="M623" s="10" t="n">
        <f aca="false">L623*E623</f>
        <v>77.7</v>
      </c>
      <c r="N623" s="1" t="str">
        <f aca="false">IF(I623="Rob","Robusta",IF(I623="Exc","Excelsa",IF(I623="Ara","Arab",IF(I623="Lib","Liberica"))))</f>
        <v>Arab</v>
      </c>
      <c r="O623" s="1" t="str">
        <f aca="false">IF(J623="M","Medium",IF(J623="L","Light",IF(J623="D","Dark")))</f>
        <v>Light</v>
      </c>
    </row>
    <row r="624" customFormat="false" ht="15" hidden="false" customHeight="false" outlineLevel="0" collapsed="false">
      <c r="A624" s="7" t="s">
        <v>1230</v>
      </c>
      <c r="B624" s="8" t="n">
        <v>43527</v>
      </c>
      <c r="C624" s="7" t="s">
        <v>1231</v>
      </c>
      <c r="D624" s="1" t="s">
        <v>212</v>
      </c>
      <c r="E624" s="7" t="n">
        <v>4</v>
      </c>
      <c r="F624" s="7" t="str">
        <f aca="false">_xlfn.XLOOKUP(C624,customers!A623:A1623,customers!B623:B1623,,0)</f>
        <v>Bertine Byrd</v>
      </c>
      <c r="G624" s="7" t="str">
        <f aca="false">IF(_xlfn.XLOOKUP(C624,customers!$A$1:$A$1001,customers!$C$1:$C$1001,,3)=0,"",_xlfn.XLOOKUP(C624,customers!$A$1:$A$1001,customers!$C$1:$C$1001,,3))</f>
        <v>bbyrdha@4shared.com</v>
      </c>
      <c r="H624" s="7" t="str">
        <f aca="false">_xlfn.XLOOKUP(C624,customers!$A$1:$A$1001,customers!$G$1:$G$1001,,0)</f>
        <v>United States</v>
      </c>
      <c r="I624" s="1" t="str">
        <f aca="false">VLOOKUP(D624,products!$A$1:$G$49,2,0)</f>
        <v>Lib</v>
      </c>
      <c r="J624" s="1" t="str">
        <f aca="false">VLOOKUP($D624,products!$A$1:$G$49,3,0)</f>
        <v>M</v>
      </c>
      <c r="K624" s="9" t="n">
        <f aca="false">VLOOKUP($D624,products!$A$1:$G$49,4,0)</f>
        <v>2.5</v>
      </c>
      <c r="L624" s="10" t="n">
        <f aca="false">VLOOKUP($D624,products!$A$1:$G$49,5,0)</f>
        <v>33.465</v>
      </c>
      <c r="M624" s="10" t="n">
        <f aca="false">L624*E624</f>
        <v>133.86</v>
      </c>
      <c r="N624" s="1" t="str">
        <f aca="false">IF(I624="Rob","Robusta",IF(I624="Exc","Excelsa",IF(I624="Ara","Arab",IF(I624="Lib","Liberica"))))</f>
        <v>Liberica</v>
      </c>
      <c r="O624" s="1" t="str">
        <f aca="false">IF(J624="M","Medium",IF(J624="L","Light",IF(J624="D","Dark")))</f>
        <v>Medium</v>
      </c>
    </row>
    <row r="625" customFormat="false" ht="15" hidden="false" customHeight="false" outlineLevel="0" collapsed="false">
      <c r="A625" s="7" t="s">
        <v>1232</v>
      </c>
      <c r="B625" s="8" t="n">
        <v>44224</v>
      </c>
      <c r="C625" s="7" t="s">
        <v>1233</v>
      </c>
      <c r="D625" s="1" t="s">
        <v>260</v>
      </c>
      <c r="E625" s="7" t="n">
        <v>1</v>
      </c>
      <c r="F625" s="7" t="str">
        <f aca="false">_xlfn.XLOOKUP(C625,customers!A624:A1624,customers!B624:B1624,,0)</f>
        <v>Nelie Garnson</v>
      </c>
      <c r="G625" s="7" t="str">
        <f aca="false">IF(_xlfn.XLOOKUP(C625,customers!$A$1:$A$1001,customers!$C$1:$C$1001,,3)=0,"",_xlfn.XLOOKUP(C625,customers!$A$1:$A$1001,customers!$C$1:$C$1001,,3))</f>
        <v/>
      </c>
      <c r="H625" s="7" t="str">
        <f aca="false">_xlfn.XLOOKUP(C625,customers!$A$1:$A$1001,customers!$G$1:$G$1001,,0)</f>
        <v>United Kingdom</v>
      </c>
      <c r="I625" s="1" t="str">
        <f aca="false">VLOOKUP(D625,products!$A$1:$G$49,2,0)</f>
        <v>Exc</v>
      </c>
      <c r="J625" s="1" t="str">
        <f aca="false">VLOOKUP($D625,products!$A$1:$G$49,3,0)</f>
        <v>D</v>
      </c>
      <c r="K625" s="9" t="n">
        <f aca="false">VLOOKUP($D625,products!$A$1:$G$49,4,0)</f>
        <v>1</v>
      </c>
      <c r="L625" s="10" t="n">
        <f aca="false">VLOOKUP($D625,products!$A$1:$G$49,5,0)</f>
        <v>12.15</v>
      </c>
      <c r="M625" s="10" t="n">
        <f aca="false">L625*E625</f>
        <v>12.15</v>
      </c>
      <c r="N625" s="1" t="str">
        <f aca="false">IF(I625="Rob","Robusta",IF(I625="Exc","Excelsa",IF(I625="Ara","Arab",IF(I625="Lib","Liberica"))))</f>
        <v>Excelsa</v>
      </c>
      <c r="O625" s="1" t="str">
        <f aca="false">IF(J625="M","Medium",IF(J625="L","Light",IF(J625="D","Dark")))</f>
        <v>Dark</v>
      </c>
    </row>
    <row r="626" customFormat="false" ht="15" hidden="false" customHeight="false" outlineLevel="0" collapsed="false">
      <c r="A626" s="7" t="s">
        <v>1234</v>
      </c>
      <c r="B626" s="8" t="n">
        <v>44010</v>
      </c>
      <c r="C626" s="7" t="s">
        <v>1235</v>
      </c>
      <c r="D626" s="1" t="s">
        <v>127</v>
      </c>
      <c r="E626" s="7" t="n">
        <v>2</v>
      </c>
      <c r="F626" s="7" t="str">
        <f aca="false">_xlfn.XLOOKUP(C626,customers!A625:A1625,customers!B625:B1625,,0)</f>
        <v>Dianne Chardin</v>
      </c>
      <c r="G626" s="7" t="str">
        <f aca="false">IF(_xlfn.XLOOKUP(C626,customers!$A$1:$A$1001,customers!$C$1:$C$1001,,3)=0,"",_xlfn.XLOOKUP(C626,customers!$A$1:$A$1001,customers!$C$1:$C$1001,,3))</f>
        <v>dchardinhc@nhs.uk</v>
      </c>
      <c r="H626" s="7" t="str">
        <f aca="false">_xlfn.XLOOKUP(C626,customers!$A$1:$A$1001,customers!$G$1:$G$1001,,0)</f>
        <v>Ireland</v>
      </c>
      <c r="I626" s="1" t="str">
        <f aca="false">VLOOKUP(D626,products!$A$1:$G$49,2,0)</f>
        <v>Exc</v>
      </c>
      <c r="J626" s="1" t="str">
        <f aca="false">VLOOKUP($D626,products!$A$1:$G$49,3,0)</f>
        <v>M</v>
      </c>
      <c r="K626" s="9" t="n">
        <f aca="false">VLOOKUP($D626,products!$A$1:$G$49,4,0)</f>
        <v>2.5</v>
      </c>
      <c r="L626" s="10" t="n">
        <f aca="false">VLOOKUP($D626,products!$A$1:$G$49,5,0)</f>
        <v>31.625</v>
      </c>
      <c r="M626" s="10" t="n">
        <f aca="false">L626*E626</f>
        <v>63.25</v>
      </c>
      <c r="N626" s="1" t="str">
        <f aca="false">IF(I626="Rob","Robusta",IF(I626="Exc","Excelsa",IF(I626="Ara","Arab",IF(I626="Lib","Liberica"))))</f>
        <v>Excelsa</v>
      </c>
      <c r="O626" s="1" t="str">
        <f aca="false">IF(J626="M","Medium",IF(J626="L","Light",IF(J626="D","Dark")))</f>
        <v>Medium</v>
      </c>
    </row>
    <row r="627" customFormat="false" ht="15" hidden="false" customHeight="false" outlineLevel="0" collapsed="false">
      <c r="A627" s="7" t="s">
        <v>1236</v>
      </c>
      <c r="B627" s="8" t="n">
        <v>44017</v>
      </c>
      <c r="C627" s="7" t="s">
        <v>1237</v>
      </c>
      <c r="D627" s="1" t="s">
        <v>172</v>
      </c>
      <c r="E627" s="7" t="n">
        <v>5</v>
      </c>
      <c r="F627" s="7" t="str">
        <f aca="false">_xlfn.XLOOKUP(C627,customers!A626:A1626,customers!B626:B1626,,0)</f>
        <v>Hailee Radbone</v>
      </c>
      <c r="G627" s="7" t="str">
        <f aca="false">IF(_xlfn.XLOOKUP(C627,customers!$A$1:$A$1001,customers!$C$1:$C$1001,,3)=0,"",_xlfn.XLOOKUP(C627,customers!$A$1:$A$1001,customers!$C$1:$C$1001,,3))</f>
        <v>hradbonehd@newsvine.com</v>
      </c>
      <c r="H627" s="7" t="str">
        <f aca="false">_xlfn.XLOOKUP(C627,customers!$A$1:$A$1001,customers!$G$1:$G$1001,,0)</f>
        <v>United States</v>
      </c>
      <c r="I627" s="1" t="str">
        <f aca="false">VLOOKUP(D627,products!$A$1:$G$49,2,0)</f>
        <v>Rob</v>
      </c>
      <c r="J627" s="1" t="str">
        <f aca="false">VLOOKUP($D627,products!$A$1:$G$49,3,0)</f>
        <v>L</v>
      </c>
      <c r="K627" s="9" t="n">
        <f aca="false">VLOOKUP($D627,products!$A$1:$G$49,4,0)</f>
        <v>0.5</v>
      </c>
      <c r="L627" s="10" t="n">
        <f aca="false">VLOOKUP($D627,products!$A$1:$G$49,5,0)</f>
        <v>7.17</v>
      </c>
      <c r="M627" s="10" t="n">
        <f aca="false">L627*E627</f>
        <v>35.85</v>
      </c>
      <c r="N627" s="1" t="str">
        <f aca="false">IF(I627="Rob","Robusta",IF(I627="Exc","Excelsa",IF(I627="Ara","Arab",IF(I627="Lib","Liberica"))))</f>
        <v>Robusta</v>
      </c>
      <c r="O627" s="1" t="str">
        <f aca="false">IF(J627="M","Medium",IF(J627="L","Light",IF(J627="D","Dark")))</f>
        <v>Light</v>
      </c>
    </row>
    <row r="628" customFormat="false" ht="15" hidden="false" customHeight="false" outlineLevel="0" collapsed="false">
      <c r="A628" s="7" t="s">
        <v>1238</v>
      </c>
      <c r="B628" s="8" t="n">
        <v>43526</v>
      </c>
      <c r="C628" s="7" t="s">
        <v>1239</v>
      </c>
      <c r="D628" s="1" t="s">
        <v>186</v>
      </c>
      <c r="E628" s="7" t="n">
        <v>3</v>
      </c>
      <c r="F628" s="7" t="str">
        <f aca="false">_xlfn.XLOOKUP(C628,customers!A627:A1627,customers!B627:B1627,,0)</f>
        <v>Wallis Bernth</v>
      </c>
      <c r="G628" s="7" t="str">
        <f aca="false">IF(_xlfn.XLOOKUP(C628,customers!$A$1:$A$1001,customers!$C$1:$C$1001,,3)=0,"",_xlfn.XLOOKUP(C628,customers!$A$1:$A$1001,customers!$C$1:$C$1001,,3))</f>
        <v>wbernthhe@miitbeian.gov.cn</v>
      </c>
      <c r="H628" s="7" t="str">
        <f aca="false">_xlfn.XLOOKUP(C628,customers!$A$1:$A$1001,customers!$G$1:$G$1001,,0)</f>
        <v>United States</v>
      </c>
      <c r="I628" s="1" t="str">
        <f aca="false">VLOOKUP(D628,products!$A$1:$G$49,2,0)</f>
        <v>Ara</v>
      </c>
      <c r="J628" s="1" t="str">
        <f aca="false">VLOOKUP($D628,products!$A$1:$G$49,3,0)</f>
        <v>M</v>
      </c>
      <c r="K628" s="9" t="n">
        <f aca="false">VLOOKUP($D628,products!$A$1:$G$49,4,0)</f>
        <v>2.5</v>
      </c>
      <c r="L628" s="10" t="n">
        <f aca="false">VLOOKUP($D628,products!$A$1:$G$49,5,0)</f>
        <v>25.875</v>
      </c>
      <c r="M628" s="10" t="n">
        <f aca="false">L628*E628</f>
        <v>77.625</v>
      </c>
      <c r="N628" s="1" t="str">
        <f aca="false">IF(I628="Rob","Robusta",IF(I628="Exc","Excelsa",IF(I628="Ara","Arab",IF(I628="Lib","Liberica"))))</f>
        <v>Arab</v>
      </c>
      <c r="O628" s="1" t="str">
        <f aca="false">IF(J628="M","Medium",IF(J628="L","Light",IF(J628="D","Dark")))</f>
        <v>Medium</v>
      </c>
    </row>
    <row r="629" customFormat="false" ht="15" hidden="false" customHeight="false" outlineLevel="0" collapsed="false">
      <c r="A629" s="7" t="s">
        <v>1240</v>
      </c>
      <c r="B629" s="8" t="n">
        <v>44682</v>
      </c>
      <c r="C629" s="7" t="s">
        <v>1241</v>
      </c>
      <c r="D629" s="1" t="s">
        <v>127</v>
      </c>
      <c r="E629" s="7" t="n">
        <v>2</v>
      </c>
      <c r="F629" s="7" t="str">
        <f aca="false">_xlfn.XLOOKUP(C629,customers!A628:A1628,customers!B628:B1628,,0)</f>
        <v>Byron Acarson</v>
      </c>
      <c r="G629" s="7" t="str">
        <f aca="false">IF(_xlfn.XLOOKUP(C629,customers!$A$1:$A$1001,customers!$C$1:$C$1001,,3)=0,"",_xlfn.XLOOKUP(C629,customers!$A$1:$A$1001,customers!$C$1:$C$1001,,3))</f>
        <v>bacarsonhf@cnn.com</v>
      </c>
      <c r="H629" s="7" t="str">
        <f aca="false">_xlfn.XLOOKUP(C629,customers!$A$1:$A$1001,customers!$G$1:$G$1001,,0)</f>
        <v>United States</v>
      </c>
      <c r="I629" s="1" t="str">
        <f aca="false">VLOOKUP(D629,products!$A$1:$G$49,2,0)</f>
        <v>Exc</v>
      </c>
      <c r="J629" s="1" t="str">
        <f aca="false">VLOOKUP($D629,products!$A$1:$G$49,3,0)</f>
        <v>M</v>
      </c>
      <c r="K629" s="9" t="n">
        <f aca="false">VLOOKUP($D629,products!$A$1:$G$49,4,0)</f>
        <v>2.5</v>
      </c>
      <c r="L629" s="10" t="n">
        <f aca="false">VLOOKUP($D629,products!$A$1:$G$49,5,0)</f>
        <v>31.625</v>
      </c>
      <c r="M629" s="10" t="n">
        <f aca="false">L629*E629</f>
        <v>63.25</v>
      </c>
      <c r="N629" s="1" t="str">
        <f aca="false">IF(I629="Rob","Robusta",IF(I629="Exc","Excelsa",IF(I629="Ara","Arab",IF(I629="Lib","Liberica"))))</f>
        <v>Excelsa</v>
      </c>
      <c r="O629" s="1" t="str">
        <f aca="false">IF(J629="M","Medium",IF(J629="L","Light",IF(J629="D","Dark")))</f>
        <v>Medium</v>
      </c>
    </row>
    <row r="630" customFormat="false" ht="15" hidden="false" customHeight="false" outlineLevel="0" collapsed="false">
      <c r="A630" s="7" t="s">
        <v>1242</v>
      </c>
      <c r="B630" s="8" t="n">
        <v>44680</v>
      </c>
      <c r="C630" s="7" t="s">
        <v>1243</v>
      </c>
      <c r="D630" s="1" t="s">
        <v>269</v>
      </c>
      <c r="E630" s="7" t="n">
        <v>6</v>
      </c>
      <c r="F630" s="7" t="str">
        <f aca="false">_xlfn.XLOOKUP(C630,customers!A629:A1629,customers!B629:B1629,,0)</f>
        <v>Faunie Brigham</v>
      </c>
      <c r="G630" s="7" t="str">
        <f aca="false">IF(_xlfn.XLOOKUP(C630,customers!$A$1:$A$1001,customers!$C$1:$C$1001,,3)=0,"",_xlfn.XLOOKUP(C630,customers!$A$1:$A$1001,customers!$C$1:$C$1001,,3))</f>
        <v>fbrighamhg@blog.com</v>
      </c>
      <c r="H630" s="7" t="str">
        <f aca="false">_xlfn.XLOOKUP(C630,customers!$A$1:$A$1001,customers!$G$1:$G$1001,,0)</f>
        <v>Ireland</v>
      </c>
      <c r="I630" s="1" t="str">
        <f aca="false">VLOOKUP(D630,products!$A$1:$G$49,2,0)</f>
        <v>Exc</v>
      </c>
      <c r="J630" s="1" t="str">
        <f aca="false">VLOOKUP($D630,products!$A$1:$G$49,3,0)</f>
        <v>L</v>
      </c>
      <c r="K630" s="9" t="n">
        <f aca="false">VLOOKUP($D630,products!$A$1:$G$49,4,0)</f>
        <v>0.2</v>
      </c>
      <c r="L630" s="10" t="n">
        <f aca="false">VLOOKUP($D630,products!$A$1:$G$49,5,0)</f>
        <v>4.455</v>
      </c>
      <c r="M630" s="10" t="n">
        <f aca="false">L630*E630</f>
        <v>26.73</v>
      </c>
      <c r="N630" s="1" t="str">
        <f aca="false">IF(I630="Rob","Robusta",IF(I630="Exc","Excelsa",IF(I630="Ara","Arab",IF(I630="Lib","Liberica"))))</f>
        <v>Excelsa</v>
      </c>
      <c r="O630" s="1" t="str">
        <f aca="false">IF(J630="M","Medium",IF(J630="L","Light",IF(J630="D","Dark")))</f>
        <v>Light</v>
      </c>
    </row>
    <row r="631" customFormat="false" ht="15" hidden="false" customHeight="false" outlineLevel="0" collapsed="false">
      <c r="A631" s="7" t="s">
        <v>1242</v>
      </c>
      <c r="B631" s="8" t="n">
        <v>44680</v>
      </c>
      <c r="C631" s="7" t="s">
        <v>1243</v>
      </c>
      <c r="D631" s="1" t="s">
        <v>138</v>
      </c>
      <c r="E631" s="7" t="n">
        <v>4</v>
      </c>
      <c r="F631" s="7" t="str">
        <f aca="false">_xlfn.XLOOKUP(C631,customers!A630:A1630,customers!B630:B1630,,0)</f>
        <v>Faunie Brigham</v>
      </c>
      <c r="G631" s="7" t="str">
        <f aca="false">IF(_xlfn.XLOOKUP(C631,customers!$A$1:$A$1001,customers!$C$1:$C$1001,,3)=0,"",_xlfn.XLOOKUP(C631,customers!$A$1:$A$1001,customers!$C$1:$C$1001,,3))</f>
        <v>fbrighamhg@blog.com</v>
      </c>
      <c r="H631" s="7" t="str">
        <f aca="false">_xlfn.XLOOKUP(C631,customers!$A$1:$A$1001,customers!$G$1:$G$1001,,0)</f>
        <v>Ireland</v>
      </c>
      <c r="I631" s="1" t="str">
        <f aca="false">VLOOKUP(D631,products!$A$1:$G$49,2,0)</f>
        <v>Lib</v>
      </c>
      <c r="J631" s="1" t="str">
        <f aca="false">VLOOKUP($D631,products!$A$1:$G$49,3,0)</f>
        <v>D</v>
      </c>
      <c r="K631" s="9" t="n">
        <f aca="false">VLOOKUP($D631,products!$A$1:$G$49,4,0)</f>
        <v>0.5</v>
      </c>
      <c r="L631" s="10" t="n">
        <f aca="false">VLOOKUP($D631,products!$A$1:$G$49,5,0)</f>
        <v>7.77</v>
      </c>
      <c r="M631" s="10" t="n">
        <f aca="false">L631*E631</f>
        <v>31.08</v>
      </c>
      <c r="N631" s="1" t="str">
        <f aca="false">IF(I631="Rob","Robusta",IF(I631="Exc","Excelsa",IF(I631="Ara","Arab",IF(I631="Lib","Liberica"))))</f>
        <v>Liberica</v>
      </c>
      <c r="O631" s="1" t="str">
        <f aca="false">IF(J631="M","Medium",IF(J631="L","Light",IF(J631="D","Dark")))</f>
        <v>Dark</v>
      </c>
    </row>
    <row r="632" customFormat="false" ht="15" hidden="false" customHeight="false" outlineLevel="0" collapsed="false">
      <c r="A632" s="7" t="s">
        <v>1242</v>
      </c>
      <c r="B632" s="8" t="n">
        <v>44680</v>
      </c>
      <c r="C632" s="7" t="s">
        <v>1243</v>
      </c>
      <c r="D632" s="1" t="s">
        <v>69</v>
      </c>
      <c r="E632" s="7" t="n">
        <v>1</v>
      </c>
      <c r="F632" s="7" t="e">
        <f aca="false">_xlfn.XLOOKUP(C632,customers!A631:A1631,customers!B631:B1631,,0)</f>
        <v>#N/A</v>
      </c>
      <c r="G632" s="7" t="str">
        <f aca="false">IF(_xlfn.XLOOKUP(C632,customers!$A$1:$A$1001,customers!$C$1:$C$1001,,3)=0,"",_xlfn.XLOOKUP(C632,customers!$A$1:$A$1001,customers!$C$1:$C$1001,,3))</f>
        <v>fbrighamhg@blog.com</v>
      </c>
      <c r="H632" s="7" t="str">
        <f aca="false">_xlfn.XLOOKUP(C632,customers!$A$1:$A$1001,customers!$G$1:$G$1001,,0)</f>
        <v>Ireland</v>
      </c>
      <c r="I632" s="1" t="str">
        <f aca="false">VLOOKUP(D632,products!$A$1:$G$49,2,0)</f>
        <v>Ara</v>
      </c>
      <c r="J632" s="1" t="str">
        <f aca="false">VLOOKUP($D632,products!$A$1:$G$49,3,0)</f>
        <v>D</v>
      </c>
      <c r="K632" s="9" t="n">
        <f aca="false">VLOOKUP($D632,products!$A$1:$G$49,4,0)</f>
        <v>0.2</v>
      </c>
      <c r="L632" s="10" t="n">
        <f aca="false">VLOOKUP($D632,products!$A$1:$G$49,5,0)</f>
        <v>2.985</v>
      </c>
      <c r="M632" s="10" t="n">
        <f aca="false">L632*E632</f>
        <v>2.985</v>
      </c>
      <c r="N632" s="1" t="str">
        <f aca="false">IF(I632="Rob","Robusta",IF(I632="Exc","Excelsa",IF(I632="Ara","Arab",IF(I632="Lib","Liberica"))))</f>
        <v>Arab</v>
      </c>
      <c r="O632" s="1" t="str">
        <f aca="false">IF(J632="M","Medium",IF(J632="L","Light",IF(J632="D","Dark")))</f>
        <v>Dark</v>
      </c>
    </row>
    <row r="633" customFormat="false" ht="15" hidden="false" customHeight="false" outlineLevel="0" collapsed="false">
      <c r="A633" s="7" t="s">
        <v>1242</v>
      </c>
      <c r="B633" s="8" t="n">
        <v>44680</v>
      </c>
      <c r="C633" s="7" t="s">
        <v>1243</v>
      </c>
      <c r="D633" s="1" t="s">
        <v>50</v>
      </c>
      <c r="E633" s="7" t="n">
        <v>5</v>
      </c>
      <c r="F633" s="7" t="e">
        <f aca="false">_xlfn.XLOOKUP(C633,customers!A632:A1632,customers!B632:B1632,,0)</f>
        <v>#N/A</v>
      </c>
      <c r="G633" s="7" t="str">
        <f aca="false">IF(_xlfn.XLOOKUP(C633,customers!$A$1:$A$1001,customers!$C$1:$C$1001,,3)=0,"",_xlfn.XLOOKUP(C633,customers!$A$1:$A$1001,customers!$C$1:$C$1001,,3))</f>
        <v>fbrighamhg@blog.com</v>
      </c>
      <c r="H633" s="7" t="str">
        <f aca="false">_xlfn.XLOOKUP(C633,customers!$A$1:$A$1001,customers!$G$1:$G$1001,,0)</f>
        <v>Ireland</v>
      </c>
      <c r="I633" s="1" t="str">
        <f aca="false">VLOOKUP(D633,products!$A$1:$G$49,2,0)</f>
        <v>Rob</v>
      </c>
      <c r="J633" s="1" t="str">
        <f aca="false">VLOOKUP($D633,products!$A$1:$G$49,3,0)</f>
        <v>D</v>
      </c>
      <c r="K633" s="9" t="n">
        <f aca="false">VLOOKUP($D633,products!$A$1:$G$49,4,0)</f>
        <v>2.5</v>
      </c>
      <c r="L633" s="10" t="n">
        <f aca="false">VLOOKUP($D633,products!$A$1:$G$49,5,0)</f>
        <v>20.585</v>
      </c>
      <c r="M633" s="10" t="n">
        <f aca="false">L633*E633</f>
        <v>102.925</v>
      </c>
      <c r="N633" s="1" t="str">
        <f aca="false">IF(I633="Rob","Robusta",IF(I633="Exc","Excelsa",IF(I633="Ara","Arab",IF(I633="Lib","Liberica"))))</f>
        <v>Robusta</v>
      </c>
      <c r="O633" s="1" t="str">
        <f aca="false">IF(J633="M","Medium",IF(J633="L","Light",IF(J633="D","Dark")))</f>
        <v>Dark</v>
      </c>
    </row>
    <row r="634" customFormat="false" ht="15" hidden="false" customHeight="false" outlineLevel="0" collapsed="false">
      <c r="A634" s="7" t="s">
        <v>1244</v>
      </c>
      <c r="B634" s="8" t="n">
        <v>44049</v>
      </c>
      <c r="C634" s="7" t="s">
        <v>1245</v>
      </c>
      <c r="D634" s="1" t="s">
        <v>191</v>
      </c>
      <c r="E634" s="7" t="n">
        <v>4</v>
      </c>
      <c r="F634" s="7" t="str">
        <f aca="false">_xlfn.XLOOKUP(C634,customers!A633:A1633,customers!B633:B1633,,0)</f>
        <v>Marjorie Yoxen</v>
      </c>
      <c r="G634" s="7" t="str">
        <f aca="false">IF(_xlfn.XLOOKUP(C634,customers!$A$1:$A$1001,customers!$C$1:$C$1001,,3)=0,"",_xlfn.XLOOKUP(C634,customers!$A$1:$A$1001,customers!$C$1:$C$1001,,3))</f>
        <v>myoxenhk@google.com</v>
      </c>
      <c r="H634" s="7" t="str">
        <f aca="false">_xlfn.XLOOKUP(C634,customers!$A$1:$A$1001,customers!$G$1:$G$1001,,0)</f>
        <v>United States</v>
      </c>
      <c r="I634" s="1" t="str">
        <f aca="false">VLOOKUP(D634,products!$A$1:$G$49,2,0)</f>
        <v>Exc</v>
      </c>
      <c r="J634" s="1" t="str">
        <f aca="false">VLOOKUP($D634,products!$A$1:$G$49,3,0)</f>
        <v>L</v>
      </c>
      <c r="K634" s="9" t="n">
        <f aca="false">VLOOKUP($D634,products!$A$1:$G$49,4,0)</f>
        <v>0.5</v>
      </c>
      <c r="L634" s="10" t="n">
        <f aca="false">VLOOKUP($D634,products!$A$1:$G$49,5,0)</f>
        <v>8.91</v>
      </c>
      <c r="M634" s="10" t="n">
        <f aca="false">L634*E634</f>
        <v>35.64</v>
      </c>
      <c r="N634" s="1" t="str">
        <f aca="false">IF(I634="Rob","Robusta",IF(I634="Exc","Excelsa",IF(I634="Ara","Arab",IF(I634="Lib","Liberica"))))</f>
        <v>Excelsa</v>
      </c>
      <c r="O634" s="1" t="str">
        <f aca="false">IF(J634="M","Medium",IF(J634="L","Light",IF(J634="D","Dark")))</f>
        <v>Light</v>
      </c>
    </row>
    <row r="635" customFormat="false" ht="15" hidden="false" customHeight="false" outlineLevel="0" collapsed="false">
      <c r="A635" s="7" t="s">
        <v>1246</v>
      </c>
      <c r="B635" s="8" t="n">
        <v>43820</v>
      </c>
      <c r="C635" s="7" t="s">
        <v>1247</v>
      </c>
      <c r="D635" s="1" t="s">
        <v>204</v>
      </c>
      <c r="E635" s="7" t="n">
        <v>4</v>
      </c>
      <c r="F635" s="7" t="str">
        <f aca="false">_xlfn.XLOOKUP(C635,customers!A634:A1634,customers!B634:B1634,,0)</f>
        <v>Gaspar McGavin</v>
      </c>
      <c r="G635" s="7" t="str">
        <f aca="false">IF(_xlfn.XLOOKUP(C635,customers!$A$1:$A$1001,customers!$C$1:$C$1001,,3)=0,"",_xlfn.XLOOKUP(C635,customers!$A$1:$A$1001,customers!$C$1:$C$1001,,3))</f>
        <v>gmcgavinhl@histats.com</v>
      </c>
      <c r="H635" s="7" t="str">
        <f aca="false">_xlfn.XLOOKUP(C635,customers!$A$1:$A$1001,customers!$G$1:$G$1001,,0)</f>
        <v>United States</v>
      </c>
      <c r="I635" s="1" t="str">
        <f aca="false">VLOOKUP(D635,products!$A$1:$G$49,2,0)</f>
        <v>Rob</v>
      </c>
      <c r="J635" s="1" t="str">
        <f aca="false">VLOOKUP($D635,products!$A$1:$G$49,3,0)</f>
        <v>L</v>
      </c>
      <c r="K635" s="9" t="n">
        <f aca="false">VLOOKUP($D635,products!$A$1:$G$49,4,0)</f>
        <v>1</v>
      </c>
      <c r="L635" s="10" t="n">
        <f aca="false">VLOOKUP($D635,products!$A$1:$G$49,5,0)</f>
        <v>11.95</v>
      </c>
      <c r="M635" s="10" t="n">
        <f aca="false">L635*E635</f>
        <v>47.8</v>
      </c>
      <c r="N635" s="1" t="str">
        <f aca="false">IF(I635="Rob","Robusta",IF(I635="Exc","Excelsa",IF(I635="Ara","Arab",IF(I635="Lib","Liberica"))))</f>
        <v>Robusta</v>
      </c>
      <c r="O635" s="1" t="str">
        <f aca="false">IF(J635="M","Medium",IF(J635="L","Light",IF(J635="D","Dark")))</f>
        <v>Light</v>
      </c>
    </row>
    <row r="636" customFormat="false" ht="15" hidden="false" customHeight="false" outlineLevel="0" collapsed="false">
      <c r="A636" s="7" t="s">
        <v>1248</v>
      </c>
      <c r="B636" s="8" t="n">
        <v>43940</v>
      </c>
      <c r="C636" s="7" t="s">
        <v>1249</v>
      </c>
      <c r="D636" s="1" t="s">
        <v>111</v>
      </c>
      <c r="E636" s="7" t="n">
        <v>3</v>
      </c>
      <c r="F636" s="7" t="str">
        <f aca="false">_xlfn.XLOOKUP(C636,customers!A635:A1635,customers!B635:B1635,,0)</f>
        <v>Lindy Uttermare</v>
      </c>
      <c r="G636" s="7" t="str">
        <f aca="false">IF(_xlfn.XLOOKUP(C636,customers!$A$1:$A$1001,customers!$C$1:$C$1001,,3)=0,"",_xlfn.XLOOKUP(C636,customers!$A$1:$A$1001,customers!$C$1:$C$1001,,3))</f>
        <v>luttermarehm@engadget.com</v>
      </c>
      <c r="H636" s="7" t="str">
        <f aca="false">_xlfn.XLOOKUP(C636,customers!$A$1:$A$1001,customers!$G$1:$G$1001,,0)</f>
        <v>United States</v>
      </c>
      <c r="I636" s="1" t="str">
        <f aca="false">VLOOKUP(D636,products!$A$1:$G$49,2,0)</f>
        <v>Lib</v>
      </c>
      <c r="J636" s="1" t="str">
        <f aca="false">VLOOKUP($D636,products!$A$1:$G$49,3,0)</f>
        <v>M</v>
      </c>
      <c r="K636" s="9" t="n">
        <f aca="false">VLOOKUP($D636,products!$A$1:$G$49,4,0)</f>
        <v>1</v>
      </c>
      <c r="L636" s="10" t="n">
        <f aca="false">VLOOKUP($D636,products!$A$1:$G$49,5,0)</f>
        <v>14.55</v>
      </c>
      <c r="M636" s="10" t="n">
        <f aca="false">L636*E636</f>
        <v>43.65</v>
      </c>
      <c r="N636" s="1" t="str">
        <f aca="false">IF(I636="Rob","Robusta",IF(I636="Exc","Excelsa",IF(I636="Ara","Arab",IF(I636="Lib","Liberica"))))</f>
        <v>Liberica</v>
      </c>
      <c r="O636" s="1" t="str">
        <f aca="false">IF(J636="M","Medium",IF(J636="L","Light",IF(J636="D","Dark")))</f>
        <v>Medium</v>
      </c>
    </row>
    <row r="637" customFormat="false" ht="15" hidden="false" customHeight="false" outlineLevel="0" collapsed="false">
      <c r="A637" s="7" t="s">
        <v>1250</v>
      </c>
      <c r="B637" s="8" t="n">
        <v>44578</v>
      </c>
      <c r="C637" s="7" t="s">
        <v>1251</v>
      </c>
      <c r="D637" s="1" t="s">
        <v>191</v>
      </c>
      <c r="E637" s="7" t="n">
        <v>4</v>
      </c>
      <c r="F637" s="7" t="str">
        <f aca="false">_xlfn.XLOOKUP(C637,customers!A636:A1636,customers!B636:B1636,,0)</f>
        <v>Eal D'Ambrogio</v>
      </c>
      <c r="G637" s="7" t="str">
        <f aca="false">IF(_xlfn.XLOOKUP(C637,customers!$A$1:$A$1001,customers!$C$1:$C$1001,,3)=0,"",_xlfn.XLOOKUP(C637,customers!$A$1:$A$1001,customers!$C$1:$C$1001,,3))</f>
        <v>edambrogiohn@techcrunch.com</v>
      </c>
      <c r="H637" s="7" t="str">
        <f aca="false">_xlfn.XLOOKUP(C637,customers!$A$1:$A$1001,customers!$G$1:$G$1001,,0)</f>
        <v>United States</v>
      </c>
      <c r="I637" s="1" t="str">
        <f aca="false">VLOOKUP(D637,products!$A$1:$G$49,2,0)</f>
        <v>Exc</v>
      </c>
      <c r="J637" s="1" t="str">
        <f aca="false">VLOOKUP($D637,products!$A$1:$G$49,3,0)</f>
        <v>L</v>
      </c>
      <c r="K637" s="9" t="n">
        <f aca="false">VLOOKUP($D637,products!$A$1:$G$49,4,0)</f>
        <v>0.5</v>
      </c>
      <c r="L637" s="10" t="n">
        <f aca="false">VLOOKUP($D637,products!$A$1:$G$49,5,0)</f>
        <v>8.91</v>
      </c>
      <c r="M637" s="10" t="n">
        <f aca="false">L637*E637</f>
        <v>35.64</v>
      </c>
      <c r="N637" s="1" t="str">
        <f aca="false">IF(I637="Rob","Robusta",IF(I637="Exc","Excelsa",IF(I637="Ara","Arab",IF(I637="Lib","Liberica"))))</f>
        <v>Excelsa</v>
      </c>
      <c r="O637" s="1" t="str">
        <f aca="false">IF(J637="M","Medium",IF(J637="L","Light",IF(J637="D","Dark")))</f>
        <v>Light</v>
      </c>
    </row>
    <row r="638" customFormat="false" ht="15" hidden="false" customHeight="false" outlineLevel="0" collapsed="false">
      <c r="A638" s="7" t="s">
        <v>1252</v>
      </c>
      <c r="B638" s="8" t="n">
        <v>43487</v>
      </c>
      <c r="C638" s="7" t="s">
        <v>1253</v>
      </c>
      <c r="D638" s="1" t="s">
        <v>147</v>
      </c>
      <c r="E638" s="7" t="n">
        <v>6</v>
      </c>
      <c r="F638" s="7" t="str">
        <f aca="false">_xlfn.XLOOKUP(C638,customers!A637:A1637,customers!B637:B1637,,0)</f>
        <v>Carolee Winchcombe</v>
      </c>
      <c r="G638" s="7" t="str">
        <f aca="false">IF(_xlfn.XLOOKUP(C638,customers!$A$1:$A$1001,customers!$C$1:$C$1001,,3)=0,"",_xlfn.XLOOKUP(C638,customers!$A$1:$A$1001,customers!$C$1:$C$1001,,3))</f>
        <v>cwinchcombeho@jiathis.com</v>
      </c>
      <c r="H638" s="7" t="str">
        <f aca="false">_xlfn.XLOOKUP(C638,customers!$A$1:$A$1001,customers!$G$1:$G$1001,,0)</f>
        <v>United States</v>
      </c>
      <c r="I638" s="1" t="str">
        <f aca="false">VLOOKUP(D638,products!$A$1:$G$49,2,0)</f>
        <v>Lib</v>
      </c>
      <c r="J638" s="1" t="str">
        <f aca="false">VLOOKUP($D638,products!$A$1:$G$49,3,0)</f>
        <v>L</v>
      </c>
      <c r="K638" s="9" t="n">
        <f aca="false">VLOOKUP($D638,products!$A$1:$G$49,4,0)</f>
        <v>1</v>
      </c>
      <c r="L638" s="10" t="n">
        <f aca="false">VLOOKUP($D638,products!$A$1:$G$49,5,0)</f>
        <v>15.85</v>
      </c>
      <c r="M638" s="10" t="n">
        <f aca="false">L638*E638</f>
        <v>95.1</v>
      </c>
      <c r="N638" s="1" t="str">
        <f aca="false">IF(I638="Rob","Robusta",IF(I638="Exc","Excelsa",IF(I638="Ara","Arab",IF(I638="Lib","Liberica"))))</f>
        <v>Liberica</v>
      </c>
      <c r="O638" s="1" t="str">
        <f aca="false">IF(J638="M","Medium",IF(J638="L","Light",IF(J638="D","Dark")))</f>
        <v>Light</v>
      </c>
    </row>
    <row r="639" customFormat="false" ht="15" hidden="false" customHeight="false" outlineLevel="0" collapsed="false">
      <c r="A639" s="7" t="s">
        <v>1254</v>
      </c>
      <c r="B639" s="8" t="n">
        <v>43889</v>
      </c>
      <c r="C639" s="7" t="s">
        <v>1255</v>
      </c>
      <c r="D639" s="1" t="s">
        <v>127</v>
      </c>
      <c r="E639" s="7" t="n">
        <v>1</v>
      </c>
      <c r="F639" s="7" t="str">
        <f aca="false">_xlfn.XLOOKUP(C639,customers!A638:A1638,customers!B638:B1638,,0)</f>
        <v>Benedikta Paumier</v>
      </c>
      <c r="G639" s="7" t="str">
        <f aca="false">IF(_xlfn.XLOOKUP(C639,customers!$A$1:$A$1001,customers!$C$1:$C$1001,,3)=0,"",_xlfn.XLOOKUP(C639,customers!$A$1:$A$1001,customers!$C$1:$C$1001,,3))</f>
        <v>bpaumierhp@umn.edu</v>
      </c>
      <c r="H639" s="7" t="str">
        <f aca="false">_xlfn.XLOOKUP(C639,customers!$A$1:$A$1001,customers!$G$1:$G$1001,,0)</f>
        <v>Ireland</v>
      </c>
      <c r="I639" s="1" t="str">
        <f aca="false">VLOOKUP(D639,products!$A$1:$G$49,2,0)</f>
        <v>Exc</v>
      </c>
      <c r="J639" s="1" t="str">
        <f aca="false">VLOOKUP($D639,products!$A$1:$G$49,3,0)</f>
        <v>M</v>
      </c>
      <c r="K639" s="9" t="n">
        <f aca="false">VLOOKUP($D639,products!$A$1:$G$49,4,0)</f>
        <v>2.5</v>
      </c>
      <c r="L639" s="10" t="n">
        <f aca="false">VLOOKUP($D639,products!$A$1:$G$49,5,0)</f>
        <v>31.625</v>
      </c>
      <c r="M639" s="10" t="n">
        <f aca="false">L639*E639</f>
        <v>31.625</v>
      </c>
      <c r="N639" s="1" t="str">
        <f aca="false">IF(I639="Rob","Robusta",IF(I639="Exc","Excelsa",IF(I639="Ara","Arab",IF(I639="Lib","Liberica"))))</f>
        <v>Excelsa</v>
      </c>
      <c r="O639" s="1" t="str">
        <f aca="false">IF(J639="M","Medium",IF(J639="L","Light",IF(J639="D","Dark")))</f>
        <v>Medium</v>
      </c>
    </row>
    <row r="640" customFormat="false" ht="15" hidden="false" customHeight="false" outlineLevel="0" collapsed="false">
      <c r="A640" s="7" t="s">
        <v>1256</v>
      </c>
      <c r="B640" s="8" t="n">
        <v>43684</v>
      </c>
      <c r="C640" s="7" t="s">
        <v>1257</v>
      </c>
      <c r="D640" s="1" t="s">
        <v>186</v>
      </c>
      <c r="E640" s="7" t="n">
        <v>3</v>
      </c>
      <c r="F640" s="7" t="str">
        <f aca="false">_xlfn.XLOOKUP(C640,customers!A639:A1639,customers!B639:B1639,,0)</f>
        <v>Neville Piatto</v>
      </c>
      <c r="G640" s="7" t="str">
        <f aca="false">IF(_xlfn.XLOOKUP(C640,customers!$A$1:$A$1001,customers!$C$1:$C$1001,,3)=0,"",_xlfn.XLOOKUP(C640,customers!$A$1:$A$1001,customers!$C$1:$C$1001,,3))</f>
        <v/>
      </c>
      <c r="H640" s="7" t="str">
        <f aca="false">_xlfn.XLOOKUP(C640,customers!$A$1:$A$1001,customers!$G$1:$G$1001,,0)</f>
        <v>Ireland</v>
      </c>
      <c r="I640" s="1" t="str">
        <f aca="false">VLOOKUP(D640,products!$A$1:$G$49,2,0)</f>
        <v>Ara</v>
      </c>
      <c r="J640" s="1" t="str">
        <f aca="false">VLOOKUP($D640,products!$A$1:$G$49,3,0)</f>
        <v>M</v>
      </c>
      <c r="K640" s="9" t="n">
        <f aca="false">VLOOKUP($D640,products!$A$1:$G$49,4,0)</f>
        <v>2.5</v>
      </c>
      <c r="L640" s="10" t="n">
        <f aca="false">VLOOKUP($D640,products!$A$1:$G$49,5,0)</f>
        <v>25.875</v>
      </c>
      <c r="M640" s="10" t="n">
        <f aca="false">L640*E640</f>
        <v>77.625</v>
      </c>
      <c r="N640" s="1" t="str">
        <f aca="false">IF(I640="Rob","Robusta",IF(I640="Exc","Excelsa",IF(I640="Ara","Arab",IF(I640="Lib","Liberica"))))</f>
        <v>Arab</v>
      </c>
      <c r="O640" s="1" t="str">
        <f aca="false">IF(J640="M","Medium",IF(J640="L","Light",IF(J640="D","Dark")))</f>
        <v>Medium</v>
      </c>
    </row>
    <row r="641" customFormat="false" ht="15" hidden="false" customHeight="false" outlineLevel="0" collapsed="false">
      <c r="A641" s="7" t="s">
        <v>1258</v>
      </c>
      <c r="B641" s="8" t="n">
        <v>44331</v>
      </c>
      <c r="C641" s="7" t="s">
        <v>1259</v>
      </c>
      <c r="D641" s="1" t="s">
        <v>53</v>
      </c>
      <c r="E641" s="7" t="n">
        <v>1</v>
      </c>
      <c r="F641" s="7" t="str">
        <f aca="false">_xlfn.XLOOKUP(C641,customers!A640:A1640,customers!B640:B1640,,0)</f>
        <v>Jeno Capey</v>
      </c>
      <c r="G641" s="7" t="str">
        <f aca="false">IF(_xlfn.XLOOKUP(C641,customers!$A$1:$A$1001,customers!$C$1:$C$1001,,3)=0,"",_xlfn.XLOOKUP(C641,customers!$A$1:$A$1001,customers!$C$1:$C$1001,,3))</f>
        <v>jcapeyhr@bravesites.com</v>
      </c>
      <c r="H641" s="7" t="str">
        <f aca="false">_xlfn.XLOOKUP(C641,customers!$A$1:$A$1001,customers!$G$1:$G$1001,,0)</f>
        <v>United States</v>
      </c>
      <c r="I641" s="1" t="str">
        <f aca="false">VLOOKUP(D641,products!$A$1:$G$49,2,0)</f>
        <v>Lib</v>
      </c>
      <c r="J641" s="1" t="str">
        <f aca="false">VLOOKUP($D641,products!$A$1:$G$49,3,0)</f>
        <v>D</v>
      </c>
      <c r="K641" s="9" t="n">
        <f aca="false">VLOOKUP($D641,products!$A$1:$G$49,4,0)</f>
        <v>0.2</v>
      </c>
      <c r="L641" s="10" t="n">
        <f aca="false">VLOOKUP($D641,products!$A$1:$G$49,5,0)</f>
        <v>3.885</v>
      </c>
      <c r="M641" s="10" t="n">
        <f aca="false">L641*E641</f>
        <v>3.885</v>
      </c>
      <c r="N641" s="1" t="str">
        <f aca="false">IF(I641="Rob","Robusta",IF(I641="Exc","Excelsa",IF(I641="Ara","Arab",IF(I641="Lib","Liberica"))))</f>
        <v>Liberica</v>
      </c>
      <c r="O641" s="1" t="str">
        <f aca="false">IF(J641="M","Medium",IF(J641="L","Light",IF(J641="D","Dark")))</f>
        <v>Dark</v>
      </c>
    </row>
    <row r="642" customFormat="false" ht="15" hidden="false" customHeight="false" outlineLevel="0" collapsed="false">
      <c r="A642" s="7" t="s">
        <v>1260</v>
      </c>
      <c r="B642" s="8" t="n">
        <v>44547</v>
      </c>
      <c r="C642" s="7" t="s">
        <v>1261</v>
      </c>
      <c r="D642" s="1" t="s">
        <v>25</v>
      </c>
      <c r="E642" s="7" t="n">
        <v>5</v>
      </c>
      <c r="F642" s="7" t="str">
        <f aca="false">_xlfn.XLOOKUP(C642,customers!A641:A1641,customers!B641:B1641,,0)</f>
        <v>Tuckie Mathonnet</v>
      </c>
      <c r="G642" s="7" t="str">
        <f aca="false">IF(_xlfn.XLOOKUP(C642,customers!$A$1:$A$1001,customers!$C$1:$C$1001,,3)=0,"",_xlfn.XLOOKUP(C642,customers!$A$1:$A$1001,customers!$C$1:$C$1001,,3))</f>
        <v>tmathonneti0@google.co.jp</v>
      </c>
      <c r="H642" s="7" t="str">
        <f aca="false">_xlfn.XLOOKUP(C642,customers!$A$1:$A$1001,customers!$G$1:$G$1001,,0)</f>
        <v>United States</v>
      </c>
      <c r="I642" s="1" t="str">
        <f aca="false">VLOOKUP(D642,products!$A$1:$G$49,2,0)</f>
        <v>Rob</v>
      </c>
      <c r="J642" s="1" t="str">
        <f aca="false">VLOOKUP($D642,products!$A$1:$G$49,3,0)</f>
        <v>L</v>
      </c>
      <c r="K642" s="9" t="n">
        <f aca="false">VLOOKUP($D642,products!$A$1:$G$49,4,0)</f>
        <v>2.5</v>
      </c>
      <c r="L642" s="10" t="n">
        <f aca="false">VLOOKUP($D642,products!$A$1:$G$49,5,0)</f>
        <v>27.485</v>
      </c>
      <c r="M642" s="10" t="n">
        <f aca="false">L642*E642</f>
        <v>137.425</v>
      </c>
      <c r="N642" s="1" t="str">
        <f aca="false">IF(I642="Rob","Robusta",IF(I642="Exc","Excelsa",IF(I642="Ara","Arab",IF(I642="Lib","Liberica"))))</f>
        <v>Robusta</v>
      </c>
      <c r="O642" s="1" t="str">
        <f aca="false">IF(J642="M","Medium",IF(J642="L","Light",IF(J642="D","Dark")))</f>
        <v>Light</v>
      </c>
    </row>
    <row r="643" customFormat="false" ht="15" hidden="false" customHeight="false" outlineLevel="0" collapsed="false">
      <c r="A643" s="7" t="s">
        <v>1262</v>
      </c>
      <c r="B643" s="8" t="n">
        <v>44448</v>
      </c>
      <c r="C643" s="7" t="s">
        <v>1263</v>
      </c>
      <c r="D643" s="1" t="s">
        <v>204</v>
      </c>
      <c r="E643" s="7" t="n">
        <v>3</v>
      </c>
      <c r="F643" s="7" t="str">
        <f aca="false">_xlfn.XLOOKUP(C643,customers!A642:A1642,customers!B642:B1642,,0)</f>
        <v>Yardley Basill</v>
      </c>
      <c r="G643" s="7" t="str">
        <f aca="false">IF(_xlfn.XLOOKUP(C643,customers!$A$1:$A$1001,customers!$C$1:$C$1001,,3)=0,"",_xlfn.XLOOKUP(C643,customers!$A$1:$A$1001,customers!$C$1:$C$1001,,3))</f>
        <v>ybasillht@theguardian.com</v>
      </c>
      <c r="H643" s="7" t="str">
        <f aca="false">_xlfn.XLOOKUP(C643,customers!$A$1:$A$1001,customers!$G$1:$G$1001,,0)</f>
        <v>United States</v>
      </c>
      <c r="I643" s="1" t="str">
        <f aca="false">VLOOKUP(D643,products!$A$1:$G$49,2,0)</f>
        <v>Rob</v>
      </c>
      <c r="J643" s="1" t="str">
        <f aca="false">VLOOKUP($D643,products!$A$1:$G$49,3,0)</f>
        <v>L</v>
      </c>
      <c r="K643" s="9" t="n">
        <f aca="false">VLOOKUP($D643,products!$A$1:$G$49,4,0)</f>
        <v>1</v>
      </c>
      <c r="L643" s="10" t="n">
        <f aca="false">VLOOKUP($D643,products!$A$1:$G$49,5,0)</f>
        <v>11.95</v>
      </c>
      <c r="M643" s="10" t="n">
        <f aca="false">L643*E643</f>
        <v>35.85</v>
      </c>
      <c r="N643" s="1" t="str">
        <f aca="false">IF(I643="Rob","Robusta",IF(I643="Exc","Excelsa",IF(I643="Ara","Arab",IF(I643="Lib","Liberica"))))</f>
        <v>Robusta</v>
      </c>
      <c r="O643" s="1" t="str">
        <f aca="false">IF(J643="M","Medium",IF(J643="L","Light",IF(J643="D","Dark")))</f>
        <v>Light</v>
      </c>
    </row>
    <row r="644" customFormat="false" ht="15" hidden="false" customHeight="false" outlineLevel="0" collapsed="false">
      <c r="A644" s="7" t="s">
        <v>1264</v>
      </c>
      <c r="B644" s="8" t="n">
        <v>43880</v>
      </c>
      <c r="C644" s="7" t="s">
        <v>1265</v>
      </c>
      <c r="D644" s="1" t="s">
        <v>79</v>
      </c>
      <c r="E644" s="7" t="n">
        <v>2</v>
      </c>
      <c r="F644" s="7" t="str">
        <f aca="false">_xlfn.XLOOKUP(C644,customers!A643:A1643,customers!B643:B1643,,0)</f>
        <v>Maggy Baistow</v>
      </c>
      <c r="G644" s="7" t="str">
        <f aca="false">IF(_xlfn.XLOOKUP(C644,customers!$A$1:$A$1001,customers!$C$1:$C$1001,,3)=0,"",_xlfn.XLOOKUP(C644,customers!$A$1:$A$1001,customers!$C$1:$C$1001,,3))</f>
        <v>mbaistowhu@i2i.jp</v>
      </c>
      <c r="H644" s="7" t="str">
        <f aca="false">_xlfn.XLOOKUP(C644,customers!$A$1:$A$1001,customers!$G$1:$G$1001,,0)</f>
        <v>United Kingdom</v>
      </c>
      <c r="I644" s="1" t="str">
        <f aca="false">VLOOKUP(D644,products!$A$1:$G$49,2,0)</f>
        <v>Exc</v>
      </c>
      <c r="J644" s="1" t="str">
        <f aca="false">VLOOKUP($D644,products!$A$1:$G$49,3,0)</f>
        <v>M</v>
      </c>
      <c r="K644" s="9" t="n">
        <f aca="false">VLOOKUP($D644,products!$A$1:$G$49,4,0)</f>
        <v>0.2</v>
      </c>
      <c r="L644" s="10" t="n">
        <f aca="false">VLOOKUP($D644,products!$A$1:$G$49,5,0)</f>
        <v>4.125</v>
      </c>
      <c r="M644" s="10" t="n">
        <f aca="false">L644*E644</f>
        <v>8.25</v>
      </c>
      <c r="N644" s="1" t="str">
        <f aca="false">IF(I644="Rob","Robusta",IF(I644="Exc","Excelsa",IF(I644="Ara","Arab",IF(I644="Lib","Liberica"))))</f>
        <v>Excelsa</v>
      </c>
      <c r="O644" s="1" t="str">
        <f aca="false">IF(J644="M","Medium",IF(J644="L","Light",IF(J644="D","Dark")))</f>
        <v>Medium</v>
      </c>
    </row>
    <row r="645" customFormat="false" ht="15" hidden="false" customHeight="false" outlineLevel="0" collapsed="false">
      <c r="A645" s="7" t="s">
        <v>1266</v>
      </c>
      <c r="B645" s="8" t="n">
        <v>44011</v>
      </c>
      <c r="C645" s="7" t="s">
        <v>1267</v>
      </c>
      <c r="D645" s="1" t="s">
        <v>45</v>
      </c>
      <c r="E645" s="7" t="n">
        <v>3</v>
      </c>
      <c r="F645" s="7" t="str">
        <f aca="false">_xlfn.XLOOKUP(C645,customers!A644:A1644,customers!B644:B1644,,0)</f>
        <v>Courtney Pallant</v>
      </c>
      <c r="G645" s="7" t="str">
        <f aca="false">IF(_xlfn.XLOOKUP(C645,customers!$A$1:$A$1001,customers!$C$1:$C$1001,,3)=0,"",_xlfn.XLOOKUP(C645,customers!$A$1:$A$1001,customers!$C$1:$C$1001,,3))</f>
        <v>cpallanthv@typepad.com</v>
      </c>
      <c r="H645" s="7" t="str">
        <f aca="false">_xlfn.XLOOKUP(C645,customers!$A$1:$A$1001,customers!$G$1:$G$1001,,0)</f>
        <v>United States</v>
      </c>
      <c r="I645" s="1" t="str">
        <f aca="false">VLOOKUP(D645,products!$A$1:$G$49,2,0)</f>
        <v>Exc</v>
      </c>
      <c r="J645" s="1" t="str">
        <f aca="false">VLOOKUP($D645,products!$A$1:$G$49,3,0)</f>
        <v>L</v>
      </c>
      <c r="K645" s="9" t="n">
        <f aca="false">VLOOKUP($D645,products!$A$1:$G$49,4,0)</f>
        <v>2.5</v>
      </c>
      <c r="L645" s="10" t="n">
        <f aca="false">VLOOKUP($D645,products!$A$1:$G$49,5,0)</f>
        <v>34.155</v>
      </c>
      <c r="M645" s="10" t="n">
        <f aca="false">L645*E645</f>
        <v>102.465</v>
      </c>
      <c r="N645" s="1" t="str">
        <f aca="false">IF(I645="Rob","Robusta",IF(I645="Exc","Excelsa",IF(I645="Ara","Arab",IF(I645="Lib","Liberica"))))</f>
        <v>Excelsa</v>
      </c>
      <c r="O645" s="1" t="str">
        <f aca="false">IF(J645="M","Medium",IF(J645="L","Light",IF(J645="D","Dark")))</f>
        <v>Light</v>
      </c>
    </row>
    <row r="646" customFormat="false" ht="15" hidden="false" customHeight="false" outlineLevel="0" collapsed="false">
      <c r="A646" s="7" t="s">
        <v>1268</v>
      </c>
      <c r="B646" s="8" t="n">
        <v>44694</v>
      </c>
      <c r="C646" s="7" t="s">
        <v>1269</v>
      </c>
      <c r="D646" s="1" t="s">
        <v>50</v>
      </c>
      <c r="E646" s="7" t="n">
        <v>2</v>
      </c>
      <c r="F646" s="7" t="str">
        <f aca="false">_xlfn.XLOOKUP(C646,customers!A645:A1645,customers!B645:B1645,,0)</f>
        <v>Marne Mingey</v>
      </c>
      <c r="G646" s="7" t="str">
        <f aca="false">IF(_xlfn.XLOOKUP(C646,customers!$A$1:$A$1001,customers!$C$1:$C$1001,,3)=0,"",_xlfn.XLOOKUP(C646,customers!$A$1:$A$1001,customers!$C$1:$C$1001,,3))</f>
        <v/>
      </c>
      <c r="H646" s="7" t="str">
        <f aca="false">_xlfn.XLOOKUP(C646,customers!$A$1:$A$1001,customers!$G$1:$G$1001,,0)</f>
        <v>United States</v>
      </c>
      <c r="I646" s="1" t="str">
        <f aca="false">VLOOKUP(D646,products!$A$1:$G$49,2,0)</f>
        <v>Rob</v>
      </c>
      <c r="J646" s="1" t="str">
        <f aca="false">VLOOKUP($D646,products!$A$1:$G$49,3,0)</f>
        <v>D</v>
      </c>
      <c r="K646" s="9" t="n">
        <f aca="false">VLOOKUP($D646,products!$A$1:$G$49,4,0)</f>
        <v>2.5</v>
      </c>
      <c r="L646" s="10" t="n">
        <f aca="false">VLOOKUP($D646,products!$A$1:$G$49,5,0)</f>
        <v>20.585</v>
      </c>
      <c r="M646" s="10" t="n">
        <f aca="false">L646*E646</f>
        <v>41.17</v>
      </c>
      <c r="N646" s="1" t="str">
        <f aca="false">IF(I646="Rob","Robusta",IF(I646="Exc","Excelsa",IF(I646="Ara","Arab",IF(I646="Lib","Liberica"))))</f>
        <v>Robusta</v>
      </c>
      <c r="O646" s="1" t="str">
        <f aca="false">IF(J646="M","Medium",IF(J646="L","Light",IF(J646="D","Dark")))</f>
        <v>Dark</v>
      </c>
    </row>
    <row r="647" customFormat="false" ht="15" hidden="false" customHeight="false" outlineLevel="0" collapsed="false">
      <c r="A647" s="7" t="s">
        <v>1270</v>
      </c>
      <c r="B647" s="8" t="n">
        <v>44106</v>
      </c>
      <c r="C647" s="7" t="s">
        <v>1271</v>
      </c>
      <c r="D647" s="1" t="s">
        <v>133</v>
      </c>
      <c r="E647" s="7" t="n">
        <v>3</v>
      </c>
      <c r="F647" s="7" t="str">
        <f aca="false">_xlfn.XLOOKUP(C647,customers!A646:A1646,customers!B646:B1646,,0)</f>
        <v>Denny O' Ronan</v>
      </c>
      <c r="G647" s="7" t="str">
        <f aca="false">IF(_xlfn.XLOOKUP(C647,customers!$A$1:$A$1001,customers!$C$1:$C$1001,,3)=0,"",_xlfn.XLOOKUP(C647,customers!$A$1:$A$1001,customers!$C$1:$C$1001,,3))</f>
        <v>dohx@redcross.org</v>
      </c>
      <c r="H647" s="7" t="str">
        <f aca="false">_xlfn.XLOOKUP(C647,customers!$A$1:$A$1001,customers!$G$1:$G$1001,,0)</f>
        <v>United States</v>
      </c>
      <c r="I647" s="1" t="str">
        <f aca="false">VLOOKUP(D647,products!$A$1:$G$49,2,0)</f>
        <v>Ara</v>
      </c>
      <c r="J647" s="1" t="str">
        <f aca="false">VLOOKUP($D647,products!$A$1:$G$49,3,0)</f>
        <v>D</v>
      </c>
      <c r="K647" s="9" t="n">
        <f aca="false">VLOOKUP($D647,products!$A$1:$G$49,4,0)</f>
        <v>2.5</v>
      </c>
      <c r="L647" s="10" t="n">
        <f aca="false">VLOOKUP($D647,products!$A$1:$G$49,5,0)</f>
        <v>22.885</v>
      </c>
      <c r="M647" s="10" t="n">
        <f aca="false">L647*E647</f>
        <v>68.655</v>
      </c>
      <c r="N647" s="1" t="str">
        <f aca="false">IF(I647="Rob","Robusta",IF(I647="Exc","Excelsa",IF(I647="Ara","Arab",IF(I647="Lib","Liberica"))))</f>
        <v>Arab</v>
      </c>
      <c r="O647" s="1" t="str">
        <f aca="false">IF(J647="M","Medium",IF(J647="L","Light",IF(J647="D","Dark")))</f>
        <v>Dark</v>
      </c>
    </row>
    <row r="648" customFormat="false" ht="15" hidden="false" customHeight="false" outlineLevel="0" collapsed="false">
      <c r="A648" s="7" t="s">
        <v>1272</v>
      </c>
      <c r="B648" s="8" t="n">
        <v>44532</v>
      </c>
      <c r="C648" s="7" t="s">
        <v>1273</v>
      </c>
      <c r="D648" s="1" t="s">
        <v>42</v>
      </c>
      <c r="E648" s="7" t="n">
        <v>1</v>
      </c>
      <c r="F648" s="7" t="str">
        <f aca="false">_xlfn.XLOOKUP(C648,customers!A647:A1647,customers!B647:B1647,,0)</f>
        <v>Dottie Rallin</v>
      </c>
      <c r="G648" s="7" t="str">
        <f aca="false">IF(_xlfn.XLOOKUP(C648,customers!$A$1:$A$1001,customers!$C$1:$C$1001,,3)=0,"",_xlfn.XLOOKUP(C648,customers!$A$1:$A$1001,customers!$C$1:$C$1001,,3))</f>
        <v>drallinhy@howstuffworks.com</v>
      </c>
      <c r="H648" s="7" t="str">
        <f aca="false">_xlfn.XLOOKUP(C648,customers!$A$1:$A$1001,customers!$G$1:$G$1001,,0)</f>
        <v>United States</v>
      </c>
      <c r="I648" s="1" t="str">
        <f aca="false">VLOOKUP(D648,products!$A$1:$G$49,2,0)</f>
        <v>Ara</v>
      </c>
      <c r="J648" s="1" t="str">
        <f aca="false">VLOOKUP($D648,products!$A$1:$G$49,3,0)</f>
        <v>D</v>
      </c>
      <c r="K648" s="9" t="n">
        <f aca="false">VLOOKUP($D648,products!$A$1:$G$49,4,0)</f>
        <v>1</v>
      </c>
      <c r="L648" s="10" t="n">
        <f aca="false">VLOOKUP($D648,products!$A$1:$G$49,5,0)</f>
        <v>9.95</v>
      </c>
      <c r="M648" s="10" t="n">
        <f aca="false">L648*E648</f>
        <v>9.95</v>
      </c>
      <c r="N648" s="1" t="str">
        <f aca="false">IF(I648="Rob","Robusta",IF(I648="Exc","Excelsa",IF(I648="Ara","Arab",IF(I648="Lib","Liberica"))))</f>
        <v>Arab</v>
      </c>
      <c r="O648" s="1" t="str">
        <f aca="false">IF(J648="M","Medium",IF(J648="L","Light",IF(J648="D","Dark")))</f>
        <v>Dark</v>
      </c>
    </row>
    <row r="649" customFormat="false" ht="15" hidden="false" customHeight="false" outlineLevel="0" collapsed="false">
      <c r="A649" s="7" t="s">
        <v>1274</v>
      </c>
      <c r="B649" s="8" t="n">
        <v>44502</v>
      </c>
      <c r="C649" s="7" t="s">
        <v>1275</v>
      </c>
      <c r="D649" s="1" t="s">
        <v>98</v>
      </c>
      <c r="E649" s="7" t="n">
        <v>3</v>
      </c>
      <c r="F649" s="7" t="str">
        <f aca="false">_xlfn.XLOOKUP(C649,customers!A648:A1648,customers!B648:B1648,,0)</f>
        <v>Ardith Chill</v>
      </c>
      <c r="G649" s="7" t="str">
        <f aca="false">IF(_xlfn.XLOOKUP(C649,customers!$A$1:$A$1001,customers!$C$1:$C$1001,,3)=0,"",_xlfn.XLOOKUP(C649,customers!$A$1:$A$1001,customers!$C$1:$C$1001,,3))</f>
        <v>achillhz@epa.gov</v>
      </c>
      <c r="H649" s="7" t="str">
        <f aca="false">_xlfn.XLOOKUP(C649,customers!$A$1:$A$1001,customers!$G$1:$G$1001,,0)</f>
        <v>United Kingdom</v>
      </c>
      <c r="I649" s="1" t="str">
        <f aca="false">VLOOKUP(D649,products!$A$1:$G$49,2,0)</f>
        <v>Lib</v>
      </c>
      <c r="J649" s="1" t="str">
        <f aca="false">VLOOKUP($D649,products!$A$1:$G$49,3,0)</f>
        <v>L</v>
      </c>
      <c r="K649" s="9" t="n">
        <f aca="false">VLOOKUP($D649,products!$A$1:$G$49,4,0)</f>
        <v>0.5</v>
      </c>
      <c r="L649" s="10" t="n">
        <f aca="false">VLOOKUP($D649,products!$A$1:$G$49,5,0)</f>
        <v>9.51</v>
      </c>
      <c r="M649" s="10" t="n">
        <f aca="false">L649*E649</f>
        <v>28.53</v>
      </c>
      <c r="N649" s="1" t="str">
        <f aca="false">IF(I649="Rob","Robusta",IF(I649="Exc","Excelsa",IF(I649="Ara","Arab",IF(I649="Lib","Liberica"))))</f>
        <v>Liberica</v>
      </c>
      <c r="O649" s="1" t="str">
        <f aca="false">IF(J649="M","Medium",IF(J649="L","Light",IF(J649="D","Dark")))</f>
        <v>Light</v>
      </c>
    </row>
    <row r="650" customFormat="false" ht="15" hidden="false" customHeight="false" outlineLevel="0" collapsed="false">
      <c r="A650" s="7" t="s">
        <v>1276</v>
      </c>
      <c r="B650" s="8" t="n">
        <v>43884</v>
      </c>
      <c r="C650" s="7" t="s">
        <v>1261</v>
      </c>
      <c r="D650" s="1" t="s">
        <v>116</v>
      </c>
      <c r="E650" s="7" t="n">
        <v>6</v>
      </c>
      <c r="F650" s="7" t="str">
        <f aca="false">_xlfn.XLOOKUP(C650,customers!A649:A1649,customers!B649:B1649,,0)</f>
        <v>Tuckie Mathonnet</v>
      </c>
      <c r="G650" s="7" t="str">
        <f aca="false">IF(_xlfn.XLOOKUP(C650,customers!$A$1:$A$1001,customers!$C$1:$C$1001,,3)=0,"",_xlfn.XLOOKUP(C650,customers!$A$1:$A$1001,customers!$C$1:$C$1001,,3))</f>
        <v>tmathonneti0@google.co.jp</v>
      </c>
      <c r="H650" s="7" t="str">
        <f aca="false">_xlfn.XLOOKUP(C650,customers!$A$1:$A$1001,customers!$G$1:$G$1001,,0)</f>
        <v>United States</v>
      </c>
      <c r="I650" s="1" t="str">
        <f aca="false">VLOOKUP(D650,products!$A$1:$G$49,2,0)</f>
        <v>Rob</v>
      </c>
      <c r="J650" s="1" t="str">
        <f aca="false">VLOOKUP($D650,products!$A$1:$G$49,3,0)</f>
        <v>D</v>
      </c>
      <c r="K650" s="9" t="n">
        <f aca="false">VLOOKUP($D650,products!$A$1:$G$49,4,0)</f>
        <v>0.2</v>
      </c>
      <c r="L650" s="10" t="n">
        <f aca="false">VLOOKUP($D650,products!$A$1:$G$49,5,0)</f>
        <v>2.685</v>
      </c>
      <c r="M650" s="10" t="n">
        <f aca="false">L650*E650</f>
        <v>16.11</v>
      </c>
      <c r="N650" s="1" t="str">
        <f aca="false">IF(I650="Rob","Robusta",IF(I650="Exc","Excelsa",IF(I650="Ara","Arab",IF(I650="Lib","Liberica"))))</f>
        <v>Robusta</v>
      </c>
      <c r="O650" s="1" t="str">
        <f aca="false">IF(J650="M","Medium",IF(J650="L","Light",IF(J650="D","Dark")))</f>
        <v>Dark</v>
      </c>
    </row>
    <row r="651" customFormat="false" ht="15" hidden="false" customHeight="false" outlineLevel="0" collapsed="false">
      <c r="A651" s="7" t="s">
        <v>1277</v>
      </c>
      <c r="B651" s="8" t="n">
        <v>44015</v>
      </c>
      <c r="C651" s="7" t="s">
        <v>1278</v>
      </c>
      <c r="D651" s="1" t="s">
        <v>147</v>
      </c>
      <c r="E651" s="7" t="n">
        <v>6</v>
      </c>
      <c r="F651" s="7" t="str">
        <f aca="false">_xlfn.XLOOKUP(C651,customers!A650:A1650,customers!B650:B1650,,0)</f>
        <v>Charmane Denys</v>
      </c>
      <c r="G651" s="7" t="str">
        <f aca="false">IF(_xlfn.XLOOKUP(C651,customers!$A$1:$A$1001,customers!$C$1:$C$1001,,3)=0,"",_xlfn.XLOOKUP(C651,customers!$A$1:$A$1001,customers!$C$1:$C$1001,,3))</f>
        <v>cdenysi1@is.gd</v>
      </c>
      <c r="H651" s="7" t="str">
        <f aca="false">_xlfn.XLOOKUP(C651,customers!$A$1:$A$1001,customers!$G$1:$G$1001,,0)</f>
        <v>United Kingdom</v>
      </c>
      <c r="I651" s="1" t="str">
        <f aca="false">VLOOKUP(D651,products!$A$1:$G$49,2,0)</f>
        <v>Lib</v>
      </c>
      <c r="J651" s="1" t="str">
        <f aca="false">VLOOKUP($D651,products!$A$1:$G$49,3,0)</f>
        <v>L</v>
      </c>
      <c r="K651" s="9" t="n">
        <f aca="false">VLOOKUP($D651,products!$A$1:$G$49,4,0)</f>
        <v>1</v>
      </c>
      <c r="L651" s="10" t="n">
        <f aca="false">VLOOKUP($D651,products!$A$1:$G$49,5,0)</f>
        <v>15.85</v>
      </c>
      <c r="M651" s="10" t="n">
        <f aca="false">L651*E651</f>
        <v>95.1</v>
      </c>
      <c r="N651" s="1" t="str">
        <f aca="false">IF(I651="Rob","Robusta",IF(I651="Exc","Excelsa",IF(I651="Ara","Arab",IF(I651="Lib","Liberica"))))</f>
        <v>Liberica</v>
      </c>
      <c r="O651" s="1" t="str">
        <f aca="false">IF(J651="M","Medium",IF(J651="L","Light",IF(J651="D","Dark")))</f>
        <v>Light</v>
      </c>
    </row>
    <row r="652" customFormat="false" ht="15" hidden="false" customHeight="false" outlineLevel="0" collapsed="false">
      <c r="A652" s="7" t="s">
        <v>1279</v>
      </c>
      <c r="B652" s="8" t="n">
        <v>43507</v>
      </c>
      <c r="C652" s="7" t="s">
        <v>1280</v>
      </c>
      <c r="D652" s="1" t="s">
        <v>161</v>
      </c>
      <c r="E652" s="7" t="n">
        <v>1</v>
      </c>
      <c r="F652" s="7" t="str">
        <f aca="false">_xlfn.XLOOKUP(C652,customers!A651:A1651,customers!B651:B1651,,0)</f>
        <v>Cecily Stebbings</v>
      </c>
      <c r="G652" s="7" t="str">
        <f aca="false">IF(_xlfn.XLOOKUP(C652,customers!$A$1:$A$1001,customers!$C$1:$C$1001,,3)=0,"",_xlfn.XLOOKUP(C652,customers!$A$1:$A$1001,customers!$C$1:$C$1001,,3))</f>
        <v>cstebbingsi2@drupal.org</v>
      </c>
      <c r="H652" s="7" t="str">
        <f aca="false">_xlfn.XLOOKUP(C652,customers!$A$1:$A$1001,customers!$G$1:$G$1001,,0)</f>
        <v>United States</v>
      </c>
      <c r="I652" s="1" t="str">
        <f aca="false">VLOOKUP(D652,products!$A$1:$G$49,2,0)</f>
        <v>Rob</v>
      </c>
      <c r="J652" s="1" t="str">
        <f aca="false">VLOOKUP($D652,products!$A$1:$G$49,3,0)</f>
        <v>D</v>
      </c>
      <c r="K652" s="9" t="n">
        <f aca="false">VLOOKUP($D652,products!$A$1:$G$49,4,0)</f>
        <v>0.5</v>
      </c>
      <c r="L652" s="10" t="n">
        <f aca="false">VLOOKUP($D652,products!$A$1:$G$49,5,0)</f>
        <v>5.37</v>
      </c>
      <c r="M652" s="10" t="n">
        <f aca="false">L652*E652</f>
        <v>5.37</v>
      </c>
      <c r="N652" s="1" t="str">
        <f aca="false">IF(I652="Rob","Robusta",IF(I652="Exc","Excelsa",IF(I652="Ara","Arab",IF(I652="Lib","Liberica"))))</f>
        <v>Robusta</v>
      </c>
      <c r="O652" s="1" t="str">
        <f aca="false">IF(J652="M","Medium",IF(J652="L","Light",IF(J652="D","Dark")))</f>
        <v>Dark</v>
      </c>
    </row>
    <row r="653" customFormat="false" ht="15" hidden="false" customHeight="false" outlineLevel="0" collapsed="false">
      <c r="A653" s="7" t="s">
        <v>1281</v>
      </c>
      <c r="B653" s="8" t="n">
        <v>44084</v>
      </c>
      <c r="C653" s="7" t="s">
        <v>1282</v>
      </c>
      <c r="D653" s="1" t="s">
        <v>204</v>
      </c>
      <c r="E653" s="7" t="n">
        <v>4</v>
      </c>
      <c r="F653" s="7" t="str">
        <f aca="false">_xlfn.XLOOKUP(C653,customers!A652:A1652,customers!B652:B1652,,0)</f>
        <v>Giana Tonnesen</v>
      </c>
      <c r="G653" s="7" t="str">
        <f aca="false">IF(_xlfn.XLOOKUP(C653,customers!$A$1:$A$1001,customers!$C$1:$C$1001,,3)=0,"",_xlfn.XLOOKUP(C653,customers!$A$1:$A$1001,customers!$C$1:$C$1001,,3))</f>
        <v/>
      </c>
      <c r="H653" s="7" t="str">
        <f aca="false">_xlfn.XLOOKUP(C653,customers!$A$1:$A$1001,customers!$G$1:$G$1001,,0)</f>
        <v>United States</v>
      </c>
      <c r="I653" s="1" t="str">
        <f aca="false">VLOOKUP(D653,products!$A$1:$G$49,2,0)</f>
        <v>Rob</v>
      </c>
      <c r="J653" s="1" t="str">
        <f aca="false">VLOOKUP($D653,products!$A$1:$G$49,3,0)</f>
        <v>L</v>
      </c>
      <c r="K653" s="9" t="n">
        <f aca="false">VLOOKUP($D653,products!$A$1:$G$49,4,0)</f>
        <v>1</v>
      </c>
      <c r="L653" s="10" t="n">
        <f aca="false">VLOOKUP($D653,products!$A$1:$G$49,5,0)</f>
        <v>11.95</v>
      </c>
      <c r="M653" s="10" t="n">
        <f aca="false">L653*E653</f>
        <v>47.8</v>
      </c>
      <c r="N653" s="1" t="str">
        <f aca="false">IF(I653="Rob","Robusta",IF(I653="Exc","Excelsa",IF(I653="Ara","Arab",IF(I653="Lib","Liberica"))))</f>
        <v>Robusta</v>
      </c>
      <c r="O653" s="1" t="str">
        <f aca="false">IF(J653="M","Medium",IF(J653="L","Light",IF(J653="D","Dark")))</f>
        <v>Light</v>
      </c>
    </row>
    <row r="654" customFormat="false" ht="15" hidden="false" customHeight="false" outlineLevel="0" collapsed="false">
      <c r="A654" s="7" t="s">
        <v>1283</v>
      </c>
      <c r="B654" s="8" t="n">
        <v>43892</v>
      </c>
      <c r="C654" s="7" t="s">
        <v>1284</v>
      </c>
      <c r="D654" s="1" t="s">
        <v>147</v>
      </c>
      <c r="E654" s="7" t="n">
        <v>4</v>
      </c>
      <c r="F654" s="7" t="str">
        <f aca="false">_xlfn.XLOOKUP(C654,customers!A653:A1653,customers!B653:B1653,,0)</f>
        <v>Rhetta Zywicki</v>
      </c>
      <c r="G654" s="7" t="str">
        <f aca="false">IF(_xlfn.XLOOKUP(C654,customers!$A$1:$A$1001,customers!$C$1:$C$1001,,3)=0,"",_xlfn.XLOOKUP(C654,customers!$A$1:$A$1001,customers!$C$1:$C$1001,,3))</f>
        <v>rzywickii4@ifeng.com</v>
      </c>
      <c r="H654" s="7" t="str">
        <f aca="false">_xlfn.XLOOKUP(C654,customers!$A$1:$A$1001,customers!$G$1:$G$1001,,0)</f>
        <v>Ireland</v>
      </c>
      <c r="I654" s="1" t="str">
        <f aca="false">VLOOKUP(D654,products!$A$1:$G$49,2,0)</f>
        <v>Lib</v>
      </c>
      <c r="J654" s="1" t="str">
        <f aca="false">VLOOKUP($D654,products!$A$1:$G$49,3,0)</f>
        <v>L</v>
      </c>
      <c r="K654" s="9" t="n">
        <f aca="false">VLOOKUP($D654,products!$A$1:$G$49,4,0)</f>
        <v>1</v>
      </c>
      <c r="L654" s="10" t="n">
        <f aca="false">VLOOKUP($D654,products!$A$1:$G$49,5,0)</f>
        <v>15.85</v>
      </c>
      <c r="M654" s="10" t="n">
        <f aca="false">L654*E654</f>
        <v>63.4</v>
      </c>
      <c r="N654" s="1" t="str">
        <f aca="false">IF(I654="Rob","Robusta",IF(I654="Exc","Excelsa",IF(I654="Ara","Arab",IF(I654="Lib","Liberica"))))</f>
        <v>Liberica</v>
      </c>
      <c r="O654" s="1" t="str">
        <f aca="false">IF(J654="M","Medium",IF(J654="L","Light",IF(J654="D","Dark")))</f>
        <v>Light</v>
      </c>
    </row>
    <row r="655" customFormat="false" ht="15" hidden="false" customHeight="false" outlineLevel="0" collapsed="false">
      <c r="A655" s="7" t="s">
        <v>1285</v>
      </c>
      <c r="B655" s="8" t="n">
        <v>44375</v>
      </c>
      <c r="C655" s="7" t="s">
        <v>1286</v>
      </c>
      <c r="D655" s="1" t="s">
        <v>186</v>
      </c>
      <c r="E655" s="7" t="n">
        <v>4</v>
      </c>
      <c r="F655" s="7" t="str">
        <f aca="false">_xlfn.XLOOKUP(C655,customers!A654:A1654,customers!B654:B1654,,0)</f>
        <v>Almeria Burgett</v>
      </c>
      <c r="G655" s="7" t="str">
        <f aca="false">IF(_xlfn.XLOOKUP(C655,customers!$A$1:$A$1001,customers!$C$1:$C$1001,,3)=0,"",_xlfn.XLOOKUP(C655,customers!$A$1:$A$1001,customers!$C$1:$C$1001,,3))</f>
        <v>aburgetti5@moonfruit.com</v>
      </c>
      <c r="H655" s="7" t="str">
        <f aca="false">_xlfn.XLOOKUP(C655,customers!$A$1:$A$1001,customers!$G$1:$G$1001,,0)</f>
        <v>United States</v>
      </c>
      <c r="I655" s="1" t="str">
        <f aca="false">VLOOKUP(D655,products!$A$1:$G$49,2,0)</f>
        <v>Ara</v>
      </c>
      <c r="J655" s="1" t="str">
        <f aca="false">VLOOKUP($D655,products!$A$1:$G$49,3,0)</f>
        <v>M</v>
      </c>
      <c r="K655" s="9" t="n">
        <f aca="false">VLOOKUP($D655,products!$A$1:$G$49,4,0)</f>
        <v>2.5</v>
      </c>
      <c r="L655" s="10" t="n">
        <f aca="false">VLOOKUP($D655,products!$A$1:$G$49,5,0)</f>
        <v>25.875</v>
      </c>
      <c r="M655" s="10" t="n">
        <f aca="false">L655*E655</f>
        <v>103.5</v>
      </c>
      <c r="N655" s="1" t="str">
        <f aca="false">IF(I655="Rob","Robusta",IF(I655="Exc","Excelsa",IF(I655="Ara","Arab",IF(I655="Lib","Liberica"))))</f>
        <v>Arab</v>
      </c>
      <c r="O655" s="1" t="str">
        <f aca="false">IF(J655="M","Medium",IF(J655="L","Light",IF(J655="D","Dark")))</f>
        <v>Medium</v>
      </c>
    </row>
    <row r="656" customFormat="false" ht="15" hidden="false" customHeight="false" outlineLevel="0" collapsed="false">
      <c r="A656" s="7" t="s">
        <v>1287</v>
      </c>
      <c r="B656" s="8" t="n">
        <v>43476</v>
      </c>
      <c r="C656" s="7" t="s">
        <v>1288</v>
      </c>
      <c r="D656" s="1" t="s">
        <v>133</v>
      </c>
      <c r="E656" s="7" t="n">
        <v>3</v>
      </c>
      <c r="F656" s="7" t="str">
        <f aca="false">_xlfn.XLOOKUP(C656,customers!A655:A1655,customers!B655:B1655,,0)</f>
        <v>Marvin Malloy</v>
      </c>
      <c r="G656" s="7" t="str">
        <f aca="false">IF(_xlfn.XLOOKUP(C656,customers!$A$1:$A$1001,customers!$C$1:$C$1001,,3)=0,"",_xlfn.XLOOKUP(C656,customers!$A$1:$A$1001,customers!$C$1:$C$1001,,3))</f>
        <v>mmalloyi6@seattletimes.com</v>
      </c>
      <c r="H656" s="7" t="str">
        <f aca="false">_xlfn.XLOOKUP(C656,customers!$A$1:$A$1001,customers!$G$1:$G$1001,,0)</f>
        <v>United States</v>
      </c>
      <c r="I656" s="1" t="str">
        <f aca="false">VLOOKUP(D656,products!$A$1:$G$49,2,0)</f>
        <v>Ara</v>
      </c>
      <c r="J656" s="1" t="str">
        <f aca="false">VLOOKUP($D656,products!$A$1:$G$49,3,0)</f>
        <v>D</v>
      </c>
      <c r="K656" s="9" t="n">
        <f aca="false">VLOOKUP($D656,products!$A$1:$G$49,4,0)</f>
        <v>2.5</v>
      </c>
      <c r="L656" s="10" t="n">
        <f aca="false">VLOOKUP($D656,products!$A$1:$G$49,5,0)</f>
        <v>22.885</v>
      </c>
      <c r="M656" s="10" t="n">
        <f aca="false">L656*E656</f>
        <v>68.655</v>
      </c>
      <c r="N656" s="1" t="str">
        <f aca="false">IF(I656="Rob","Robusta",IF(I656="Exc","Excelsa",IF(I656="Ara","Arab",IF(I656="Lib","Liberica"))))</f>
        <v>Arab</v>
      </c>
      <c r="O656" s="1" t="str">
        <f aca="false">IF(J656="M","Medium",IF(J656="L","Light",IF(J656="D","Dark")))</f>
        <v>Dark</v>
      </c>
    </row>
    <row r="657" customFormat="false" ht="15" hidden="false" customHeight="false" outlineLevel="0" collapsed="false">
      <c r="A657" s="7" t="s">
        <v>1289</v>
      </c>
      <c r="B657" s="8" t="n">
        <v>43728</v>
      </c>
      <c r="C657" s="7" t="s">
        <v>1290</v>
      </c>
      <c r="D657" s="1" t="s">
        <v>56</v>
      </c>
      <c r="E657" s="7" t="n">
        <v>2</v>
      </c>
      <c r="F657" s="7" t="str">
        <f aca="false">_xlfn.XLOOKUP(C657,customers!A656:A1656,customers!B656:B1656,,0)</f>
        <v>Maxim McParland</v>
      </c>
      <c r="G657" s="7" t="str">
        <f aca="false">IF(_xlfn.XLOOKUP(C657,customers!$A$1:$A$1001,customers!$C$1:$C$1001,,3)=0,"",_xlfn.XLOOKUP(C657,customers!$A$1:$A$1001,customers!$C$1:$C$1001,,3))</f>
        <v>mmcparlandi7@w3.org</v>
      </c>
      <c r="H657" s="7" t="str">
        <f aca="false">_xlfn.XLOOKUP(C657,customers!$A$1:$A$1001,customers!$G$1:$G$1001,,0)</f>
        <v>United States</v>
      </c>
      <c r="I657" s="1" t="str">
        <f aca="false">VLOOKUP(D657,products!$A$1:$G$49,2,0)</f>
        <v>Rob</v>
      </c>
      <c r="J657" s="1" t="str">
        <f aca="false">VLOOKUP($D657,products!$A$1:$G$49,3,0)</f>
        <v>M</v>
      </c>
      <c r="K657" s="9" t="n">
        <f aca="false">VLOOKUP($D657,products!$A$1:$G$49,4,0)</f>
        <v>2.5</v>
      </c>
      <c r="L657" s="10" t="n">
        <f aca="false">VLOOKUP($D657,products!$A$1:$G$49,5,0)</f>
        <v>22.885</v>
      </c>
      <c r="M657" s="10" t="n">
        <f aca="false">L657*E657</f>
        <v>45.77</v>
      </c>
      <c r="N657" s="1" t="str">
        <f aca="false">IF(I657="Rob","Robusta",IF(I657="Exc","Excelsa",IF(I657="Ara","Arab",IF(I657="Lib","Liberica"))))</f>
        <v>Robusta</v>
      </c>
      <c r="O657" s="1" t="str">
        <f aca="false">IF(J657="M","Medium",IF(J657="L","Light",IF(J657="D","Dark")))</f>
        <v>Medium</v>
      </c>
    </row>
    <row r="658" customFormat="false" ht="15" hidden="false" customHeight="false" outlineLevel="0" collapsed="false">
      <c r="A658" s="7" t="s">
        <v>1291</v>
      </c>
      <c r="B658" s="8" t="n">
        <v>44485</v>
      </c>
      <c r="C658" s="7" t="s">
        <v>1292</v>
      </c>
      <c r="D658" s="1" t="s">
        <v>28</v>
      </c>
      <c r="E658" s="7" t="n">
        <v>4</v>
      </c>
      <c r="F658" s="7" t="str">
        <f aca="false">_xlfn.XLOOKUP(C658,customers!A657:A1657,customers!B657:B1657,,0)</f>
        <v>Sylas Jennaroy</v>
      </c>
      <c r="G658" s="7" t="str">
        <f aca="false">IF(_xlfn.XLOOKUP(C658,customers!$A$1:$A$1001,customers!$C$1:$C$1001,,3)=0,"",_xlfn.XLOOKUP(C658,customers!$A$1:$A$1001,customers!$C$1:$C$1001,,3))</f>
        <v>sjennaroyi8@purevolume.com</v>
      </c>
      <c r="H658" s="7" t="str">
        <f aca="false">_xlfn.XLOOKUP(C658,customers!$A$1:$A$1001,customers!$G$1:$G$1001,,0)</f>
        <v>United States</v>
      </c>
      <c r="I658" s="1" t="str">
        <f aca="false">VLOOKUP(D658,products!$A$1:$G$49,2,0)</f>
        <v>Lib</v>
      </c>
      <c r="J658" s="1" t="str">
        <f aca="false">VLOOKUP($D658,products!$A$1:$G$49,3,0)</f>
        <v>D</v>
      </c>
      <c r="K658" s="9" t="n">
        <f aca="false">VLOOKUP($D658,products!$A$1:$G$49,4,0)</f>
        <v>1</v>
      </c>
      <c r="L658" s="10" t="n">
        <f aca="false">VLOOKUP($D658,products!$A$1:$G$49,5,0)</f>
        <v>12.95</v>
      </c>
      <c r="M658" s="10" t="n">
        <f aca="false">L658*E658</f>
        <v>51.8</v>
      </c>
      <c r="N658" s="1" t="str">
        <f aca="false">IF(I658="Rob","Robusta",IF(I658="Exc","Excelsa",IF(I658="Ara","Arab",IF(I658="Lib","Liberica"))))</f>
        <v>Liberica</v>
      </c>
      <c r="O658" s="1" t="str">
        <f aca="false">IF(J658="M","Medium",IF(J658="L","Light",IF(J658="D","Dark")))</f>
        <v>Dark</v>
      </c>
    </row>
    <row r="659" customFormat="false" ht="15" hidden="false" customHeight="false" outlineLevel="0" collapsed="false">
      <c r="A659" s="7" t="s">
        <v>1293</v>
      </c>
      <c r="B659" s="8" t="n">
        <v>43831</v>
      </c>
      <c r="C659" s="7" t="s">
        <v>1294</v>
      </c>
      <c r="D659" s="1" t="s">
        <v>82</v>
      </c>
      <c r="E659" s="7" t="n">
        <v>2</v>
      </c>
      <c r="F659" s="7" t="str">
        <f aca="false">_xlfn.XLOOKUP(C659,customers!A658:A1658,customers!B658:B1658,,0)</f>
        <v>Wren Place</v>
      </c>
      <c r="G659" s="7" t="str">
        <f aca="false">IF(_xlfn.XLOOKUP(C659,customers!$A$1:$A$1001,customers!$C$1:$C$1001,,3)=0,"",_xlfn.XLOOKUP(C659,customers!$A$1:$A$1001,customers!$C$1:$C$1001,,3))</f>
        <v>wplacei9@wsj.com</v>
      </c>
      <c r="H659" s="7" t="str">
        <f aca="false">_xlfn.XLOOKUP(C659,customers!$A$1:$A$1001,customers!$G$1:$G$1001,,0)</f>
        <v>United States</v>
      </c>
      <c r="I659" s="1" t="str">
        <f aca="false">VLOOKUP(D659,products!$A$1:$G$49,2,0)</f>
        <v>Ara</v>
      </c>
      <c r="J659" s="1" t="str">
        <f aca="false">VLOOKUP($D659,products!$A$1:$G$49,3,0)</f>
        <v>M</v>
      </c>
      <c r="K659" s="9" t="n">
        <f aca="false">VLOOKUP($D659,products!$A$1:$G$49,4,0)</f>
        <v>0.5</v>
      </c>
      <c r="L659" s="10" t="n">
        <f aca="false">VLOOKUP($D659,products!$A$1:$G$49,5,0)</f>
        <v>6.75</v>
      </c>
      <c r="M659" s="10" t="n">
        <f aca="false">L659*E659</f>
        <v>13.5</v>
      </c>
      <c r="N659" s="1" t="str">
        <f aca="false">IF(I659="Rob","Robusta",IF(I659="Exc","Excelsa",IF(I659="Ara","Arab",IF(I659="Lib","Liberica"))))</f>
        <v>Arab</v>
      </c>
      <c r="O659" s="1" t="str">
        <f aca="false">IF(J659="M","Medium",IF(J659="L","Light",IF(J659="D","Dark")))</f>
        <v>Medium</v>
      </c>
    </row>
    <row r="660" customFormat="false" ht="15" hidden="false" customHeight="false" outlineLevel="0" collapsed="false">
      <c r="A660" s="7" t="s">
        <v>1295</v>
      </c>
      <c r="B660" s="8" t="n">
        <v>44630</v>
      </c>
      <c r="C660" s="7" t="s">
        <v>1296</v>
      </c>
      <c r="D660" s="1" t="s">
        <v>18</v>
      </c>
      <c r="E660" s="7" t="n">
        <v>3</v>
      </c>
      <c r="F660" s="7" t="str">
        <f aca="false">_xlfn.XLOOKUP(C660,customers!A659:A1659,customers!B659:B1659,,0)</f>
        <v>Janella Millett</v>
      </c>
      <c r="G660" s="7" t="str">
        <f aca="false">IF(_xlfn.XLOOKUP(C660,customers!$A$1:$A$1001,customers!$C$1:$C$1001,,3)=0,"",_xlfn.XLOOKUP(C660,customers!$A$1:$A$1001,customers!$C$1:$C$1001,,3))</f>
        <v>jmillettik@addtoany.com</v>
      </c>
      <c r="H660" s="7" t="str">
        <f aca="false">_xlfn.XLOOKUP(C660,customers!$A$1:$A$1001,customers!$G$1:$G$1001,,0)</f>
        <v>United States</v>
      </c>
      <c r="I660" s="1" t="str">
        <f aca="false">VLOOKUP(D660,products!$A$1:$G$49,2,0)</f>
        <v>Exc</v>
      </c>
      <c r="J660" s="1" t="str">
        <f aca="false">VLOOKUP($D660,products!$A$1:$G$49,3,0)</f>
        <v>M</v>
      </c>
      <c r="K660" s="9" t="n">
        <f aca="false">VLOOKUP($D660,products!$A$1:$G$49,4,0)</f>
        <v>0.5</v>
      </c>
      <c r="L660" s="10" t="n">
        <f aca="false">VLOOKUP($D660,products!$A$1:$G$49,5,0)</f>
        <v>8.25</v>
      </c>
      <c r="M660" s="10" t="n">
        <f aca="false">L660*E660</f>
        <v>24.75</v>
      </c>
      <c r="N660" s="1" t="str">
        <f aca="false">IF(I660="Rob","Robusta",IF(I660="Exc","Excelsa",IF(I660="Ara","Arab",IF(I660="Lib","Liberica"))))</f>
        <v>Excelsa</v>
      </c>
      <c r="O660" s="1" t="str">
        <f aca="false">IF(J660="M","Medium",IF(J660="L","Light",IF(J660="D","Dark")))</f>
        <v>Medium</v>
      </c>
    </row>
    <row r="661" customFormat="false" ht="15" hidden="false" customHeight="false" outlineLevel="0" collapsed="false">
      <c r="A661" s="7" t="s">
        <v>1297</v>
      </c>
      <c r="B661" s="8" t="n">
        <v>44693</v>
      </c>
      <c r="C661" s="7" t="s">
        <v>1298</v>
      </c>
      <c r="D661" s="1" t="s">
        <v>133</v>
      </c>
      <c r="E661" s="7" t="n">
        <v>2</v>
      </c>
      <c r="F661" s="7" t="str">
        <f aca="false">_xlfn.XLOOKUP(C661,customers!A660:A1660,customers!B660:B1660,,0)</f>
        <v>Dollie Gadsden</v>
      </c>
      <c r="G661" s="7" t="str">
        <f aca="false">IF(_xlfn.XLOOKUP(C661,customers!$A$1:$A$1001,customers!$C$1:$C$1001,,3)=0,"",_xlfn.XLOOKUP(C661,customers!$A$1:$A$1001,customers!$C$1:$C$1001,,3))</f>
        <v>dgadsdenib@google.com.hk</v>
      </c>
      <c r="H661" s="7" t="str">
        <f aca="false">_xlfn.XLOOKUP(C661,customers!$A$1:$A$1001,customers!$G$1:$G$1001,,0)</f>
        <v>Ireland</v>
      </c>
      <c r="I661" s="1" t="str">
        <f aca="false">VLOOKUP(D661,products!$A$1:$G$49,2,0)</f>
        <v>Ara</v>
      </c>
      <c r="J661" s="1" t="str">
        <f aca="false">VLOOKUP($D661,products!$A$1:$G$49,3,0)</f>
        <v>D</v>
      </c>
      <c r="K661" s="9" t="n">
        <f aca="false">VLOOKUP($D661,products!$A$1:$G$49,4,0)</f>
        <v>2.5</v>
      </c>
      <c r="L661" s="10" t="n">
        <f aca="false">VLOOKUP($D661,products!$A$1:$G$49,5,0)</f>
        <v>22.885</v>
      </c>
      <c r="M661" s="10" t="n">
        <f aca="false">L661*E661</f>
        <v>45.77</v>
      </c>
      <c r="N661" s="1" t="str">
        <f aca="false">IF(I661="Rob","Robusta",IF(I661="Exc","Excelsa",IF(I661="Ara","Arab",IF(I661="Lib","Liberica"))))</f>
        <v>Arab</v>
      </c>
      <c r="O661" s="1" t="str">
        <f aca="false">IF(J661="M","Medium",IF(J661="L","Light",IF(J661="D","Dark")))</f>
        <v>Dark</v>
      </c>
    </row>
    <row r="662" customFormat="false" ht="15" hidden="false" customHeight="false" outlineLevel="0" collapsed="false">
      <c r="A662" s="7" t="s">
        <v>1299</v>
      </c>
      <c r="B662" s="8" t="n">
        <v>44084</v>
      </c>
      <c r="C662" s="7" t="s">
        <v>1300</v>
      </c>
      <c r="D662" s="1" t="s">
        <v>191</v>
      </c>
      <c r="E662" s="7" t="n">
        <v>6</v>
      </c>
      <c r="F662" s="7" t="str">
        <f aca="false">_xlfn.XLOOKUP(C662,customers!A661:A1661,customers!B661:B1661,,0)</f>
        <v>Val Wakelin</v>
      </c>
      <c r="G662" s="7" t="str">
        <f aca="false">IF(_xlfn.XLOOKUP(C662,customers!$A$1:$A$1001,customers!$C$1:$C$1001,,3)=0,"",_xlfn.XLOOKUP(C662,customers!$A$1:$A$1001,customers!$C$1:$C$1001,,3))</f>
        <v>vwakelinic@unesco.org</v>
      </c>
      <c r="H662" s="7" t="str">
        <f aca="false">_xlfn.XLOOKUP(C662,customers!$A$1:$A$1001,customers!$G$1:$G$1001,,0)</f>
        <v>United States</v>
      </c>
      <c r="I662" s="1" t="str">
        <f aca="false">VLOOKUP(D662,products!$A$1:$G$49,2,0)</f>
        <v>Exc</v>
      </c>
      <c r="J662" s="1" t="str">
        <f aca="false">VLOOKUP($D662,products!$A$1:$G$49,3,0)</f>
        <v>L</v>
      </c>
      <c r="K662" s="9" t="n">
        <f aca="false">VLOOKUP($D662,products!$A$1:$G$49,4,0)</f>
        <v>0.5</v>
      </c>
      <c r="L662" s="10" t="n">
        <f aca="false">VLOOKUP($D662,products!$A$1:$G$49,5,0)</f>
        <v>8.91</v>
      </c>
      <c r="M662" s="10" t="n">
        <f aca="false">L662*E662</f>
        <v>53.46</v>
      </c>
      <c r="N662" s="1" t="str">
        <f aca="false">IF(I662="Rob","Robusta",IF(I662="Exc","Excelsa",IF(I662="Ara","Arab",IF(I662="Lib","Liberica"))))</f>
        <v>Excelsa</v>
      </c>
      <c r="O662" s="1" t="str">
        <f aca="false">IF(J662="M","Medium",IF(J662="L","Light",IF(J662="D","Dark")))</f>
        <v>Light</v>
      </c>
    </row>
    <row r="663" customFormat="false" ht="15" hidden="false" customHeight="false" outlineLevel="0" collapsed="false">
      <c r="A663" s="7" t="s">
        <v>1301</v>
      </c>
      <c r="B663" s="8" t="n">
        <v>44485</v>
      </c>
      <c r="C663" s="7" t="s">
        <v>1302</v>
      </c>
      <c r="D663" s="1" t="s">
        <v>59</v>
      </c>
      <c r="E663" s="7" t="n">
        <v>6</v>
      </c>
      <c r="F663" s="7" t="str">
        <f aca="false">_xlfn.XLOOKUP(C663,customers!A662:A1662,customers!B662:B1662,,0)</f>
        <v>Annie Campsall</v>
      </c>
      <c r="G663" s="7" t="str">
        <f aca="false">IF(_xlfn.XLOOKUP(C663,customers!$A$1:$A$1001,customers!$C$1:$C$1001,,3)=0,"",_xlfn.XLOOKUP(C663,customers!$A$1:$A$1001,customers!$C$1:$C$1001,,3))</f>
        <v>acampsallid@zimbio.com</v>
      </c>
      <c r="H663" s="7" t="str">
        <f aca="false">_xlfn.XLOOKUP(C663,customers!$A$1:$A$1001,customers!$G$1:$G$1001,,0)</f>
        <v>United States</v>
      </c>
      <c r="I663" s="1" t="str">
        <f aca="false">VLOOKUP(D663,products!$A$1:$G$49,2,0)</f>
        <v>Ara</v>
      </c>
      <c r="J663" s="1" t="str">
        <f aca="false">VLOOKUP($D663,products!$A$1:$G$49,3,0)</f>
        <v>M</v>
      </c>
      <c r="K663" s="9" t="n">
        <f aca="false">VLOOKUP($D663,products!$A$1:$G$49,4,0)</f>
        <v>0.2</v>
      </c>
      <c r="L663" s="10" t="n">
        <f aca="false">VLOOKUP($D663,products!$A$1:$G$49,5,0)</f>
        <v>3.375</v>
      </c>
      <c r="M663" s="10" t="n">
        <f aca="false">L663*E663</f>
        <v>20.25</v>
      </c>
      <c r="N663" s="1" t="str">
        <f aca="false">IF(I663="Rob","Robusta",IF(I663="Exc","Excelsa",IF(I663="Ara","Arab",IF(I663="Lib","Liberica"))))</f>
        <v>Arab</v>
      </c>
      <c r="O663" s="1" t="str">
        <f aca="false">IF(J663="M","Medium",IF(J663="L","Light",IF(J663="D","Dark")))</f>
        <v>Medium</v>
      </c>
    </row>
    <row r="664" customFormat="false" ht="15" hidden="false" customHeight="false" outlineLevel="0" collapsed="false">
      <c r="A664" s="7" t="s">
        <v>1303</v>
      </c>
      <c r="B664" s="8" t="n">
        <v>44364</v>
      </c>
      <c r="C664" s="7" t="s">
        <v>1304</v>
      </c>
      <c r="D664" s="1" t="s">
        <v>124</v>
      </c>
      <c r="E664" s="7" t="n">
        <v>5</v>
      </c>
      <c r="F664" s="7" t="str">
        <f aca="false">_xlfn.XLOOKUP(C664,customers!A663:A1663,customers!B663:B1663,,0)</f>
        <v>Shermy Moseby</v>
      </c>
      <c r="G664" s="7" t="str">
        <f aca="false">IF(_xlfn.XLOOKUP(C664,customers!$A$1:$A$1001,customers!$C$1:$C$1001,,3)=0,"",_xlfn.XLOOKUP(C664,customers!$A$1:$A$1001,customers!$C$1:$C$1001,,3))</f>
        <v>smosebyie@stanford.edu</v>
      </c>
      <c r="H664" s="7" t="str">
        <f aca="false">_xlfn.XLOOKUP(C664,customers!$A$1:$A$1001,customers!$G$1:$G$1001,,0)</f>
        <v>United States</v>
      </c>
      <c r="I664" s="1" t="str">
        <f aca="false">VLOOKUP(D664,products!$A$1:$G$49,2,0)</f>
        <v>Lib</v>
      </c>
      <c r="J664" s="1" t="str">
        <f aca="false">VLOOKUP($D664,products!$A$1:$G$49,3,0)</f>
        <v>D</v>
      </c>
      <c r="K664" s="9" t="n">
        <f aca="false">VLOOKUP($D664,products!$A$1:$G$49,4,0)</f>
        <v>2.5</v>
      </c>
      <c r="L664" s="10" t="n">
        <f aca="false">VLOOKUP($D664,products!$A$1:$G$49,5,0)</f>
        <v>29.785</v>
      </c>
      <c r="M664" s="10" t="n">
        <f aca="false">L664*E664</f>
        <v>148.925</v>
      </c>
      <c r="N664" s="1" t="str">
        <f aca="false">IF(I664="Rob","Robusta",IF(I664="Exc","Excelsa",IF(I664="Ara","Arab",IF(I664="Lib","Liberica"))))</f>
        <v>Liberica</v>
      </c>
      <c r="O664" s="1" t="str">
        <f aca="false">IF(J664="M","Medium",IF(J664="L","Light",IF(J664="D","Dark")))</f>
        <v>Dark</v>
      </c>
    </row>
    <row r="665" customFormat="false" ht="15" hidden="false" customHeight="false" outlineLevel="0" collapsed="false">
      <c r="A665" s="7" t="s">
        <v>1305</v>
      </c>
      <c r="B665" s="8" t="n">
        <v>43554</v>
      </c>
      <c r="C665" s="7" t="s">
        <v>1306</v>
      </c>
      <c r="D665" s="1" t="s">
        <v>76</v>
      </c>
      <c r="E665" s="7" t="n">
        <v>6</v>
      </c>
      <c r="F665" s="7" t="str">
        <f aca="false">_xlfn.XLOOKUP(C665,customers!A664:A1664,customers!B664:B1664,,0)</f>
        <v>Corrie Wass</v>
      </c>
      <c r="G665" s="7" t="str">
        <f aca="false">IF(_xlfn.XLOOKUP(C665,customers!$A$1:$A$1001,customers!$C$1:$C$1001,,3)=0,"",_xlfn.XLOOKUP(C665,customers!$A$1:$A$1001,customers!$C$1:$C$1001,,3))</f>
        <v>cwassif@prweb.com</v>
      </c>
      <c r="H665" s="7" t="str">
        <f aca="false">_xlfn.XLOOKUP(C665,customers!$A$1:$A$1001,customers!$G$1:$G$1001,,0)</f>
        <v>United States</v>
      </c>
      <c r="I665" s="1" t="str">
        <f aca="false">VLOOKUP(D665,products!$A$1:$G$49,2,0)</f>
        <v>Ara</v>
      </c>
      <c r="J665" s="1" t="str">
        <f aca="false">VLOOKUP($D665,products!$A$1:$G$49,3,0)</f>
        <v>M</v>
      </c>
      <c r="K665" s="9" t="n">
        <f aca="false">VLOOKUP($D665,products!$A$1:$G$49,4,0)</f>
        <v>1</v>
      </c>
      <c r="L665" s="10" t="n">
        <f aca="false">VLOOKUP($D665,products!$A$1:$G$49,5,0)</f>
        <v>11.25</v>
      </c>
      <c r="M665" s="10" t="n">
        <f aca="false">L665*E665</f>
        <v>67.5</v>
      </c>
      <c r="N665" s="1" t="str">
        <f aca="false">IF(I665="Rob","Robusta",IF(I665="Exc","Excelsa",IF(I665="Ara","Arab",IF(I665="Lib","Liberica"))))</f>
        <v>Arab</v>
      </c>
      <c r="O665" s="1" t="str">
        <f aca="false">IF(J665="M","Medium",IF(J665="L","Light",IF(J665="D","Dark")))</f>
        <v>Medium</v>
      </c>
    </row>
    <row r="666" customFormat="false" ht="15" hidden="false" customHeight="false" outlineLevel="0" collapsed="false">
      <c r="A666" s="7" t="s">
        <v>1307</v>
      </c>
      <c r="B666" s="8" t="n">
        <v>44549</v>
      </c>
      <c r="C666" s="7" t="s">
        <v>1308</v>
      </c>
      <c r="D666" s="1" t="s">
        <v>260</v>
      </c>
      <c r="E666" s="7" t="n">
        <v>6</v>
      </c>
      <c r="F666" s="7" t="str">
        <f aca="false">_xlfn.XLOOKUP(C666,customers!A665:A1665,customers!B665:B1665,,0)</f>
        <v>Ira Sjostrom</v>
      </c>
      <c r="G666" s="7" t="str">
        <f aca="false">IF(_xlfn.XLOOKUP(C666,customers!$A$1:$A$1001,customers!$C$1:$C$1001,,3)=0,"",_xlfn.XLOOKUP(C666,customers!$A$1:$A$1001,customers!$C$1:$C$1001,,3))</f>
        <v>isjostromig@pbs.org</v>
      </c>
      <c r="H666" s="7" t="str">
        <f aca="false">_xlfn.XLOOKUP(C666,customers!$A$1:$A$1001,customers!$G$1:$G$1001,,0)</f>
        <v>United States</v>
      </c>
      <c r="I666" s="1" t="str">
        <f aca="false">VLOOKUP(D666,products!$A$1:$G$49,2,0)</f>
        <v>Exc</v>
      </c>
      <c r="J666" s="1" t="str">
        <f aca="false">VLOOKUP($D666,products!$A$1:$G$49,3,0)</f>
        <v>D</v>
      </c>
      <c r="K666" s="9" t="n">
        <f aca="false">VLOOKUP($D666,products!$A$1:$G$49,4,0)</f>
        <v>1</v>
      </c>
      <c r="L666" s="10" t="n">
        <f aca="false">VLOOKUP($D666,products!$A$1:$G$49,5,0)</f>
        <v>12.15</v>
      </c>
      <c r="M666" s="10" t="n">
        <f aca="false">L666*E666</f>
        <v>72.9</v>
      </c>
      <c r="N666" s="1" t="str">
        <f aca="false">IF(I666="Rob","Robusta",IF(I666="Exc","Excelsa",IF(I666="Ara","Arab",IF(I666="Lib","Liberica"))))</f>
        <v>Excelsa</v>
      </c>
      <c r="O666" s="1" t="str">
        <f aca="false">IF(J666="M","Medium",IF(J666="L","Light",IF(J666="D","Dark")))</f>
        <v>Dark</v>
      </c>
    </row>
    <row r="667" customFormat="false" ht="15" hidden="false" customHeight="false" outlineLevel="0" collapsed="false">
      <c r="A667" s="7" t="s">
        <v>1307</v>
      </c>
      <c r="B667" s="8" t="n">
        <v>44549</v>
      </c>
      <c r="C667" s="7" t="s">
        <v>1308</v>
      </c>
      <c r="D667" s="1" t="s">
        <v>53</v>
      </c>
      <c r="E667" s="7" t="n">
        <v>2</v>
      </c>
      <c r="F667" s="7" t="str">
        <f aca="false">_xlfn.XLOOKUP(C667,customers!A666:A1666,customers!B666:B1666,,0)</f>
        <v>Ira Sjostrom</v>
      </c>
      <c r="G667" s="7" t="str">
        <f aca="false">IF(_xlfn.XLOOKUP(C667,customers!$A$1:$A$1001,customers!$C$1:$C$1001,,3)=0,"",_xlfn.XLOOKUP(C667,customers!$A$1:$A$1001,customers!$C$1:$C$1001,,3))</f>
        <v>isjostromig@pbs.org</v>
      </c>
      <c r="H667" s="7" t="str">
        <f aca="false">_xlfn.XLOOKUP(C667,customers!$A$1:$A$1001,customers!$G$1:$G$1001,,0)</f>
        <v>United States</v>
      </c>
      <c r="I667" s="1" t="str">
        <f aca="false">VLOOKUP(D667,products!$A$1:$G$49,2,0)</f>
        <v>Lib</v>
      </c>
      <c r="J667" s="1" t="str">
        <f aca="false">VLOOKUP($D667,products!$A$1:$G$49,3,0)</f>
        <v>D</v>
      </c>
      <c r="K667" s="9" t="n">
        <f aca="false">VLOOKUP($D667,products!$A$1:$G$49,4,0)</f>
        <v>0.2</v>
      </c>
      <c r="L667" s="10" t="n">
        <f aca="false">VLOOKUP($D667,products!$A$1:$G$49,5,0)</f>
        <v>3.885</v>
      </c>
      <c r="M667" s="10" t="n">
        <f aca="false">L667*E667</f>
        <v>7.77</v>
      </c>
      <c r="N667" s="1" t="str">
        <f aca="false">IF(I667="Rob","Robusta",IF(I667="Exc","Excelsa",IF(I667="Ara","Arab",IF(I667="Lib","Liberica"))))</f>
        <v>Liberica</v>
      </c>
      <c r="O667" s="1" t="str">
        <f aca="false">IF(J667="M","Medium",IF(J667="L","Light",IF(J667="D","Dark")))</f>
        <v>Dark</v>
      </c>
    </row>
    <row r="668" customFormat="false" ht="15" hidden="false" customHeight="false" outlineLevel="0" collapsed="false">
      <c r="A668" s="7" t="s">
        <v>1309</v>
      </c>
      <c r="B668" s="8" t="n">
        <v>43987</v>
      </c>
      <c r="C668" s="7" t="s">
        <v>1310</v>
      </c>
      <c r="D668" s="1" t="s">
        <v>133</v>
      </c>
      <c r="E668" s="7" t="n">
        <v>4</v>
      </c>
      <c r="F668" s="7" t="str">
        <f aca="false">_xlfn.XLOOKUP(C668,customers!A667:A1667,customers!B667:B1667,,0)</f>
        <v>Jermaine Branchett</v>
      </c>
      <c r="G668" s="7" t="str">
        <f aca="false">IF(_xlfn.XLOOKUP(C668,customers!$A$1:$A$1001,customers!$C$1:$C$1001,,3)=0,"",_xlfn.XLOOKUP(C668,customers!$A$1:$A$1001,customers!$C$1:$C$1001,,3))</f>
        <v>jbranchettii@bravesites.com</v>
      </c>
      <c r="H668" s="7" t="str">
        <f aca="false">_xlfn.XLOOKUP(C668,customers!$A$1:$A$1001,customers!$G$1:$G$1001,,0)</f>
        <v>United States</v>
      </c>
      <c r="I668" s="1" t="str">
        <f aca="false">VLOOKUP(D668,products!$A$1:$G$49,2,0)</f>
        <v>Ara</v>
      </c>
      <c r="J668" s="1" t="str">
        <f aca="false">VLOOKUP($D668,products!$A$1:$G$49,3,0)</f>
        <v>D</v>
      </c>
      <c r="K668" s="9" t="n">
        <f aca="false">VLOOKUP($D668,products!$A$1:$G$49,4,0)</f>
        <v>2.5</v>
      </c>
      <c r="L668" s="10" t="n">
        <f aca="false">VLOOKUP($D668,products!$A$1:$G$49,5,0)</f>
        <v>22.885</v>
      </c>
      <c r="M668" s="10" t="n">
        <f aca="false">L668*E668</f>
        <v>91.54</v>
      </c>
      <c r="N668" s="1" t="str">
        <f aca="false">IF(I668="Rob","Robusta",IF(I668="Exc","Excelsa",IF(I668="Ara","Arab",IF(I668="Lib","Liberica"))))</f>
        <v>Arab</v>
      </c>
      <c r="O668" s="1" t="str">
        <f aca="false">IF(J668="M","Medium",IF(J668="L","Light",IF(J668="D","Dark")))</f>
        <v>Dark</v>
      </c>
    </row>
    <row r="669" customFormat="false" ht="15" hidden="false" customHeight="false" outlineLevel="0" collapsed="false">
      <c r="A669" s="7" t="s">
        <v>1311</v>
      </c>
      <c r="B669" s="8" t="n">
        <v>44451</v>
      </c>
      <c r="C669" s="7" t="s">
        <v>1312</v>
      </c>
      <c r="D669" s="1" t="s">
        <v>42</v>
      </c>
      <c r="E669" s="7" t="n">
        <v>6</v>
      </c>
      <c r="F669" s="7" t="str">
        <f aca="false">_xlfn.XLOOKUP(C669,customers!A668:A1668,customers!B668:B1668,,0)</f>
        <v>Nissie Rudland</v>
      </c>
      <c r="G669" s="7" t="str">
        <f aca="false">IF(_xlfn.XLOOKUP(C669,customers!$A$1:$A$1001,customers!$C$1:$C$1001,,3)=0,"",_xlfn.XLOOKUP(C669,customers!$A$1:$A$1001,customers!$C$1:$C$1001,,3))</f>
        <v>nrudlandij@blogs.com</v>
      </c>
      <c r="H669" s="7" t="str">
        <f aca="false">_xlfn.XLOOKUP(C669,customers!$A$1:$A$1001,customers!$G$1:$G$1001,,0)</f>
        <v>Ireland</v>
      </c>
      <c r="I669" s="1" t="str">
        <f aca="false">VLOOKUP(D669,products!$A$1:$G$49,2,0)</f>
        <v>Ara</v>
      </c>
      <c r="J669" s="1" t="str">
        <f aca="false">VLOOKUP($D669,products!$A$1:$G$49,3,0)</f>
        <v>D</v>
      </c>
      <c r="K669" s="9" t="n">
        <f aca="false">VLOOKUP($D669,products!$A$1:$G$49,4,0)</f>
        <v>1</v>
      </c>
      <c r="L669" s="10" t="n">
        <f aca="false">VLOOKUP($D669,products!$A$1:$G$49,5,0)</f>
        <v>9.95</v>
      </c>
      <c r="M669" s="10" t="n">
        <f aca="false">L669*E669</f>
        <v>59.7</v>
      </c>
      <c r="N669" s="1" t="str">
        <f aca="false">IF(I669="Rob","Robusta",IF(I669="Exc","Excelsa",IF(I669="Ara","Arab",IF(I669="Lib","Liberica"))))</f>
        <v>Arab</v>
      </c>
      <c r="O669" s="1" t="str">
        <f aca="false">IF(J669="M","Medium",IF(J669="L","Light",IF(J669="D","Dark")))</f>
        <v>Dark</v>
      </c>
    </row>
    <row r="670" customFormat="false" ht="15" hidden="false" customHeight="false" outlineLevel="0" collapsed="false">
      <c r="A670" s="7" t="s">
        <v>1313</v>
      </c>
      <c r="B670" s="8" t="n">
        <v>44636</v>
      </c>
      <c r="C670" s="7" t="s">
        <v>1296</v>
      </c>
      <c r="D670" s="1" t="s">
        <v>25</v>
      </c>
      <c r="E670" s="7" t="n">
        <v>5</v>
      </c>
      <c r="F670" s="7" t="str">
        <f aca="false">_xlfn.XLOOKUP(C670,customers!A669:A1669,customers!B669:B1669,,0)</f>
        <v>Janella Millett</v>
      </c>
      <c r="G670" s="7" t="str">
        <f aca="false">IF(_xlfn.XLOOKUP(C670,customers!$A$1:$A$1001,customers!$C$1:$C$1001,,3)=0,"",_xlfn.XLOOKUP(C670,customers!$A$1:$A$1001,customers!$C$1:$C$1001,,3))</f>
        <v>jmillettik@addtoany.com</v>
      </c>
      <c r="H670" s="7" t="str">
        <f aca="false">_xlfn.XLOOKUP(C670,customers!$A$1:$A$1001,customers!$G$1:$G$1001,,0)</f>
        <v>United States</v>
      </c>
      <c r="I670" s="1" t="str">
        <f aca="false">VLOOKUP(D670,products!$A$1:$G$49,2,0)</f>
        <v>Rob</v>
      </c>
      <c r="J670" s="1" t="str">
        <f aca="false">VLOOKUP($D670,products!$A$1:$G$49,3,0)</f>
        <v>L</v>
      </c>
      <c r="K670" s="9" t="n">
        <f aca="false">VLOOKUP($D670,products!$A$1:$G$49,4,0)</f>
        <v>2.5</v>
      </c>
      <c r="L670" s="10" t="n">
        <f aca="false">VLOOKUP($D670,products!$A$1:$G$49,5,0)</f>
        <v>27.485</v>
      </c>
      <c r="M670" s="10" t="n">
        <f aca="false">L670*E670</f>
        <v>137.425</v>
      </c>
      <c r="N670" s="1" t="str">
        <f aca="false">IF(I670="Rob","Robusta",IF(I670="Exc","Excelsa",IF(I670="Ara","Arab",IF(I670="Lib","Liberica"))))</f>
        <v>Robusta</v>
      </c>
      <c r="O670" s="1" t="str">
        <f aca="false">IF(J670="M","Medium",IF(J670="L","Light",IF(J670="D","Dark")))</f>
        <v>Light</v>
      </c>
    </row>
    <row r="671" customFormat="false" ht="15" hidden="false" customHeight="false" outlineLevel="0" collapsed="false">
      <c r="A671" s="7" t="s">
        <v>1314</v>
      </c>
      <c r="B671" s="8" t="n">
        <v>44551</v>
      </c>
      <c r="C671" s="7" t="s">
        <v>1315</v>
      </c>
      <c r="D671" s="1" t="s">
        <v>212</v>
      </c>
      <c r="E671" s="7" t="n">
        <v>2</v>
      </c>
      <c r="F671" s="7" t="str">
        <f aca="false">_xlfn.XLOOKUP(C671,customers!A670:A1670,customers!B670:B1670,,0)</f>
        <v>Ferdie Tourry</v>
      </c>
      <c r="G671" s="7" t="str">
        <f aca="false">IF(_xlfn.XLOOKUP(C671,customers!$A$1:$A$1001,customers!$C$1:$C$1001,,3)=0,"",_xlfn.XLOOKUP(C671,customers!$A$1:$A$1001,customers!$C$1:$C$1001,,3))</f>
        <v>ftourryil@google.de</v>
      </c>
      <c r="H671" s="7" t="str">
        <f aca="false">_xlfn.XLOOKUP(C671,customers!$A$1:$A$1001,customers!$G$1:$G$1001,,0)</f>
        <v>United States</v>
      </c>
      <c r="I671" s="1" t="str">
        <f aca="false">VLOOKUP(D671,products!$A$1:$G$49,2,0)</f>
        <v>Lib</v>
      </c>
      <c r="J671" s="1" t="str">
        <f aca="false">VLOOKUP($D671,products!$A$1:$G$49,3,0)</f>
        <v>M</v>
      </c>
      <c r="K671" s="9" t="n">
        <f aca="false">VLOOKUP($D671,products!$A$1:$G$49,4,0)</f>
        <v>2.5</v>
      </c>
      <c r="L671" s="10" t="n">
        <f aca="false">VLOOKUP($D671,products!$A$1:$G$49,5,0)</f>
        <v>33.465</v>
      </c>
      <c r="M671" s="10" t="n">
        <f aca="false">L671*E671</f>
        <v>66.93</v>
      </c>
      <c r="N671" s="1" t="str">
        <f aca="false">IF(I671="Rob","Robusta",IF(I671="Exc","Excelsa",IF(I671="Ara","Arab",IF(I671="Lib","Liberica"))))</f>
        <v>Liberica</v>
      </c>
      <c r="O671" s="1" t="str">
        <f aca="false">IF(J671="M","Medium",IF(J671="L","Light",IF(J671="D","Dark")))</f>
        <v>Medium</v>
      </c>
    </row>
    <row r="672" customFormat="false" ht="15" hidden="false" customHeight="false" outlineLevel="0" collapsed="false">
      <c r="A672" s="7" t="s">
        <v>1316</v>
      </c>
      <c r="B672" s="8" t="n">
        <v>43606</v>
      </c>
      <c r="C672" s="7" t="s">
        <v>1317</v>
      </c>
      <c r="D672" s="1" t="s">
        <v>92</v>
      </c>
      <c r="E672" s="7" t="n">
        <v>3</v>
      </c>
      <c r="F672" s="7" t="str">
        <f aca="false">_xlfn.XLOOKUP(C672,customers!A671:A1671,customers!B671:B1671,,0)</f>
        <v>Cecil Weatherall</v>
      </c>
      <c r="G672" s="7" t="str">
        <f aca="false">IF(_xlfn.XLOOKUP(C672,customers!$A$1:$A$1001,customers!$C$1:$C$1001,,3)=0,"",_xlfn.XLOOKUP(C672,customers!$A$1:$A$1001,customers!$C$1:$C$1001,,3))</f>
        <v>cweatherallim@toplist.cz</v>
      </c>
      <c r="H672" s="7" t="str">
        <f aca="false">_xlfn.XLOOKUP(C672,customers!$A$1:$A$1001,customers!$G$1:$G$1001,,0)</f>
        <v>United States</v>
      </c>
      <c r="I672" s="1" t="str">
        <f aca="false">VLOOKUP(D672,products!$A$1:$G$49,2,0)</f>
        <v>Lib</v>
      </c>
      <c r="J672" s="1" t="str">
        <f aca="false">VLOOKUP($D672,products!$A$1:$G$49,3,0)</f>
        <v>M</v>
      </c>
      <c r="K672" s="9" t="n">
        <f aca="false">VLOOKUP($D672,products!$A$1:$G$49,4,0)</f>
        <v>0.2</v>
      </c>
      <c r="L672" s="10" t="n">
        <f aca="false">VLOOKUP($D672,products!$A$1:$G$49,5,0)</f>
        <v>4.365</v>
      </c>
      <c r="M672" s="10" t="n">
        <f aca="false">L672*E672</f>
        <v>13.095</v>
      </c>
      <c r="N672" s="1" t="str">
        <f aca="false">IF(I672="Rob","Robusta",IF(I672="Exc","Excelsa",IF(I672="Ara","Arab",IF(I672="Lib","Liberica"))))</f>
        <v>Liberica</v>
      </c>
      <c r="O672" s="1" t="str">
        <f aca="false">IF(J672="M","Medium",IF(J672="L","Light",IF(J672="D","Dark")))</f>
        <v>Medium</v>
      </c>
    </row>
    <row r="673" customFormat="false" ht="15" hidden="false" customHeight="false" outlineLevel="0" collapsed="false">
      <c r="A673" s="7" t="s">
        <v>1318</v>
      </c>
      <c r="B673" s="8" t="n">
        <v>44495</v>
      </c>
      <c r="C673" s="7" t="s">
        <v>1319</v>
      </c>
      <c r="D673" s="1" t="s">
        <v>204</v>
      </c>
      <c r="E673" s="7" t="n">
        <v>5</v>
      </c>
      <c r="F673" s="7" t="str">
        <f aca="false">_xlfn.XLOOKUP(C673,customers!A672:A1672,customers!B672:B1672,,0)</f>
        <v>Gale Heindrick</v>
      </c>
      <c r="G673" s="7" t="str">
        <f aca="false">IF(_xlfn.XLOOKUP(C673,customers!$A$1:$A$1001,customers!$C$1:$C$1001,,3)=0,"",_xlfn.XLOOKUP(C673,customers!$A$1:$A$1001,customers!$C$1:$C$1001,,3))</f>
        <v>gheindrickin@usda.gov</v>
      </c>
      <c r="H673" s="7" t="str">
        <f aca="false">_xlfn.XLOOKUP(C673,customers!$A$1:$A$1001,customers!$G$1:$G$1001,,0)</f>
        <v>United States</v>
      </c>
      <c r="I673" s="1" t="str">
        <f aca="false">VLOOKUP(D673,products!$A$1:$G$49,2,0)</f>
        <v>Rob</v>
      </c>
      <c r="J673" s="1" t="str">
        <f aca="false">VLOOKUP($D673,products!$A$1:$G$49,3,0)</f>
        <v>L</v>
      </c>
      <c r="K673" s="9" t="n">
        <f aca="false">VLOOKUP($D673,products!$A$1:$G$49,4,0)</f>
        <v>1</v>
      </c>
      <c r="L673" s="10" t="n">
        <f aca="false">VLOOKUP($D673,products!$A$1:$G$49,5,0)</f>
        <v>11.95</v>
      </c>
      <c r="M673" s="10" t="n">
        <f aca="false">L673*E673</f>
        <v>59.75</v>
      </c>
      <c r="N673" s="1" t="str">
        <f aca="false">IF(I673="Rob","Robusta",IF(I673="Exc","Excelsa",IF(I673="Ara","Arab",IF(I673="Lib","Liberica"))))</f>
        <v>Robusta</v>
      </c>
      <c r="O673" s="1" t="str">
        <f aca="false">IF(J673="M","Medium",IF(J673="L","Light",IF(J673="D","Dark")))</f>
        <v>Light</v>
      </c>
    </row>
    <row r="674" customFormat="false" ht="15" hidden="false" customHeight="false" outlineLevel="0" collapsed="false">
      <c r="A674" s="7" t="s">
        <v>1320</v>
      </c>
      <c r="B674" s="8" t="n">
        <v>43916</v>
      </c>
      <c r="C674" s="7" t="s">
        <v>1321</v>
      </c>
      <c r="D674" s="1" t="s">
        <v>93</v>
      </c>
      <c r="E674" s="7" t="n">
        <v>5</v>
      </c>
      <c r="F674" s="7" t="str">
        <f aca="false">_xlfn.XLOOKUP(C674,customers!A673:A1673,customers!B673:B1673,,0)</f>
        <v>Layne Imason</v>
      </c>
      <c r="G674" s="7" t="str">
        <f aca="false">IF(_xlfn.XLOOKUP(C674,customers!$A$1:$A$1001,customers!$C$1:$C$1001,,3)=0,"",_xlfn.XLOOKUP(C674,customers!$A$1:$A$1001,customers!$C$1:$C$1001,,3))</f>
        <v>limasonio@discuz.net</v>
      </c>
      <c r="H674" s="7" t="str">
        <f aca="false">_xlfn.XLOOKUP(C674,customers!$A$1:$A$1001,customers!$G$1:$G$1001,,0)</f>
        <v>United States</v>
      </c>
      <c r="I674" s="1" t="str">
        <f aca="false">VLOOKUP(D674,products!$A$1:$G$49,2,0)</f>
        <v>Lib</v>
      </c>
      <c r="J674" s="1" t="str">
        <f aca="false">VLOOKUP($D674,products!$A$1:$G$49,3,0)</f>
        <v>M</v>
      </c>
      <c r="K674" s="9" t="n">
        <f aca="false">VLOOKUP($D674,products!$A$1:$G$49,4,0)</f>
        <v>0.5</v>
      </c>
      <c r="L674" s="10" t="n">
        <f aca="false">VLOOKUP($D674,products!$A$1:$G$49,5,0)</f>
        <v>8.73</v>
      </c>
      <c r="M674" s="10" t="n">
        <f aca="false">L674*E674</f>
        <v>43.65</v>
      </c>
      <c r="N674" s="1" t="str">
        <f aca="false">IF(I674="Rob","Robusta",IF(I674="Exc","Excelsa",IF(I674="Ara","Arab",IF(I674="Lib","Liberica"))))</f>
        <v>Liberica</v>
      </c>
      <c r="O674" s="1" t="str">
        <f aca="false">IF(J674="M","Medium",IF(J674="L","Light",IF(J674="D","Dark")))</f>
        <v>Medium</v>
      </c>
    </row>
    <row r="675" customFormat="false" ht="15" hidden="false" customHeight="false" outlineLevel="0" collapsed="false">
      <c r="A675" s="7" t="s">
        <v>1322</v>
      </c>
      <c r="B675" s="8" t="n">
        <v>44118</v>
      </c>
      <c r="C675" s="7" t="s">
        <v>1323</v>
      </c>
      <c r="D675" s="1" t="s">
        <v>24</v>
      </c>
      <c r="E675" s="7" t="n">
        <v>6</v>
      </c>
      <c r="F675" s="7" t="str">
        <f aca="false">_xlfn.XLOOKUP(C675,customers!A674:A1674,customers!B674:B1674,,0)</f>
        <v>Hazel Saill</v>
      </c>
      <c r="G675" s="7" t="str">
        <f aca="false">IF(_xlfn.XLOOKUP(C675,customers!$A$1:$A$1001,customers!$C$1:$C$1001,,3)=0,"",_xlfn.XLOOKUP(C675,customers!$A$1:$A$1001,customers!$C$1:$C$1001,,3))</f>
        <v>hsaillip@odnoklassniki.ru</v>
      </c>
      <c r="H675" s="7" t="str">
        <f aca="false">_xlfn.XLOOKUP(C675,customers!$A$1:$A$1001,customers!$G$1:$G$1001,,0)</f>
        <v>United States</v>
      </c>
      <c r="I675" s="1" t="str">
        <f aca="false">VLOOKUP(D675,products!$A$1:$G$49,2,0)</f>
        <v>Exc</v>
      </c>
      <c r="J675" s="1" t="str">
        <f aca="false">VLOOKUP($D675,products!$A$1:$G$49,3,0)</f>
        <v>M</v>
      </c>
      <c r="K675" s="9" t="n">
        <f aca="false">VLOOKUP($D675,products!$A$1:$G$49,4,0)</f>
        <v>1</v>
      </c>
      <c r="L675" s="10" t="n">
        <f aca="false">VLOOKUP($D675,products!$A$1:$G$49,5,0)</f>
        <v>13.75</v>
      </c>
      <c r="M675" s="10" t="n">
        <f aca="false">L675*E675</f>
        <v>82.5</v>
      </c>
      <c r="N675" s="1" t="str">
        <f aca="false">IF(I675="Rob","Robusta",IF(I675="Exc","Excelsa",IF(I675="Ara","Arab",IF(I675="Lib","Liberica"))))</f>
        <v>Excelsa</v>
      </c>
      <c r="O675" s="1" t="str">
        <f aca="false">IF(J675="M","Medium",IF(J675="L","Light",IF(J675="D","Dark")))</f>
        <v>Medium</v>
      </c>
    </row>
    <row r="676" customFormat="false" ht="15" hidden="false" customHeight="false" outlineLevel="0" collapsed="false">
      <c r="A676" s="7" t="s">
        <v>1324</v>
      </c>
      <c r="B676" s="8" t="n">
        <v>44543</v>
      </c>
      <c r="C676" s="7" t="s">
        <v>1325</v>
      </c>
      <c r="D676" s="1" t="s">
        <v>219</v>
      </c>
      <c r="E676" s="7" t="n">
        <v>6</v>
      </c>
      <c r="F676" s="7" t="str">
        <f aca="false">_xlfn.XLOOKUP(C676,customers!A675:A1675,customers!B675:B1675,,0)</f>
        <v>Hermann Larvor</v>
      </c>
      <c r="G676" s="7" t="str">
        <f aca="false">IF(_xlfn.XLOOKUP(C676,customers!$A$1:$A$1001,customers!$C$1:$C$1001,,3)=0,"",_xlfn.XLOOKUP(C676,customers!$A$1:$A$1001,customers!$C$1:$C$1001,,3))</f>
        <v>hlarvoriq@last.fm</v>
      </c>
      <c r="H676" s="7" t="str">
        <f aca="false">_xlfn.XLOOKUP(C676,customers!$A$1:$A$1001,customers!$G$1:$G$1001,,0)</f>
        <v>United States</v>
      </c>
      <c r="I676" s="1" t="str">
        <f aca="false">VLOOKUP(D676,products!$A$1:$G$49,2,0)</f>
        <v>Ara</v>
      </c>
      <c r="J676" s="1" t="str">
        <f aca="false">VLOOKUP($D676,products!$A$1:$G$49,3,0)</f>
        <v>L</v>
      </c>
      <c r="K676" s="9" t="n">
        <f aca="false">VLOOKUP($D676,products!$A$1:$G$49,4,0)</f>
        <v>2.5</v>
      </c>
      <c r="L676" s="10" t="n">
        <f aca="false">VLOOKUP($D676,products!$A$1:$G$49,5,0)</f>
        <v>29.785</v>
      </c>
      <c r="M676" s="10" t="n">
        <f aca="false">L676*E676</f>
        <v>178.71</v>
      </c>
      <c r="N676" s="1" t="str">
        <f aca="false">IF(I676="Rob","Robusta",IF(I676="Exc","Excelsa",IF(I676="Ara","Arab",IF(I676="Lib","Liberica"))))</f>
        <v>Arab</v>
      </c>
      <c r="O676" s="1" t="str">
        <f aca="false">IF(J676="M","Medium",IF(J676="L","Light",IF(J676="D","Dark")))</f>
        <v>Light</v>
      </c>
    </row>
    <row r="677" customFormat="false" ht="15" hidden="false" customHeight="false" outlineLevel="0" collapsed="false">
      <c r="A677" s="7" t="s">
        <v>1326</v>
      </c>
      <c r="B677" s="8" t="n">
        <v>44263</v>
      </c>
      <c r="C677" s="7" t="s">
        <v>1327</v>
      </c>
      <c r="D677" s="1" t="s">
        <v>124</v>
      </c>
      <c r="E677" s="7" t="n">
        <v>4</v>
      </c>
      <c r="F677" s="7" t="str">
        <f aca="false">_xlfn.XLOOKUP(C677,customers!A676:A1676,customers!B676:B1676,,0)</f>
        <v>Terri Lyford</v>
      </c>
      <c r="G677" s="7" t="str">
        <f aca="false">IF(_xlfn.XLOOKUP(C677,customers!$A$1:$A$1001,customers!$C$1:$C$1001,,3)=0,"",_xlfn.XLOOKUP(C677,customers!$A$1:$A$1001,customers!$C$1:$C$1001,,3))</f>
        <v/>
      </c>
      <c r="H677" s="7" t="str">
        <f aca="false">_xlfn.XLOOKUP(C677,customers!$A$1:$A$1001,customers!$G$1:$G$1001,,0)</f>
        <v>United States</v>
      </c>
      <c r="I677" s="1" t="str">
        <f aca="false">VLOOKUP(D677,products!$A$1:$G$49,2,0)</f>
        <v>Lib</v>
      </c>
      <c r="J677" s="1" t="str">
        <f aca="false">VLOOKUP($D677,products!$A$1:$G$49,3,0)</f>
        <v>D</v>
      </c>
      <c r="K677" s="9" t="n">
        <f aca="false">VLOOKUP($D677,products!$A$1:$G$49,4,0)</f>
        <v>2.5</v>
      </c>
      <c r="L677" s="10" t="n">
        <f aca="false">VLOOKUP($D677,products!$A$1:$G$49,5,0)</f>
        <v>29.785</v>
      </c>
      <c r="M677" s="10" t="n">
        <f aca="false">L677*E677</f>
        <v>119.14</v>
      </c>
      <c r="N677" s="1" t="str">
        <f aca="false">IF(I677="Rob","Robusta",IF(I677="Exc","Excelsa",IF(I677="Ara","Arab",IF(I677="Lib","Liberica"))))</f>
        <v>Liberica</v>
      </c>
      <c r="O677" s="1" t="str">
        <f aca="false">IF(J677="M","Medium",IF(J677="L","Light",IF(J677="D","Dark")))</f>
        <v>Dark</v>
      </c>
    </row>
    <row r="678" customFormat="false" ht="15" hidden="false" customHeight="false" outlineLevel="0" collapsed="false">
      <c r="A678" s="7" t="s">
        <v>1328</v>
      </c>
      <c r="B678" s="8" t="n">
        <v>44217</v>
      </c>
      <c r="C678" s="7" t="s">
        <v>1329</v>
      </c>
      <c r="D678" s="1" t="s">
        <v>98</v>
      </c>
      <c r="E678" s="7" t="n">
        <v>5</v>
      </c>
      <c r="F678" s="7" t="str">
        <f aca="false">_xlfn.XLOOKUP(C678,customers!A677:A1677,customers!B677:B1677,,0)</f>
        <v>Gabey Cogan</v>
      </c>
      <c r="G678" s="7" t="str">
        <f aca="false">IF(_xlfn.XLOOKUP(C678,customers!$A$1:$A$1001,customers!$C$1:$C$1001,,3)=0,"",_xlfn.XLOOKUP(C678,customers!$A$1:$A$1001,customers!$C$1:$C$1001,,3))</f>
        <v/>
      </c>
      <c r="H678" s="7" t="str">
        <f aca="false">_xlfn.XLOOKUP(C678,customers!$A$1:$A$1001,customers!$G$1:$G$1001,,0)</f>
        <v>United States</v>
      </c>
      <c r="I678" s="1" t="str">
        <f aca="false">VLOOKUP(D678,products!$A$1:$G$49,2,0)</f>
        <v>Lib</v>
      </c>
      <c r="J678" s="1" t="str">
        <f aca="false">VLOOKUP($D678,products!$A$1:$G$49,3,0)</f>
        <v>L</v>
      </c>
      <c r="K678" s="9" t="n">
        <f aca="false">VLOOKUP($D678,products!$A$1:$G$49,4,0)</f>
        <v>0.5</v>
      </c>
      <c r="L678" s="10" t="n">
        <f aca="false">VLOOKUP($D678,products!$A$1:$G$49,5,0)</f>
        <v>9.51</v>
      </c>
      <c r="M678" s="10" t="n">
        <f aca="false">L678*E678</f>
        <v>47.55</v>
      </c>
      <c r="N678" s="1" t="str">
        <f aca="false">IF(I678="Rob","Robusta",IF(I678="Exc","Excelsa",IF(I678="Ara","Arab",IF(I678="Lib","Liberica"))))</f>
        <v>Liberica</v>
      </c>
      <c r="O678" s="1" t="str">
        <f aca="false">IF(J678="M","Medium",IF(J678="L","Light",IF(J678="D","Dark")))</f>
        <v>Light</v>
      </c>
    </row>
    <row r="679" customFormat="false" ht="15" hidden="false" customHeight="false" outlineLevel="0" collapsed="false">
      <c r="A679" s="7" t="s">
        <v>1330</v>
      </c>
      <c r="B679" s="8" t="n">
        <v>44206</v>
      </c>
      <c r="C679" s="7" t="s">
        <v>1331</v>
      </c>
      <c r="D679" s="1" t="s">
        <v>93</v>
      </c>
      <c r="E679" s="7" t="n">
        <v>5</v>
      </c>
      <c r="F679" s="7" t="str">
        <f aca="false">_xlfn.XLOOKUP(C679,customers!A678:A1678,customers!B678:B1678,,0)</f>
        <v>Charin Penwarden</v>
      </c>
      <c r="G679" s="7" t="str">
        <f aca="false">IF(_xlfn.XLOOKUP(C679,customers!$A$1:$A$1001,customers!$C$1:$C$1001,,3)=0,"",_xlfn.XLOOKUP(C679,customers!$A$1:$A$1001,customers!$C$1:$C$1001,,3))</f>
        <v>cpenwardenit@mlb.com</v>
      </c>
      <c r="H679" s="7" t="str">
        <f aca="false">_xlfn.XLOOKUP(C679,customers!$A$1:$A$1001,customers!$G$1:$G$1001,,0)</f>
        <v>Ireland</v>
      </c>
      <c r="I679" s="1" t="str">
        <f aca="false">VLOOKUP(D679,products!$A$1:$G$49,2,0)</f>
        <v>Lib</v>
      </c>
      <c r="J679" s="1" t="str">
        <f aca="false">VLOOKUP($D679,products!$A$1:$G$49,3,0)</f>
        <v>M</v>
      </c>
      <c r="K679" s="9" t="n">
        <f aca="false">VLOOKUP($D679,products!$A$1:$G$49,4,0)</f>
        <v>0.5</v>
      </c>
      <c r="L679" s="10" t="n">
        <f aca="false">VLOOKUP($D679,products!$A$1:$G$49,5,0)</f>
        <v>8.73</v>
      </c>
      <c r="M679" s="10" t="n">
        <f aca="false">L679*E679</f>
        <v>43.65</v>
      </c>
      <c r="N679" s="1" t="str">
        <f aca="false">IF(I679="Rob","Robusta",IF(I679="Exc","Excelsa",IF(I679="Ara","Arab",IF(I679="Lib","Liberica"))))</f>
        <v>Liberica</v>
      </c>
      <c r="O679" s="1" t="str">
        <f aca="false">IF(J679="M","Medium",IF(J679="L","Light",IF(J679="D","Dark")))</f>
        <v>Medium</v>
      </c>
    </row>
    <row r="680" customFormat="false" ht="15" hidden="false" customHeight="false" outlineLevel="0" collapsed="false">
      <c r="A680" s="7" t="s">
        <v>1332</v>
      </c>
      <c r="B680" s="8" t="n">
        <v>44281</v>
      </c>
      <c r="C680" s="7" t="s">
        <v>1333</v>
      </c>
      <c r="D680" s="1" t="s">
        <v>219</v>
      </c>
      <c r="E680" s="7" t="n">
        <v>6</v>
      </c>
      <c r="F680" s="7" t="str">
        <f aca="false">_xlfn.XLOOKUP(C680,customers!A679:A1679,customers!B679:B1679,,0)</f>
        <v>Milty Middis</v>
      </c>
      <c r="G680" s="7" t="str">
        <f aca="false">IF(_xlfn.XLOOKUP(C680,customers!$A$1:$A$1001,customers!$C$1:$C$1001,,3)=0,"",_xlfn.XLOOKUP(C680,customers!$A$1:$A$1001,customers!$C$1:$C$1001,,3))</f>
        <v>mmiddisiu@dmoz.org</v>
      </c>
      <c r="H680" s="7" t="str">
        <f aca="false">_xlfn.XLOOKUP(C680,customers!$A$1:$A$1001,customers!$G$1:$G$1001,,0)</f>
        <v>United States</v>
      </c>
      <c r="I680" s="1" t="str">
        <f aca="false">VLOOKUP(D680,products!$A$1:$G$49,2,0)</f>
        <v>Ara</v>
      </c>
      <c r="J680" s="1" t="str">
        <f aca="false">VLOOKUP($D680,products!$A$1:$G$49,3,0)</f>
        <v>L</v>
      </c>
      <c r="K680" s="9" t="n">
        <f aca="false">VLOOKUP($D680,products!$A$1:$G$49,4,0)</f>
        <v>2.5</v>
      </c>
      <c r="L680" s="10" t="n">
        <f aca="false">VLOOKUP($D680,products!$A$1:$G$49,5,0)</f>
        <v>29.785</v>
      </c>
      <c r="M680" s="10" t="n">
        <f aca="false">L680*E680</f>
        <v>178.71</v>
      </c>
      <c r="N680" s="1" t="str">
        <f aca="false">IF(I680="Rob","Robusta",IF(I680="Exc","Excelsa",IF(I680="Ara","Arab",IF(I680="Lib","Liberica"))))</f>
        <v>Arab</v>
      </c>
      <c r="O680" s="1" t="str">
        <f aca="false">IF(J680="M","Medium",IF(J680="L","Light",IF(J680="D","Dark")))</f>
        <v>Light</v>
      </c>
    </row>
    <row r="681" customFormat="false" ht="15" hidden="false" customHeight="false" outlineLevel="0" collapsed="false">
      <c r="A681" s="7" t="s">
        <v>1334</v>
      </c>
      <c r="B681" s="8" t="n">
        <v>44645</v>
      </c>
      <c r="C681" s="7" t="s">
        <v>1335</v>
      </c>
      <c r="D681" s="1" t="s">
        <v>25</v>
      </c>
      <c r="E681" s="7" t="n">
        <v>1</v>
      </c>
      <c r="F681" s="7" t="str">
        <f aca="false">_xlfn.XLOOKUP(C681,customers!A680:A1680,customers!B680:B1680,,0)</f>
        <v>Adrianne Vairow</v>
      </c>
      <c r="G681" s="7" t="str">
        <f aca="false">IF(_xlfn.XLOOKUP(C681,customers!$A$1:$A$1001,customers!$C$1:$C$1001,,3)=0,"",_xlfn.XLOOKUP(C681,customers!$A$1:$A$1001,customers!$C$1:$C$1001,,3))</f>
        <v>avairowiv@studiopress.com</v>
      </c>
      <c r="H681" s="7" t="str">
        <f aca="false">_xlfn.XLOOKUP(C681,customers!$A$1:$A$1001,customers!$G$1:$G$1001,,0)</f>
        <v>United Kingdom</v>
      </c>
      <c r="I681" s="1" t="str">
        <f aca="false">VLOOKUP(D681,products!$A$1:$G$49,2,0)</f>
        <v>Rob</v>
      </c>
      <c r="J681" s="1" t="str">
        <f aca="false">VLOOKUP($D681,products!$A$1:$G$49,3,0)</f>
        <v>L</v>
      </c>
      <c r="K681" s="9" t="n">
        <f aca="false">VLOOKUP($D681,products!$A$1:$G$49,4,0)</f>
        <v>2.5</v>
      </c>
      <c r="L681" s="10" t="n">
        <f aca="false">VLOOKUP($D681,products!$A$1:$G$49,5,0)</f>
        <v>27.485</v>
      </c>
      <c r="M681" s="10" t="n">
        <f aca="false">L681*E681</f>
        <v>27.485</v>
      </c>
      <c r="N681" s="1" t="str">
        <f aca="false">IF(I681="Rob","Robusta",IF(I681="Exc","Excelsa",IF(I681="Ara","Arab",IF(I681="Lib","Liberica"))))</f>
        <v>Robusta</v>
      </c>
      <c r="O681" s="1" t="str">
        <f aca="false">IF(J681="M","Medium",IF(J681="L","Light",IF(J681="D","Dark")))</f>
        <v>Light</v>
      </c>
    </row>
    <row r="682" customFormat="false" ht="15" hidden="false" customHeight="false" outlineLevel="0" collapsed="false">
      <c r="A682" s="7" t="s">
        <v>1336</v>
      </c>
      <c r="B682" s="8" t="n">
        <v>44399</v>
      </c>
      <c r="C682" s="7" t="s">
        <v>1337</v>
      </c>
      <c r="D682" s="1" t="s">
        <v>76</v>
      </c>
      <c r="E682" s="7" t="n">
        <v>5</v>
      </c>
      <c r="F682" s="7" t="str">
        <f aca="false">_xlfn.XLOOKUP(C682,customers!A681:A1681,customers!B681:B1681,,0)</f>
        <v>Anjanette Goldie</v>
      </c>
      <c r="G682" s="7" t="str">
        <f aca="false">IF(_xlfn.XLOOKUP(C682,customers!$A$1:$A$1001,customers!$C$1:$C$1001,,3)=0,"",_xlfn.XLOOKUP(C682,customers!$A$1:$A$1001,customers!$C$1:$C$1001,,3))</f>
        <v>agoldieiw@goo.gl</v>
      </c>
      <c r="H682" s="7" t="str">
        <f aca="false">_xlfn.XLOOKUP(C682,customers!$A$1:$A$1001,customers!$G$1:$G$1001,,0)</f>
        <v>United States</v>
      </c>
      <c r="I682" s="1" t="str">
        <f aca="false">VLOOKUP(D682,products!$A$1:$G$49,2,0)</f>
        <v>Ara</v>
      </c>
      <c r="J682" s="1" t="str">
        <f aca="false">VLOOKUP($D682,products!$A$1:$G$49,3,0)</f>
        <v>M</v>
      </c>
      <c r="K682" s="9" t="n">
        <f aca="false">VLOOKUP($D682,products!$A$1:$G$49,4,0)</f>
        <v>1</v>
      </c>
      <c r="L682" s="10" t="n">
        <f aca="false">VLOOKUP($D682,products!$A$1:$G$49,5,0)</f>
        <v>11.25</v>
      </c>
      <c r="M682" s="10" t="n">
        <f aca="false">L682*E682</f>
        <v>56.25</v>
      </c>
      <c r="N682" s="1" t="str">
        <f aca="false">IF(I682="Rob","Robusta",IF(I682="Exc","Excelsa",IF(I682="Ara","Arab",IF(I682="Lib","Liberica"))))</f>
        <v>Arab</v>
      </c>
      <c r="O682" s="1" t="str">
        <f aca="false">IF(J682="M","Medium",IF(J682="L","Light",IF(J682="D","Dark")))</f>
        <v>Medium</v>
      </c>
    </row>
    <row r="683" customFormat="false" ht="15" hidden="false" customHeight="false" outlineLevel="0" collapsed="false">
      <c r="A683" s="7" t="s">
        <v>1338</v>
      </c>
      <c r="B683" s="8" t="n">
        <v>44080</v>
      </c>
      <c r="C683" s="7" t="s">
        <v>1339</v>
      </c>
      <c r="D683" s="1" t="s">
        <v>34</v>
      </c>
      <c r="E683" s="7" t="n">
        <v>2</v>
      </c>
      <c r="F683" s="7" t="str">
        <f aca="false">_xlfn.XLOOKUP(C683,customers!A682:A1682,customers!B682:B1682,,0)</f>
        <v>Nicky Ayris</v>
      </c>
      <c r="G683" s="7" t="str">
        <f aca="false">IF(_xlfn.XLOOKUP(C683,customers!$A$1:$A$1001,customers!$C$1:$C$1001,,3)=0,"",_xlfn.XLOOKUP(C683,customers!$A$1:$A$1001,customers!$C$1:$C$1001,,3))</f>
        <v>nayrisix@t-online.de</v>
      </c>
      <c r="H683" s="7" t="str">
        <f aca="false">_xlfn.XLOOKUP(C683,customers!$A$1:$A$1001,customers!$G$1:$G$1001,,0)</f>
        <v>United Kingdom</v>
      </c>
      <c r="I683" s="1" t="str">
        <f aca="false">VLOOKUP(D683,products!$A$1:$G$49,2,0)</f>
        <v>Lib</v>
      </c>
      <c r="J683" s="1" t="str">
        <f aca="false">VLOOKUP($D683,products!$A$1:$G$49,3,0)</f>
        <v>L</v>
      </c>
      <c r="K683" s="9" t="n">
        <f aca="false">VLOOKUP($D683,products!$A$1:$G$49,4,0)</f>
        <v>0.2</v>
      </c>
      <c r="L683" s="10" t="n">
        <f aca="false">VLOOKUP($D683,products!$A$1:$G$49,5,0)</f>
        <v>4.755</v>
      </c>
      <c r="M683" s="10" t="n">
        <f aca="false">L683*E683</f>
        <v>9.51</v>
      </c>
      <c r="N683" s="1" t="str">
        <f aca="false">IF(I683="Rob","Robusta",IF(I683="Exc","Excelsa",IF(I683="Ara","Arab",IF(I683="Lib","Liberica"))))</f>
        <v>Liberica</v>
      </c>
      <c r="O683" s="1" t="str">
        <f aca="false">IF(J683="M","Medium",IF(J683="L","Light",IF(J683="D","Dark")))</f>
        <v>Light</v>
      </c>
    </row>
    <row r="684" customFormat="false" ht="15" hidden="false" customHeight="false" outlineLevel="0" collapsed="false">
      <c r="A684" s="7" t="s">
        <v>1340</v>
      </c>
      <c r="B684" s="8" t="n">
        <v>43827</v>
      </c>
      <c r="C684" s="7" t="s">
        <v>1341</v>
      </c>
      <c r="D684" s="1" t="s">
        <v>79</v>
      </c>
      <c r="E684" s="7" t="n">
        <v>2</v>
      </c>
      <c r="F684" s="7" t="str">
        <f aca="false">_xlfn.XLOOKUP(C684,customers!A683:A1683,customers!B683:B1683,,0)</f>
        <v>Laryssa Benediktovich</v>
      </c>
      <c r="G684" s="7" t="str">
        <f aca="false">IF(_xlfn.XLOOKUP(C684,customers!$A$1:$A$1001,customers!$C$1:$C$1001,,3)=0,"",_xlfn.XLOOKUP(C684,customers!$A$1:$A$1001,customers!$C$1:$C$1001,,3))</f>
        <v>lbenediktovichiy@wunderground.com</v>
      </c>
      <c r="H684" s="7" t="str">
        <f aca="false">_xlfn.XLOOKUP(C684,customers!$A$1:$A$1001,customers!$G$1:$G$1001,,0)</f>
        <v>United States</v>
      </c>
      <c r="I684" s="1" t="str">
        <f aca="false">VLOOKUP(D684,products!$A$1:$G$49,2,0)</f>
        <v>Exc</v>
      </c>
      <c r="J684" s="1" t="str">
        <f aca="false">VLOOKUP($D684,products!$A$1:$G$49,3,0)</f>
        <v>M</v>
      </c>
      <c r="K684" s="9" t="n">
        <f aca="false">VLOOKUP($D684,products!$A$1:$G$49,4,0)</f>
        <v>0.2</v>
      </c>
      <c r="L684" s="10" t="n">
        <f aca="false">VLOOKUP($D684,products!$A$1:$G$49,5,0)</f>
        <v>4.125</v>
      </c>
      <c r="M684" s="10" t="n">
        <f aca="false">L684*E684</f>
        <v>8.25</v>
      </c>
      <c r="N684" s="1" t="str">
        <f aca="false">IF(I684="Rob","Robusta",IF(I684="Exc","Excelsa",IF(I684="Ara","Arab",IF(I684="Lib","Liberica"))))</f>
        <v>Excelsa</v>
      </c>
      <c r="O684" s="1" t="str">
        <f aca="false">IF(J684="M","Medium",IF(J684="L","Light",IF(J684="D","Dark")))</f>
        <v>Medium</v>
      </c>
    </row>
    <row r="685" customFormat="false" ht="15" hidden="false" customHeight="false" outlineLevel="0" collapsed="false">
      <c r="A685" s="7" t="s">
        <v>1342</v>
      </c>
      <c r="B685" s="8" t="n">
        <v>43941</v>
      </c>
      <c r="C685" s="7" t="s">
        <v>1343</v>
      </c>
      <c r="D685" s="1" t="s">
        <v>138</v>
      </c>
      <c r="E685" s="7" t="n">
        <v>6</v>
      </c>
      <c r="F685" s="7" t="str">
        <f aca="false">_xlfn.XLOOKUP(C685,customers!A684:A1684,customers!B684:B1684,,0)</f>
        <v>Theo Jacobovitz</v>
      </c>
      <c r="G685" s="7" t="str">
        <f aca="false">IF(_xlfn.XLOOKUP(C685,customers!$A$1:$A$1001,customers!$C$1:$C$1001,,3)=0,"",_xlfn.XLOOKUP(C685,customers!$A$1:$A$1001,customers!$C$1:$C$1001,,3))</f>
        <v>tjacobovitziz@cbc.ca</v>
      </c>
      <c r="H685" s="7" t="str">
        <f aca="false">_xlfn.XLOOKUP(C685,customers!$A$1:$A$1001,customers!$G$1:$G$1001,,0)</f>
        <v>United States</v>
      </c>
      <c r="I685" s="1" t="str">
        <f aca="false">VLOOKUP(D685,products!$A$1:$G$49,2,0)</f>
        <v>Lib</v>
      </c>
      <c r="J685" s="1" t="str">
        <f aca="false">VLOOKUP($D685,products!$A$1:$G$49,3,0)</f>
        <v>D</v>
      </c>
      <c r="K685" s="9" t="n">
        <f aca="false">VLOOKUP($D685,products!$A$1:$G$49,4,0)</f>
        <v>0.5</v>
      </c>
      <c r="L685" s="10" t="n">
        <f aca="false">VLOOKUP($D685,products!$A$1:$G$49,5,0)</f>
        <v>7.77</v>
      </c>
      <c r="M685" s="10" t="n">
        <f aca="false">L685*E685</f>
        <v>46.62</v>
      </c>
      <c r="N685" s="1" t="str">
        <f aca="false">IF(I685="Rob","Robusta",IF(I685="Exc","Excelsa",IF(I685="Ara","Arab",IF(I685="Lib","Liberica"))))</f>
        <v>Liberica</v>
      </c>
      <c r="O685" s="1" t="str">
        <f aca="false">IF(J685="M","Medium",IF(J685="L","Light",IF(J685="D","Dark")))</f>
        <v>Dark</v>
      </c>
    </row>
    <row r="686" customFormat="false" ht="15" hidden="false" customHeight="false" outlineLevel="0" collapsed="false">
      <c r="A686" s="7" t="s">
        <v>1344</v>
      </c>
      <c r="B686" s="8" t="n">
        <v>43517</v>
      </c>
      <c r="C686" s="7" t="s">
        <v>1345</v>
      </c>
      <c r="D686" s="1" t="s">
        <v>204</v>
      </c>
      <c r="E686" s="7" t="n">
        <v>6</v>
      </c>
      <c r="F686" s="7" t="str">
        <f aca="false">_xlfn.XLOOKUP(C686,customers!A685:A1685,customers!B685:B1685,,0)</f>
        <v>Becca Ableson</v>
      </c>
      <c r="G686" s="7" t="str">
        <f aca="false">IF(_xlfn.XLOOKUP(C686,customers!$A$1:$A$1001,customers!$C$1:$C$1001,,3)=0,"",_xlfn.XLOOKUP(C686,customers!$A$1:$A$1001,customers!$C$1:$C$1001,,3))</f>
        <v/>
      </c>
      <c r="H686" s="7" t="str">
        <f aca="false">_xlfn.XLOOKUP(C686,customers!$A$1:$A$1001,customers!$G$1:$G$1001,,0)</f>
        <v>United States</v>
      </c>
      <c r="I686" s="1" t="str">
        <f aca="false">VLOOKUP(D686,products!$A$1:$G$49,2,0)</f>
        <v>Rob</v>
      </c>
      <c r="J686" s="1" t="str">
        <f aca="false">VLOOKUP($D686,products!$A$1:$G$49,3,0)</f>
        <v>L</v>
      </c>
      <c r="K686" s="9" t="n">
        <f aca="false">VLOOKUP($D686,products!$A$1:$G$49,4,0)</f>
        <v>1</v>
      </c>
      <c r="L686" s="10" t="n">
        <f aca="false">VLOOKUP($D686,products!$A$1:$G$49,5,0)</f>
        <v>11.95</v>
      </c>
      <c r="M686" s="10" t="n">
        <f aca="false">L686*E686</f>
        <v>71.7</v>
      </c>
      <c r="N686" s="1" t="str">
        <f aca="false">IF(I686="Rob","Robusta",IF(I686="Exc","Excelsa",IF(I686="Ara","Arab",IF(I686="Lib","Liberica"))))</f>
        <v>Robusta</v>
      </c>
      <c r="O686" s="1" t="str">
        <f aca="false">IF(J686="M","Medium",IF(J686="L","Light",IF(J686="D","Dark")))</f>
        <v>Light</v>
      </c>
    </row>
    <row r="687" customFormat="false" ht="15" hidden="false" customHeight="false" outlineLevel="0" collapsed="false">
      <c r="A687" s="7" t="s">
        <v>1346</v>
      </c>
      <c r="B687" s="8" t="n">
        <v>44637</v>
      </c>
      <c r="C687" s="7" t="s">
        <v>1347</v>
      </c>
      <c r="D687" s="1" t="s">
        <v>119</v>
      </c>
      <c r="E687" s="7" t="n">
        <v>2</v>
      </c>
      <c r="F687" s="7" t="str">
        <f aca="false">_xlfn.XLOOKUP(C687,customers!A686:A1686,customers!B686:B1686,,0)</f>
        <v>Jeno Druitt</v>
      </c>
      <c r="G687" s="7" t="str">
        <f aca="false">IF(_xlfn.XLOOKUP(C687,customers!$A$1:$A$1001,customers!$C$1:$C$1001,,3)=0,"",_xlfn.XLOOKUP(C687,customers!$A$1:$A$1001,customers!$C$1:$C$1001,,3))</f>
        <v>jdruittj1@feedburner.com</v>
      </c>
      <c r="H687" s="7" t="str">
        <f aca="false">_xlfn.XLOOKUP(C687,customers!$A$1:$A$1001,customers!$G$1:$G$1001,,0)</f>
        <v>United States</v>
      </c>
      <c r="I687" s="1" t="str">
        <f aca="false">VLOOKUP(D687,products!$A$1:$G$49,2,0)</f>
        <v>Lib</v>
      </c>
      <c r="J687" s="1" t="str">
        <f aca="false">VLOOKUP($D687,products!$A$1:$G$49,3,0)</f>
        <v>L</v>
      </c>
      <c r="K687" s="9" t="n">
        <f aca="false">VLOOKUP($D687,products!$A$1:$G$49,4,0)</f>
        <v>2.5</v>
      </c>
      <c r="L687" s="10" t="n">
        <f aca="false">VLOOKUP($D687,products!$A$1:$G$49,5,0)</f>
        <v>36.455</v>
      </c>
      <c r="M687" s="10" t="n">
        <f aca="false">L687*E687</f>
        <v>72.91</v>
      </c>
      <c r="N687" s="1" t="str">
        <f aca="false">IF(I687="Rob","Robusta",IF(I687="Exc","Excelsa",IF(I687="Ara","Arab",IF(I687="Lib","Liberica"))))</f>
        <v>Liberica</v>
      </c>
      <c r="O687" s="1" t="str">
        <f aca="false">IF(J687="M","Medium",IF(J687="L","Light",IF(J687="D","Dark")))</f>
        <v>Light</v>
      </c>
    </row>
    <row r="688" customFormat="false" ht="15" hidden="false" customHeight="false" outlineLevel="0" collapsed="false">
      <c r="A688" s="7" t="s">
        <v>1348</v>
      </c>
      <c r="B688" s="8" t="n">
        <v>44330</v>
      </c>
      <c r="C688" s="7" t="s">
        <v>1349</v>
      </c>
      <c r="D688" s="1" t="s">
        <v>116</v>
      </c>
      <c r="E688" s="7" t="n">
        <v>3</v>
      </c>
      <c r="F688" s="7" t="str">
        <f aca="false">_xlfn.XLOOKUP(C688,customers!A687:A1687,customers!B687:B1687,,0)</f>
        <v>Deonne Shortall</v>
      </c>
      <c r="G688" s="7" t="str">
        <f aca="false">IF(_xlfn.XLOOKUP(C688,customers!$A$1:$A$1001,customers!$C$1:$C$1001,,3)=0,"",_xlfn.XLOOKUP(C688,customers!$A$1:$A$1001,customers!$C$1:$C$1001,,3))</f>
        <v>dshortallj2@wikipedia.org</v>
      </c>
      <c r="H688" s="7" t="str">
        <f aca="false">_xlfn.XLOOKUP(C688,customers!$A$1:$A$1001,customers!$G$1:$G$1001,,0)</f>
        <v>United States</v>
      </c>
      <c r="I688" s="1" t="str">
        <f aca="false">VLOOKUP(D688,products!$A$1:$G$49,2,0)</f>
        <v>Rob</v>
      </c>
      <c r="J688" s="1" t="str">
        <f aca="false">VLOOKUP($D688,products!$A$1:$G$49,3,0)</f>
        <v>D</v>
      </c>
      <c r="K688" s="9" t="n">
        <f aca="false">VLOOKUP($D688,products!$A$1:$G$49,4,0)</f>
        <v>0.2</v>
      </c>
      <c r="L688" s="10" t="n">
        <f aca="false">VLOOKUP($D688,products!$A$1:$G$49,5,0)</f>
        <v>2.685</v>
      </c>
      <c r="M688" s="10" t="n">
        <f aca="false">L688*E688</f>
        <v>8.055</v>
      </c>
      <c r="N688" s="1" t="str">
        <f aca="false">IF(I688="Rob","Robusta",IF(I688="Exc","Excelsa",IF(I688="Ara","Arab",IF(I688="Lib","Liberica"))))</f>
        <v>Robusta</v>
      </c>
      <c r="O688" s="1" t="str">
        <f aca="false">IF(J688="M","Medium",IF(J688="L","Light",IF(J688="D","Dark")))</f>
        <v>Dark</v>
      </c>
    </row>
    <row r="689" customFormat="false" ht="15" hidden="false" customHeight="false" outlineLevel="0" collapsed="false">
      <c r="A689" s="7" t="s">
        <v>1350</v>
      </c>
      <c r="B689" s="8" t="n">
        <v>43471</v>
      </c>
      <c r="C689" s="7" t="s">
        <v>1351</v>
      </c>
      <c r="D689" s="1" t="s">
        <v>18</v>
      </c>
      <c r="E689" s="7" t="n">
        <v>2</v>
      </c>
      <c r="F689" s="7" t="str">
        <f aca="false">_xlfn.XLOOKUP(C689,customers!A688:A1688,customers!B688:B1688,,0)</f>
        <v>Wilton Cottier</v>
      </c>
      <c r="G689" s="7" t="str">
        <f aca="false">IF(_xlfn.XLOOKUP(C689,customers!$A$1:$A$1001,customers!$C$1:$C$1001,,3)=0,"",_xlfn.XLOOKUP(C689,customers!$A$1:$A$1001,customers!$C$1:$C$1001,,3))</f>
        <v>wcottierj3@cafepress.com</v>
      </c>
      <c r="H689" s="7" t="str">
        <f aca="false">_xlfn.XLOOKUP(C689,customers!$A$1:$A$1001,customers!$G$1:$G$1001,,0)</f>
        <v>United States</v>
      </c>
      <c r="I689" s="1" t="str">
        <f aca="false">VLOOKUP(D689,products!$A$1:$G$49,2,0)</f>
        <v>Exc</v>
      </c>
      <c r="J689" s="1" t="str">
        <f aca="false">VLOOKUP($D689,products!$A$1:$G$49,3,0)</f>
        <v>M</v>
      </c>
      <c r="K689" s="9" t="n">
        <f aca="false">VLOOKUP($D689,products!$A$1:$G$49,4,0)</f>
        <v>0.5</v>
      </c>
      <c r="L689" s="10" t="n">
        <f aca="false">VLOOKUP($D689,products!$A$1:$G$49,5,0)</f>
        <v>8.25</v>
      </c>
      <c r="M689" s="10" t="n">
        <f aca="false">L689*E689</f>
        <v>16.5</v>
      </c>
      <c r="N689" s="1" t="str">
        <f aca="false">IF(I689="Rob","Robusta",IF(I689="Exc","Excelsa",IF(I689="Ara","Arab",IF(I689="Lib","Liberica"))))</f>
        <v>Excelsa</v>
      </c>
      <c r="O689" s="1" t="str">
        <f aca="false">IF(J689="M","Medium",IF(J689="L","Light",IF(J689="D","Dark")))</f>
        <v>Medium</v>
      </c>
    </row>
    <row r="690" customFormat="false" ht="15" hidden="false" customHeight="false" outlineLevel="0" collapsed="false">
      <c r="A690" s="7" t="s">
        <v>1352</v>
      </c>
      <c r="B690" s="8" t="n">
        <v>43579</v>
      </c>
      <c r="C690" s="7" t="s">
        <v>1353</v>
      </c>
      <c r="D690" s="1" t="s">
        <v>21</v>
      </c>
      <c r="E690" s="7" t="n">
        <v>5</v>
      </c>
      <c r="F690" s="7" t="str">
        <f aca="false">_xlfn.XLOOKUP(C690,customers!A689:A1689,customers!B689:B1689,,0)</f>
        <v>Kevan Grinsted</v>
      </c>
      <c r="G690" s="7" t="str">
        <f aca="false">IF(_xlfn.XLOOKUP(C690,customers!$A$1:$A$1001,customers!$C$1:$C$1001,,3)=0,"",_xlfn.XLOOKUP(C690,customers!$A$1:$A$1001,customers!$C$1:$C$1001,,3))</f>
        <v>kgrinstedj4@google.com.br</v>
      </c>
      <c r="H690" s="7" t="str">
        <f aca="false">_xlfn.XLOOKUP(C690,customers!$A$1:$A$1001,customers!$G$1:$G$1001,,0)</f>
        <v>Ireland</v>
      </c>
      <c r="I690" s="1" t="str">
        <f aca="false">VLOOKUP(D690,products!$A$1:$G$49,2,0)</f>
        <v>Ara</v>
      </c>
      <c r="J690" s="1" t="str">
        <f aca="false">VLOOKUP($D690,products!$A$1:$G$49,3,0)</f>
        <v>L</v>
      </c>
      <c r="K690" s="9" t="n">
        <f aca="false">VLOOKUP($D690,products!$A$1:$G$49,4,0)</f>
        <v>1</v>
      </c>
      <c r="L690" s="10" t="n">
        <f aca="false">VLOOKUP($D690,products!$A$1:$G$49,5,0)</f>
        <v>12.95</v>
      </c>
      <c r="M690" s="10" t="n">
        <f aca="false">L690*E690</f>
        <v>64.75</v>
      </c>
      <c r="N690" s="1" t="str">
        <f aca="false">IF(I690="Rob","Robusta",IF(I690="Exc","Excelsa",IF(I690="Ara","Arab",IF(I690="Lib","Liberica"))))</f>
        <v>Arab</v>
      </c>
      <c r="O690" s="1" t="str">
        <f aca="false">IF(J690="M","Medium",IF(J690="L","Light",IF(J690="D","Dark")))</f>
        <v>Light</v>
      </c>
    </row>
    <row r="691" customFormat="false" ht="15" hidden="false" customHeight="false" outlineLevel="0" collapsed="false">
      <c r="A691" s="7" t="s">
        <v>1354</v>
      </c>
      <c r="B691" s="8" t="n">
        <v>44346</v>
      </c>
      <c r="C691" s="7" t="s">
        <v>1355</v>
      </c>
      <c r="D691" s="1" t="s">
        <v>82</v>
      </c>
      <c r="E691" s="7" t="n">
        <v>5</v>
      </c>
      <c r="F691" s="7" t="str">
        <f aca="false">_xlfn.XLOOKUP(C691,customers!A690:A1690,customers!B690:B1690,,0)</f>
        <v>Dionne Skyner</v>
      </c>
      <c r="G691" s="7" t="str">
        <f aca="false">IF(_xlfn.XLOOKUP(C691,customers!$A$1:$A$1001,customers!$C$1:$C$1001,,3)=0,"",_xlfn.XLOOKUP(C691,customers!$A$1:$A$1001,customers!$C$1:$C$1001,,3))</f>
        <v>dskynerj5@hubpages.com</v>
      </c>
      <c r="H691" s="7" t="str">
        <f aca="false">_xlfn.XLOOKUP(C691,customers!$A$1:$A$1001,customers!$G$1:$G$1001,,0)</f>
        <v>United States</v>
      </c>
      <c r="I691" s="1" t="str">
        <f aca="false">VLOOKUP(D691,products!$A$1:$G$49,2,0)</f>
        <v>Ara</v>
      </c>
      <c r="J691" s="1" t="str">
        <f aca="false">VLOOKUP($D691,products!$A$1:$G$49,3,0)</f>
        <v>M</v>
      </c>
      <c r="K691" s="9" t="n">
        <f aca="false">VLOOKUP($D691,products!$A$1:$G$49,4,0)</f>
        <v>0.5</v>
      </c>
      <c r="L691" s="10" t="n">
        <f aca="false">VLOOKUP($D691,products!$A$1:$G$49,5,0)</f>
        <v>6.75</v>
      </c>
      <c r="M691" s="10" t="n">
        <f aca="false">L691*E691</f>
        <v>33.75</v>
      </c>
      <c r="N691" s="1" t="str">
        <f aca="false">IF(I691="Rob","Robusta",IF(I691="Exc","Excelsa",IF(I691="Ara","Arab",IF(I691="Lib","Liberica"))))</f>
        <v>Arab</v>
      </c>
      <c r="O691" s="1" t="str">
        <f aca="false">IF(J691="M","Medium",IF(J691="L","Light",IF(J691="D","Dark")))</f>
        <v>Medium</v>
      </c>
    </row>
    <row r="692" customFormat="false" ht="15" hidden="false" customHeight="false" outlineLevel="0" collapsed="false">
      <c r="A692" s="7" t="s">
        <v>1356</v>
      </c>
      <c r="B692" s="8" t="n">
        <v>44754</v>
      </c>
      <c r="C692" s="7" t="s">
        <v>1357</v>
      </c>
      <c r="D692" s="1" t="s">
        <v>124</v>
      </c>
      <c r="E692" s="7" t="n">
        <v>6</v>
      </c>
      <c r="F692" s="7" t="str">
        <f aca="false">_xlfn.XLOOKUP(C692,customers!A691:A1691,customers!B691:B1691,,0)</f>
        <v>Francesco Dressel</v>
      </c>
      <c r="G692" s="7" t="str">
        <f aca="false">IF(_xlfn.XLOOKUP(C692,customers!$A$1:$A$1001,customers!$C$1:$C$1001,,3)=0,"",_xlfn.XLOOKUP(C692,customers!$A$1:$A$1001,customers!$C$1:$C$1001,,3))</f>
        <v/>
      </c>
      <c r="H692" s="7" t="str">
        <f aca="false">_xlfn.XLOOKUP(C692,customers!$A$1:$A$1001,customers!$G$1:$G$1001,,0)</f>
        <v>United States</v>
      </c>
      <c r="I692" s="1" t="str">
        <f aca="false">VLOOKUP(D692,products!$A$1:$G$49,2,0)</f>
        <v>Lib</v>
      </c>
      <c r="J692" s="1" t="str">
        <f aca="false">VLOOKUP($D692,products!$A$1:$G$49,3,0)</f>
        <v>D</v>
      </c>
      <c r="K692" s="9" t="n">
        <f aca="false">VLOOKUP($D692,products!$A$1:$G$49,4,0)</f>
        <v>2.5</v>
      </c>
      <c r="L692" s="10" t="n">
        <f aca="false">VLOOKUP($D692,products!$A$1:$G$49,5,0)</f>
        <v>29.785</v>
      </c>
      <c r="M692" s="10" t="n">
        <f aca="false">L692*E692</f>
        <v>178.71</v>
      </c>
      <c r="N692" s="1" t="str">
        <f aca="false">IF(I692="Rob","Robusta",IF(I692="Exc","Excelsa",IF(I692="Ara","Arab",IF(I692="Lib","Liberica"))))</f>
        <v>Liberica</v>
      </c>
      <c r="O692" s="1" t="str">
        <f aca="false">IF(J692="M","Medium",IF(J692="L","Light",IF(J692="D","Dark")))</f>
        <v>Dark</v>
      </c>
    </row>
    <row r="693" customFormat="false" ht="15" hidden="false" customHeight="false" outlineLevel="0" collapsed="false">
      <c r="A693" s="7" t="s">
        <v>1358</v>
      </c>
      <c r="B693" s="8" t="n">
        <v>44227</v>
      </c>
      <c r="C693" s="7" t="s">
        <v>1359</v>
      </c>
      <c r="D693" s="1" t="s">
        <v>76</v>
      </c>
      <c r="E693" s="7" t="n">
        <v>2</v>
      </c>
      <c r="F693" s="7" t="str">
        <f aca="false">_xlfn.XLOOKUP(C693,customers!A692:A1692,customers!B692:B1692,,0)</f>
        <v>Jimmy Dymoke</v>
      </c>
      <c r="G693" s="7" t="str">
        <f aca="false">IF(_xlfn.XLOOKUP(C693,customers!$A$1:$A$1001,customers!$C$1:$C$1001,,3)=0,"",_xlfn.XLOOKUP(C693,customers!$A$1:$A$1001,customers!$C$1:$C$1001,,3))</f>
        <v>jdymokeje@prnewswire.com</v>
      </c>
      <c r="H693" s="7" t="str">
        <f aca="false">_xlfn.XLOOKUP(C693,customers!$A$1:$A$1001,customers!$G$1:$G$1001,,0)</f>
        <v>Ireland</v>
      </c>
      <c r="I693" s="1" t="str">
        <f aca="false">VLOOKUP(D693,products!$A$1:$G$49,2,0)</f>
        <v>Ara</v>
      </c>
      <c r="J693" s="1" t="str">
        <f aca="false">VLOOKUP($D693,products!$A$1:$G$49,3,0)</f>
        <v>M</v>
      </c>
      <c r="K693" s="9" t="n">
        <f aca="false">VLOOKUP($D693,products!$A$1:$G$49,4,0)</f>
        <v>1</v>
      </c>
      <c r="L693" s="10" t="n">
        <f aca="false">VLOOKUP($D693,products!$A$1:$G$49,5,0)</f>
        <v>11.25</v>
      </c>
      <c r="M693" s="10" t="n">
        <f aca="false">L693*E693</f>
        <v>22.5</v>
      </c>
      <c r="N693" s="1" t="str">
        <f aca="false">IF(I693="Rob","Robusta",IF(I693="Exc","Excelsa",IF(I693="Ara","Arab",IF(I693="Lib","Liberica"))))</f>
        <v>Arab</v>
      </c>
      <c r="O693" s="1" t="str">
        <f aca="false">IF(J693="M","Medium",IF(J693="L","Light",IF(J693="D","Dark")))</f>
        <v>Medium</v>
      </c>
    </row>
    <row r="694" customFormat="false" ht="15" hidden="false" customHeight="false" outlineLevel="0" collapsed="false">
      <c r="A694" s="7" t="s">
        <v>1360</v>
      </c>
      <c r="B694" s="8" t="n">
        <v>43720</v>
      </c>
      <c r="C694" s="7" t="s">
        <v>1361</v>
      </c>
      <c r="D694" s="1" t="s">
        <v>28</v>
      </c>
      <c r="E694" s="7" t="n">
        <v>1</v>
      </c>
      <c r="F694" s="7" t="str">
        <f aca="false">_xlfn.XLOOKUP(C694,customers!A693:A1693,customers!B693:B1693,,0)</f>
        <v>Ambrosio Weinmann</v>
      </c>
      <c r="G694" s="7" t="str">
        <f aca="false">IF(_xlfn.XLOOKUP(C694,customers!$A$1:$A$1001,customers!$C$1:$C$1001,,3)=0,"",_xlfn.XLOOKUP(C694,customers!$A$1:$A$1001,customers!$C$1:$C$1001,,3))</f>
        <v>aweinmannj8@shinystat.com</v>
      </c>
      <c r="H694" s="7" t="str">
        <f aca="false">_xlfn.XLOOKUP(C694,customers!$A$1:$A$1001,customers!$G$1:$G$1001,,0)</f>
        <v>United States</v>
      </c>
      <c r="I694" s="1" t="str">
        <f aca="false">VLOOKUP(D694,products!$A$1:$G$49,2,0)</f>
        <v>Lib</v>
      </c>
      <c r="J694" s="1" t="str">
        <f aca="false">VLOOKUP($D694,products!$A$1:$G$49,3,0)</f>
        <v>D</v>
      </c>
      <c r="K694" s="9" t="n">
        <f aca="false">VLOOKUP($D694,products!$A$1:$G$49,4,0)</f>
        <v>1</v>
      </c>
      <c r="L694" s="10" t="n">
        <f aca="false">VLOOKUP($D694,products!$A$1:$G$49,5,0)</f>
        <v>12.95</v>
      </c>
      <c r="M694" s="10" t="n">
        <f aca="false">L694*E694</f>
        <v>12.95</v>
      </c>
      <c r="N694" s="1" t="str">
        <f aca="false">IF(I694="Rob","Robusta",IF(I694="Exc","Excelsa",IF(I694="Ara","Arab",IF(I694="Lib","Liberica"))))</f>
        <v>Liberica</v>
      </c>
      <c r="O694" s="1" t="str">
        <f aca="false">IF(J694="M","Medium",IF(J694="L","Light",IF(J694="D","Dark")))</f>
        <v>Dark</v>
      </c>
    </row>
    <row r="695" customFormat="false" ht="15" hidden="false" customHeight="false" outlineLevel="0" collapsed="false">
      <c r="A695" s="7" t="s">
        <v>1362</v>
      </c>
      <c r="B695" s="8" t="n">
        <v>44012</v>
      </c>
      <c r="C695" s="7" t="s">
        <v>1363</v>
      </c>
      <c r="D695" s="1" t="s">
        <v>186</v>
      </c>
      <c r="E695" s="7" t="n">
        <v>2</v>
      </c>
      <c r="F695" s="7" t="str">
        <f aca="false">_xlfn.XLOOKUP(C695,customers!A694:A1694,customers!B694:B1694,,0)</f>
        <v>Elden Andriessen</v>
      </c>
      <c r="G695" s="7" t="str">
        <f aca="false">IF(_xlfn.XLOOKUP(C695,customers!$A$1:$A$1001,customers!$C$1:$C$1001,,3)=0,"",_xlfn.XLOOKUP(C695,customers!$A$1:$A$1001,customers!$C$1:$C$1001,,3))</f>
        <v>eandriessenj9@europa.eu</v>
      </c>
      <c r="H695" s="7" t="str">
        <f aca="false">_xlfn.XLOOKUP(C695,customers!$A$1:$A$1001,customers!$G$1:$G$1001,,0)</f>
        <v>United States</v>
      </c>
      <c r="I695" s="1" t="str">
        <f aca="false">VLOOKUP(D695,products!$A$1:$G$49,2,0)</f>
        <v>Ara</v>
      </c>
      <c r="J695" s="1" t="str">
        <f aca="false">VLOOKUP($D695,products!$A$1:$G$49,3,0)</f>
        <v>M</v>
      </c>
      <c r="K695" s="9" t="n">
        <f aca="false">VLOOKUP($D695,products!$A$1:$G$49,4,0)</f>
        <v>2.5</v>
      </c>
      <c r="L695" s="10" t="n">
        <f aca="false">VLOOKUP($D695,products!$A$1:$G$49,5,0)</f>
        <v>25.875</v>
      </c>
      <c r="M695" s="10" t="n">
        <f aca="false">L695*E695</f>
        <v>51.75</v>
      </c>
      <c r="N695" s="1" t="str">
        <f aca="false">IF(I695="Rob","Robusta",IF(I695="Exc","Excelsa",IF(I695="Ara","Arab",IF(I695="Lib","Liberica"))))</f>
        <v>Arab</v>
      </c>
      <c r="O695" s="1" t="str">
        <f aca="false">IF(J695="M","Medium",IF(J695="L","Light",IF(J695="D","Dark")))</f>
        <v>Medium</v>
      </c>
    </row>
    <row r="696" customFormat="false" ht="15" hidden="false" customHeight="false" outlineLevel="0" collapsed="false">
      <c r="A696" s="7" t="s">
        <v>1364</v>
      </c>
      <c r="B696" s="8" t="n">
        <v>43915</v>
      </c>
      <c r="C696" s="7" t="s">
        <v>1365</v>
      </c>
      <c r="D696" s="1" t="s">
        <v>31</v>
      </c>
      <c r="E696" s="7" t="n">
        <v>5</v>
      </c>
      <c r="F696" s="7" t="str">
        <f aca="false">_xlfn.XLOOKUP(C696,customers!A695:A1695,customers!B695:B1695,,0)</f>
        <v>Roxie Deaconson</v>
      </c>
      <c r="G696" s="7" t="str">
        <f aca="false">IF(_xlfn.XLOOKUP(C696,customers!$A$1:$A$1001,customers!$C$1:$C$1001,,3)=0,"",_xlfn.XLOOKUP(C696,customers!$A$1:$A$1001,customers!$C$1:$C$1001,,3))</f>
        <v>rdeaconsonja@archive.org</v>
      </c>
      <c r="H696" s="7" t="str">
        <f aca="false">_xlfn.XLOOKUP(C696,customers!$A$1:$A$1001,customers!$G$1:$G$1001,,0)</f>
        <v>United States</v>
      </c>
      <c r="I696" s="1" t="str">
        <f aca="false">VLOOKUP(D696,products!$A$1:$G$49,2,0)</f>
        <v>Exc</v>
      </c>
      <c r="J696" s="1" t="str">
        <f aca="false">VLOOKUP($D696,products!$A$1:$G$49,3,0)</f>
        <v>D</v>
      </c>
      <c r="K696" s="9" t="n">
        <f aca="false">VLOOKUP($D696,products!$A$1:$G$49,4,0)</f>
        <v>0.5</v>
      </c>
      <c r="L696" s="10" t="n">
        <f aca="false">VLOOKUP($D696,products!$A$1:$G$49,5,0)</f>
        <v>7.29</v>
      </c>
      <c r="M696" s="10" t="n">
        <f aca="false">L696*E696</f>
        <v>36.45</v>
      </c>
      <c r="N696" s="1" t="str">
        <f aca="false">IF(I696="Rob","Robusta",IF(I696="Exc","Excelsa",IF(I696="Ara","Arab",IF(I696="Lib","Liberica"))))</f>
        <v>Excelsa</v>
      </c>
      <c r="O696" s="1" t="str">
        <f aca="false">IF(J696="M","Medium",IF(J696="L","Light",IF(J696="D","Dark")))</f>
        <v>Dark</v>
      </c>
    </row>
    <row r="697" customFormat="false" ht="15" hidden="false" customHeight="false" outlineLevel="0" collapsed="false">
      <c r="A697" s="7" t="s">
        <v>1366</v>
      </c>
      <c r="B697" s="8" t="n">
        <v>44300</v>
      </c>
      <c r="C697" s="7" t="s">
        <v>1367</v>
      </c>
      <c r="D697" s="1" t="s">
        <v>119</v>
      </c>
      <c r="E697" s="7" t="n">
        <v>5</v>
      </c>
      <c r="F697" s="7" t="str">
        <f aca="false">_xlfn.XLOOKUP(C697,customers!A696:A1696,customers!B696:B1696,,0)</f>
        <v>Davida Caro</v>
      </c>
      <c r="G697" s="7" t="str">
        <f aca="false">IF(_xlfn.XLOOKUP(C697,customers!$A$1:$A$1001,customers!$C$1:$C$1001,,3)=0,"",_xlfn.XLOOKUP(C697,customers!$A$1:$A$1001,customers!$C$1:$C$1001,,3))</f>
        <v>dcarojb@twitter.com</v>
      </c>
      <c r="H697" s="7" t="str">
        <f aca="false">_xlfn.XLOOKUP(C697,customers!$A$1:$A$1001,customers!$G$1:$G$1001,,0)</f>
        <v>United States</v>
      </c>
      <c r="I697" s="1" t="str">
        <f aca="false">VLOOKUP(D697,products!$A$1:$G$49,2,0)</f>
        <v>Lib</v>
      </c>
      <c r="J697" s="1" t="str">
        <f aca="false">VLOOKUP($D697,products!$A$1:$G$49,3,0)</f>
        <v>L</v>
      </c>
      <c r="K697" s="9" t="n">
        <f aca="false">VLOOKUP($D697,products!$A$1:$G$49,4,0)</f>
        <v>2.5</v>
      </c>
      <c r="L697" s="10" t="n">
        <f aca="false">VLOOKUP($D697,products!$A$1:$G$49,5,0)</f>
        <v>36.455</v>
      </c>
      <c r="M697" s="10" t="n">
        <f aca="false">L697*E697</f>
        <v>182.275</v>
      </c>
      <c r="N697" s="1" t="str">
        <f aca="false">IF(I697="Rob","Robusta",IF(I697="Exc","Excelsa",IF(I697="Ara","Arab",IF(I697="Lib","Liberica"))))</f>
        <v>Liberica</v>
      </c>
      <c r="O697" s="1" t="str">
        <f aca="false">IF(J697="M","Medium",IF(J697="L","Light",IF(J697="D","Dark")))</f>
        <v>Light</v>
      </c>
    </row>
    <row r="698" customFormat="false" ht="15" hidden="false" customHeight="false" outlineLevel="0" collapsed="false">
      <c r="A698" s="7" t="s">
        <v>1368</v>
      </c>
      <c r="B698" s="8" t="n">
        <v>43693</v>
      </c>
      <c r="C698" s="7" t="s">
        <v>1369</v>
      </c>
      <c r="D698" s="1" t="s">
        <v>138</v>
      </c>
      <c r="E698" s="7" t="n">
        <v>4</v>
      </c>
      <c r="F698" s="7" t="str">
        <f aca="false">_xlfn.XLOOKUP(C698,customers!A697:A1697,customers!B697:B1697,,0)</f>
        <v>Johna Bluck</v>
      </c>
      <c r="G698" s="7" t="str">
        <f aca="false">IF(_xlfn.XLOOKUP(C698,customers!$A$1:$A$1001,customers!$C$1:$C$1001,,3)=0,"",_xlfn.XLOOKUP(C698,customers!$A$1:$A$1001,customers!$C$1:$C$1001,,3))</f>
        <v>jbluckjc@imageshack.us</v>
      </c>
      <c r="H698" s="7" t="str">
        <f aca="false">_xlfn.XLOOKUP(C698,customers!$A$1:$A$1001,customers!$G$1:$G$1001,,0)</f>
        <v>United States</v>
      </c>
      <c r="I698" s="1" t="str">
        <f aca="false">VLOOKUP(D698,products!$A$1:$G$49,2,0)</f>
        <v>Lib</v>
      </c>
      <c r="J698" s="1" t="str">
        <f aca="false">VLOOKUP($D698,products!$A$1:$G$49,3,0)</f>
        <v>D</v>
      </c>
      <c r="K698" s="9" t="n">
        <f aca="false">VLOOKUP($D698,products!$A$1:$G$49,4,0)</f>
        <v>0.5</v>
      </c>
      <c r="L698" s="10" t="n">
        <f aca="false">VLOOKUP($D698,products!$A$1:$G$49,5,0)</f>
        <v>7.77</v>
      </c>
      <c r="M698" s="10" t="n">
        <f aca="false">L698*E698</f>
        <v>31.08</v>
      </c>
      <c r="N698" s="1" t="str">
        <f aca="false">IF(I698="Rob","Robusta",IF(I698="Exc","Excelsa",IF(I698="Ara","Arab",IF(I698="Lib","Liberica"))))</f>
        <v>Liberica</v>
      </c>
      <c r="O698" s="1" t="str">
        <f aca="false">IF(J698="M","Medium",IF(J698="L","Light",IF(J698="D","Dark")))</f>
        <v>Dark</v>
      </c>
    </row>
    <row r="699" customFormat="false" ht="15" hidden="false" customHeight="false" outlineLevel="0" collapsed="false">
      <c r="A699" s="7" t="s">
        <v>1370</v>
      </c>
      <c r="B699" s="8" t="n">
        <v>44547</v>
      </c>
      <c r="C699" s="7" t="s">
        <v>1371</v>
      </c>
      <c r="D699" s="1" t="s">
        <v>82</v>
      </c>
      <c r="E699" s="7" t="n">
        <v>3</v>
      </c>
      <c r="F699" s="7" t="str">
        <f aca="false">_xlfn.XLOOKUP(C699,customers!A698:A1698,customers!B698:B1698,,0)</f>
        <v>Myrle Dearden</v>
      </c>
      <c r="G699" s="7" t="str">
        <f aca="false">IF(_xlfn.XLOOKUP(C699,customers!$A$1:$A$1001,customers!$C$1:$C$1001,,3)=0,"",_xlfn.XLOOKUP(C699,customers!$A$1:$A$1001,customers!$C$1:$C$1001,,3))</f>
        <v/>
      </c>
      <c r="H699" s="7" t="str">
        <f aca="false">_xlfn.XLOOKUP(C699,customers!$A$1:$A$1001,customers!$G$1:$G$1001,,0)</f>
        <v>Ireland</v>
      </c>
      <c r="I699" s="1" t="str">
        <f aca="false">VLOOKUP(D699,products!$A$1:$G$49,2,0)</f>
        <v>Ara</v>
      </c>
      <c r="J699" s="1" t="str">
        <f aca="false">VLOOKUP($D699,products!$A$1:$G$49,3,0)</f>
        <v>M</v>
      </c>
      <c r="K699" s="9" t="n">
        <f aca="false">VLOOKUP($D699,products!$A$1:$G$49,4,0)</f>
        <v>0.5</v>
      </c>
      <c r="L699" s="10" t="n">
        <f aca="false">VLOOKUP($D699,products!$A$1:$G$49,5,0)</f>
        <v>6.75</v>
      </c>
      <c r="M699" s="10" t="n">
        <f aca="false">L699*E699</f>
        <v>20.25</v>
      </c>
      <c r="N699" s="1" t="str">
        <f aca="false">IF(I699="Rob","Robusta",IF(I699="Exc","Excelsa",IF(I699="Ara","Arab",IF(I699="Lib","Liberica"))))</f>
        <v>Arab</v>
      </c>
      <c r="O699" s="1" t="str">
        <f aca="false">IF(J699="M","Medium",IF(J699="L","Light",IF(J699="D","Dark")))</f>
        <v>Medium</v>
      </c>
    </row>
    <row r="700" customFormat="false" ht="15" hidden="false" customHeight="false" outlineLevel="0" collapsed="false">
      <c r="A700" s="7" t="s">
        <v>1372</v>
      </c>
      <c r="B700" s="8" t="n">
        <v>43830</v>
      </c>
      <c r="C700" s="7" t="s">
        <v>1359</v>
      </c>
      <c r="D700" s="1" t="s">
        <v>28</v>
      </c>
      <c r="E700" s="7" t="n">
        <v>2</v>
      </c>
      <c r="F700" s="7" t="str">
        <f aca="false">_xlfn.XLOOKUP(C700,customers!A699:A1699,customers!B699:B1699,,0)</f>
        <v>Jimmy Dymoke</v>
      </c>
      <c r="G700" s="7" t="str">
        <f aca="false">IF(_xlfn.XLOOKUP(C700,customers!$A$1:$A$1001,customers!$C$1:$C$1001,,3)=0,"",_xlfn.XLOOKUP(C700,customers!$A$1:$A$1001,customers!$C$1:$C$1001,,3))</f>
        <v>jdymokeje@prnewswire.com</v>
      </c>
      <c r="H700" s="7" t="str">
        <f aca="false">_xlfn.XLOOKUP(C700,customers!$A$1:$A$1001,customers!$G$1:$G$1001,,0)</f>
        <v>Ireland</v>
      </c>
      <c r="I700" s="1" t="str">
        <f aca="false">VLOOKUP(D700,products!$A$1:$G$49,2,0)</f>
        <v>Lib</v>
      </c>
      <c r="J700" s="1" t="str">
        <f aca="false">VLOOKUP($D700,products!$A$1:$G$49,3,0)</f>
        <v>D</v>
      </c>
      <c r="K700" s="9" t="n">
        <f aca="false">VLOOKUP($D700,products!$A$1:$G$49,4,0)</f>
        <v>1</v>
      </c>
      <c r="L700" s="10" t="n">
        <f aca="false">VLOOKUP($D700,products!$A$1:$G$49,5,0)</f>
        <v>12.95</v>
      </c>
      <c r="M700" s="10" t="n">
        <f aca="false">L700*E700</f>
        <v>25.9</v>
      </c>
      <c r="N700" s="1" t="str">
        <f aca="false">IF(I700="Rob","Robusta",IF(I700="Exc","Excelsa",IF(I700="Ara","Arab",IF(I700="Lib","Liberica"))))</f>
        <v>Liberica</v>
      </c>
      <c r="O700" s="1" t="str">
        <f aca="false">IF(J700="M","Medium",IF(J700="L","Light",IF(J700="D","Dark")))</f>
        <v>Dark</v>
      </c>
    </row>
    <row r="701" customFormat="false" ht="15" hidden="false" customHeight="false" outlineLevel="0" collapsed="false">
      <c r="A701" s="7" t="s">
        <v>1373</v>
      </c>
      <c r="B701" s="8" t="n">
        <v>44298</v>
      </c>
      <c r="C701" s="7" t="s">
        <v>1374</v>
      </c>
      <c r="D701" s="1" t="s">
        <v>87</v>
      </c>
      <c r="E701" s="7" t="n">
        <v>4</v>
      </c>
      <c r="F701" s="7" t="str">
        <f aca="false">_xlfn.XLOOKUP(C701,customers!A700:A1700,customers!B700:B1700,,0)</f>
        <v>Orland Tadman</v>
      </c>
      <c r="G701" s="7" t="str">
        <f aca="false">IF(_xlfn.XLOOKUP(C701,customers!$A$1:$A$1001,customers!$C$1:$C$1001,,3)=0,"",_xlfn.XLOOKUP(C701,customers!$A$1:$A$1001,customers!$C$1:$C$1001,,3))</f>
        <v>otadmanjf@ft.com</v>
      </c>
      <c r="H701" s="7" t="str">
        <f aca="false">_xlfn.XLOOKUP(C701,customers!$A$1:$A$1001,customers!$G$1:$G$1001,,0)</f>
        <v>United States</v>
      </c>
      <c r="I701" s="1" t="str">
        <f aca="false">VLOOKUP(D701,products!$A$1:$G$49,2,0)</f>
        <v>Ara</v>
      </c>
      <c r="J701" s="1" t="str">
        <f aca="false">VLOOKUP($D701,products!$A$1:$G$49,3,0)</f>
        <v>D</v>
      </c>
      <c r="K701" s="9" t="n">
        <f aca="false">VLOOKUP($D701,products!$A$1:$G$49,4,0)</f>
        <v>0.5</v>
      </c>
      <c r="L701" s="10" t="n">
        <f aca="false">VLOOKUP($D701,products!$A$1:$G$49,5,0)</f>
        <v>5.97</v>
      </c>
      <c r="M701" s="10" t="n">
        <f aca="false">L701*E701</f>
        <v>23.88</v>
      </c>
      <c r="N701" s="1" t="str">
        <f aca="false">IF(I701="Rob","Robusta",IF(I701="Exc","Excelsa",IF(I701="Ara","Arab",IF(I701="Lib","Liberica"))))</f>
        <v>Arab</v>
      </c>
      <c r="O701" s="1" t="str">
        <f aca="false">IF(J701="M","Medium",IF(J701="L","Light",IF(J701="D","Dark")))</f>
        <v>Dark</v>
      </c>
    </row>
    <row r="702" customFormat="false" ht="15" hidden="false" customHeight="false" outlineLevel="0" collapsed="false">
      <c r="A702" s="7" t="s">
        <v>1375</v>
      </c>
      <c r="B702" s="8" t="n">
        <v>43736</v>
      </c>
      <c r="C702" s="7" t="s">
        <v>1376</v>
      </c>
      <c r="D702" s="1" t="s">
        <v>98</v>
      </c>
      <c r="E702" s="7" t="n">
        <v>2</v>
      </c>
      <c r="F702" s="7" t="str">
        <f aca="false">_xlfn.XLOOKUP(C702,customers!A701:A1701,customers!B701:B1701,,0)</f>
        <v>Barrett Gudde</v>
      </c>
      <c r="G702" s="7" t="str">
        <f aca="false">IF(_xlfn.XLOOKUP(C702,customers!$A$1:$A$1001,customers!$C$1:$C$1001,,3)=0,"",_xlfn.XLOOKUP(C702,customers!$A$1:$A$1001,customers!$C$1:$C$1001,,3))</f>
        <v>bguddejg@dailymotion.com</v>
      </c>
      <c r="H702" s="7" t="str">
        <f aca="false">_xlfn.XLOOKUP(C702,customers!$A$1:$A$1001,customers!$G$1:$G$1001,,0)</f>
        <v>United States</v>
      </c>
      <c r="I702" s="1" t="str">
        <f aca="false">VLOOKUP(D702,products!$A$1:$G$49,2,0)</f>
        <v>Lib</v>
      </c>
      <c r="J702" s="1" t="str">
        <f aca="false">VLOOKUP($D702,products!$A$1:$G$49,3,0)</f>
        <v>L</v>
      </c>
      <c r="K702" s="9" t="n">
        <f aca="false">VLOOKUP($D702,products!$A$1:$G$49,4,0)</f>
        <v>0.5</v>
      </c>
      <c r="L702" s="10" t="n">
        <f aca="false">VLOOKUP($D702,products!$A$1:$G$49,5,0)</f>
        <v>9.51</v>
      </c>
      <c r="M702" s="10" t="n">
        <f aca="false">L702*E702</f>
        <v>19.02</v>
      </c>
      <c r="N702" s="1" t="str">
        <f aca="false">IF(I702="Rob","Robusta",IF(I702="Exc","Excelsa",IF(I702="Ara","Arab",IF(I702="Lib","Liberica"))))</f>
        <v>Liberica</v>
      </c>
      <c r="O702" s="1" t="str">
        <f aca="false">IF(J702="M","Medium",IF(J702="L","Light",IF(J702="D","Dark")))</f>
        <v>Light</v>
      </c>
    </row>
    <row r="703" customFormat="false" ht="15" hidden="false" customHeight="false" outlineLevel="0" collapsed="false">
      <c r="A703" s="7" t="s">
        <v>1377</v>
      </c>
      <c r="B703" s="8" t="n">
        <v>44727</v>
      </c>
      <c r="C703" s="7" t="s">
        <v>1378</v>
      </c>
      <c r="D703" s="1" t="s">
        <v>87</v>
      </c>
      <c r="E703" s="7" t="n">
        <v>5</v>
      </c>
      <c r="F703" s="7" t="str">
        <f aca="false">_xlfn.XLOOKUP(C703,customers!A702:A1702,customers!B702:B1702,,0)</f>
        <v>Nathan Sictornes</v>
      </c>
      <c r="G703" s="7" t="str">
        <f aca="false">IF(_xlfn.XLOOKUP(C703,customers!$A$1:$A$1001,customers!$C$1:$C$1001,,3)=0,"",_xlfn.XLOOKUP(C703,customers!$A$1:$A$1001,customers!$C$1:$C$1001,,3))</f>
        <v>nsictornesjh@buzzfeed.com</v>
      </c>
      <c r="H703" s="7" t="str">
        <f aca="false">_xlfn.XLOOKUP(C703,customers!$A$1:$A$1001,customers!$G$1:$G$1001,,0)</f>
        <v>Ireland</v>
      </c>
      <c r="I703" s="1" t="str">
        <f aca="false">VLOOKUP(D703,products!$A$1:$G$49,2,0)</f>
        <v>Ara</v>
      </c>
      <c r="J703" s="1" t="str">
        <f aca="false">VLOOKUP($D703,products!$A$1:$G$49,3,0)</f>
        <v>D</v>
      </c>
      <c r="K703" s="9" t="n">
        <f aca="false">VLOOKUP($D703,products!$A$1:$G$49,4,0)</f>
        <v>0.5</v>
      </c>
      <c r="L703" s="10" t="n">
        <f aca="false">VLOOKUP($D703,products!$A$1:$G$49,5,0)</f>
        <v>5.97</v>
      </c>
      <c r="M703" s="10" t="n">
        <f aca="false">L703*E703</f>
        <v>29.85</v>
      </c>
      <c r="N703" s="1" t="str">
        <f aca="false">IF(I703="Rob","Robusta",IF(I703="Exc","Excelsa",IF(I703="Ara","Arab",IF(I703="Lib","Liberica"))))</f>
        <v>Arab</v>
      </c>
      <c r="O703" s="1" t="str">
        <f aca="false">IF(J703="M","Medium",IF(J703="L","Light",IF(J703="D","Dark")))</f>
        <v>Dark</v>
      </c>
    </row>
    <row r="704" customFormat="false" ht="15" hidden="false" customHeight="false" outlineLevel="0" collapsed="false">
      <c r="A704" s="7" t="s">
        <v>1379</v>
      </c>
      <c r="B704" s="8" t="n">
        <v>43661</v>
      </c>
      <c r="C704" s="7" t="s">
        <v>1380</v>
      </c>
      <c r="D704" s="1" t="s">
        <v>207</v>
      </c>
      <c r="E704" s="7" t="n">
        <v>1</v>
      </c>
      <c r="F704" s="7" t="str">
        <f aca="false">_xlfn.XLOOKUP(C704,customers!A703:A1703,customers!B703:B1703,,0)</f>
        <v>Vivyan Dunning</v>
      </c>
      <c r="G704" s="7" t="str">
        <f aca="false">IF(_xlfn.XLOOKUP(C704,customers!$A$1:$A$1001,customers!$C$1:$C$1001,,3)=0,"",_xlfn.XLOOKUP(C704,customers!$A$1:$A$1001,customers!$C$1:$C$1001,,3))</f>
        <v>vdunningji@independent.co.uk</v>
      </c>
      <c r="H704" s="7" t="str">
        <f aca="false">_xlfn.XLOOKUP(C704,customers!$A$1:$A$1001,customers!$G$1:$G$1001,,0)</f>
        <v>United States</v>
      </c>
      <c r="I704" s="1" t="str">
        <f aca="false">VLOOKUP(D704,products!$A$1:$G$49,2,0)</f>
        <v>Ara</v>
      </c>
      <c r="J704" s="1" t="str">
        <f aca="false">VLOOKUP($D704,products!$A$1:$G$49,3,0)</f>
        <v>L</v>
      </c>
      <c r="K704" s="9" t="n">
        <f aca="false">VLOOKUP($D704,products!$A$1:$G$49,4,0)</f>
        <v>0.5</v>
      </c>
      <c r="L704" s="10" t="n">
        <f aca="false">VLOOKUP($D704,products!$A$1:$G$49,5,0)</f>
        <v>7.77</v>
      </c>
      <c r="M704" s="10" t="n">
        <f aca="false">L704*E704</f>
        <v>7.77</v>
      </c>
      <c r="N704" s="1" t="str">
        <f aca="false">IF(I704="Rob","Robusta",IF(I704="Exc","Excelsa",IF(I704="Ara","Arab",IF(I704="Lib","Liberica"))))</f>
        <v>Arab</v>
      </c>
      <c r="O704" s="1" t="str">
        <f aca="false">IF(J704="M","Medium",IF(J704="L","Light",IF(J704="D","Dark")))</f>
        <v>Light</v>
      </c>
    </row>
    <row r="705" customFormat="false" ht="15" hidden="false" customHeight="false" outlineLevel="0" collapsed="false">
      <c r="A705" s="7" t="s">
        <v>1381</v>
      </c>
      <c r="B705" s="8" t="n">
        <v>43506</v>
      </c>
      <c r="C705" s="7" t="s">
        <v>1382</v>
      </c>
      <c r="D705" s="1" t="s">
        <v>124</v>
      </c>
      <c r="E705" s="7" t="n">
        <v>4</v>
      </c>
      <c r="F705" s="7" t="str">
        <f aca="false">_xlfn.XLOOKUP(C705,customers!A704:A1704,customers!B704:B1704,,0)</f>
        <v>Doralin Baison</v>
      </c>
      <c r="G705" s="7" t="str">
        <f aca="false">IF(_xlfn.XLOOKUP(C705,customers!$A$1:$A$1001,customers!$C$1:$C$1001,,3)=0,"",_xlfn.XLOOKUP(C705,customers!$A$1:$A$1001,customers!$C$1:$C$1001,,3))</f>
        <v/>
      </c>
      <c r="H705" s="7" t="str">
        <f aca="false">_xlfn.XLOOKUP(C705,customers!$A$1:$A$1001,customers!$G$1:$G$1001,,0)</f>
        <v>Ireland</v>
      </c>
      <c r="I705" s="1" t="str">
        <f aca="false">VLOOKUP(D705,products!$A$1:$G$49,2,0)</f>
        <v>Lib</v>
      </c>
      <c r="J705" s="1" t="str">
        <f aca="false">VLOOKUP($D705,products!$A$1:$G$49,3,0)</f>
        <v>D</v>
      </c>
      <c r="K705" s="9" t="n">
        <f aca="false">VLOOKUP($D705,products!$A$1:$G$49,4,0)</f>
        <v>2.5</v>
      </c>
      <c r="L705" s="10" t="n">
        <f aca="false">VLOOKUP($D705,products!$A$1:$G$49,5,0)</f>
        <v>29.785</v>
      </c>
      <c r="M705" s="10" t="n">
        <f aca="false">L705*E705</f>
        <v>119.14</v>
      </c>
      <c r="N705" s="1" t="str">
        <f aca="false">IF(I705="Rob","Robusta",IF(I705="Exc","Excelsa",IF(I705="Ara","Arab",IF(I705="Lib","Liberica"))))</f>
        <v>Liberica</v>
      </c>
      <c r="O705" s="1" t="str">
        <f aca="false">IF(J705="M","Medium",IF(J705="L","Light",IF(J705="D","Dark")))</f>
        <v>Dark</v>
      </c>
    </row>
    <row r="706" customFormat="false" ht="15" hidden="false" customHeight="false" outlineLevel="0" collapsed="false">
      <c r="A706" s="7" t="s">
        <v>1383</v>
      </c>
      <c r="B706" s="8" t="n">
        <v>44716</v>
      </c>
      <c r="C706" s="7" t="s">
        <v>1384</v>
      </c>
      <c r="D706" s="1" t="s">
        <v>66</v>
      </c>
      <c r="E706" s="7" t="n">
        <v>6</v>
      </c>
      <c r="F706" s="7" t="str">
        <f aca="false">_xlfn.XLOOKUP(C706,customers!A705:A1705,customers!B705:B1705,,0)</f>
        <v>Josefina Ferens</v>
      </c>
      <c r="G706" s="7" t="str">
        <f aca="false">IF(_xlfn.XLOOKUP(C706,customers!$A$1:$A$1001,customers!$C$1:$C$1001,,3)=0,"",_xlfn.XLOOKUP(C706,customers!$A$1:$A$1001,customers!$C$1:$C$1001,,3))</f>
        <v/>
      </c>
      <c r="H706" s="7" t="str">
        <f aca="false">_xlfn.XLOOKUP(C706,customers!$A$1:$A$1001,customers!$G$1:$G$1001,,0)</f>
        <v>United States</v>
      </c>
      <c r="I706" s="1" t="str">
        <f aca="false">VLOOKUP(D706,products!$A$1:$G$49,2,0)</f>
        <v>Exc</v>
      </c>
      <c r="J706" s="1" t="str">
        <f aca="false">VLOOKUP($D706,products!$A$1:$G$49,3,0)</f>
        <v>D</v>
      </c>
      <c r="K706" s="9" t="n">
        <f aca="false">VLOOKUP($D706,products!$A$1:$G$49,4,0)</f>
        <v>0.2</v>
      </c>
      <c r="L706" s="10" t="n">
        <f aca="false">VLOOKUP($D706,products!$A$1:$G$49,5,0)</f>
        <v>3.645</v>
      </c>
      <c r="M706" s="10" t="n">
        <f aca="false">L706*E706</f>
        <v>21.87</v>
      </c>
      <c r="N706" s="1" t="str">
        <f aca="false">IF(I706="Rob","Robusta",IF(I706="Exc","Excelsa",IF(I706="Ara","Arab",IF(I706="Lib","Liberica"))))</f>
        <v>Excelsa</v>
      </c>
      <c r="O706" s="1" t="str">
        <f aca="false">IF(J706="M","Medium",IF(J706="L","Light",IF(J706="D","Dark")))</f>
        <v>Dark</v>
      </c>
    </row>
    <row r="707" customFormat="false" ht="15" hidden="false" customHeight="false" outlineLevel="0" collapsed="false">
      <c r="A707" s="7" t="s">
        <v>1385</v>
      </c>
      <c r="B707" s="8" t="n">
        <v>44114</v>
      </c>
      <c r="C707" s="7" t="s">
        <v>1386</v>
      </c>
      <c r="D707" s="1" t="s">
        <v>191</v>
      </c>
      <c r="E707" s="7" t="n">
        <v>2</v>
      </c>
      <c r="F707" s="7" t="str">
        <f aca="false">_xlfn.XLOOKUP(C707,customers!A706:A1706,customers!B706:B1706,,0)</f>
        <v>Shelley Gehring</v>
      </c>
      <c r="G707" s="7" t="str">
        <f aca="false">IF(_xlfn.XLOOKUP(C707,customers!$A$1:$A$1001,customers!$C$1:$C$1001,,3)=0,"",_xlfn.XLOOKUP(C707,customers!$A$1:$A$1001,customers!$C$1:$C$1001,,3))</f>
        <v>sgehringjl@gnu.org</v>
      </c>
      <c r="H707" s="7" t="str">
        <f aca="false">_xlfn.XLOOKUP(C707,customers!$A$1:$A$1001,customers!$G$1:$G$1001,,0)</f>
        <v>United States</v>
      </c>
      <c r="I707" s="1" t="str">
        <f aca="false">VLOOKUP(D707,products!$A$1:$G$49,2,0)</f>
        <v>Exc</v>
      </c>
      <c r="J707" s="1" t="str">
        <f aca="false">VLOOKUP($D707,products!$A$1:$G$49,3,0)</f>
        <v>L</v>
      </c>
      <c r="K707" s="9" t="n">
        <f aca="false">VLOOKUP($D707,products!$A$1:$G$49,4,0)</f>
        <v>0.5</v>
      </c>
      <c r="L707" s="10" t="n">
        <f aca="false">VLOOKUP($D707,products!$A$1:$G$49,5,0)</f>
        <v>8.91</v>
      </c>
      <c r="M707" s="10" t="n">
        <f aca="false">L707*E707</f>
        <v>17.82</v>
      </c>
      <c r="N707" s="1" t="str">
        <f aca="false">IF(I707="Rob","Robusta",IF(I707="Exc","Excelsa",IF(I707="Ara","Arab",IF(I707="Lib","Liberica"))))</f>
        <v>Excelsa</v>
      </c>
      <c r="O707" s="1" t="str">
        <f aca="false">IF(J707="M","Medium",IF(J707="L","Light",IF(J707="D","Dark")))</f>
        <v>Light</v>
      </c>
    </row>
    <row r="708" customFormat="false" ht="15" hidden="false" customHeight="false" outlineLevel="0" collapsed="false">
      <c r="A708" s="7" t="s">
        <v>1387</v>
      </c>
      <c r="B708" s="8" t="n">
        <v>44353</v>
      </c>
      <c r="C708" s="7" t="s">
        <v>1388</v>
      </c>
      <c r="D708" s="1" t="s">
        <v>79</v>
      </c>
      <c r="E708" s="7" t="n">
        <v>3</v>
      </c>
      <c r="F708" s="7" t="str">
        <f aca="false">_xlfn.XLOOKUP(C708,customers!A707:A1707,customers!B707:B1707,,0)</f>
        <v>Barrie Fallowes</v>
      </c>
      <c r="G708" s="7" t="str">
        <f aca="false">IF(_xlfn.XLOOKUP(C708,customers!$A$1:$A$1001,customers!$C$1:$C$1001,,3)=0,"",_xlfn.XLOOKUP(C708,customers!$A$1:$A$1001,customers!$C$1:$C$1001,,3))</f>
        <v>bfallowesjm@purevolume.com</v>
      </c>
      <c r="H708" s="7" t="str">
        <f aca="false">_xlfn.XLOOKUP(C708,customers!$A$1:$A$1001,customers!$G$1:$G$1001,,0)</f>
        <v>United States</v>
      </c>
      <c r="I708" s="1" t="str">
        <f aca="false">VLOOKUP(D708,products!$A$1:$G$49,2,0)</f>
        <v>Exc</v>
      </c>
      <c r="J708" s="1" t="str">
        <f aca="false">VLOOKUP($D708,products!$A$1:$G$49,3,0)</f>
        <v>M</v>
      </c>
      <c r="K708" s="9" t="n">
        <f aca="false">VLOOKUP($D708,products!$A$1:$G$49,4,0)</f>
        <v>0.2</v>
      </c>
      <c r="L708" s="10" t="n">
        <f aca="false">VLOOKUP($D708,products!$A$1:$G$49,5,0)</f>
        <v>4.125</v>
      </c>
      <c r="M708" s="10" t="n">
        <f aca="false">L708*E708</f>
        <v>12.375</v>
      </c>
      <c r="N708" s="1" t="str">
        <f aca="false">IF(I708="Rob","Robusta",IF(I708="Exc","Excelsa",IF(I708="Ara","Arab",IF(I708="Lib","Liberica"))))</f>
        <v>Excelsa</v>
      </c>
      <c r="O708" s="1" t="str">
        <f aca="false">IF(J708="M","Medium",IF(J708="L","Light",IF(J708="D","Dark")))</f>
        <v>Medium</v>
      </c>
    </row>
    <row r="709" customFormat="false" ht="15" hidden="false" customHeight="false" outlineLevel="0" collapsed="false">
      <c r="A709" s="7" t="s">
        <v>1389</v>
      </c>
      <c r="B709" s="8" t="n">
        <v>43540</v>
      </c>
      <c r="C709" s="7" t="s">
        <v>1390</v>
      </c>
      <c r="D709" s="1" t="s">
        <v>28</v>
      </c>
      <c r="E709" s="7" t="n">
        <v>2</v>
      </c>
      <c r="F709" s="7" t="str">
        <f aca="false">_xlfn.XLOOKUP(C709,customers!A708:A1708,customers!B708:B1708,,0)</f>
        <v>Nicolas Aiton</v>
      </c>
      <c r="G709" s="7" t="str">
        <f aca="false">IF(_xlfn.XLOOKUP(C709,customers!$A$1:$A$1001,customers!$C$1:$C$1001,,3)=0,"",_xlfn.XLOOKUP(C709,customers!$A$1:$A$1001,customers!$C$1:$C$1001,,3))</f>
        <v/>
      </c>
      <c r="H709" s="7" t="str">
        <f aca="false">_xlfn.XLOOKUP(C709,customers!$A$1:$A$1001,customers!$G$1:$G$1001,,0)</f>
        <v>Ireland</v>
      </c>
      <c r="I709" s="1" t="str">
        <f aca="false">VLOOKUP(D709,products!$A$1:$G$49,2,0)</f>
        <v>Lib</v>
      </c>
      <c r="J709" s="1" t="str">
        <f aca="false">VLOOKUP($D709,products!$A$1:$G$49,3,0)</f>
        <v>D</v>
      </c>
      <c r="K709" s="9" t="n">
        <f aca="false">VLOOKUP($D709,products!$A$1:$G$49,4,0)</f>
        <v>1</v>
      </c>
      <c r="L709" s="10" t="n">
        <f aca="false">VLOOKUP($D709,products!$A$1:$G$49,5,0)</f>
        <v>12.95</v>
      </c>
      <c r="M709" s="10" t="n">
        <f aca="false">L709*E709</f>
        <v>25.9</v>
      </c>
      <c r="N709" s="1" t="str">
        <f aca="false">IF(I709="Rob","Robusta",IF(I709="Exc","Excelsa",IF(I709="Ara","Arab",IF(I709="Lib","Liberica"))))</f>
        <v>Liberica</v>
      </c>
      <c r="O709" s="1" t="str">
        <f aca="false">IF(J709="M","Medium",IF(J709="L","Light",IF(J709="D","Dark")))</f>
        <v>Dark</v>
      </c>
    </row>
    <row r="710" customFormat="false" ht="15" hidden="false" customHeight="false" outlineLevel="0" collapsed="false">
      <c r="A710" s="7" t="s">
        <v>1391</v>
      </c>
      <c r="B710" s="8" t="n">
        <v>43804</v>
      </c>
      <c r="C710" s="7" t="s">
        <v>1392</v>
      </c>
      <c r="D710" s="1" t="s">
        <v>82</v>
      </c>
      <c r="E710" s="7" t="n">
        <v>2</v>
      </c>
      <c r="F710" s="7" t="str">
        <f aca="false">_xlfn.XLOOKUP(C710,customers!A709:A1709,customers!B709:B1709,,0)</f>
        <v>Shelli De Banke</v>
      </c>
      <c r="G710" s="7" t="str">
        <f aca="false">IF(_xlfn.XLOOKUP(C710,customers!$A$1:$A$1001,customers!$C$1:$C$1001,,3)=0,"",_xlfn.XLOOKUP(C710,customers!$A$1:$A$1001,customers!$C$1:$C$1001,,3))</f>
        <v>sdejo@newsvine.com</v>
      </c>
      <c r="H710" s="7" t="str">
        <f aca="false">_xlfn.XLOOKUP(C710,customers!$A$1:$A$1001,customers!$G$1:$G$1001,,0)</f>
        <v>United States</v>
      </c>
      <c r="I710" s="1" t="str">
        <f aca="false">VLOOKUP(D710,products!$A$1:$G$49,2,0)</f>
        <v>Ara</v>
      </c>
      <c r="J710" s="1" t="str">
        <f aca="false">VLOOKUP($D710,products!$A$1:$G$49,3,0)</f>
        <v>M</v>
      </c>
      <c r="K710" s="9" t="n">
        <f aca="false">VLOOKUP($D710,products!$A$1:$G$49,4,0)</f>
        <v>0.5</v>
      </c>
      <c r="L710" s="10" t="n">
        <f aca="false">VLOOKUP($D710,products!$A$1:$G$49,5,0)</f>
        <v>6.75</v>
      </c>
      <c r="M710" s="10" t="n">
        <f aca="false">L710*E710</f>
        <v>13.5</v>
      </c>
      <c r="N710" s="1" t="str">
        <f aca="false">IF(I710="Rob","Robusta",IF(I710="Exc","Excelsa",IF(I710="Ara","Arab",IF(I710="Lib","Liberica"))))</f>
        <v>Arab</v>
      </c>
      <c r="O710" s="1" t="str">
        <f aca="false">IF(J710="M","Medium",IF(J710="L","Light",IF(J710="D","Dark")))</f>
        <v>Medium</v>
      </c>
    </row>
    <row r="711" customFormat="false" ht="15" hidden="false" customHeight="false" outlineLevel="0" collapsed="false">
      <c r="A711" s="7" t="s">
        <v>1393</v>
      </c>
      <c r="B711" s="8" t="n">
        <v>43485</v>
      </c>
      <c r="C711" s="7" t="s">
        <v>1394</v>
      </c>
      <c r="D711" s="1" t="s">
        <v>191</v>
      </c>
      <c r="E711" s="7" t="n">
        <v>2</v>
      </c>
      <c r="F711" s="7" t="str">
        <f aca="false">_xlfn.XLOOKUP(C711,customers!A710:A1710,customers!B710:B1710,,0)</f>
        <v>Lyell Murch</v>
      </c>
      <c r="G711" s="7" t="str">
        <f aca="false">IF(_xlfn.XLOOKUP(C711,customers!$A$1:$A$1001,customers!$C$1:$C$1001,,3)=0,"",_xlfn.XLOOKUP(C711,customers!$A$1:$A$1001,customers!$C$1:$C$1001,,3))</f>
        <v/>
      </c>
      <c r="H711" s="7" t="str">
        <f aca="false">_xlfn.XLOOKUP(C711,customers!$A$1:$A$1001,customers!$G$1:$G$1001,,0)</f>
        <v>United States</v>
      </c>
      <c r="I711" s="1" t="str">
        <f aca="false">VLOOKUP(D711,products!$A$1:$G$49,2,0)</f>
        <v>Exc</v>
      </c>
      <c r="J711" s="1" t="str">
        <f aca="false">VLOOKUP($D711,products!$A$1:$G$49,3,0)</f>
        <v>L</v>
      </c>
      <c r="K711" s="9" t="n">
        <f aca="false">VLOOKUP($D711,products!$A$1:$G$49,4,0)</f>
        <v>0.5</v>
      </c>
      <c r="L711" s="10" t="n">
        <f aca="false">VLOOKUP($D711,products!$A$1:$G$49,5,0)</f>
        <v>8.91</v>
      </c>
      <c r="M711" s="10" t="n">
        <f aca="false">L711*E711</f>
        <v>17.82</v>
      </c>
      <c r="N711" s="1" t="str">
        <f aca="false">IF(I711="Rob","Robusta",IF(I711="Exc","Excelsa",IF(I711="Ara","Arab",IF(I711="Lib","Liberica"))))</f>
        <v>Excelsa</v>
      </c>
      <c r="O711" s="1" t="str">
        <f aca="false">IF(J711="M","Medium",IF(J711="L","Light",IF(J711="D","Dark")))</f>
        <v>Light</v>
      </c>
    </row>
    <row r="712" customFormat="false" ht="15" hidden="false" customHeight="false" outlineLevel="0" collapsed="false">
      <c r="A712" s="7" t="s">
        <v>1395</v>
      </c>
      <c r="B712" s="8" t="n">
        <v>44655</v>
      </c>
      <c r="C712" s="7" t="s">
        <v>1396</v>
      </c>
      <c r="D712" s="1" t="s">
        <v>18</v>
      </c>
      <c r="E712" s="7" t="n">
        <v>3</v>
      </c>
      <c r="F712" s="7" t="str">
        <f aca="false">_xlfn.XLOOKUP(C712,customers!A711:A1711,customers!B711:B1711,,0)</f>
        <v>Stearne Count</v>
      </c>
      <c r="G712" s="7" t="str">
        <f aca="false">IF(_xlfn.XLOOKUP(C712,customers!$A$1:$A$1001,customers!$C$1:$C$1001,,3)=0,"",_xlfn.XLOOKUP(C712,customers!$A$1:$A$1001,customers!$C$1:$C$1001,,3))</f>
        <v>scountjq@nba.com</v>
      </c>
      <c r="H712" s="7" t="str">
        <f aca="false">_xlfn.XLOOKUP(C712,customers!$A$1:$A$1001,customers!$G$1:$G$1001,,0)</f>
        <v>United States</v>
      </c>
      <c r="I712" s="1" t="str">
        <f aca="false">VLOOKUP(D712,products!$A$1:$G$49,2,0)</f>
        <v>Exc</v>
      </c>
      <c r="J712" s="1" t="str">
        <f aca="false">VLOOKUP($D712,products!$A$1:$G$49,3,0)</f>
        <v>M</v>
      </c>
      <c r="K712" s="9" t="n">
        <f aca="false">VLOOKUP($D712,products!$A$1:$G$49,4,0)</f>
        <v>0.5</v>
      </c>
      <c r="L712" s="10" t="n">
        <f aca="false">VLOOKUP($D712,products!$A$1:$G$49,5,0)</f>
        <v>8.25</v>
      </c>
      <c r="M712" s="10" t="n">
        <f aca="false">L712*E712</f>
        <v>24.75</v>
      </c>
      <c r="N712" s="1" t="str">
        <f aca="false">IF(I712="Rob","Robusta",IF(I712="Exc","Excelsa",IF(I712="Ara","Arab",IF(I712="Lib","Liberica"))))</f>
        <v>Excelsa</v>
      </c>
      <c r="O712" s="1" t="str">
        <f aca="false">IF(J712="M","Medium",IF(J712="L","Light",IF(J712="D","Dark")))</f>
        <v>Medium</v>
      </c>
    </row>
    <row r="713" customFormat="false" ht="15" hidden="false" customHeight="false" outlineLevel="0" collapsed="false">
      <c r="A713" s="7" t="s">
        <v>1397</v>
      </c>
      <c r="B713" s="8" t="n">
        <v>44600</v>
      </c>
      <c r="C713" s="7" t="s">
        <v>1398</v>
      </c>
      <c r="D713" s="1" t="s">
        <v>177</v>
      </c>
      <c r="E713" s="7" t="n">
        <v>6</v>
      </c>
      <c r="F713" s="7" t="str">
        <f aca="false">_xlfn.XLOOKUP(C713,customers!A712:A1712,customers!B712:B1712,,0)</f>
        <v>Selia Ragles</v>
      </c>
      <c r="G713" s="7" t="str">
        <f aca="false">IF(_xlfn.XLOOKUP(C713,customers!$A$1:$A$1001,customers!$C$1:$C$1001,,3)=0,"",_xlfn.XLOOKUP(C713,customers!$A$1:$A$1001,customers!$C$1:$C$1001,,3))</f>
        <v>sraglesjr@blogtalkradio.com</v>
      </c>
      <c r="H713" s="7" t="str">
        <f aca="false">_xlfn.XLOOKUP(C713,customers!$A$1:$A$1001,customers!$G$1:$G$1001,,0)</f>
        <v>United States</v>
      </c>
      <c r="I713" s="1" t="str">
        <f aca="false">VLOOKUP(D713,products!$A$1:$G$49,2,0)</f>
        <v>Rob</v>
      </c>
      <c r="J713" s="1" t="str">
        <f aca="false">VLOOKUP($D713,products!$A$1:$G$49,3,0)</f>
        <v>M</v>
      </c>
      <c r="K713" s="9" t="n">
        <f aca="false">VLOOKUP($D713,products!$A$1:$G$49,4,0)</f>
        <v>0.2</v>
      </c>
      <c r="L713" s="10" t="n">
        <f aca="false">VLOOKUP($D713,products!$A$1:$G$49,5,0)</f>
        <v>2.985</v>
      </c>
      <c r="M713" s="10" t="n">
        <f aca="false">L713*E713</f>
        <v>17.91</v>
      </c>
      <c r="N713" s="1" t="str">
        <f aca="false">IF(I713="Rob","Robusta",IF(I713="Exc","Excelsa",IF(I713="Ara","Arab",IF(I713="Lib","Liberica"))))</f>
        <v>Robusta</v>
      </c>
      <c r="O713" s="1" t="str">
        <f aca="false">IF(J713="M","Medium",IF(J713="L","Light",IF(J713="D","Dark")))</f>
        <v>Medium</v>
      </c>
    </row>
    <row r="714" customFormat="false" ht="15" hidden="false" customHeight="false" outlineLevel="0" collapsed="false">
      <c r="A714" s="7" t="s">
        <v>1399</v>
      </c>
      <c r="B714" s="8" t="n">
        <v>43646</v>
      </c>
      <c r="C714" s="7" t="s">
        <v>1400</v>
      </c>
      <c r="D714" s="1" t="s">
        <v>18</v>
      </c>
      <c r="E714" s="7" t="n">
        <v>2</v>
      </c>
      <c r="F714" s="7" t="str">
        <f aca="false">_xlfn.XLOOKUP(C714,customers!A713:A1713,customers!B713:B1713,,0)</f>
        <v>Silas Deehan</v>
      </c>
      <c r="G714" s="7" t="str">
        <f aca="false">IF(_xlfn.XLOOKUP(C714,customers!$A$1:$A$1001,customers!$C$1:$C$1001,,3)=0,"",_xlfn.XLOOKUP(C714,customers!$A$1:$A$1001,customers!$C$1:$C$1001,,3))</f>
        <v/>
      </c>
      <c r="H714" s="7" t="str">
        <f aca="false">_xlfn.XLOOKUP(C714,customers!$A$1:$A$1001,customers!$G$1:$G$1001,,0)</f>
        <v>United Kingdom</v>
      </c>
      <c r="I714" s="1" t="str">
        <f aca="false">VLOOKUP(D714,products!$A$1:$G$49,2,0)</f>
        <v>Exc</v>
      </c>
      <c r="J714" s="1" t="str">
        <f aca="false">VLOOKUP($D714,products!$A$1:$G$49,3,0)</f>
        <v>M</v>
      </c>
      <c r="K714" s="9" t="n">
        <f aca="false">VLOOKUP($D714,products!$A$1:$G$49,4,0)</f>
        <v>0.5</v>
      </c>
      <c r="L714" s="10" t="n">
        <f aca="false">VLOOKUP($D714,products!$A$1:$G$49,5,0)</f>
        <v>8.25</v>
      </c>
      <c r="M714" s="10" t="n">
        <f aca="false">L714*E714</f>
        <v>16.5</v>
      </c>
      <c r="N714" s="1" t="str">
        <f aca="false">IF(I714="Rob","Robusta",IF(I714="Exc","Excelsa",IF(I714="Ara","Arab",IF(I714="Lib","Liberica"))))</f>
        <v>Excelsa</v>
      </c>
      <c r="O714" s="1" t="str">
        <f aca="false">IF(J714="M","Medium",IF(J714="L","Light",IF(J714="D","Dark")))</f>
        <v>Medium</v>
      </c>
    </row>
    <row r="715" customFormat="false" ht="15" hidden="false" customHeight="false" outlineLevel="0" collapsed="false">
      <c r="A715" s="7" t="s">
        <v>1401</v>
      </c>
      <c r="B715" s="8" t="n">
        <v>43960</v>
      </c>
      <c r="C715" s="7" t="s">
        <v>1402</v>
      </c>
      <c r="D715" s="1" t="s">
        <v>177</v>
      </c>
      <c r="E715" s="7" t="n">
        <v>1</v>
      </c>
      <c r="F715" s="7" t="str">
        <f aca="false">_xlfn.XLOOKUP(C715,customers!A714:A1714,customers!B714:B1714,,0)</f>
        <v>Sacha Bruun</v>
      </c>
      <c r="G715" s="7" t="str">
        <f aca="false">IF(_xlfn.XLOOKUP(C715,customers!$A$1:$A$1001,customers!$C$1:$C$1001,,3)=0,"",_xlfn.XLOOKUP(C715,customers!$A$1:$A$1001,customers!$C$1:$C$1001,,3))</f>
        <v>sbruunjt@blogtalkradio.com</v>
      </c>
      <c r="H715" s="7" t="str">
        <f aca="false">_xlfn.XLOOKUP(C715,customers!$A$1:$A$1001,customers!$G$1:$G$1001,,0)</f>
        <v>United States</v>
      </c>
      <c r="I715" s="1" t="str">
        <f aca="false">VLOOKUP(D715,products!$A$1:$G$49,2,0)</f>
        <v>Rob</v>
      </c>
      <c r="J715" s="1" t="str">
        <f aca="false">VLOOKUP($D715,products!$A$1:$G$49,3,0)</f>
        <v>M</v>
      </c>
      <c r="K715" s="9" t="n">
        <f aca="false">VLOOKUP($D715,products!$A$1:$G$49,4,0)</f>
        <v>0.2</v>
      </c>
      <c r="L715" s="10" t="n">
        <f aca="false">VLOOKUP($D715,products!$A$1:$G$49,5,0)</f>
        <v>2.985</v>
      </c>
      <c r="M715" s="10" t="n">
        <f aca="false">L715*E715</f>
        <v>2.985</v>
      </c>
      <c r="N715" s="1" t="str">
        <f aca="false">IF(I715="Rob","Robusta",IF(I715="Exc","Excelsa",IF(I715="Ara","Arab",IF(I715="Lib","Liberica"))))</f>
        <v>Robusta</v>
      </c>
      <c r="O715" s="1" t="str">
        <f aca="false">IF(J715="M","Medium",IF(J715="L","Light",IF(J715="D","Dark")))</f>
        <v>Medium</v>
      </c>
    </row>
    <row r="716" customFormat="false" ht="15" hidden="false" customHeight="false" outlineLevel="0" collapsed="false">
      <c r="A716" s="7" t="s">
        <v>1403</v>
      </c>
      <c r="B716" s="8" t="n">
        <v>44358</v>
      </c>
      <c r="C716" s="7" t="s">
        <v>1404</v>
      </c>
      <c r="D716" s="1" t="s">
        <v>66</v>
      </c>
      <c r="E716" s="7" t="n">
        <v>4</v>
      </c>
      <c r="F716" s="7" t="str">
        <f aca="false">_xlfn.XLOOKUP(C716,customers!A715:A1715,customers!B715:B1715,,0)</f>
        <v>Alon Pllu</v>
      </c>
      <c r="G716" s="7" t="str">
        <f aca="false">IF(_xlfn.XLOOKUP(C716,customers!$A$1:$A$1001,customers!$C$1:$C$1001,,3)=0,"",_xlfn.XLOOKUP(C716,customers!$A$1:$A$1001,customers!$C$1:$C$1001,,3))</f>
        <v>aplluju@dagondesign.com</v>
      </c>
      <c r="H716" s="7" t="str">
        <f aca="false">_xlfn.XLOOKUP(C716,customers!$A$1:$A$1001,customers!$G$1:$G$1001,,0)</f>
        <v>Ireland</v>
      </c>
      <c r="I716" s="1" t="str">
        <f aca="false">VLOOKUP(D716,products!$A$1:$G$49,2,0)</f>
        <v>Exc</v>
      </c>
      <c r="J716" s="1" t="str">
        <f aca="false">VLOOKUP($D716,products!$A$1:$G$49,3,0)</f>
        <v>D</v>
      </c>
      <c r="K716" s="9" t="n">
        <f aca="false">VLOOKUP($D716,products!$A$1:$G$49,4,0)</f>
        <v>0.2</v>
      </c>
      <c r="L716" s="10" t="n">
        <f aca="false">VLOOKUP($D716,products!$A$1:$G$49,5,0)</f>
        <v>3.645</v>
      </c>
      <c r="M716" s="10" t="n">
        <f aca="false">L716*E716</f>
        <v>14.58</v>
      </c>
      <c r="N716" s="1" t="str">
        <f aca="false">IF(I716="Rob","Robusta",IF(I716="Exc","Excelsa",IF(I716="Ara","Arab",IF(I716="Lib","Liberica"))))</f>
        <v>Excelsa</v>
      </c>
      <c r="O716" s="1" t="str">
        <f aca="false">IF(J716="M","Medium",IF(J716="L","Light",IF(J716="D","Dark")))</f>
        <v>Dark</v>
      </c>
    </row>
    <row r="717" customFormat="false" ht="15" hidden="false" customHeight="false" outlineLevel="0" collapsed="false">
      <c r="A717" s="7" t="s">
        <v>1405</v>
      </c>
      <c r="B717" s="8" t="n">
        <v>44504</v>
      </c>
      <c r="C717" s="7" t="s">
        <v>1406</v>
      </c>
      <c r="D717" s="1" t="s">
        <v>152</v>
      </c>
      <c r="E717" s="7" t="n">
        <v>6</v>
      </c>
      <c r="F717" s="7" t="str">
        <f aca="false">_xlfn.XLOOKUP(C717,customers!A716:A1716,customers!B716:B1716,,0)</f>
        <v>Gilberto Cornier</v>
      </c>
      <c r="G717" s="7" t="str">
        <f aca="false">IF(_xlfn.XLOOKUP(C717,customers!$A$1:$A$1001,customers!$C$1:$C$1001,,3)=0,"",_xlfn.XLOOKUP(C717,customers!$A$1:$A$1001,customers!$C$1:$C$1001,,3))</f>
        <v>gcornierjv@techcrunch.com</v>
      </c>
      <c r="H717" s="7" t="str">
        <f aca="false">_xlfn.XLOOKUP(C717,customers!$A$1:$A$1001,customers!$G$1:$G$1001,,0)</f>
        <v>United States</v>
      </c>
      <c r="I717" s="1" t="str">
        <f aca="false">VLOOKUP(D717,products!$A$1:$G$49,2,0)</f>
        <v>Exc</v>
      </c>
      <c r="J717" s="1" t="str">
        <f aca="false">VLOOKUP($D717,products!$A$1:$G$49,3,0)</f>
        <v>L</v>
      </c>
      <c r="K717" s="9" t="n">
        <f aca="false">VLOOKUP($D717,products!$A$1:$G$49,4,0)</f>
        <v>1</v>
      </c>
      <c r="L717" s="10" t="n">
        <f aca="false">VLOOKUP($D717,products!$A$1:$G$49,5,0)</f>
        <v>14.85</v>
      </c>
      <c r="M717" s="10" t="n">
        <f aca="false">L717*E717</f>
        <v>89.1</v>
      </c>
      <c r="N717" s="1" t="str">
        <f aca="false">IF(I717="Rob","Robusta",IF(I717="Exc","Excelsa",IF(I717="Ara","Arab",IF(I717="Lib","Liberica"))))</f>
        <v>Excelsa</v>
      </c>
      <c r="O717" s="1" t="str">
        <f aca="false">IF(J717="M","Medium",IF(J717="L","Light",IF(J717="D","Dark")))</f>
        <v>Light</v>
      </c>
    </row>
    <row r="718" customFormat="false" ht="15" hidden="false" customHeight="false" outlineLevel="0" collapsed="false">
      <c r="A718" s="7" t="s">
        <v>1407</v>
      </c>
      <c r="B718" s="8" t="n">
        <v>44612</v>
      </c>
      <c r="C718" s="7" t="s">
        <v>1359</v>
      </c>
      <c r="D718" s="1" t="s">
        <v>204</v>
      </c>
      <c r="E718" s="7" t="n">
        <v>3</v>
      </c>
      <c r="F718" s="7" t="e">
        <f aca="false">_xlfn.XLOOKUP(C718,customers!A717:A1717,customers!B717:B1717,,0)</f>
        <v>#N/A</v>
      </c>
      <c r="G718" s="7" t="str">
        <f aca="false">IF(_xlfn.XLOOKUP(C718,customers!$A$1:$A$1001,customers!$C$1:$C$1001,,3)=0,"",_xlfn.XLOOKUP(C718,customers!$A$1:$A$1001,customers!$C$1:$C$1001,,3))</f>
        <v>jdymokeje@prnewswire.com</v>
      </c>
      <c r="H718" s="7" t="str">
        <f aca="false">_xlfn.XLOOKUP(C718,customers!$A$1:$A$1001,customers!$G$1:$G$1001,,0)</f>
        <v>Ireland</v>
      </c>
      <c r="I718" s="1" t="str">
        <f aca="false">VLOOKUP(D718,products!$A$1:$G$49,2,0)</f>
        <v>Rob</v>
      </c>
      <c r="J718" s="1" t="str">
        <f aca="false">VLOOKUP($D718,products!$A$1:$G$49,3,0)</f>
        <v>L</v>
      </c>
      <c r="K718" s="9" t="n">
        <f aca="false">VLOOKUP($D718,products!$A$1:$G$49,4,0)</f>
        <v>1</v>
      </c>
      <c r="L718" s="10" t="n">
        <f aca="false">VLOOKUP($D718,products!$A$1:$G$49,5,0)</f>
        <v>11.95</v>
      </c>
      <c r="M718" s="10" t="n">
        <f aca="false">L718*E718</f>
        <v>35.85</v>
      </c>
      <c r="N718" s="1" t="str">
        <f aca="false">IF(I718="Rob","Robusta",IF(I718="Exc","Excelsa",IF(I718="Ara","Arab",IF(I718="Lib","Liberica"))))</f>
        <v>Robusta</v>
      </c>
      <c r="O718" s="1" t="str">
        <f aca="false">IF(J718="M","Medium",IF(J718="L","Light",IF(J718="D","Dark")))</f>
        <v>Light</v>
      </c>
    </row>
    <row r="719" customFormat="false" ht="15" hidden="false" customHeight="false" outlineLevel="0" collapsed="false">
      <c r="A719" s="7" t="s">
        <v>1408</v>
      </c>
      <c r="B719" s="8" t="n">
        <v>43649</v>
      </c>
      <c r="C719" s="7" t="s">
        <v>1409</v>
      </c>
      <c r="D719" s="1" t="s">
        <v>133</v>
      </c>
      <c r="E719" s="7" t="n">
        <v>3</v>
      </c>
      <c r="F719" s="7" t="str">
        <f aca="false">_xlfn.XLOOKUP(C719,customers!A718:A1718,customers!B718:B1718,,0)</f>
        <v>Willabella Harvison</v>
      </c>
      <c r="G719" s="7" t="str">
        <f aca="false">IF(_xlfn.XLOOKUP(C719,customers!$A$1:$A$1001,customers!$C$1:$C$1001,,3)=0,"",_xlfn.XLOOKUP(C719,customers!$A$1:$A$1001,customers!$C$1:$C$1001,,3))</f>
        <v>wharvisonjx@gizmodo.com</v>
      </c>
      <c r="H719" s="7" t="str">
        <f aca="false">_xlfn.XLOOKUP(C719,customers!$A$1:$A$1001,customers!$G$1:$G$1001,,0)</f>
        <v>United States</v>
      </c>
      <c r="I719" s="1" t="str">
        <f aca="false">VLOOKUP(D719,products!$A$1:$G$49,2,0)</f>
        <v>Ara</v>
      </c>
      <c r="J719" s="1" t="str">
        <f aca="false">VLOOKUP($D719,products!$A$1:$G$49,3,0)</f>
        <v>D</v>
      </c>
      <c r="K719" s="9" t="n">
        <f aca="false">VLOOKUP($D719,products!$A$1:$G$49,4,0)</f>
        <v>2.5</v>
      </c>
      <c r="L719" s="10" t="n">
        <f aca="false">VLOOKUP($D719,products!$A$1:$G$49,5,0)</f>
        <v>22.885</v>
      </c>
      <c r="M719" s="10" t="n">
        <f aca="false">L719*E719</f>
        <v>68.655</v>
      </c>
      <c r="N719" s="1" t="str">
        <f aca="false">IF(I719="Rob","Robusta",IF(I719="Exc","Excelsa",IF(I719="Ara","Arab",IF(I719="Lib","Liberica"))))</f>
        <v>Arab</v>
      </c>
      <c r="O719" s="1" t="str">
        <f aca="false">IF(J719="M","Medium",IF(J719="L","Light",IF(J719="D","Dark")))</f>
        <v>Dark</v>
      </c>
    </row>
    <row r="720" customFormat="false" ht="15" hidden="false" customHeight="false" outlineLevel="0" collapsed="false">
      <c r="A720" s="7" t="s">
        <v>1410</v>
      </c>
      <c r="B720" s="8" t="n">
        <v>44348</v>
      </c>
      <c r="C720" s="7" t="s">
        <v>1411</v>
      </c>
      <c r="D720" s="1" t="s">
        <v>28</v>
      </c>
      <c r="E720" s="7" t="n">
        <v>3</v>
      </c>
      <c r="F720" s="7" t="str">
        <f aca="false">_xlfn.XLOOKUP(C720,customers!A719:A1719,customers!B719:B1719,,0)</f>
        <v>Darice Heaford</v>
      </c>
      <c r="G720" s="7" t="str">
        <f aca="false">IF(_xlfn.XLOOKUP(C720,customers!$A$1:$A$1001,customers!$C$1:$C$1001,,3)=0,"",_xlfn.XLOOKUP(C720,customers!$A$1:$A$1001,customers!$C$1:$C$1001,,3))</f>
        <v>dheafordjy@twitpic.com</v>
      </c>
      <c r="H720" s="7" t="str">
        <f aca="false">_xlfn.XLOOKUP(C720,customers!$A$1:$A$1001,customers!$G$1:$G$1001,,0)</f>
        <v>United States</v>
      </c>
      <c r="I720" s="1" t="str">
        <f aca="false">VLOOKUP(D720,products!$A$1:$G$49,2,0)</f>
        <v>Lib</v>
      </c>
      <c r="J720" s="1" t="str">
        <f aca="false">VLOOKUP($D720,products!$A$1:$G$49,3,0)</f>
        <v>D</v>
      </c>
      <c r="K720" s="9" t="n">
        <f aca="false">VLOOKUP($D720,products!$A$1:$G$49,4,0)</f>
        <v>1</v>
      </c>
      <c r="L720" s="10" t="n">
        <f aca="false">VLOOKUP($D720,products!$A$1:$G$49,5,0)</f>
        <v>12.95</v>
      </c>
      <c r="M720" s="10" t="n">
        <f aca="false">L720*E720</f>
        <v>38.85</v>
      </c>
      <c r="N720" s="1" t="str">
        <f aca="false">IF(I720="Rob","Robusta",IF(I720="Exc","Excelsa",IF(I720="Ara","Arab",IF(I720="Lib","Liberica"))))</f>
        <v>Liberica</v>
      </c>
      <c r="O720" s="1" t="str">
        <f aca="false">IF(J720="M","Medium",IF(J720="L","Light",IF(J720="D","Dark")))</f>
        <v>Dark</v>
      </c>
    </row>
    <row r="721" customFormat="false" ht="15" hidden="false" customHeight="false" outlineLevel="0" collapsed="false">
      <c r="A721" s="7" t="s">
        <v>1412</v>
      </c>
      <c r="B721" s="8" t="n">
        <v>44150</v>
      </c>
      <c r="C721" s="7" t="s">
        <v>1413</v>
      </c>
      <c r="D721" s="1" t="s">
        <v>147</v>
      </c>
      <c r="E721" s="7" t="n">
        <v>5</v>
      </c>
      <c r="F721" s="7" t="str">
        <f aca="false">_xlfn.XLOOKUP(C721,customers!A720:A1720,customers!B720:B1720,,0)</f>
        <v>Granger Fantham</v>
      </c>
      <c r="G721" s="7" t="str">
        <f aca="false">IF(_xlfn.XLOOKUP(C721,customers!$A$1:$A$1001,customers!$C$1:$C$1001,,3)=0,"",_xlfn.XLOOKUP(C721,customers!$A$1:$A$1001,customers!$C$1:$C$1001,,3))</f>
        <v>gfanthamjz@hexun.com</v>
      </c>
      <c r="H721" s="7" t="str">
        <f aca="false">_xlfn.XLOOKUP(C721,customers!$A$1:$A$1001,customers!$G$1:$G$1001,,0)</f>
        <v>United States</v>
      </c>
      <c r="I721" s="1" t="str">
        <f aca="false">VLOOKUP(D721,products!$A$1:$G$49,2,0)</f>
        <v>Lib</v>
      </c>
      <c r="J721" s="1" t="str">
        <f aca="false">VLOOKUP($D721,products!$A$1:$G$49,3,0)</f>
        <v>L</v>
      </c>
      <c r="K721" s="9" t="n">
        <f aca="false">VLOOKUP($D721,products!$A$1:$G$49,4,0)</f>
        <v>1</v>
      </c>
      <c r="L721" s="10" t="n">
        <f aca="false">VLOOKUP($D721,products!$A$1:$G$49,5,0)</f>
        <v>15.85</v>
      </c>
      <c r="M721" s="10" t="n">
        <f aca="false">L721*E721</f>
        <v>79.25</v>
      </c>
      <c r="N721" s="1" t="str">
        <f aca="false">IF(I721="Rob","Robusta",IF(I721="Exc","Excelsa",IF(I721="Ara","Arab",IF(I721="Lib","Liberica"))))</f>
        <v>Liberica</v>
      </c>
      <c r="O721" s="1" t="str">
        <f aca="false">IF(J721="M","Medium",IF(J721="L","Light",IF(J721="D","Dark")))</f>
        <v>Light</v>
      </c>
    </row>
    <row r="722" customFormat="false" ht="15" hidden="false" customHeight="false" outlineLevel="0" collapsed="false">
      <c r="A722" s="7" t="s">
        <v>1414</v>
      </c>
      <c r="B722" s="8" t="n">
        <v>44215</v>
      </c>
      <c r="C722" s="7" t="s">
        <v>1415</v>
      </c>
      <c r="D722" s="1" t="s">
        <v>31</v>
      </c>
      <c r="E722" s="7" t="n">
        <v>5</v>
      </c>
      <c r="F722" s="7" t="str">
        <f aca="false">_xlfn.XLOOKUP(C722,customers!A721:A1721,customers!B721:B1721,,0)</f>
        <v>Reynolds Crookshanks</v>
      </c>
      <c r="G722" s="7" t="str">
        <f aca="false">IF(_xlfn.XLOOKUP(C722,customers!$A$1:$A$1001,customers!$C$1:$C$1001,,3)=0,"",_xlfn.XLOOKUP(C722,customers!$A$1:$A$1001,customers!$C$1:$C$1001,,3))</f>
        <v>rcrookshanksk0@unc.edu</v>
      </c>
      <c r="H722" s="7" t="str">
        <f aca="false">_xlfn.XLOOKUP(C722,customers!$A$1:$A$1001,customers!$G$1:$G$1001,,0)</f>
        <v>United States</v>
      </c>
      <c r="I722" s="1" t="str">
        <f aca="false">VLOOKUP(D722,products!$A$1:$G$49,2,0)</f>
        <v>Exc</v>
      </c>
      <c r="J722" s="1" t="str">
        <f aca="false">VLOOKUP($D722,products!$A$1:$G$49,3,0)</f>
        <v>D</v>
      </c>
      <c r="K722" s="9" t="n">
        <f aca="false">VLOOKUP($D722,products!$A$1:$G$49,4,0)</f>
        <v>0.5</v>
      </c>
      <c r="L722" s="10" t="n">
        <f aca="false">VLOOKUP($D722,products!$A$1:$G$49,5,0)</f>
        <v>7.29</v>
      </c>
      <c r="M722" s="10" t="n">
        <f aca="false">L722*E722</f>
        <v>36.45</v>
      </c>
      <c r="N722" s="1" t="str">
        <f aca="false">IF(I722="Rob","Robusta",IF(I722="Exc","Excelsa",IF(I722="Ara","Arab",IF(I722="Lib","Liberica"))))</f>
        <v>Excelsa</v>
      </c>
      <c r="O722" s="1" t="str">
        <f aca="false">IF(J722="M","Medium",IF(J722="L","Light",IF(J722="D","Dark")))</f>
        <v>Dark</v>
      </c>
    </row>
    <row r="723" customFormat="false" ht="15" hidden="false" customHeight="false" outlineLevel="0" collapsed="false">
      <c r="A723" s="7" t="s">
        <v>1416</v>
      </c>
      <c r="B723" s="8" t="n">
        <v>44479</v>
      </c>
      <c r="C723" s="7" t="s">
        <v>1417</v>
      </c>
      <c r="D723" s="1" t="s">
        <v>177</v>
      </c>
      <c r="E723" s="7" t="n">
        <v>3</v>
      </c>
      <c r="F723" s="7" t="str">
        <f aca="false">_xlfn.XLOOKUP(C723,customers!A722:A1722,customers!B722:B1722,,0)</f>
        <v>Niels Leake</v>
      </c>
      <c r="G723" s="7" t="str">
        <f aca="false">IF(_xlfn.XLOOKUP(C723,customers!$A$1:$A$1001,customers!$C$1:$C$1001,,3)=0,"",_xlfn.XLOOKUP(C723,customers!$A$1:$A$1001,customers!$C$1:$C$1001,,3))</f>
        <v>nleakek1@cmu.edu</v>
      </c>
      <c r="H723" s="7" t="str">
        <f aca="false">_xlfn.XLOOKUP(C723,customers!$A$1:$A$1001,customers!$G$1:$G$1001,,0)</f>
        <v>United States</v>
      </c>
      <c r="I723" s="1" t="str">
        <f aca="false">VLOOKUP(D723,products!$A$1:$G$49,2,0)</f>
        <v>Rob</v>
      </c>
      <c r="J723" s="1" t="str">
        <f aca="false">VLOOKUP($D723,products!$A$1:$G$49,3,0)</f>
        <v>M</v>
      </c>
      <c r="K723" s="9" t="n">
        <f aca="false">VLOOKUP($D723,products!$A$1:$G$49,4,0)</f>
        <v>0.2</v>
      </c>
      <c r="L723" s="10" t="n">
        <f aca="false">VLOOKUP($D723,products!$A$1:$G$49,5,0)</f>
        <v>2.985</v>
      </c>
      <c r="M723" s="10" t="n">
        <f aca="false">L723*E723</f>
        <v>8.955</v>
      </c>
      <c r="N723" s="1" t="str">
        <f aca="false">IF(I723="Rob","Robusta",IF(I723="Exc","Excelsa",IF(I723="Ara","Arab",IF(I723="Lib","Liberica"))))</f>
        <v>Robusta</v>
      </c>
      <c r="O723" s="1" t="str">
        <f aca="false">IF(J723="M","Medium",IF(J723="L","Light",IF(J723="D","Dark")))</f>
        <v>Medium</v>
      </c>
    </row>
    <row r="724" customFormat="false" ht="15" hidden="false" customHeight="false" outlineLevel="0" collapsed="false">
      <c r="A724" s="7" t="s">
        <v>1418</v>
      </c>
      <c r="B724" s="8" t="n">
        <v>44620</v>
      </c>
      <c r="C724" s="7" t="s">
        <v>1419</v>
      </c>
      <c r="D724" s="1" t="s">
        <v>260</v>
      </c>
      <c r="E724" s="7" t="n">
        <v>2</v>
      </c>
      <c r="F724" s="7" t="str">
        <f aca="false">_xlfn.XLOOKUP(C724,customers!A723:A1723,customers!B723:B1723,,0)</f>
        <v>Hetti Measures</v>
      </c>
      <c r="G724" s="7" t="str">
        <f aca="false">IF(_xlfn.XLOOKUP(C724,customers!$A$1:$A$1001,customers!$C$1:$C$1001,,3)=0,"",_xlfn.XLOOKUP(C724,customers!$A$1:$A$1001,customers!$C$1:$C$1001,,3))</f>
        <v/>
      </c>
      <c r="H724" s="7" t="str">
        <f aca="false">_xlfn.XLOOKUP(C724,customers!$A$1:$A$1001,customers!$G$1:$G$1001,,0)</f>
        <v>United States</v>
      </c>
      <c r="I724" s="1" t="str">
        <f aca="false">VLOOKUP(D724,products!$A$1:$G$49,2,0)</f>
        <v>Exc</v>
      </c>
      <c r="J724" s="1" t="str">
        <f aca="false">VLOOKUP($D724,products!$A$1:$G$49,3,0)</f>
        <v>D</v>
      </c>
      <c r="K724" s="9" t="n">
        <f aca="false">VLOOKUP($D724,products!$A$1:$G$49,4,0)</f>
        <v>1</v>
      </c>
      <c r="L724" s="10" t="n">
        <f aca="false">VLOOKUP($D724,products!$A$1:$G$49,5,0)</f>
        <v>12.15</v>
      </c>
      <c r="M724" s="10" t="n">
        <f aca="false">L724*E724</f>
        <v>24.3</v>
      </c>
      <c r="N724" s="1" t="str">
        <f aca="false">IF(I724="Rob","Robusta",IF(I724="Exc","Excelsa",IF(I724="Ara","Arab",IF(I724="Lib","Liberica"))))</f>
        <v>Excelsa</v>
      </c>
      <c r="O724" s="1" t="str">
        <f aca="false">IF(J724="M","Medium",IF(J724="L","Light",IF(J724="D","Dark")))</f>
        <v>Dark</v>
      </c>
    </row>
    <row r="725" customFormat="false" ht="15" hidden="false" customHeight="false" outlineLevel="0" collapsed="false">
      <c r="A725" s="7" t="s">
        <v>1420</v>
      </c>
      <c r="B725" s="8" t="n">
        <v>44470</v>
      </c>
      <c r="C725" s="7" t="s">
        <v>1421</v>
      </c>
      <c r="D725" s="1" t="s">
        <v>127</v>
      </c>
      <c r="E725" s="7" t="n">
        <v>2</v>
      </c>
      <c r="F725" s="7" t="str">
        <f aca="false">_xlfn.XLOOKUP(C725,customers!A724:A1724,customers!B724:B1724,,0)</f>
        <v>Gay Eilhersen</v>
      </c>
      <c r="G725" s="7" t="str">
        <f aca="false">IF(_xlfn.XLOOKUP(C725,customers!$A$1:$A$1001,customers!$C$1:$C$1001,,3)=0,"",_xlfn.XLOOKUP(C725,customers!$A$1:$A$1001,customers!$C$1:$C$1001,,3))</f>
        <v>geilhersenk3@networksolutions.com</v>
      </c>
      <c r="H725" s="7" t="str">
        <f aca="false">_xlfn.XLOOKUP(C725,customers!$A$1:$A$1001,customers!$G$1:$G$1001,,0)</f>
        <v>United States</v>
      </c>
      <c r="I725" s="1" t="str">
        <f aca="false">VLOOKUP(D725,products!$A$1:$G$49,2,0)</f>
        <v>Exc</v>
      </c>
      <c r="J725" s="1" t="str">
        <f aca="false">VLOOKUP($D725,products!$A$1:$G$49,3,0)</f>
        <v>M</v>
      </c>
      <c r="K725" s="9" t="n">
        <f aca="false">VLOOKUP($D725,products!$A$1:$G$49,4,0)</f>
        <v>2.5</v>
      </c>
      <c r="L725" s="10" t="n">
        <f aca="false">VLOOKUP($D725,products!$A$1:$G$49,5,0)</f>
        <v>31.625</v>
      </c>
      <c r="M725" s="10" t="n">
        <f aca="false">L725*E725</f>
        <v>63.25</v>
      </c>
      <c r="N725" s="1" t="str">
        <f aca="false">IF(I725="Rob","Robusta",IF(I725="Exc","Excelsa",IF(I725="Ara","Arab",IF(I725="Lib","Liberica"))))</f>
        <v>Excelsa</v>
      </c>
      <c r="O725" s="1" t="str">
        <f aca="false">IF(J725="M","Medium",IF(J725="L","Light",IF(J725="D","Dark")))</f>
        <v>Medium</v>
      </c>
    </row>
    <row r="726" customFormat="false" ht="15" hidden="false" customHeight="false" outlineLevel="0" collapsed="false">
      <c r="A726" s="7" t="s">
        <v>1422</v>
      </c>
      <c r="B726" s="8" t="n">
        <v>44076</v>
      </c>
      <c r="C726" s="7" t="s">
        <v>1423</v>
      </c>
      <c r="D726" s="1" t="s">
        <v>59</v>
      </c>
      <c r="E726" s="7" t="n">
        <v>2</v>
      </c>
      <c r="F726" s="7" t="str">
        <f aca="false">_xlfn.XLOOKUP(C726,customers!A725:A1725,customers!B725:B1725,,0)</f>
        <v>Nico Hubert</v>
      </c>
      <c r="G726" s="7" t="str">
        <f aca="false">IF(_xlfn.XLOOKUP(C726,customers!$A$1:$A$1001,customers!$C$1:$C$1001,,3)=0,"",_xlfn.XLOOKUP(C726,customers!$A$1:$A$1001,customers!$C$1:$C$1001,,3))</f>
        <v/>
      </c>
      <c r="H726" s="7" t="str">
        <f aca="false">_xlfn.XLOOKUP(C726,customers!$A$1:$A$1001,customers!$G$1:$G$1001,,0)</f>
        <v>United States</v>
      </c>
      <c r="I726" s="1" t="str">
        <f aca="false">VLOOKUP(D726,products!$A$1:$G$49,2,0)</f>
        <v>Ara</v>
      </c>
      <c r="J726" s="1" t="str">
        <f aca="false">VLOOKUP($D726,products!$A$1:$G$49,3,0)</f>
        <v>M</v>
      </c>
      <c r="K726" s="9" t="n">
        <f aca="false">VLOOKUP($D726,products!$A$1:$G$49,4,0)</f>
        <v>0.2</v>
      </c>
      <c r="L726" s="10" t="n">
        <f aca="false">VLOOKUP($D726,products!$A$1:$G$49,5,0)</f>
        <v>3.375</v>
      </c>
      <c r="M726" s="10" t="n">
        <f aca="false">L726*E726</f>
        <v>6.75</v>
      </c>
      <c r="N726" s="1" t="str">
        <f aca="false">IF(I726="Rob","Robusta",IF(I726="Exc","Excelsa",IF(I726="Ara","Arab",IF(I726="Lib","Liberica"))))</f>
        <v>Arab</v>
      </c>
      <c r="O726" s="1" t="str">
        <f aca="false">IF(J726="M","Medium",IF(J726="L","Light",IF(J726="D","Dark")))</f>
        <v>Medium</v>
      </c>
    </row>
    <row r="727" customFormat="false" ht="15" hidden="false" customHeight="false" outlineLevel="0" collapsed="false">
      <c r="A727" s="7" t="s">
        <v>1424</v>
      </c>
      <c r="B727" s="8" t="n">
        <v>44043</v>
      </c>
      <c r="C727" s="7" t="s">
        <v>1425</v>
      </c>
      <c r="D727" s="1" t="s">
        <v>130</v>
      </c>
      <c r="E727" s="7" t="n">
        <v>6</v>
      </c>
      <c r="F727" s="7" t="str">
        <f aca="false">_xlfn.XLOOKUP(C727,customers!A726:A1726,customers!B726:B1726,,0)</f>
        <v>Cristina Aleixo</v>
      </c>
      <c r="G727" s="7" t="str">
        <f aca="false">IF(_xlfn.XLOOKUP(C727,customers!$A$1:$A$1001,customers!$C$1:$C$1001,,3)=0,"",_xlfn.XLOOKUP(C727,customers!$A$1:$A$1001,customers!$C$1:$C$1001,,3))</f>
        <v>caleixok5@globo.com</v>
      </c>
      <c r="H727" s="7" t="str">
        <f aca="false">_xlfn.XLOOKUP(C727,customers!$A$1:$A$1001,customers!$G$1:$G$1001,,0)</f>
        <v>United States</v>
      </c>
      <c r="I727" s="1" t="str">
        <f aca="false">VLOOKUP(D727,products!$A$1:$G$49,2,0)</f>
        <v>Ara</v>
      </c>
      <c r="J727" s="1" t="str">
        <f aca="false">VLOOKUP($D727,products!$A$1:$G$49,3,0)</f>
        <v>L</v>
      </c>
      <c r="K727" s="9" t="n">
        <f aca="false">VLOOKUP($D727,products!$A$1:$G$49,4,0)</f>
        <v>0.2</v>
      </c>
      <c r="L727" s="10" t="n">
        <f aca="false">VLOOKUP($D727,products!$A$1:$G$49,5,0)</f>
        <v>3.885</v>
      </c>
      <c r="M727" s="10" t="n">
        <f aca="false">L727*E727</f>
        <v>23.31</v>
      </c>
      <c r="N727" s="1" t="str">
        <f aca="false">IF(I727="Rob","Robusta",IF(I727="Exc","Excelsa",IF(I727="Ara","Arab",IF(I727="Lib","Liberica"))))</f>
        <v>Arab</v>
      </c>
      <c r="O727" s="1" t="str">
        <f aca="false">IF(J727="M","Medium",IF(J727="L","Light",IF(J727="D","Dark")))</f>
        <v>Light</v>
      </c>
    </row>
    <row r="728" customFormat="false" ht="15" hidden="false" customHeight="false" outlineLevel="0" collapsed="false">
      <c r="A728" s="7" t="s">
        <v>1426</v>
      </c>
      <c r="B728" s="8" t="n">
        <v>44571</v>
      </c>
      <c r="C728" s="7" t="s">
        <v>1427</v>
      </c>
      <c r="D728" s="1" t="s">
        <v>119</v>
      </c>
      <c r="E728" s="7" t="n">
        <v>4</v>
      </c>
      <c r="F728" s="7" t="str">
        <f aca="false">_xlfn.XLOOKUP(C728,customers!A727:A1727,customers!B727:B1727,,0)</f>
        <v>Derrek Allpress</v>
      </c>
      <c r="G728" s="7" t="str">
        <f aca="false">IF(_xlfn.XLOOKUP(C728,customers!$A$1:$A$1001,customers!$C$1:$C$1001,,3)=0,"",_xlfn.XLOOKUP(C728,customers!$A$1:$A$1001,customers!$C$1:$C$1001,,3))</f>
        <v/>
      </c>
      <c r="H728" s="7" t="str">
        <f aca="false">_xlfn.XLOOKUP(C728,customers!$A$1:$A$1001,customers!$G$1:$G$1001,,0)</f>
        <v>United States</v>
      </c>
      <c r="I728" s="1" t="str">
        <f aca="false">VLOOKUP(D728,products!$A$1:$G$49,2,0)</f>
        <v>Lib</v>
      </c>
      <c r="J728" s="1" t="str">
        <f aca="false">VLOOKUP($D728,products!$A$1:$G$49,3,0)</f>
        <v>L</v>
      </c>
      <c r="K728" s="9" t="n">
        <f aca="false">VLOOKUP($D728,products!$A$1:$G$49,4,0)</f>
        <v>2.5</v>
      </c>
      <c r="L728" s="10" t="n">
        <f aca="false">VLOOKUP($D728,products!$A$1:$G$49,5,0)</f>
        <v>36.455</v>
      </c>
      <c r="M728" s="10" t="n">
        <f aca="false">L728*E728</f>
        <v>145.82</v>
      </c>
      <c r="N728" s="1" t="str">
        <f aca="false">IF(I728="Rob","Robusta",IF(I728="Exc","Excelsa",IF(I728="Ara","Arab",IF(I728="Lib","Liberica"))))</f>
        <v>Liberica</v>
      </c>
      <c r="O728" s="1" t="str">
        <f aca="false">IF(J728="M","Medium",IF(J728="L","Light",IF(J728="D","Dark")))</f>
        <v>Light</v>
      </c>
    </row>
    <row r="729" customFormat="false" ht="15" hidden="false" customHeight="false" outlineLevel="0" collapsed="false">
      <c r="A729" s="7" t="s">
        <v>1428</v>
      </c>
      <c r="B729" s="8" t="n">
        <v>44264</v>
      </c>
      <c r="C729" s="7" t="s">
        <v>1429</v>
      </c>
      <c r="D729" s="1" t="s">
        <v>37</v>
      </c>
      <c r="E729" s="7" t="n">
        <v>5</v>
      </c>
      <c r="F729" s="7" t="str">
        <f aca="false">_xlfn.XLOOKUP(C729,customers!A728:A1728,customers!B728:B1728,,0)</f>
        <v>Rikki Tomkowicz</v>
      </c>
      <c r="G729" s="7" t="str">
        <f aca="false">IF(_xlfn.XLOOKUP(C729,customers!$A$1:$A$1001,customers!$C$1:$C$1001,,3)=0,"",_xlfn.XLOOKUP(C729,customers!$A$1:$A$1001,customers!$C$1:$C$1001,,3))</f>
        <v>rtomkowiczk7@bravesites.com</v>
      </c>
      <c r="H729" s="7" t="str">
        <f aca="false">_xlfn.XLOOKUP(C729,customers!$A$1:$A$1001,customers!$G$1:$G$1001,,0)</f>
        <v>Ireland</v>
      </c>
      <c r="I729" s="1" t="str">
        <f aca="false">VLOOKUP(D729,products!$A$1:$G$49,2,0)</f>
        <v>Rob</v>
      </c>
      <c r="J729" s="1" t="str">
        <f aca="false">VLOOKUP($D729,products!$A$1:$G$49,3,0)</f>
        <v>M</v>
      </c>
      <c r="K729" s="9" t="n">
        <f aca="false">VLOOKUP($D729,products!$A$1:$G$49,4,0)</f>
        <v>0.5</v>
      </c>
      <c r="L729" s="10" t="n">
        <f aca="false">VLOOKUP($D729,products!$A$1:$G$49,5,0)</f>
        <v>5.97</v>
      </c>
      <c r="M729" s="10" t="n">
        <f aca="false">L729*E729</f>
        <v>29.85</v>
      </c>
      <c r="N729" s="1" t="str">
        <f aca="false">IF(I729="Rob","Robusta",IF(I729="Exc","Excelsa",IF(I729="Ara","Arab",IF(I729="Lib","Liberica"))))</f>
        <v>Robusta</v>
      </c>
      <c r="O729" s="1" t="str">
        <f aca="false">IF(J729="M","Medium",IF(J729="L","Light",IF(J729="D","Dark")))</f>
        <v>Medium</v>
      </c>
    </row>
    <row r="730" customFormat="false" ht="15" hidden="false" customHeight="false" outlineLevel="0" collapsed="false">
      <c r="A730" s="7" t="s">
        <v>1430</v>
      </c>
      <c r="B730" s="8" t="n">
        <v>44155</v>
      </c>
      <c r="C730" s="7" t="s">
        <v>1431</v>
      </c>
      <c r="D730" s="1" t="s">
        <v>31</v>
      </c>
      <c r="E730" s="7" t="n">
        <v>3</v>
      </c>
      <c r="F730" s="7" t="str">
        <f aca="false">_xlfn.XLOOKUP(C730,customers!A729:A1729,customers!B729:B1729,,0)</f>
        <v>Rochette Huscroft</v>
      </c>
      <c r="G730" s="7" t="str">
        <f aca="false">IF(_xlfn.XLOOKUP(C730,customers!$A$1:$A$1001,customers!$C$1:$C$1001,,3)=0,"",_xlfn.XLOOKUP(C730,customers!$A$1:$A$1001,customers!$C$1:$C$1001,,3))</f>
        <v>rhuscroftk8@jimdo.com</v>
      </c>
      <c r="H730" s="7" t="str">
        <f aca="false">_xlfn.XLOOKUP(C730,customers!$A$1:$A$1001,customers!$G$1:$G$1001,,0)</f>
        <v>United States</v>
      </c>
      <c r="I730" s="1" t="str">
        <f aca="false">VLOOKUP(D730,products!$A$1:$G$49,2,0)</f>
        <v>Exc</v>
      </c>
      <c r="J730" s="1" t="str">
        <f aca="false">VLOOKUP($D730,products!$A$1:$G$49,3,0)</f>
        <v>D</v>
      </c>
      <c r="K730" s="9" t="n">
        <f aca="false">VLOOKUP($D730,products!$A$1:$G$49,4,0)</f>
        <v>0.5</v>
      </c>
      <c r="L730" s="10" t="n">
        <f aca="false">VLOOKUP($D730,products!$A$1:$G$49,5,0)</f>
        <v>7.29</v>
      </c>
      <c r="M730" s="10" t="n">
        <f aca="false">L730*E730</f>
        <v>21.87</v>
      </c>
      <c r="N730" s="1" t="str">
        <f aca="false">IF(I730="Rob","Robusta",IF(I730="Exc","Excelsa",IF(I730="Ara","Arab",IF(I730="Lib","Liberica"))))</f>
        <v>Excelsa</v>
      </c>
      <c r="O730" s="1" t="str">
        <f aca="false">IF(J730="M","Medium",IF(J730="L","Light",IF(J730="D","Dark")))</f>
        <v>Dark</v>
      </c>
    </row>
    <row r="731" customFormat="false" ht="15" hidden="false" customHeight="false" outlineLevel="0" collapsed="false">
      <c r="A731" s="7" t="s">
        <v>1432</v>
      </c>
      <c r="B731" s="8" t="n">
        <v>44634</v>
      </c>
      <c r="C731" s="7" t="s">
        <v>1433</v>
      </c>
      <c r="D731" s="1" t="s">
        <v>92</v>
      </c>
      <c r="E731" s="7" t="n">
        <v>1</v>
      </c>
      <c r="F731" s="7" t="str">
        <f aca="false">_xlfn.XLOOKUP(C731,customers!A730:A1730,customers!B730:B1730,,0)</f>
        <v>Selle Scurrer</v>
      </c>
      <c r="G731" s="7" t="str">
        <f aca="false">IF(_xlfn.XLOOKUP(C731,customers!$A$1:$A$1001,customers!$C$1:$C$1001,,3)=0,"",_xlfn.XLOOKUP(C731,customers!$A$1:$A$1001,customers!$C$1:$C$1001,,3))</f>
        <v>sscurrerk9@flavors.me</v>
      </c>
      <c r="H731" s="7" t="str">
        <f aca="false">_xlfn.XLOOKUP(C731,customers!$A$1:$A$1001,customers!$G$1:$G$1001,,0)</f>
        <v>United Kingdom</v>
      </c>
      <c r="I731" s="1" t="str">
        <f aca="false">VLOOKUP(D731,products!$A$1:$G$49,2,0)</f>
        <v>Lib</v>
      </c>
      <c r="J731" s="1" t="str">
        <f aca="false">VLOOKUP($D731,products!$A$1:$G$49,3,0)</f>
        <v>M</v>
      </c>
      <c r="K731" s="9" t="n">
        <f aca="false">VLOOKUP($D731,products!$A$1:$G$49,4,0)</f>
        <v>0.2</v>
      </c>
      <c r="L731" s="10" t="n">
        <f aca="false">VLOOKUP($D731,products!$A$1:$G$49,5,0)</f>
        <v>4.365</v>
      </c>
      <c r="M731" s="10" t="n">
        <f aca="false">L731*E731</f>
        <v>4.365</v>
      </c>
      <c r="N731" s="1" t="str">
        <f aca="false">IF(I731="Rob","Robusta",IF(I731="Exc","Excelsa",IF(I731="Ara","Arab",IF(I731="Lib","Liberica"))))</f>
        <v>Liberica</v>
      </c>
      <c r="O731" s="1" t="str">
        <f aca="false">IF(J731="M","Medium",IF(J731="L","Light",IF(J731="D","Dark")))</f>
        <v>Medium</v>
      </c>
    </row>
    <row r="732" customFormat="false" ht="15" hidden="false" customHeight="false" outlineLevel="0" collapsed="false">
      <c r="A732" s="7" t="s">
        <v>1434</v>
      </c>
      <c r="B732" s="8" t="n">
        <v>43475</v>
      </c>
      <c r="C732" s="7" t="s">
        <v>1435</v>
      </c>
      <c r="D732" s="1" t="s">
        <v>119</v>
      </c>
      <c r="E732" s="7" t="n">
        <v>1</v>
      </c>
      <c r="F732" s="7" t="str">
        <f aca="false">_xlfn.XLOOKUP(C732,customers!A731:A1731,customers!B731:B1731,,0)</f>
        <v>Andie Rudram</v>
      </c>
      <c r="G732" s="7" t="str">
        <f aca="false">IF(_xlfn.XLOOKUP(C732,customers!$A$1:$A$1001,customers!$C$1:$C$1001,,3)=0,"",_xlfn.XLOOKUP(C732,customers!$A$1:$A$1001,customers!$C$1:$C$1001,,3))</f>
        <v>arudramka@prnewswire.com</v>
      </c>
      <c r="H732" s="7" t="str">
        <f aca="false">_xlfn.XLOOKUP(C732,customers!$A$1:$A$1001,customers!$G$1:$G$1001,,0)</f>
        <v>United States</v>
      </c>
      <c r="I732" s="1" t="str">
        <f aca="false">VLOOKUP(D732,products!$A$1:$G$49,2,0)</f>
        <v>Lib</v>
      </c>
      <c r="J732" s="1" t="str">
        <f aca="false">VLOOKUP($D732,products!$A$1:$G$49,3,0)</f>
        <v>L</v>
      </c>
      <c r="K732" s="9" t="n">
        <f aca="false">VLOOKUP($D732,products!$A$1:$G$49,4,0)</f>
        <v>2.5</v>
      </c>
      <c r="L732" s="10" t="n">
        <f aca="false">VLOOKUP($D732,products!$A$1:$G$49,5,0)</f>
        <v>36.455</v>
      </c>
      <c r="M732" s="10" t="n">
        <f aca="false">L732*E732</f>
        <v>36.455</v>
      </c>
      <c r="N732" s="1" t="str">
        <f aca="false">IF(I732="Rob","Robusta",IF(I732="Exc","Excelsa",IF(I732="Ara","Arab",IF(I732="Lib","Liberica"))))</f>
        <v>Liberica</v>
      </c>
      <c r="O732" s="1" t="str">
        <f aca="false">IF(J732="M","Medium",IF(J732="L","Light",IF(J732="D","Dark")))</f>
        <v>Light</v>
      </c>
    </row>
    <row r="733" customFormat="false" ht="15" hidden="false" customHeight="false" outlineLevel="0" collapsed="false">
      <c r="A733" s="7" t="s">
        <v>1436</v>
      </c>
      <c r="B733" s="8" t="n">
        <v>44222</v>
      </c>
      <c r="C733" s="7" t="s">
        <v>1437</v>
      </c>
      <c r="D733" s="1" t="s">
        <v>53</v>
      </c>
      <c r="E733" s="7" t="n">
        <v>4</v>
      </c>
      <c r="F733" s="7" t="str">
        <f aca="false">_xlfn.XLOOKUP(C733,customers!A732:A1732,customers!B732:B1732,,0)</f>
        <v>Leta Clarricoates</v>
      </c>
      <c r="G733" s="7" t="str">
        <f aca="false">IF(_xlfn.XLOOKUP(C733,customers!$A$1:$A$1001,customers!$C$1:$C$1001,,3)=0,"",_xlfn.XLOOKUP(C733,customers!$A$1:$A$1001,customers!$C$1:$C$1001,,3))</f>
        <v/>
      </c>
      <c r="H733" s="7" t="str">
        <f aca="false">_xlfn.XLOOKUP(C733,customers!$A$1:$A$1001,customers!$G$1:$G$1001,,0)</f>
        <v>United States</v>
      </c>
      <c r="I733" s="1" t="str">
        <f aca="false">VLOOKUP(D733,products!$A$1:$G$49,2,0)</f>
        <v>Lib</v>
      </c>
      <c r="J733" s="1" t="str">
        <f aca="false">VLOOKUP($D733,products!$A$1:$G$49,3,0)</f>
        <v>D</v>
      </c>
      <c r="K733" s="9" t="n">
        <f aca="false">VLOOKUP($D733,products!$A$1:$G$49,4,0)</f>
        <v>0.2</v>
      </c>
      <c r="L733" s="10" t="n">
        <f aca="false">VLOOKUP($D733,products!$A$1:$G$49,5,0)</f>
        <v>3.885</v>
      </c>
      <c r="M733" s="10" t="n">
        <f aca="false">L733*E733</f>
        <v>15.54</v>
      </c>
      <c r="N733" s="1" t="str">
        <f aca="false">IF(I733="Rob","Robusta",IF(I733="Exc","Excelsa",IF(I733="Ara","Arab",IF(I733="Lib","Liberica"))))</f>
        <v>Liberica</v>
      </c>
      <c r="O733" s="1" t="str">
        <f aca="false">IF(J733="M","Medium",IF(J733="L","Light",IF(J733="D","Dark")))</f>
        <v>Dark</v>
      </c>
    </row>
    <row r="734" customFormat="false" ht="15" hidden="false" customHeight="false" outlineLevel="0" collapsed="false">
      <c r="A734" s="7" t="s">
        <v>1438</v>
      </c>
      <c r="B734" s="8" t="n">
        <v>44312</v>
      </c>
      <c r="C734" s="7" t="s">
        <v>1439</v>
      </c>
      <c r="D734" s="1" t="s">
        <v>269</v>
      </c>
      <c r="E734" s="7" t="n">
        <v>2</v>
      </c>
      <c r="F734" s="7" t="str">
        <f aca="false">_xlfn.XLOOKUP(C734,customers!A733:A1733,customers!B733:B1733,,0)</f>
        <v>Jacquelyn Maha</v>
      </c>
      <c r="G734" s="7" t="str">
        <f aca="false">IF(_xlfn.XLOOKUP(C734,customers!$A$1:$A$1001,customers!$C$1:$C$1001,,3)=0,"",_xlfn.XLOOKUP(C734,customers!$A$1:$A$1001,customers!$C$1:$C$1001,,3))</f>
        <v>jmahakc@cyberchimps.com</v>
      </c>
      <c r="H734" s="7" t="str">
        <f aca="false">_xlfn.XLOOKUP(C734,customers!$A$1:$A$1001,customers!$G$1:$G$1001,,0)</f>
        <v>United States</v>
      </c>
      <c r="I734" s="1" t="str">
        <f aca="false">VLOOKUP(D734,products!$A$1:$G$49,2,0)</f>
        <v>Exc</v>
      </c>
      <c r="J734" s="1" t="str">
        <f aca="false">VLOOKUP($D734,products!$A$1:$G$49,3,0)</f>
        <v>L</v>
      </c>
      <c r="K734" s="9" t="n">
        <f aca="false">VLOOKUP($D734,products!$A$1:$G$49,4,0)</f>
        <v>0.2</v>
      </c>
      <c r="L734" s="10" t="n">
        <f aca="false">VLOOKUP($D734,products!$A$1:$G$49,5,0)</f>
        <v>4.455</v>
      </c>
      <c r="M734" s="10" t="n">
        <f aca="false">L734*E734</f>
        <v>8.91</v>
      </c>
      <c r="N734" s="1" t="str">
        <f aca="false">IF(I734="Rob","Robusta",IF(I734="Exc","Excelsa",IF(I734="Ara","Arab",IF(I734="Lib","Liberica"))))</f>
        <v>Excelsa</v>
      </c>
      <c r="O734" s="1" t="str">
        <f aca="false">IF(J734="M","Medium",IF(J734="L","Light",IF(J734="D","Dark")))</f>
        <v>Light</v>
      </c>
    </row>
    <row r="735" customFormat="false" ht="15" hidden="false" customHeight="false" outlineLevel="0" collapsed="false">
      <c r="A735" s="7" t="s">
        <v>1440</v>
      </c>
      <c r="B735" s="8" t="n">
        <v>44565</v>
      </c>
      <c r="C735" s="7" t="s">
        <v>1441</v>
      </c>
      <c r="D735" s="1" t="s">
        <v>212</v>
      </c>
      <c r="E735" s="7" t="n">
        <v>3</v>
      </c>
      <c r="F735" s="7" t="str">
        <f aca="false">_xlfn.XLOOKUP(C735,customers!A734:A1734,customers!B734:B1734,,0)</f>
        <v>Glory Clemon</v>
      </c>
      <c r="G735" s="7" t="str">
        <f aca="false">IF(_xlfn.XLOOKUP(C735,customers!$A$1:$A$1001,customers!$C$1:$C$1001,,3)=0,"",_xlfn.XLOOKUP(C735,customers!$A$1:$A$1001,customers!$C$1:$C$1001,,3))</f>
        <v>gclemonkd@networksolutions.com</v>
      </c>
      <c r="H735" s="7" t="str">
        <f aca="false">_xlfn.XLOOKUP(C735,customers!$A$1:$A$1001,customers!$G$1:$G$1001,,0)</f>
        <v>United States</v>
      </c>
      <c r="I735" s="1" t="str">
        <f aca="false">VLOOKUP(D735,products!$A$1:$G$49,2,0)</f>
        <v>Lib</v>
      </c>
      <c r="J735" s="1" t="str">
        <f aca="false">VLOOKUP($D735,products!$A$1:$G$49,3,0)</f>
        <v>M</v>
      </c>
      <c r="K735" s="9" t="n">
        <f aca="false">VLOOKUP($D735,products!$A$1:$G$49,4,0)</f>
        <v>2.5</v>
      </c>
      <c r="L735" s="10" t="n">
        <f aca="false">VLOOKUP($D735,products!$A$1:$G$49,5,0)</f>
        <v>33.465</v>
      </c>
      <c r="M735" s="10" t="n">
        <f aca="false">L735*E735</f>
        <v>100.395</v>
      </c>
      <c r="N735" s="1" t="str">
        <f aca="false">IF(I735="Rob","Robusta",IF(I735="Exc","Excelsa",IF(I735="Ara","Arab",IF(I735="Lib","Liberica"))))</f>
        <v>Liberica</v>
      </c>
      <c r="O735" s="1" t="str">
        <f aca="false">IF(J735="M","Medium",IF(J735="L","Light",IF(J735="D","Dark")))</f>
        <v>Medium</v>
      </c>
    </row>
    <row r="736" customFormat="false" ht="15" hidden="false" customHeight="false" outlineLevel="0" collapsed="false">
      <c r="A736" s="7" t="s">
        <v>1442</v>
      </c>
      <c r="B736" s="8" t="n">
        <v>43697</v>
      </c>
      <c r="C736" s="7" t="s">
        <v>1443</v>
      </c>
      <c r="D736" s="1" t="s">
        <v>116</v>
      </c>
      <c r="E736" s="7" t="n">
        <v>5</v>
      </c>
      <c r="F736" s="7" t="str">
        <f aca="false">_xlfn.XLOOKUP(C736,customers!A735:A1735,customers!B735:B1735,,0)</f>
        <v>Alica Kift</v>
      </c>
      <c r="G736" s="7" t="str">
        <f aca="false">IF(_xlfn.XLOOKUP(C736,customers!$A$1:$A$1001,customers!$C$1:$C$1001,,3)=0,"",_xlfn.XLOOKUP(C736,customers!$A$1:$A$1001,customers!$C$1:$C$1001,,3))</f>
        <v/>
      </c>
      <c r="H736" s="7" t="str">
        <f aca="false">_xlfn.XLOOKUP(C736,customers!$A$1:$A$1001,customers!$G$1:$G$1001,,0)</f>
        <v>United States</v>
      </c>
      <c r="I736" s="1" t="str">
        <f aca="false">VLOOKUP(D736,products!$A$1:$G$49,2,0)</f>
        <v>Rob</v>
      </c>
      <c r="J736" s="1" t="str">
        <f aca="false">VLOOKUP($D736,products!$A$1:$G$49,3,0)</f>
        <v>D</v>
      </c>
      <c r="K736" s="9" t="n">
        <f aca="false">VLOOKUP($D736,products!$A$1:$G$49,4,0)</f>
        <v>0.2</v>
      </c>
      <c r="L736" s="10" t="n">
        <f aca="false">VLOOKUP($D736,products!$A$1:$G$49,5,0)</f>
        <v>2.685</v>
      </c>
      <c r="M736" s="10" t="n">
        <f aca="false">L736*E736</f>
        <v>13.425</v>
      </c>
      <c r="N736" s="1" t="str">
        <f aca="false">IF(I736="Rob","Robusta",IF(I736="Exc","Excelsa",IF(I736="Ara","Arab",IF(I736="Lib","Liberica"))))</f>
        <v>Robusta</v>
      </c>
      <c r="O736" s="1" t="str">
        <f aca="false">IF(J736="M","Medium",IF(J736="L","Light",IF(J736="D","Dark")))</f>
        <v>Dark</v>
      </c>
    </row>
    <row r="737" customFormat="false" ht="15" hidden="false" customHeight="false" outlineLevel="0" collapsed="false">
      <c r="A737" s="7" t="s">
        <v>1444</v>
      </c>
      <c r="B737" s="8" t="n">
        <v>44757</v>
      </c>
      <c r="C737" s="7" t="s">
        <v>1445</v>
      </c>
      <c r="D737" s="1" t="s">
        <v>66</v>
      </c>
      <c r="E737" s="7" t="n">
        <v>6</v>
      </c>
      <c r="F737" s="7" t="str">
        <f aca="false">_xlfn.XLOOKUP(C737,customers!A736:A1736,customers!B736:B1736,,0)</f>
        <v>Babb Pollins</v>
      </c>
      <c r="G737" s="7" t="str">
        <f aca="false">IF(_xlfn.XLOOKUP(C737,customers!$A$1:$A$1001,customers!$C$1:$C$1001,,3)=0,"",_xlfn.XLOOKUP(C737,customers!$A$1:$A$1001,customers!$C$1:$C$1001,,3))</f>
        <v>bpollinskf@shinystat.com</v>
      </c>
      <c r="H737" s="7" t="str">
        <f aca="false">_xlfn.XLOOKUP(C737,customers!$A$1:$A$1001,customers!$G$1:$G$1001,,0)</f>
        <v>United States</v>
      </c>
      <c r="I737" s="1" t="str">
        <f aca="false">VLOOKUP(D737,products!$A$1:$G$49,2,0)</f>
        <v>Exc</v>
      </c>
      <c r="J737" s="1" t="str">
        <f aca="false">VLOOKUP($D737,products!$A$1:$G$49,3,0)</f>
        <v>D</v>
      </c>
      <c r="K737" s="9" t="n">
        <f aca="false">VLOOKUP($D737,products!$A$1:$G$49,4,0)</f>
        <v>0.2</v>
      </c>
      <c r="L737" s="10" t="n">
        <f aca="false">VLOOKUP($D737,products!$A$1:$G$49,5,0)</f>
        <v>3.645</v>
      </c>
      <c r="M737" s="10" t="n">
        <f aca="false">L737*E737</f>
        <v>21.87</v>
      </c>
      <c r="N737" s="1" t="str">
        <f aca="false">IF(I737="Rob","Robusta",IF(I737="Exc","Excelsa",IF(I737="Ara","Arab",IF(I737="Lib","Liberica"))))</f>
        <v>Excelsa</v>
      </c>
      <c r="O737" s="1" t="str">
        <f aca="false">IF(J737="M","Medium",IF(J737="L","Light",IF(J737="D","Dark")))</f>
        <v>Dark</v>
      </c>
    </row>
    <row r="738" customFormat="false" ht="15" hidden="false" customHeight="false" outlineLevel="0" collapsed="false">
      <c r="A738" s="7" t="s">
        <v>1446</v>
      </c>
      <c r="B738" s="8" t="n">
        <v>43508</v>
      </c>
      <c r="C738" s="7" t="s">
        <v>1447</v>
      </c>
      <c r="D738" s="1" t="s">
        <v>28</v>
      </c>
      <c r="E738" s="7" t="n">
        <v>2</v>
      </c>
      <c r="F738" s="7" t="str">
        <f aca="false">_xlfn.XLOOKUP(C738,customers!A737:A1737,customers!B737:B1737,,0)</f>
        <v>Jarret Toye</v>
      </c>
      <c r="G738" s="7" t="str">
        <f aca="false">IF(_xlfn.XLOOKUP(C738,customers!$A$1:$A$1001,customers!$C$1:$C$1001,,3)=0,"",_xlfn.XLOOKUP(C738,customers!$A$1:$A$1001,customers!$C$1:$C$1001,,3))</f>
        <v>jtoyekg@pinterest.com</v>
      </c>
      <c r="H738" s="7" t="str">
        <f aca="false">_xlfn.XLOOKUP(C738,customers!$A$1:$A$1001,customers!$G$1:$G$1001,,0)</f>
        <v>Ireland</v>
      </c>
      <c r="I738" s="1" t="str">
        <f aca="false">VLOOKUP(D738,products!$A$1:$G$49,2,0)</f>
        <v>Lib</v>
      </c>
      <c r="J738" s="1" t="str">
        <f aca="false">VLOOKUP($D738,products!$A$1:$G$49,3,0)</f>
        <v>D</v>
      </c>
      <c r="K738" s="9" t="n">
        <f aca="false">VLOOKUP($D738,products!$A$1:$G$49,4,0)</f>
        <v>1</v>
      </c>
      <c r="L738" s="10" t="n">
        <f aca="false">VLOOKUP($D738,products!$A$1:$G$49,5,0)</f>
        <v>12.95</v>
      </c>
      <c r="M738" s="10" t="n">
        <f aca="false">L738*E738</f>
        <v>25.9</v>
      </c>
      <c r="N738" s="1" t="str">
        <f aca="false">IF(I738="Rob","Robusta",IF(I738="Exc","Excelsa",IF(I738="Ara","Arab",IF(I738="Lib","Liberica"))))</f>
        <v>Liberica</v>
      </c>
      <c r="O738" s="1" t="str">
        <f aca="false">IF(J738="M","Medium",IF(J738="L","Light",IF(J738="D","Dark")))</f>
        <v>Dark</v>
      </c>
    </row>
    <row r="739" customFormat="false" ht="15" hidden="false" customHeight="false" outlineLevel="0" collapsed="false">
      <c r="A739" s="7" t="s">
        <v>1448</v>
      </c>
      <c r="B739" s="8" t="n">
        <v>44447</v>
      </c>
      <c r="C739" s="7" t="s">
        <v>1449</v>
      </c>
      <c r="D739" s="1" t="s">
        <v>76</v>
      </c>
      <c r="E739" s="7" t="n">
        <v>5</v>
      </c>
      <c r="F739" s="7" t="str">
        <f aca="false">_xlfn.XLOOKUP(C739,customers!A738:A1738,customers!B738:B1738,,0)</f>
        <v>Carlie Linskill</v>
      </c>
      <c r="G739" s="7" t="str">
        <f aca="false">IF(_xlfn.XLOOKUP(C739,customers!$A$1:$A$1001,customers!$C$1:$C$1001,,3)=0,"",_xlfn.XLOOKUP(C739,customers!$A$1:$A$1001,customers!$C$1:$C$1001,,3))</f>
        <v>clinskillkh@sphinn.com</v>
      </c>
      <c r="H739" s="7" t="str">
        <f aca="false">_xlfn.XLOOKUP(C739,customers!$A$1:$A$1001,customers!$G$1:$G$1001,,0)</f>
        <v>United States</v>
      </c>
      <c r="I739" s="1" t="str">
        <f aca="false">VLOOKUP(D739,products!$A$1:$G$49,2,0)</f>
        <v>Ara</v>
      </c>
      <c r="J739" s="1" t="str">
        <f aca="false">VLOOKUP($D739,products!$A$1:$G$49,3,0)</f>
        <v>M</v>
      </c>
      <c r="K739" s="9" t="n">
        <f aca="false">VLOOKUP($D739,products!$A$1:$G$49,4,0)</f>
        <v>1</v>
      </c>
      <c r="L739" s="10" t="n">
        <f aca="false">VLOOKUP($D739,products!$A$1:$G$49,5,0)</f>
        <v>11.25</v>
      </c>
      <c r="M739" s="10" t="n">
        <f aca="false">L739*E739</f>
        <v>56.25</v>
      </c>
      <c r="N739" s="1" t="str">
        <f aca="false">IF(I739="Rob","Robusta",IF(I739="Exc","Excelsa",IF(I739="Ara","Arab",IF(I739="Lib","Liberica"))))</f>
        <v>Arab</v>
      </c>
      <c r="O739" s="1" t="str">
        <f aca="false">IF(J739="M","Medium",IF(J739="L","Light",IF(J739="D","Dark")))</f>
        <v>Medium</v>
      </c>
    </row>
    <row r="740" customFormat="false" ht="15" hidden="false" customHeight="false" outlineLevel="0" collapsed="false">
      <c r="A740" s="7" t="s">
        <v>1450</v>
      </c>
      <c r="B740" s="8" t="n">
        <v>43812</v>
      </c>
      <c r="C740" s="7" t="s">
        <v>1451</v>
      </c>
      <c r="D740" s="1" t="s">
        <v>197</v>
      </c>
      <c r="E740" s="7" t="n">
        <v>3</v>
      </c>
      <c r="F740" s="7" t="str">
        <f aca="false">_xlfn.XLOOKUP(C740,customers!A739:A1739,customers!B739:B1739,,0)</f>
        <v>Natal Vigrass</v>
      </c>
      <c r="G740" s="7" t="str">
        <f aca="false">IF(_xlfn.XLOOKUP(C740,customers!$A$1:$A$1001,customers!$C$1:$C$1001,,3)=0,"",_xlfn.XLOOKUP(C740,customers!$A$1:$A$1001,customers!$C$1:$C$1001,,3))</f>
        <v>nvigrasski@ezinearticles.com</v>
      </c>
      <c r="H740" s="7" t="str">
        <f aca="false">_xlfn.XLOOKUP(C740,customers!$A$1:$A$1001,customers!$G$1:$G$1001,,0)</f>
        <v>United Kingdom</v>
      </c>
      <c r="I740" s="1" t="str">
        <f aca="false">VLOOKUP(D740,products!$A$1:$G$49,2,0)</f>
        <v>Rob</v>
      </c>
      <c r="J740" s="1" t="str">
        <f aca="false">VLOOKUP($D740,products!$A$1:$G$49,3,0)</f>
        <v>L</v>
      </c>
      <c r="K740" s="9" t="n">
        <f aca="false">VLOOKUP($D740,products!$A$1:$G$49,4,0)</f>
        <v>0.2</v>
      </c>
      <c r="L740" s="10" t="n">
        <f aca="false">VLOOKUP($D740,products!$A$1:$G$49,5,0)</f>
        <v>3.585</v>
      </c>
      <c r="M740" s="10" t="n">
        <f aca="false">L740*E740</f>
        <v>10.755</v>
      </c>
      <c r="N740" s="1" t="str">
        <f aca="false">IF(I740="Rob","Robusta",IF(I740="Exc","Excelsa",IF(I740="Ara","Arab",IF(I740="Lib","Liberica"))))</f>
        <v>Robusta</v>
      </c>
      <c r="O740" s="1" t="str">
        <f aca="false">IF(J740="M","Medium",IF(J740="L","Light",IF(J740="D","Dark")))</f>
        <v>Light</v>
      </c>
    </row>
    <row r="741" customFormat="false" ht="15" hidden="false" customHeight="false" outlineLevel="0" collapsed="false">
      <c r="A741" s="7" t="s">
        <v>1452</v>
      </c>
      <c r="B741" s="8" t="n">
        <v>44433</v>
      </c>
      <c r="C741" s="7" t="s">
        <v>1359</v>
      </c>
      <c r="D741" s="1" t="s">
        <v>66</v>
      </c>
      <c r="E741" s="7" t="n">
        <v>5</v>
      </c>
      <c r="F741" s="7" t="e">
        <f aca="false">_xlfn.XLOOKUP(C741,customers!A740:A1740,customers!B740:B1740,,0)</f>
        <v>#N/A</v>
      </c>
      <c r="G741" s="7" t="str">
        <f aca="false">IF(_xlfn.XLOOKUP(C741,customers!$A$1:$A$1001,customers!$C$1:$C$1001,,3)=0,"",_xlfn.XLOOKUP(C741,customers!$A$1:$A$1001,customers!$C$1:$C$1001,,3))</f>
        <v>jdymokeje@prnewswire.com</v>
      </c>
      <c r="H741" s="7" t="str">
        <f aca="false">_xlfn.XLOOKUP(C741,customers!$A$1:$A$1001,customers!$G$1:$G$1001,,0)</f>
        <v>Ireland</v>
      </c>
      <c r="I741" s="1" t="str">
        <f aca="false">VLOOKUP(D741,products!$A$1:$G$49,2,0)</f>
        <v>Exc</v>
      </c>
      <c r="J741" s="1" t="str">
        <f aca="false">VLOOKUP($D741,products!$A$1:$G$49,3,0)</f>
        <v>D</v>
      </c>
      <c r="K741" s="9" t="n">
        <f aca="false">VLOOKUP($D741,products!$A$1:$G$49,4,0)</f>
        <v>0.2</v>
      </c>
      <c r="L741" s="10" t="n">
        <f aca="false">VLOOKUP($D741,products!$A$1:$G$49,5,0)</f>
        <v>3.645</v>
      </c>
      <c r="M741" s="10" t="n">
        <f aca="false">L741*E741</f>
        <v>18.225</v>
      </c>
      <c r="N741" s="1" t="str">
        <f aca="false">IF(I741="Rob","Robusta",IF(I741="Exc","Excelsa",IF(I741="Ara","Arab",IF(I741="Lib","Liberica"))))</f>
        <v>Excelsa</v>
      </c>
      <c r="O741" s="1" t="str">
        <f aca="false">IF(J741="M","Medium",IF(J741="L","Light",IF(J741="D","Dark")))</f>
        <v>Dark</v>
      </c>
    </row>
    <row r="742" customFormat="false" ht="15" hidden="false" customHeight="false" outlineLevel="0" collapsed="false">
      <c r="A742" s="7" t="s">
        <v>1453</v>
      </c>
      <c r="B742" s="8" t="n">
        <v>44643</v>
      </c>
      <c r="C742" s="7" t="s">
        <v>1454</v>
      </c>
      <c r="D742" s="1" t="s">
        <v>172</v>
      </c>
      <c r="E742" s="7" t="n">
        <v>4</v>
      </c>
      <c r="F742" s="7" t="str">
        <f aca="false">_xlfn.XLOOKUP(C742,customers!A741:A1741,customers!B741:B1741,,0)</f>
        <v>Kandace Cragell</v>
      </c>
      <c r="G742" s="7" t="str">
        <f aca="false">IF(_xlfn.XLOOKUP(C742,customers!$A$1:$A$1001,customers!$C$1:$C$1001,,3)=0,"",_xlfn.XLOOKUP(C742,customers!$A$1:$A$1001,customers!$C$1:$C$1001,,3))</f>
        <v>kcragellkk@google.com</v>
      </c>
      <c r="H742" s="7" t="str">
        <f aca="false">_xlfn.XLOOKUP(C742,customers!$A$1:$A$1001,customers!$G$1:$G$1001,,0)</f>
        <v>Ireland</v>
      </c>
      <c r="I742" s="1" t="str">
        <f aca="false">VLOOKUP(D742,products!$A$1:$G$49,2,0)</f>
        <v>Rob</v>
      </c>
      <c r="J742" s="1" t="str">
        <f aca="false">VLOOKUP($D742,products!$A$1:$G$49,3,0)</f>
        <v>L</v>
      </c>
      <c r="K742" s="9" t="n">
        <f aca="false">VLOOKUP($D742,products!$A$1:$G$49,4,0)</f>
        <v>0.5</v>
      </c>
      <c r="L742" s="10" t="n">
        <f aca="false">VLOOKUP($D742,products!$A$1:$G$49,5,0)</f>
        <v>7.17</v>
      </c>
      <c r="M742" s="10" t="n">
        <f aca="false">L742*E742</f>
        <v>28.68</v>
      </c>
      <c r="N742" s="1" t="str">
        <f aca="false">IF(I742="Rob","Robusta",IF(I742="Exc","Excelsa",IF(I742="Ara","Arab",IF(I742="Lib","Liberica"))))</f>
        <v>Robusta</v>
      </c>
      <c r="O742" s="1" t="str">
        <f aca="false">IF(J742="M","Medium",IF(J742="L","Light",IF(J742="D","Dark")))</f>
        <v>Light</v>
      </c>
    </row>
    <row r="743" customFormat="false" ht="15" hidden="false" customHeight="false" outlineLevel="0" collapsed="false">
      <c r="A743" s="7" t="s">
        <v>1455</v>
      </c>
      <c r="B743" s="8" t="n">
        <v>43566</v>
      </c>
      <c r="C743" s="7" t="s">
        <v>1456</v>
      </c>
      <c r="D743" s="1" t="s">
        <v>92</v>
      </c>
      <c r="E743" s="7" t="n">
        <v>2</v>
      </c>
      <c r="F743" s="7" t="str">
        <f aca="false">_xlfn.XLOOKUP(C743,customers!A742:A1742,customers!B742:B1742,,0)</f>
        <v>Lyon Ibert</v>
      </c>
      <c r="G743" s="7" t="str">
        <f aca="false">IF(_xlfn.XLOOKUP(C743,customers!$A$1:$A$1001,customers!$C$1:$C$1001,,3)=0,"",_xlfn.XLOOKUP(C743,customers!$A$1:$A$1001,customers!$C$1:$C$1001,,3))</f>
        <v>libertkl@huffingtonpost.com</v>
      </c>
      <c r="H743" s="7" t="str">
        <f aca="false">_xlfn.XLOOKUP(C743,customers!$A$1:$A$1001,customers!$G$1:$G$1001,,0)</f>
        <v>United States</v>
      </c>
      <c r="I743" s="1" t="str">
        <f aca="false">VLOOKUP(D743,products!$A$1:$G$49,2,0)</f>
        <v>Lib</v>
      </c>
      <c r="J743" s="1" t="str">
        <f aca="false">VLOOKUP($D743,products!$A$1:$G$49,3,0)</f>
        <v>M</v>
      </c>
      <c r="K743" s="9" t="n">
        <f aca="false">VLOOKUP($D743,products!$A$1:$G$49,4,0)</f>
        <v>0.2</v>
      </c>
      <c r="L743" s="10" t="n">
        <f aca="false">VLOOKUP($D743,products!$A$1:$G$49,5,0)</f>
        <v>4.365</v>
      </c>
      <c r="M743" s="10" t="n">
        <f aca="false">L743*E743</f>
        <v>8.73</v>
      </c>
      <c r="N743" s="1" t="str">
        <f aca="false">IF(I743="Rob","Robusta",IF(I743="Exc","Excelsa",IF(I743="Ara","Arab",IF(I743="Lib","Liberica"))))</f>
        <v>Liberica</v>
      </c>
      <c r="O743" s="1" t="str">
        <f aca="false">IF(J743="M","Medium",IF(J743="L","Light",IF(J743="D","Dark")))</f>
        <v>Medium</v>
      </c>
    </row>
    <row r="744" customFormat="false" ht="15" hidden="false" customHeight="false" outlineLevel="0" collapsed="false">
      <c r="A744" s="7" t="s">
        <v>1457</v>
      </c>
      <c r="B744" s="8" t="n">
        <v>44133</v>
      </c>
      <c r="C744" s="7" t="s">
        <v>1458</v>
      </c>
      <c r="D744" s="1" t="s">
        <v>111</v>
      </c>
      <c r="E744" s="7" t="n">
        <v>4</v>
      </c>
      <c r="F744" s="7" t="str">
        <f aca="false">_xlfn.XLOOKUP(C744,customers!A743:A1743,customers!B743:B1743,,0)</f>
        <v>Reese Lidgey</v>
      </c>
      <c r="G744" s="7" t="str">
        <f aca="false">IF(_xlfn.XLOOKUP(C744,customers!$A$1:$A$1001,customers!$C$1:$C$1001,,3)=0,"",_xlfn.XLOOKUP(C744,customers!$A$1:$A$1001,customers!$C$1:$C$1001,,3))</f>
        <v>rlidgeykm@vimeo.com</v>
      </c>
      <c r="H744" s="7" t="str">
        <f aca="false">_xlfn.XLOOKUP(C744,customers!$A$1:$A$1001,customers!$G$1:$G$1001,,0)</f>
        <v>United States</v>
      </c>
      <c r="I744" s="1" t="str">
        <f aca="false">VLOOKUP(D744,products!$A$1:$G$49,2,0)</f>
        <v>Lib</v>
      </c>
      <c r="J744" s="1" t="str">
        <f aca="false">VLOOKUP($D744,products!$A$1:$G$49,3,0)</f>
        <v>M</v>
      </c>
      <c r="K744" s="9" t="n">
        <f aca="false">VLOOKUP($D744,products!$A$1:$G$49,4,0)</f>
        <v>1</v>
      </c>
      <c r="L744" s="10" t="n">
        <f aca="false">VLOOKUP($D744,products!$A$1:$G$49,5,0)</f>
        <v>14.55</v>
      </c>
      <c r="M744" s="10" t="n">
        <f aca="false">L744*E744</f>
        <v>58.2</v>
      </c>
      <c r="N744" s="1" t="str">
        <f aca="false">IF(I744="Rob","Robusta",IF(I744="Exc","Excelsa",IF(I744="Ara","Arab",IF(I744="Lib","Liberica"))))</f>
        <v>Liberica</v>
      </c>
      <c r="O744" s="1" t="str">
        <f aca="false">IF(J744="M","Medium",IF(J744="L","Light",IF(J744="D","Dark")))</f>
        <v>Medium</v>
      </c>
    </row>
    <row r="745" customFormat="false" ht="15" hidden="false" customHeight="false" outlineLevel="0" collapsed="false">
      <c r="A745" s="7" t="s">
        <v>1459</v>
      </c>
      <c r="B745" s="8" t="n">
        <v>44042</v>
      </c>
      <c r="C745" s="7" t="s">
        <v>1460</v>
      </c>
      <c r="D745" s="1" t="s">
        <v>87</v>
      </c>
      <c r="E745" s="7" t="n">
        <v>3</v>
      </c>
      <c r="F745" s="7" t="str">
        <f aca="false">_xlfn.XLOOKUP(C745,customers!A744:A1744,customers!B744:B1744,,0)</f>
        <v>Tersina Castagne</v>
      </c>
      <c r="G745" s="7" t="str">
        <f aca="false">IF(_xlfn.XLOOKUP(C745,customers!$A$1:$A$1001,customers!$C$1:$C$1001,,3)=0,"",_xlfn.XLOOKUP(C745,customers!$A$1:$A$1001,customers!$C$1:$C$1001,,3))</f>
        <v>tcastagnekn@wikia.com</v>
      </c>
      <c r="H745" s="7" t="str">
        <f aca="false">_xlfn.XLOOKUP(C745,customers!$A$1:$A$1001,customers!$G$1:$G$1001,,0)</f>
        <v>United States</v>
      </c>
      <c r="I745" s="1" t="str">
        <f aca="false">VLOOKUP(D745,products!$A$1:$G$49,2,0)</f>
        <v>Ara</v>
      </c>
      <c r="J745" s="1" t="str">
        <f aca="false">VLOOKUP($D745,products!$A$1:$G$49,3,0)</f>
        <v>D</v>
      </c>
      <c r="K745" s="9" t="n">
        <f aca="false">VLOOKUP($D745,products!$A$1:$G$49,4,0)</f>
        <v>0.5</v>
      </c>
      <c r="L745" s="10" t="n">
        <f aca="false">VLOOKUP($D745,products!$A$1:$G$49,5,0)</f>
        <v>5.97</v>
      </c>
      <c r="M745" s="10" t="n">
        <f aca="false">L745*E745</f>
        <v>17.91</v>
      </c>
      <c r="N745" s="1" t="str">
        <f aca="false">IF(I745="Rob","Robusta",IF(I745="Exc","Excelsa",IF(I745="Ara","Arab",IF(I745="Lib","Liberica"))))</f>
        <v>Arab</v>
      </c>
      <c r="O745" s="1" t="str">
        <f aca="false">IF(J745="M","Medium",IF(J745="L","Light",IF(J745="D","Dark")))</f>
        <v>Dark</v>
      </c>
    </row>
    <row r="746" customFormat="false" ht="15" hidden="false" customHeight="false" outlineLevel="0" collapsed="false">
      <c r="A746" s="7" t="s">
        <v>1461</v>
      </c>
      <c r="B746" s="8" t="n">
        <v>43539</v>
      </c>
      <c r="C746" s="7" t="s">
        <v>1462</v>
      </c>
      <c r="D746" s="1" t="s">
        <v>177</v>
      </c>
      <c r="E746" s="7" t="n">
        <v>6</v>
      </c>
      <c r="F746" s="7" t="str">
        <f aca="false">_xlfn.XLOOKUP(C746,customers!A745:A1745,customers!B745:B1745,,0)</f>
        <v>Samuele Klaaassen</v>
      </c>
      <c r="G746" s="7" t="str">
        <f aca="false">IF(_xlfn.XLOOKUP(C746,customers!$A$1:$A$1001,customers!$C$1:$C$1001,,3)=0,"",_xlfn.XLOOKUP(C746,customers!$A$1:$A$1001,customers!$C$1:$C$1001,,3))</f>
        <v/>
      </c>
      <c r="H746" s="7" t="str">
        <f aca="false">_xlfn.XLOOKUP(C746,customers!$A$1:$A$1001,customers!$G$1:$G$1001,,0)</f>
        <v>United States</v>
      </c>
      <c r="I746" s="1" t="str">
        <f aca="false">VLOOKUP(D746,products!$A$1:$G$49,2,0)</f>
        <v>Rob</v>
      </c>
      <c r="J746" s="1" t="str">
        <f aca="false">VLOOKUP($D746,products!$A$1:$G$49,3,0)</f>
        <v>M</v>
      </c>
      <c r="K746" s="9" t="n">
        <f aca="false">VLOOKUP($D746,products!$A$1:$G$49,4,0)</f>
        <v>0.2</v>
      </c>
      <c r="L746" s="10" t="n">
        <f aca="false">VLOOKUP($D746,products!$A$1:$G$49,5,0)</f>
        <v>2.985</v>
      </c>
      <c r="M746" s="10" t="n">
        <f aca="false">L746*E746</f>
        <v>17.91</v>
      </c>
      <c r="N746" s="1" t="str">
        <f aca="false">IF(I746="Rob","Robusta",IF(I746="Exc","Excelsa",IF(I746="Ara","Arab",IF(I746="Lib","Liberica"))))</f>
        <v>Robusta</v>
      </c>
      <c r="O746" s="1" t="str">
        <f aca="false">IF(J746="M","Medium",IF(J746="L","Light",IF(J746="D","Dark")))</f>
        <v>Medium</v>
      </c>
    </row>
    <row r="747" customFormat="false" ht="15" hidden="false" customHeight="false" outlineLevel="0" collapsed="false">
      <c r="A747" s="7" t="s">
        <v>1463</v>
      </c>
      <c r="B747" s="8" t="n">
        <v>44557</v>
      </c>
      <c r="C747" s="7" t="s">
        <v>1464</v>
      </c>
      <c r="D747" s="1" t="s">
        <v>31</v>
      </c>
      <c r="E747" s="7" t="n">
        <v>2</v>
      </c>
      <c r="F747" s="7" t="str">
        <f aca="false">_xlfn.XLOOKUP(C747,customers!A746:A1746,customers!B746:B1746,,0)</f>
        <v>Jordana Halden</v>
      </c>
      <c r="G747" s="7" t="str">
        <f aca="false">IF(_xlfn.XLOOKUP(C747,customers!$A$1:$A$1001,customers!$C$1:$C$1001,,3)=0,"",_xlfn.XLOOKUP(C747,customers!$A$1:$A$1001,customers!$C$1:$C$1001,,3))</f>
        <v>jhaldenkp@comcast.net</v>
      </c>
      <c r="H747" s="7" t="str">
        <f aca="false">_xlfn.XLOOKUP(C747,customers!$A$1:$A$1001,customers!$G$1:$G$1001,,0)</f>
        <v>Ireland</v>
      </c>
      <c r="I747" s="1" t="str">
        <f aca="false">VLOOKUP(D747,products!$A$1:$G$49,2,0)</f>
        <v>Exc</v>
      </c>
      <c r="J747" s="1" t="str">
        <f aca="false">VLOOKUP($D747,products!$A$1:$G$49,3,0)</f>
        <v>D</v>
      </c>
      <c r="K747" s="9" t="n">
        <f aca="false">VLOOKUP($D747,products!$A$1:$G$49,4,0)</f>
        <v>0.5</v>
      </c>
      <c r="L747" s="10" t="n">
        <f aca="false">VLOOKUP($D747,products!$A$1:$G$49,5,0)</f>
        <v>7.29</v>
      </c>
      <c r="M747" s="10" t="n">
        <f aca="false">L747*E747</f>
        <v>14.58</v>
      </c>
      <c r="N747" s="1" t="str">
        <f aca="false">IF(I747="Rob","Robusta",IF(I747="Exc","Excelsa",IF(I747="Ara","Arab",IF(I747="Lib","Liberica"))))</f>
        <v>Excelsa</v>
      </c>
      <c r="O747" s="1" t="str">
        <f aca="false">IF(J747="M","Medium",IF(J747="L","Light",IF(J747="D","Dark")))</f>
        <v>Dark</v>
      </c>
    </row>
    <row r="748" customFormat="false" ht="15" hidden="false" customHeight="false" outlineLevel="0" collapsed="false">
      <c r="A748" s="7" t="s">
        <v>1465</v>
      </c>
      <c r="B748" s="8" t="n">
        <v>43741</v>
      </c>
      <c r="C748" s="7" t="s">
        <v>1466</v>
      </c>
      <c r="D748" s="1" t="s">
        <v>76</v>
      </c>
      <c r="E748" s="7" t="n">
        <v>3</v>
      </c>
      <c r="F748" s="7" t="str">
        <f aca="false">_xlfn.XLOOKUP(C748,customers!A747:A1747,customers!B747:B1747,,0)</f>
        <v>Hussein Olliff</v>
      </c>
      <c r="G748" s="7" t="str">
        <f aca="false">IF(_xlfn.XLOOKUP(C748,customers!$A$1:$A$1001,customers!$C$1:$C$1001,,3)=0,"",_xlfn.XLOOKUP(C748,customers!$A$1:$A$1001,customers!$C$1:$C$1001,,3))</f>
        <v>holliffkq@sciencedirect.com</v>
      </c>
      <c r="H748" s="7" t="str">
        <f aca="false">_xlfn.XLOOKUP(C748,customers!$A$1:$A$1001,customers!$G$1:$G$1001,,0)</f>
        <v>Ireland</v>
      </c>
      <c r="I748" s="1" t="str">
        <f aca="false">VLOOKUP(D748,products!$A$1:$G$49,2,0)</f>
        <v>Ara</v>
      </c>
      <c r="J748" s="1" t="str">
        <f aca="false">VLOOKUP($D748,products!$A$1:$G$49,3,0)</f>
        <v>M</v>
      </c>
      <c r="K748" s="9" t="n">
        <f aca="false">VLOOKUP($D748,products!$A$1:$G$49,4,0)</f>
        <v>1</v>
      </c>
      <c r="L748" s="10" t="n">
        <f aca="false">VLOOKUP($D748,products!$A$1:$G$49,5,0)</f>
        <v>11.25</v>
      </c>
      <c r="M748" s="10" t="n">
        <f aca="false">L748*E748</f>
        <v>33.75</v>
      </c>
      <c r="N748" s="1" t="str">
        <f aca="false">IF(I748="Rob","Robusta",IF(I748="Exc","Excelsa",IF(I748="Ara","Arab",IF(I748="Lib","Liberica"))))</f>
        <v>Arab</v>
      </c>
      <c r="O748" s="1" t="str">
        <f aca="false">IF(J748="M","Medium",IF(J748="L","Light",IF(J748="D","Dark")))</f>
        <v>Medium</v>
      </c>
    </row>
    <row r="749" customFormat="false" ht="15" hidden="false" customHeight="false" outlineLevel="0" collapsed="false">
      <c r="A749" s="7" t="s">
        <v>1467</v>
      </c>
      <c r="B749" s="8" t="n">
        <v>43501</v>
      </c>
      <c r="C749" s="7" t="s">
        <v>1468</v>
      </c>
      <c r="D749" s="1" t="s">
        <v>93</v>
      </c>
      <c r="E749" s="7" t="n">
        <v>4</v>
      </c>
      <c r="F749" s="7" t="str">
        <f aca="false">_xlfn.XLOOKUP(C749,customers!A748:A1748,customers!B748:B1748,,0)</f>
        <v>Teddi Quadri</v>
      </c>
      <c r="G749" s="7" t="str">
        <f aca="false">IF(_xlfn.XLOOKUP(C749,customers!$A$1:$A$1001,customers!$C$1:$C$1001,,3)=0,"",_xlfn.XLOOKUP(C749,customers!$A$1:$A$1001,customers!$C$1:$C$1001,,3))</f>
        <v>tquadrikr@opensource.org</v>
      </c>
      <c r="H749" s="7" t="str">
        <f aca="false">_xlfn.XLOOKUP(C749,customers!$A$1:$A$1001,customers!$G$1:$G$1001,,0)</f>
        <v>Ireland</v>
      </c>
      <c r="I749" s="1" t="str">
        <f aca="false">VLOOKUP(D749,products!$A$1:$G$49,2,0)</f>
        <v>Lib</v>
      </c>
      <c r="J749" s="1" t="str">
        <f aca="false">VLOOKUP($D749,products!$A$1:$G$49,3,0)</f>
        <v>M</v>
      </c>
      <c r="K749" s="9" t="n">
        <f aca="false">VLOOKUP($D749,products!$A$1:$G$49,4,0)</f>
        <v>0.5</v>
      </c>
      <c r="L749" s="10" t="n">
        <f aca="false">VLOOKUP($D749,products!$A$1:$G$49,5,0)</f>
        <v>8.73</v>
      </c>
      <c r="M749" s="10" t="n">
        <f aca="false">L749*E749</f>
        <v>34.92</v>
      </c>
      <c r="N749" s="1" t="str">
        <f aca="false">IF(I749="Rob","Robusta",IF(I749="Exc","Excelsa",IF(I749="Ara","Arab",IF(I749="Lib","Liberica"))))</f>
        <v>Liberica</v>
      </c>
      <c r="O749" s="1" t="str">
        <f aca="false">IF(J749="M","Medium",IF(J749="L","Light",IF(J749="D","Dark")))</f>
        <v>Medium</v>
      </c>
    </row>
    <row r="750" customFormat="false" ht="15" hidden="false" customHeight="false" outlineLevel="0" collapsed="false">
      <c r="A750" s="7" t="s">
        <v>1469</v>
      </c>
      <c r="B750" s="8" t="n">
        <v>44074</v>
      </c>
      <c r="C750" s="7" t="s">
        <v>1470</v>
      </c>
      <c r="D750" s="1" t="s">
        <v>31</v>
      </c>
      <c r="E750" s="7" t="n">
        <v>2</v>
      </c>
      <c r="F750" s="7" t="str">
        <f aca="false">_xlfn.XLOOKUP(C750,customers!A749:A1749,customers!B749:B1749,,0)</f>
        <v>Felita Eshmade</v>
      </c>
      <c r="G750" s="7" t="str">
        <f aca="false">IF(_xlfn.XLOOKUP(C750,customers!$A$1:$A$1001,customers!$C$1:$C$1001,,3)=0,"",_xlfn.XLOOKUP(C750,customers!$A$1:$A$1001,customers!$C$1:$C$1001,,3))</f>
        <v>feshmadeks@umn.edu</v>
      </c>
      <c r="H750" s="7" t="str">
        <f aca="false">_xlfn.XLOOKUP(C750,customers!$A$1:$A$1001,customers!$G$1:$G$1001,,0)</f>
        <v>United States</v>
      </c>
      <c r="I750" s="1" t="str">
        <f aca="false">VLOOKUP(D750,products!$A$1:$G$49,2,0)</f>
        <v>Exc</v>
      </c>
      <c r="J750" s="1" t="str">
        <f aca="false">VLOOKUP($D750,products!$A$1:$G$49,3,0)</f>
        <v>D</v>
      </c>
      <c r="K750" s="9" t="n">
        <f aca="false">VLOOKUP($D750,products!$A$1:$G$49,4,0)</f>
        <v>0.5</v>
      </c>
      <c r="L750" s="10" t="n">
        <f aca="false">VLOOKUP($D750,products!$A$1:$G$49,5,0)</f>
        <v>7.29</v>
      </c>
      <c r="M750" s="10" t="n">
        <f aca="false">L750*E750</f>
        <v>14.58</v>
      </c>
      <c r="N750" s="1" t="str">
        <f aca="false">IF(I750="Rob","Robusta",IF(I750="Exc","Excelsa",IF(I750="Ara","Arab",IF(I750="Lib","Liberica"))))</f>
        <v>Excelsa</v>
      </c>
      <c r="O750" s="1" t="str">
        <f aca="false">IF(J750="M","Medium",IF(J750="L","Light",IF(J750="D","Dark")))</f>
        <v>Dark</v>
      </c>
    </row>
    <row r="751" customFormat="false" ht="15" hidden="false" customHeight="false" outlineLevel="0" collapsed="false">
      <c r="A751" s="7" t="s">
        <v>1471</v>
      </c>
      <c r="B751" s="8" t="n">
        <v>44209</v>
      </c>
      <c r="C751" s="7" t="s">
        <v>1472</v>
      </c>
      <c r="D751" s="1" t="s">
        <v>116</v>
      </c>
      <c r="E751" s="7" t="n">
        <v>2</v>
      </c>
      <c r="F751" s="7" t="str">
        <f aca="false">_xlfn.XLOOKUP(C751,customers!A750:A1750,customers!B750:B1750,,0)</f>
        <v>Melodie OIlier</v>
      </c>
      <c r="G751" s="7" t="str">
        <f aca="false">IF(_xlfn.XLOOKUP(C751,customers!$A$1:$A$1001,customers!$C$1:$C$1001,,3)=0,"",_xlfn.XLOOKUP(C751,customers!$A$1:$A$1001,customers!$C$1:$C$1001,,3))</f>
        <v>moilierkt@paginegialle.it</v>
      </c>
      <c r="H751" s="7" t="str">
        <f aca="false">_xlfn.XLOOKUP(C751,customers!$A$1:$A$1001,customers!$G$1:$G$1001,,0)</f>
        <v>Ireland</v>
      </c>
      <c r="I751" s="1" t="str">
        <f aca="false">VLOOKUP(D751,products!$A$1:$G$49,2,0)</f>
        <v>Rob</v>
      </c>
      <c r="J751" s="1" t="str">
        <f aca="false">VLOOKUP($D751,products!$A$1:$G$49,3,0)</f>
        <v>D</v>
      </c>
      <c r="K751" s="9" t="n">
        <f aca="false">VLOOKUP($D751,products!$A$1:$G$49,4,0)</f>
        <v>0.2</v>
      </c>
      <c r="L751" s="10" t="n">
        <f aca="false">VLOOKUP($D751,products!$A$1:$G$49,5,0)</f>
        <v>2.685</v>
      </c>
      <c r="M751" s="10" t="n">
        <f aca="false">L751*E751</f>
        <v>5.37</v>
      </c>
      <c r="N751" s="1" t="str">
        <f aca="false">IF(I751="Rob","Robusta",IF(I751="Exc","Excelsa",IF(I751="Ara","Arab",IF(I751="Lib","Liberica"))))</f>
        <v>Robusta</v>
      </c>
      <c r="O751" s="1" t="str">
        <f aca="false">IF(J751="M","Medium",IF(J751="L","Light",IF(J751="D","Dark")))</f>
        <v>Dark</v>
      </c>
    </row>
    <row r="752" customFormat="false" ht="15" hidden="false" customHeight="false" outlineLevel="0" collapsed="false">
      <c r="A752" s="7" t="s">
        <v>1473</v>
      </c>
      <c r="B752" s="8" t="n">
        <v>44277</v>
      </c>
      <c r="C752" s="7" t="s">
        <v>1474</v>
      </c>
      <c r="D752" s="1" t="s">
        <v>37</v>
      </c>
      <c r="E752" s="7" t="n">
        <v>1</v>
      </c>
      <c r="F752" s="7" t="str">
        <f aca="false">_xlfn.XLOOKUP(C752,customers!A751:A1751,customers!B751:B1751,,0)</f>
        <v>Hazel Iacopini</v>
      </c>
      <c r="G752" s="7" t="str">
        <f aca="false">IF(_xlfn.XLOOKUP(C752,customers!$A$1:$A$1001,customers!$C$1:$C$1001,,3)=0,"",_xlfn.XLOOKUP(C752,customers!$A$1:$A$1001,customers!$C$1:$C$1001,,3))</f>
        <v/>
      </c>
      <c r="H752" s="7" t="str">
        <f aca="false">_xlfn.XLOOKUP(C752,customers!$A$1:$A$1001,customers!$G$1:$G$1001,,0)</f>
        <v>United States</v>
      </c>
      <c r="I752" s="1" t="str">
        <f aca="false">VLOOKUP(D752,products!$A$1:$G$49,2,0)</f>
        <v>Rob</v>
      </c>
      <c r="J752" s="1" t="str">
        <f aca="false">VLOOKUP($D752,products!$A$1:$G$49,3,0)</f>
        <v>M</v>
      </c>
      <c r="K752" s="9" t="n">
        <f aca="false">VLOOKUP($D752,products!$A$1:$G$49,4,0)</f>
        <v>0.5</v>
      </c>
      <c r="L752" s="10" t="n">
        <f aca="false">VLOOKUP($D752,products!$A$1:$G$49,5,0)</f>
        <v>5.97</v>
      </c>
      <c r="M752" s="10" t="n">
        <f aca="false">L752*E752</f>
        <v>5.97</v>
      </c>
      <c r="N752" s="1" t="str">
        <f aca="false">IF(I752="Rob","Robusta",IF(I752="Exc","Excelsa",IF(I752="Ara","Arab",IF(I752="Lib","Liberica"))))</f>
        <v>Robusta</v>
      </c>
      <c r="O752" s="1" t="str">
        <f aca="false">IF(J752="M","Medium",IF(J752="L","Light",IF(J752="D","Dark")))</f>
        <v>Medium</v>
      </c>
    </row>
    <row r="753" customFormat="false" ht="15" hidden="false" customHeight="false" outlineLevel="0" collapsed="false">
      <c r="A753" s="7" t="s">
        <v>1475</v>
      </c>
      <c r="B753" s="8" t="n">
        <v>43847</v>
      </c>
      <c r="C753" s="7" t="s">
        <v>1476</v>
      </c>
      <c r="D753" s="1" t="s">
        <v>98</v>
      </c>
      <c r="E753" s="7" t="n">
        <v>2</v>
      </c>
      <c r="F753" s="7" t="str">
        <f aca="false">_xlfn.XLOOKUP(C753,customers!A752:A1752,customers!B752:B1752,,0)</f>
        <v>Vinny Shoebotham</v>
      </c>
      <c r="G753" s="7" t="str">
        <f aca="false">IF(_xlfn.XLOOKUP(C753,customers!$A$1:$A$1001,customers!$C$1:$C$1001,,3)=0,"",_xlfn.XLOOKUP(C753,customers!$A$1:$A$1001,customers!$C$1:$C$1001,,3))</f>
        <v>vshoebothamkv@redcross.org</v>
      </c>
      <c r="H753" s="7" t="str">
        <f aca="false">_xlfn.XLOOKUP(C753,customers!$A$1:$A$1001,customers!$G$1:$G$1001,,0)</f>
        <v>United States</v>
      </c>
      <c r="I753" s="1" t="str">
        <f aca="false">VLOOKUP(D753,products!$A$1:$G$49,2,0)</f>
        <v>Lib</v>
      </c>
      <c r="J753" s="1" t="str">
        <f aca="false">VLOOKUP($D753,products!$A$1:$G$49,3,0)</f>
        <v>L</v>
      </c>
      <c r="K753" s="9" t="n">
        <f aca="false">VLOOKUP($D753,products!$A$1:$G$49,4,0)</f>
        <v>0.5</v>
      </c>
      <c r="L753" s="10" t="n">
        <f aca="false">VLOOKUP($D753,products!$A$1:$G$49,5,0)</f>
        <v>9.51</v>
      </c>
      <c r="M753" s="10" t="n">
        <f aca="false">L753*E753</f>
        <v>19.02</v>
      </c>
      <c r="N753" s="1" t="str">
        <f aca="false">IF(I753="Rob","Robusta",IF(I753="Exc","Excelsa",IF(I753="Ara","Arab",IF(I753="Lib","Liberica"))))</f>
        <v>Liberica</v>
      </c>
      <c r="O753" s="1" t="str">
        <f aca="false">IF(J753="M","Medium",IF(J753="L","Light",IF(J753="D","Dark")))</f>
        <v>Light</v>
      </c>
    </row>
    <row r="754" customFormat="false" ht="15" hidden="false" customHeight="false" outlineLevel="0" collapsed="false">
      <c r="A754" s="7" t="s">
        <v>1477</v>
      </c>
      <c r="B754" s="8" t="n">
        <v>43648</v>
      </c>
      <c r="C754" s="7" t="s">
        <v>1478</v>
      </c>
      <c r="D754" s="1" t="s">
        <v>24</v>
      </c>
      <c r="E754" s="7" t="n">
        <v>2</v>
      </c>
      <c r="F754" s="7" t="str">
        <f aca="false">_xlfn.XLOOKUP(C754,customers!A753:A1753,customers!B753:B1753,,0)</f>
        <v>Bran Sterke</v>
      </c>
      <c r="G754" s="7" t="str">
        <f aca="false">IF(_xlfn.XLOOKUP(C754,customers!$A$1:$A$1001,customers!$C$1:$C$1001,,3)=0,"",_xlfn.XLOOKUP(C754,customers!$A$1:$A$1001,customers!$C$1:$C$1001,,3))</f>
        <v>bsterkekw@biblegateway.com</v>
      </c>
      <c r="H754" s="7" t="str">
        <f aca="false">_xlfn.XLOOKUP(C754,customers!$A$1:$A$1001,customers!$G$1:$G$1001,,0)</f>
        <v>United States</v>
      </c>
      <c r="I754" s="1" t="str">
        <f aca="false">VLOOKUP(D754,products!$A$1:$G$49,2,0)</f>
        <v>Exc</v>
      </c>
      <c r="J754" s="1" t="str">
        <f aca="false">VLOOKUP($D754,products!$A$1:$G$49,3,0)</f>
        <v>M</v>
      </c>
      <c r="K754" s="9" t="n">
        <f aca="false">VLOOKUP($D754,products!$A$1:$G$49,4,0)</f>
        <v>1</v>
      </c>
      <c r="L754" s="10" t="n">
        <f aca="false">VLOOKUP($D754,products!$A$1:$G$49,5,0)</f>
        <v>13.75</v>
      </c>
      <c r="M754" s="10" t="n">
        <f aca="false">L754*E754</f>
        <v>27.5</v>
      </c>
      <c r="N754" s="1" t="str">
        <f aca="false">IF(I754="Rob","Robusta",IF(I754="Exc","Excelsa",IF(I754="Ara","Arab",IF(I754="Lib","Liberica"))))</f>
        <v>Excelsa</v>
      </c>
      <c r="O754" s="1" t="str">
        <f aca="false">IF(J754="M","Medium",IF(J754="L","Light",IF(J754="D","Dark")))</f>
        <v>Medium</v>
      </c>
    </row>
    <row r="755" customFormat="false" ht="15" hidden="false" customHeight="false" outlineLevel="0" collapsed="false">
      <c r="A755" s="7" t="s">
        <v>1479</v>
      </c>
      <c r="B755" s="8" t="n">
        <v>44704</v>
      </c>
      <c r="C755" s="7" t="s">
        <v>1480</v>
      </c>
      <c r="D755" s="1" t="s">
        <v>87</v>
      </c>
      <c r="E755" s="7" t="n">
        <v>5</v>
      </c>
      <c r="F755" s="7" t="str">
        <f aca="false">_xlfn.XLOOKUP(C755,customers!A754:A1754,customers!B754:B1754,,0)</f>
        <v>Simone Capon</v>
      </c>
      <c r="G755" s="7" t="str">
        <f aca="false">IF(_xlfn.XLOOKUP(C755,customers!$A$1:$A$1001,customers!$C$1:$C$1001,,3)=0,"",_xlfn.XLOOKUP(C755,customers!$A$1:$A$1001,customers!$C$1:$C$1001,,3))</f>
        <v>scaponkx@craigslist.org</v>
      </c>
      <c r="H755" s="7" t="str">
        <f aca="false">_xlfn.XLOOKUP(C755,customers!$A$1:$A$1001,customers!$G$1:$G$1001,,0)</f>
        <v>United States</v>
      </c>
      <c r="I755" s="1" t="str">
        <f aca="false">VLOOKUP(D755,products!$A$1:$G$49,2,0)</f>
        <v>Ara</v>
      </c>
      <c r="J755" s="1" t="str">
        <f aca="false">VLOOKUP($D755,products!$A$1:$G$49,3,0)</f>
        <v>D</v>
      </c>
      <c r="K755" s="9" t="n">
        <f aca="false">VLOOKUP($D755,products!$A$1:$G$49,4,0)</f>
        <v>0.5</v>
      </c>
      <c r="L755" s="10" t="n">
        <f aca="false">VLOOKUP($D755,products!$A$1:$G$49,5,0)</f>
        <v>5.97</v>
      </c>
      <c r="M755" s="10" t="n">
        <f aca="false">L755*E755</f>
        <v>29.85</v>
      </c>
      <c r="N755" s="1" t="str">
        <f aca="false">IF(I755="Rob","Robusta",IF(I755="Exc","Excelsa",IF(I755="Ara","Arab",IF(I755="Lib","Liberica"))))</f>
        <v>Arab</v>
      </c>
      <c r="O755" s="1" t="str">
        <f aca="false">IF(J755="M","Medium",IF(J755="L","Light",IF(J755="D","Dark")))</f>
        <v>Dark</v>
      </c>
    </row>
    <row r="756" customFormat="false" ht="15" hidden="false" customHeight="false" outlineLevel="0" collapsed="false">
      <c r="A756" s="7" t="s">
        <v>1481</v>
      </c>
      <c r="B756" s="8" t="n">
        <v>44726</v>
      </c>
      <c r="C756" s="7" t="s">
        <v>1359</v>
      </c>
      <c r="D756" s="1" t="s">
        <v>69</v>
      </c>
      <c r="E756" s="7" t="n">
        <v>6</v>
      </c>
      <c r="F756" s="7" t="e">
        <f aca="false">_xlfn.XLOOKUP(C756,customers!A755:A1755,customers!B755:B1755,,0)</f>
        <v>#N/A</v>
      </c>
      <c r="G756" s="7" t="str">
        <f aca="false">IF(_xlfn.XLOOKUP(C756,customers!$A$1:$A$1001,customers!$C$1:$C$1001,,3)=0,"",_xlfn.XLOOKUP(C756,customers!$A$1:$A$1001,customers!$C$1:$C$1001,,3))</f>
        <v>jdymokeje@prnewswire.com</v>
      </c>
      <c r="H756" s="7" t="str">
        <f aca="false">_xlfn.XLOOKUP(C756,customers!$A$1:$A$1001,customers!$G$1:$G$1001,,0)</f>
        <v>Ireland</v>
      </c>
      <c r="I756" s="1" t="str">
        <f aca="false">VLOOKUP(D756,products!$A$1:$G$49,2,0)</f>
        <v>Ara</v>
      </c>
      <c r="J756" s="1" t="str">
        <f aca="false">VLOOKUP($D756,products!$A$1:$G$49,3,0)</f>
        <v>D</v>
      </c>
      <c r="K756" s="9" t="n">
        <f aca="false">VLOOKUP($D756,products!$A$1:$G$49,4,0)</f>
        <v>0.2</v>
      </c>
      <c r="L756" s="10" t="n">
        <f aca="false">VLOOKUP($D756,products!$A$1:$G$49,5,0)</f>
        <v>2.985</v>
      </c>
      <c r="M756" s="10" t="n">
        <f aca="false">L756*E756</f>
        <v>17.91</v>
      </c>
      <c r="N756" s="1" t="str">
        <f aca="false">IF(I756="Rob","Robusta",IF(I756="Exc","Excelsa",IF(I756="Ara","Arab",IF(I756="Lib","Liberica"))))</f>
        <v>Arab</v>
      </c>
      <c r="O756" s="1" t="str">
        <f aca="false">IF(J756="M","Medium",IF(J756="L","Light",IF(J756="D","Dark")))</f>
        <v>Dark</v>
      </c>
    </row>
    <row r="757" customFormat="false" ht="15" hidden="false" customHeight="false" outlineLevel="0" collapsed="false">
      <c r="A757" s="7" t="s">
        <v>1482</v>
      </c>
      <c r="B757" s="8" t="n">
        <v>44397</v>
      </c>
      <c r="C757" s="7" t="s">
        <v>1483</v>
      </c>
      <c r="D757" s="1" t="s">
        <v>34</v>
      </c>
      <c r="E757" s="7" t="n">
        <v>6</v>
      </c>
      <c r="F757" s="7" t="str">
        <f aca="false">_xlfn.XLOOKUP(C757,customers!A756:A1756,customers!B756:B1756,,0)</f>
        <v>Foster Constance</v>
      </c>
      <c r="G757" s="7" t="str">
        <f aca="false">IF(_xlfn.XLOOKUP(C757,customers!$A$1:$A$1001,customers!$C$1:$C$1001,,3)=0,"",_xlfn.XLOOKUP(C757,customers!$A$1:$A$1001,customers!$C$1:$C$1001,,3))</f>
        <v>fconstancekz@ifeng.com</v>
      </c>
      <c r="H757" s="7" t="str">
        <f aca="false">_xlfn.XLOOKUP(C757,customers!$A$1:$A$1001,customers!$G$1:$G$1001,,0)</f>
        <v>United States</v>
      </c>
      <c r="I757" s="1" t="str">
        <f aca="false">VLOOKUP(D757,products!$A$1:$G$49,2,0)</f>
        <v>Lib</v>
      </c>
      <c r="J757" s="1" t="str">
        <f aca="false">VLOOKUP($D757,products!$A$1:$G$49,3,0)</f>
        <v>L</v>
      </c>
      <c r="K757" s="9" t="n">
        <f aca="false">VLOOKUP($D757,products!$A$1:$G$49,4,0)</f>
        <v>0.2</v>
      </c>
      <c r="L757" s="10" t="n">
        <f aca="false">VLOOKUP($D757,products!$A$1:$G$49,5,0)</f>
        <v>4.755</v>
      </c>
      <c r="M757" s="10" t="n">
        <f aca="false">L757*E757</f>
        <v>28.53</v>
      </c>
      <c r="N757" s="1" t="str">
        <f aca="false">IF(I757="Rob","Robusta",IF(I757="Exc","Excelsa",IF(I757="Ara","Arab",IF(I757="Lib","Liberica"))))</f>
        <v>Liberica</v>
      </c>
      <c r="O757" s="1" t="str">
        <f aca="false">IF(J757="M","Medium",IF(J757="L","Light",IF(J757="D","Dark")))</f>
        <v>Light</v>
      </c>
    </row>
    <row r="758" customFormat="false" ht="15" hidden="false" customHeight="false" outlineLevel="0" collapsed="false">
      <c r="A758" s="7" t="s">
        <v>1484</v>
      </c>
      <c r="B758" s="8" t="n">
        <v>44715</v>
      </c>
      <c r="C758" s="7" t="s">
        <v>1485</v>
      </c>
      <c r="D758" s="1" t="s">
        <v>194</v>
      </c>
      <c r="E758" s="7" t="n">
        <v>4</v>
      </c>
      <c r="F758" s="7" t="str">
        <f aca="false">_xlfn.XLOOKUP(C758,customers!A757:A1757,customers!B757:B1757,,0)</f>
        <v>Fernando Sulman</v>
      </c>
      <c r="G758" s="7" t="str">
        <f aca="false">IF(_xlfn.XLOOKUP(C758,customers!$A$1:$A$1001,customers!$C$1:$C$1001,,3)=0,"",_xlfn.XLOOKUP(C758,customers!$A$1:$A$1001,customers!$C$1:$C$1001,,3))</f>
        <v>fsulmanl0@washington.edu</v>
      </c>
      <c r="H758" s="7" t="str">
        <f aca="false">_xlfn.XLOOKUP(C758,customers!$A$1:$A$1001,customers!$G$1:$G$1001,,0)</f>
        <v>United States</v>
      </c>
      <c r="I758" s="1" t="str">
        <f aca="false">VLOOKUP(D758,products!$A$1:$G$49,2,0)</f>
        <v>Rob</v>
      </c>
      <c r="J758" s="1" t="str">
        <f aca="false">VLOOKUP($D758,products!$A$1:$G$49,3,0)</f>
        <v>D</v>
      </c>
      <c r="K758" s="9" t="n">
        <f aca="false">VLOOKUP($D758,products!$A$1:$G$49,4,0)</f>
        <v>1</v>
      </c>
      <c r="L758" s="10" t="n">
        <f aca="false">VLOOKUP($D758,products!$A$1:$G$49,5,0)</f>
        <v>8.95</v>
      </c>
      <c r="M758" s="10" t="n">
        <f aca="false">L758*E758</f>
        <v>35.8</v>
      </c>
      <c r="N758" s="1" t="str">
        <f aca="false">IF(I758="Rob","Robusta",IF(I758="Exc","Excelsa",IF(I758="Ara","Arab",IF(I758="Lib","Liberica"))))</f>
        <v>Robusta</v>
      </c>
      <c r="O758" s="1" t="str">
        <f aca="false">IF(J758="M","Medium",IF(J758="L","Light",IF(J758="D","Dark")))</f>
        <v>Dark</v>
      </c>
    </row>
    <row r="759" customFormat="false" ht="15" hidden="false" customHeight="false" outlineLevel="0" collapsed="false">
      <c r="A759" s="7" t="s">
        <v>1486</v>
      </c>
      <c r="B759" s="8" t="n">
        <v>43977</v>
      </c>
      <c r="C759" s="7" t="s">
        <v>1487</v>
      </c>
      <c r="D759" s="1" t="s">
        <v>87</v>
      </c>
      <c r="E759" s="7" t="n">
        <v>3</v>
      </c>
      <c r="F759" s="7" t="str">
        <f aca="false">_xlfn.XLOOKUP(C759,customers!A758:A1758,customers!B758:B1758,,0)</f>
        <v>Dorotea Hollyman</v>
      </c>
      <c r="G759" s="7" t="str">
        <f aca="false">IF(_xlfn.XLOOKUP(C759,customers!$A$1:$A$1001,customers!$C$1:$C$1001,,3)=0,"",_xlfn.XLOOKUP(C759,customers!$A$1:$A$1001,customers!$C$1:$C$1001,,3))</f>
        <v>dhollymanl1@ibm.com</v>
      </c>
      <c r="H759" s="7" t="str">
        <f aca="false">_xlfn.XLOOKUP(C759,customers!$A$1:$A$1001,customers!$G$1:$G$1001,,0)</f>
        <v>United States</v>
      </c>
      <c r="I759" s="1" t="str">
        <f aca="false">VLOOKUP(D759,products!$A$1:$G$49,2,0)</f>
        <v>Ara</v>
      </c>
      <c r="J759" s="1" t="str">
        <f aca="false">VLOOKUP($D759,products!$A$1:$G$49,3,0)</f>
        <v>D</v>
      </c>
      <c r="K759" s="9" t="n">
        <f aca="false">VLOOKUP($D759,products!$A$1:$G$49,4,0)</f>
        <v>0.5</v>
      </c>
      <c r="L759" s="10" t="n">
        <f aca="false">VLOOKUP($D759,products!$A$1:$G$49,5,0)</f>
        <v>5.97</v>
      </c>
      <c r="M759" s="10" t="n">
        <f aca="false">L759*E759</f>
        <v>17.91</v>
      </c>
      <c r="N759" s="1" t="str">
        <f aca="false">IF(I759="Rob","Robusta",IF(I759="Exc","Excelsa",IF(I759="Ara","Arab",IF(I759="Lib","Liberica"))))</f>
        <v>Arab</v>
      </c>
      <c r="O759" s="1" t="str">
        <f aca="false">IF(J759="M","Medium",IF(J759="L","Light",IF(J759="D","Dark")))</f>
        <v>Dark</v>
      </c>
    </row>
    <row r="760" customFormat="false" ht="15" hidden="false" customHeight="false" outlineLevel="0" collapsed="false">
      <c r="A760" s="7" t="s">
        <v>1488</v>
      </c>
      <c r="B760" s="8" t="n">
        <v>43672</v>
      </c>
      <c r="C760" s="7" t="s">
        <v>1489</v>
      </c>
      <c r="D760" s="1" t="s">
        <v>194</v>
      </c>
      <c r="E760" s="7" t="n">
        <v>1</v>
      </c>
      <c r="F760" s="7" t="str">
        <f aca="false">_xlfn.XLOOKUP(C760,customers!A759:A1759,customers!B759:B1759,,0)</f>
        <v>Lorelei Nardoni</v>
      </c>
      <c r="G760" s="7" t="str">
        <f aca="false">IF(_xlfn.XLOOKUP(C760,customers!$A$1:$A$1001,customers!$C$1:$C$1001,,3)=0,"",_xlfn.XLOOKUP(C760,customers!$A$1:$A$1001,customers!$C$1:$C$1001,,3))</f>
        <v>lnardonil2@hao123.com</v>
      </c>
      <c r="H760" s="7" t="str">
        <f aca="false">_xlfn.XLOOKUP(C760,customers!$A$1:$A$1001,customers!$G$1:$G$1001,,0)</f>
        <v>United States</v>
      </c>
      <c r="I760" s="1" t="str">
        <f aca="false">VLOOKUP(D760,products!$A$1:$G$49,2,0)</f>
        <v>Rob</v>
      </c>
      <c r="J760" s="1" t="str">
        <f aca="false">VLOOKUP($D760,products!$A$1:$G$49,3,0)</f>
        <v>D</v>
      </c>
      <c r="K760" s="9" t="n">
        <f aca="false">VLOOKUP($D760,products!$A$1:$G$49,4,0)</f>
        <v>1</v>
      </c>
      <c r="L760" s="10" t="n">
        <f aca="false">VLOOKUP($D760,products!$A$1:$G$49,5,0)</f>
        <v>8.95</v>
      </c>
      <c r="M760" s="10" t="n">
        <f aca="false">L760*E760</f>
        <v>8.95</v>
      </c>
      <c r="N760" s="1" t="str">
        <f aca="false">IF(I760="Rob","Robusta",IF(I760="Exc","Excelsa",IF(I760="Ara","Arab",IF(I760="Lib","Liberica"))))</f>
        <v>Robusta</v>
      </c>
      <c r="O760" s="1" t="str">
        <f aca="false">IF(J760="M","Medium",IF(J760="L","Light",IF(J760="D","Dark")))</f>
        <v>Dark</v>
      </c>
    </row>
    <row r="761" customFormat="false" ht="15" hidden="false" customHeight="false" outlineLevel="0" collapsed="false">
      <c r="A761" s="7" t="s">
        <v>1490</v>
      </c>
      <c r="B761" s="8" t="n">
        <v>44126</v>
      </c>
      <c r="C761" s="7" t="s">
        <v>1491</v>
      </c>
      <c r="D761" s="1" t="s">
        <v>124</v>
      </c>
      <c r="E761" s="7" t="n">
        <v>1</v>
      </c>
      <c r="F761" s="7" t="str">
        <f aca="false">_xlfn.XLOOKUP(C761,customers!A760:A1760,customers!B760:B1760,,0)</f>
        <v>Dallas Yarham</v>
      </c>
      <c r="G761" s="7" t="str">
        <f aca="false">IF(_xlfn.XLOOKUP(C761,customers!$A$1:$A$1001,customers!$C$1:$C$1001,,3)=0,"",_xlfn.XLOOKUP(C761,customers!$A$1:$A$1001,customers!$C$1:$C$1001,,3))</f>
        <v>dyarhaml3@moonfruit.com</v>
      </c>
      <c r="H761" s="7" t="str">
        <f aca="false">_xlfn.XLOOKUP(C761,customers!$A$1:$A$1001,customers!$G$1:$G$1001,,0)</f>
        <v>United States</v>
      </c>
      <c r="I761" s="1" t="str">
        <f aca="false">VLOOKUP(D761,products!$A$1:$G$49,2,0)</f>
        <v>Lib</v>
      </c>
      <c r="J761" s="1" t="str">
        <f aca="false">VLOOKUP($D761,products!$A$1:$G$49,3,0)</f>
        <v>D</v>
      </c>
      <c r="K761" s="9" t="n">
        <f aca="false">VLOOKUP($D761,products!$A$1:$G$49,4,0)</f>
        <v>2.5</v>
      </c>
      <c r="L761" s="10" t="n">
        <f aca="false">VLOOKUP($D761,products!$A$1:$G$49,5,0)</f>
        <v>29.785</v>
      </c>
      <c r="M761" s="10" t="n">
        <f aca="false">L761*E761</f>
        <v>29.785</v>
      </c>
      <c r="N761" s="1" t="str">
        <f aca="false">IF(I761="Rob","Robusta",IF(I761="Exc","Excelsa",IF(I761="Ara","Arab",IF(I761="Lib","Liberica"))))</f>
        <v>Liberica</v>
      </c>
      <c r="O761" s="1" t="str">
        <f aca="false">IF(J761="M","Medium",IF(J761="L","Light",IF(J761="D","Dark")))</f>
        <v>Dark</v>
      </c>
    </row>
    <row r="762" customFormat="false" ht="15" hidden="false" customHeight="false" outlineLevel="0" collapsed="false">
      <c r="A762" s="7" t="s">
        <v>1492</v>
      </c>
      <c r="B762" s="8" t="n">
        <v>44189</v>
      </c>
      <c r="C762" s="7" t="s">
        <v>1493</v>
      </c>
      <c r="D762" s="1" t="s">
        <v>191</v>
      </c>
      <c r="E762" s="7" t="n">
        <v>5</v>
      </c>
      <c r="F762" s="7" t="str">
        <f aca="false">_xlfn.XLOOKUP(C762,customers!A761:A1761,customers!B761:B1761,,0)</f>
        <v>Arlana Ferrea</v>
      </c>
      <c r="G762" s="7" t="str">
        <f aca="false">IF(_xlfn.XLOOKUP(C762,customers!$A$1:$A$1001,customers!$C$1:$C$1001,,3)=0,"",_xlfn.XLOOKUP(C762,customers!$A$1:$A$1001,customers!$C$1:$C$1001,,3))</f>
        <v>aferreal4@wikia.com</v>
      </c>
      <c r="H762" s="7" t="str">
        <f aca="false">_xlfn.XLOOKUP(C762,customers!$A$1:$A$1001,customers!$G$1:$G$1001,,0)</f>
        <v>United States</v>
      </c>
      <c r="I762" s="1" t="str">
        <f aca="false">VLOOKUP(D762,products!$A$1:$G$49,2,0)</f>
        <v>Exc</v>
      </c>
      <c r="J762" s="1" t="str">
        <f aca="false">VLOOKUP($D762,products!$A$1:$G$49,3,0)</f>
        <v>L</v>
      </c>
      <c r="K762" s="9" t="n">
        <f aca="false">VLOOKUP($D762,products!$A$1:$G$49,4,0)</f>
        <v>0.5</v>
      </c>
      <c r="L762" s="10" t="n">
        <f aca="false">VLOOKUP($D762,products!$A$1:$G$49,5,0)</f>
        <v>8.91</v>
      </c>
      <c r="M762" s="10" t="n">
        <f aca="false">L762*E762</f>
        <v>44.55</v>
      </c>
      <c r="N762" s="1" t="str">
        <f aca="false">IF(I762="Rob","Robusta",IF(I762="Exc","Excelsa",IF(I762="Ara","Arab",IF(I762="Lib","Liberica"))))</f>
        <v>Excelsa</v>
      </c>
      <c r="O762" s="1" t="str">
        <f aca="false">IF(J762="M","Medium",IF(J762="L","Light",IF(J762="D","Dark")))</f>
        <v>Light</v>
      </c>
    </row>
    <row r="763" customFormat="false" ht="15" hidden="false" customHeight="false" outlineLevel="0" collapsed="false">
      <c r="A763" s="7" t="s">
        <v>1494</v>
      </c>
      <c r="B763" s="8" t="n">
        <v>43714</v>
      </c>
      <c r="C763" s="7" t="s">
        <v>1495</v>
      </c>
      <c r="D763" s="1" t="s">
        <v>152</v>
      </c>
      <c r="E763" s="7" t="n">
        <v>6</v>
      </c>
      <c r="F763" s="7" t="str">
        <f aca="false">_xlfn.XLOOKUP(C763,customers!A762:A1762,customers!B762:B1762,,0)</f>
        <v>Chuck Kendrick</v>
      </c>
      <c r="G763" s="7" t="str">
        <f aca="false">IF(_xlfn.XLOOKUP(C763,customers!$A$1:$A$1001,customers!$C$1:$C$1001,,3)=0,"",_xlfn.XLOOKUP(C763,customers!$A$1:$A$1001,customers!$C$1:$C$1001,,3))</f>
        <v>ckendrickl5@webnode.com</v>
      </c>
      <c r="H763" s="7" t="str">
        <f aca="false">_xlfn.XLOOKUP(C763,customers!$A$1:$A$1001,customers!$G$1:$G$1001,,0)</f>
        <v>United States</v>
      </c>
      <c r="I763" s="1" t="str">
        <f aca="false">VLOOKUP(D763,products!$A$1:$G$49,2,0)</f>
        <v>Exc</v>
      </c>
      <c r="J763" s="1" t="str">
        <f aca="false">VLOOKUP($D763,products!$A$1:$G$49,3,0)</f>
        <v>L</v>
      </c>
      <c r="K763" s="9" t="n">
        <f aca="false">VLOOKUP($D763,products!$A$1:$G$49,4,0)</f>
        <v>1</v>
      </c>
      <c r="L763" s="10" t="n">
        <f aca="false">VLOOKUP($D763,products!$A$1:$G$49,5,0)</f>
        <v>14.85</v>
      </c>
      <c r="M763" s="10" t="n">
        <f aca="false">L763*E763</f>
        <v>89.1</v>
      </c>
      <c r="N763" s="1" t="str">
        <f aca="false">IF(I763="Rob","Robusta",IF(I763="Exc","Excelsa",IF(I763="Ara","Arab",IF(I763="Lib","Liberica"))))</f>
        <v>Excelsa</v>
      </c>
      <c r="O763" s="1" t="str">
        <f aca="false">IF(J763="M","Medium",IF(J763="L","Light",IF(J763="D","Dark")))</f>
        <v>Light</v>
      </c>
    </row>
    <row r="764" customFormat="false" ht="15" hidden="false" customHeight="false" outlineLevel="0" collapsed="false">
      <c r="A764" s="7" t="s">
        <v>1496</v>
      </c>
      <c r="B764" s="8" t="n">
        <v>43563</v>
      </c>
      <c r="C764" s="7" t="s">
        <v>1497</v>
      </c>
      <c r="D764" s="1" t="s">
        <v>93</v>
      </c>
      <c r="E764" s="7" t="n">
        <v>5</v>
      </c>
      <c r="F764" s="7" t="str">
        <f aca="false">_xlfn.XLOOKUP(C764,customers!A763:A1763,customers!B763:B1763,,0)</f>
        <v>Sharona Danilchik</v>
      </c>
      <c r="G764" s="7" t="str">
        <f aca="false">IF(_xlfn.XLOOKUP(C764,customers!$A$1:$A$1001,customers!$C$1:$C$1001,,3)=0,"",_xlfn.XLOOKUP(C764,customers!$A$1:$A$1001,customers!$C$1:$C$1001,,3))</f>
        <v>sdanilchikl6@mit.edu</v>
      </c>
      <c r="H764" s="7" t="str">
        <f aca="false">_xlfn.XLOOKUP(C764,customers!$A$1:$A$1001,customers!$G$1:$G$1001,,0)</f>
        <v>United Kingdom</v>
      </c>
      <c r="I764" s="1" t="str">
        <f aca="false">VLOOKUP(D764,products!$A$1:$G$49,2,0)</f>
        <v>Lib</v>
      </c>
      <c r="J764" s="1" t="str">
        <f aca="false">VLOOKUP($D764,products!$A$1:$G$49,3,0)</f>
        <v>M</v>
      </c>
      <c r="K764" s="9" t="n">
        <f aca="false">VLOOKUP($D764,products!$A$1:$G$49,4,0)</f>
        <v>0.5</v>
      </c>
      <c r="L764" s="10" t="n">
        <f aca="false">VLOOKUP($D764,products!$A$1:$G$49,5,0)</f>
        <v>8.73</v>
      </c>
      <c r="M764" s="10" t="n">
        <f aca="false">L764*E764</f>
        <v>43.65</v>
      </c>
      <c r="N764" s="1" t="str">
        <f aca="false">IF(I764="Rob","Robusta",IF(I764="Exc","Excelsa",IF(I764="Ara","Arab",IF(I764="Lib","Liberica"))))</f>
        <v>Liberica</v>
      </c>
      <c r="O764" s="1" t="str">
        <f aca="false">IF(J764="M","Medium",IF(J764="L","Light",IF(J764="D","Dark")))</f>
        <v>Medium</v>
      </c>
    </row>
    <row r="765" customFormat="false" ht="15" hidden="false" customHeight="false" outlineLevel="0" collapsed="false">
      <c r="A765" s="7" t="s">
        <v>1498</v>
      </c>
      <c r="B765" s="8" t="n">
        <v>44587</v>
      </c>
      <c r="C765" s="7" t="s">
        <v>1499</v>
      </c>
      <c r="D765" s="1" t="s">
        <v>207</v>
      </c>
      <c r="E765" s="7" t="n">
        <v>3</v>
      </c>
      <c r="F765" s="7" t="str">
        <f aca="false">_xlfn.XLOOKUP(C765,customers!A764:A1764,customers!B764:B1764,,0)</f>
        <v>Sarajane Potter</v>
      </c>
      <c r="G765" s="7" t="str">
        <f aca="false">IF(_xlfn.XLOOKUP(C765,customers!$A$1:$A$1001,customers!$C$1:$C$1001,,3)=0,"",_xlfn.XLOOKUP(C765,customers!$A$1:$A$1001,customers!$C$1:$C$1001,,3))</f>
        <v/>
      </c>
      <c r="H765" s="7" t="str">
        <f aca="false">_xlfn.XLOOKUP(C765,customers!$A$1:$A$1001,customers!$G$1:$G$1001,,0)</f>
        <v>United States</v>
      </c>
      <c r="I765" s="1" t="str">
        <f aca="false">VLOOKUP(D765,products!$A$1:$G$49,2,0)</f>
        <v>Ara</v>
      </c>
      <c r="J765" s="1" t="str">
        <f aca="false">VLOOKUP($D765,products!$A$1:$G$49,3,0)</f>
        <v>L</v>
      </c>
      <c r="K765" s="9" t="n">
        <f aca="false">VLOOKUP($D765,products!$A$1:$G$49,4,0)</f>
        <v>0.5</v>
      </c>
      <c r="L765" s="10" t="n">
        <f aca="false">VLOOKUP($D765,products!$A$1:$G$49,5,0)</f>
        <v>7.77</v>
      </c>
      <c r="M765" s="10" t="n">
        <f aca="false">L765*E765</f>
        <v>23.31</v>
      </c>
      <c r="N765" s="1" t="str">
        <f aca="false">IF(I765="Rob","Robusta",IF(I765="Exc","Excelsa",IF(I765="Ara","Arab",IF(I765="Lib","Liberica"))))</f>
        <v>Arab</v>
      </c>
      <c r="O765" s="1" t="str">
        <f aca="false">IF(J765="M","Medium",IF(J765="L","Light",IF(J765="D","Dark")))</f>
        <v>Light</v>
      </c>
    </row>
    <row r="766" customFormat="false" ht="15" hidden="false" customHeight="false" outlineLevel="0" collapsed="false">
      <c r="A766" s="7" t="s">
        <v>1500</v>
      </c>
      <c r="B766" s="8" t="n">
        <v>43797</v>
      </c>
      <c r="C766" s="7" t="s">
        <v>1501</v>
      </c>
      <c r="D766" s="1" t="s">
        <v>219</v>
      </c>
      <c r="E766" s="7" t="n">
        <v>6</v>
      </c>
      <c r="F766" s="7" t="str">
        <f aca="false">_xlfn.XLOOKUP(C766,customers!A765:A1765,customers!B765:B1765,,0)</f>
        <v>Bobby Folomkin</v>
      </c>
      <c r="G766" s="7" t="str">
        <f aca="false">IF(_xlfn.XLOOKUP(C766,customers!$A$1:$A$1001,customers!$C$1:$C$1001,,3)=0,"",_xlfn.XLOOKUP(C766,customers!$A$1:$A$1001,customers!$C$1:$C$1001,,3))</f>
        <v>bfolomkinl8@yolasite.com</v>
      </c>
      <c r="H766" s="7" t="str">
        <f aca="false">_xlfn.XLOOKUP(C766,customers!$A$1:$A$1001,customers!$G$1:$G$1001,,0)</f>
        <v>United States</v>
      </c>
      <c r="I766" s="1" t="str">
        <f aca="false">VLOOKUP(D766,products!$A$1:$G$49,2,0)</f>
        <v>Ara</v>
      </c>
      <c r="J766" s="1" t="str">
        <f aca="false">VLOOKUP($D766,products!$A$1:$G$49,3,0)</f>
        <v>L</v>
      </c>
      <c r="K766" s="9" t="n">
        <f aca="false">VLOOKUP($D766,products!$A$1:$G$49,4,0)</f>
        <v>2.5</v>
      </c>
      <c r="L766" s="10" t="n">
        <f aca="false">VLOOKUP($D766,products!$A$1:$G$49,5,0)</f>
        <v>29.785</v>
      </c>
      <c r="M766" s="10" t="n">
        <f aca="false">L766*E766</f>
        <v>178.71</v>
      </c>
      <c r="N766" s="1" t="str">
        <f aca="false">IF(I766="Rob","Robusta",IF(I766="Exc","Excelsa",IF(I766="Ara","Arab",IF(I766="Lib","Liberica"))))</f>
        <v>Arab</v>
      </c>
      <c r="O766" s="1" t="str">
        <f aca="false">IF(J766="M","Medium",IF(J766="L","Light",IF(J766="D","Dark")))</f>
        <v>Light</v>
      </c>
    </row>
    <row r="767" customFormat="false" ht="15" hidden="false" customHeight="false" outlineLevel="0" collapsed="false">
      <c r="A767" s="7" t="s">
        <v>1502</v>
      </c>
      <c r="B767" s="8" t="n">
        <v>43667</v>
      </c>
      <c r="C767" s="7" t="s">
        <v>1503</v>
      </c>
      <c r="D767" s="1" t="s">
        <v>17</v>
      </c>
      <c r="E767" s="7" t="n">
        <v>6</v>
      </c>
      <c r="F767" s="7" t="str">
        <f aca="false">_xlfn.XLOOKUP(C767,customers!A766:A1766,customers!B766:B1766,,0)</f>
        <v>Rafferty Pursglove</v>
      </c>
      <c r="G767" s="7" t="str">
        <f aca="false">IF(_xlfn.XLOOKUP(C767,customers!$A$1:$A$1001,customers!$C$1:$C$1001,,3)=0,"",_xlfn.XLOOKUP(C767,customers!$A$1:$A$1001,customers!$C$1:$C$1001,,3))</f>
        <v>rpursglovel9@biblegateway.com</v>
      </c>
      <c r="H767" s="7" t="str">
        <f aca="false">_xlfn.XLOOKUP(C767,customers!$A$1:$A$1001,customers!$G$1:$G$1001,,0)</f>
        <v>United States</v>
      </c>
      <c r="I767" s="1" t="str">
        <f aca="false">VLOOKUP(D767,products!$A$1:$G$49,2,0)</f>
        <v>Rob</v>
      </c>
      <c r="J767" s="1" t="str">
        <f aca="false">VLOOKUP($D767,products!$A$1:$G$49,3,0)</f>
        <v>M</v>
      </c>
      <c r="K767" s="9" t="n">
        <f aca="false">VLOOKUP($D767,products!$A$1:$G$49,4,0)</f>
        <v>1</v>
      </c>
      <c r="L767" s="10" t="n">
        <f aca="false">VLOOKUP($D767,products!$A$1:$G$49,5,0)</f>
        <v>9.95</v>
      </c>
      <c r="M767" s="10" t="n">
        <f aca="false">L767*E767</f>
        <v>59.7</v>
      </c>
      <c r="N767" s="1" t="str">
        <f aca="false">IF(I767="Rob","Robusta",IF(I767="Exc","Excelsa",IF(I767="Ara","Arab",IF(I767="Lib","Liberica"))))</f>
        <v>Robusta</v>
      </c>
      <c r="O767" s="1" t="str">
        <f aca="false">IF(J767="M","Medium",IF(J767="L","Light",IF(J767="D","Dark")))</f>
        <v>Medium</v>
      </c>
    </row>
    <row r="768" customFormat="false" ht="15" hidden="false" customHeight="false" outlineLevel="0" collapsed="false">
      <c r="A768" s="7" t="s">
        <v>1502</v>
      </c>
      <c r="B768" s="8" t="n">
        <v>43667</v>
      </c>
      <c r="C768" s="7" t="s">
        <v>1503</v>
      </c>
      <c r="D768" s="1" t="s">
        <v>207</v>
      </c>
      <c r="E768" s="7" t="n">
        <v>2</v>
      </c>
      <c r="F768" s="7" t="str">
        <f aca="false">_xlfn.XLOOKUP(C768,customers!A767:A1767,customers!B767:B1767,,0)</f>
        <v>Rafferty Pursglove</v>
      </c>
      <c r="G768" s="7" t="str">
        <f aca="false">IF(_xlfn.XLOOKUP(C768,customers!$A$1:$A$1001,customers!$C$1:$C$1001,,3)=0,"",_xlfn.XLOOKUP(C768,customers!$A$1:$A$1001,customers!$C$1:$C$1001,,3))</f>
        <v>rpursglovel9@biblegateway.com</v>
      </c>
      <c r="H768" s="7" t="str">
        <f aca="false">_xlfn.XLOOKUP(C768,customers!$A$1:$A$1001,customers!$G$1:$G$1001,,0)</f>
        <v>United States</v>
      </c>
      <c r="I768" s="1" t="str">
        <f aca="false">VLOOKUP(D768,products!$A$1:$G$49,2,0)</f>
        <v>Ara</v>
      </c>
      <c r="J768" s="1" t="str">
        <f aca="false">VLOOKUP($D768,products!$A$1:$G$49,3,0)</f>
        <v>L</v>
      </c>
      <c r="K768" s="9" t="n">
        <f aca="false">VLOOKUP($D768,products!$A$1:$G$49,4,0)</f>
        <v>0.5</v>
      </c>
      <c r="L768" s="10" t="n">
        <f aca="false">VLOOKUP($D768,products!$A$1:$G$49,5,0)</f>
        <v>7.77</v>
      </c>
      <c r="M768" s="10" t="n">
        <f aca="false">L768*E768</f>
        <v>15.54</v>
      </c>
      <c r="N768" s="1" t="str">
        <f aca="false">IF(I768="Rob","Robusta",IF(I768="Exc","Excelsa",IF(I768="Ara","Arab",IF(I768="Lib","Liberica"))))</f>
        <v>Arab</v>
      </c>
      <c r="O768" s="1" t="str">
        <f aca="false">IF(J768="M","Medium",IF(J768="L","Light",IF(J768="D","Dark")))</f>
        <v>Light</v>
      </c>
    </row>
    <row r="769" customFormat="false" ht="15" hidden="false" customHeight="false" outlineLevel="0" collapsed="false">
      <c r="A769" s="7" t="s">
        <v>1504</v>
      </c>
      <c r="B769" s="8" t="n">
        <v>44267</v>
      </c>
      <c r="C769" s="7" t="s">
        <v>1483</v>
      </c>
      <c r="D769" s="1" t="s">
        <v>219</v>
      </c>
      <c r="E769" s="7" t="n">
        <v>3</v>
      </c>
      <c r="F769" s="7" t="e">
        <f aca="false">_xlfn.XLOOKUP(C769,customers!A768:A1768,customers!B768:B1768,,0)</f>
        <v>#N/A</v>
      </c>
      <c r="G769" s="7" t="str">
        <f aca="false">IF(_xlfn.XLOOKUP(C769,customers!$A$1:$A$1001,customers!$C$1:$C$1001,,3)=0,"",_xlfn.XLOOKUP(C769,customers!$A$1:$A$1001,customers!$C$1:$C$1001,,3))</f>
        <v>fconstancekz@ifeng.com</v>
      </c>
      <c r="H769" s="7" t="str">
        <f aca="false">_xlfn.XLOOKUP(C769,customers!$A$1:$A$1001,customers!$G$1:$G$1001,,0)</f>
        <v>United States</v>
      </c>
      <c r="I769" s="1" t="str">
        <f aca="false">VLOOKUP(D769,products!$A$1:$G$49,2,0)</f>
        <v>Ara</v>
      </c>
      <c r="J769" s="1" t="str">
        <f aca="false">VLOOKUP($D769,products!$A$1:$G$49,3,0)</f>
        <v>L</v>
      </c>
      <c r="K769" s="9" t="n">
        <f aca="false">VLOOKUP($D769,products!$A$1:$G$49,4,0)</f>
        <v>2.5</v>
      </c>
      <c r="L769" s="10" t="n">
        <f aca="false">VLOOKUP($D769,products!$A$1:$G$49,5,0)</f>
        <v>29.785</v>
      </c>
      <c r="M769" s="10" t="n">
        <f aca="false">L769*E769</f>
        <v>89.355</v>
      </c>
      <c r="N769" s="1" t="str">
        <f aca="false">IF(I769="Rob","Robusta",IF(I769="Exc","Excelsa",IF(I769="Ara","Arab",IF(I769="Lib","Liberica"))))</f>
        <v>Arab</v>
      </c>
      <c r="O769" s="1" t="str">
        <f aca="false">IF(J769="M","Medium",IF(J769="L","Light",IF(J769="D","Dark")))</f>
        <v>Light</v>
      </c>
    </row>
    <row r="770" customFormat="false" ht="15" hidden="false" customHeight="false" outlineLevel="0" collapsed="false">
      <c r="A770" s="7" t="s">
        <v>1505</v>
      </c>
      <c r="B770" s="8" t="n">
        <v>44562</v>
      </c>
      <c r="C770" s="7" t="s">
        <v>1483</v>
      </c>
      <c r="D770" s="1" t="s">
        <v>204</v>
      </c>
      <c r="E770" s="7" t="n">
        <v>2</v>
      </c>
      <c r="F770" s="7" t="e">
        <f aca="false">_xlfn.XLOOKUP(C770,customers!A769:A1769,customers!B769:B1769,,0)</f>
        <v>#N/A</v>
      </c>
      <c r="G770" s="7" t="str">
        <f aca="false">IF(_xlfn.XLOOKUP(C770,customers!$A$1:$A$1001,customers!$C$1:$C$1001,,3)=0,"",_xlfn.XLOOKUP(C770,customers!$A$1:$A$1001,customers!$C$1:$C$1001,,3))</f>
        <v>fconstancekz@ifeng.com</v>
      </c>
      <c r="H770" s="7" t="str">
        <f aca="false">_xlfn.XLOOKUP(C770,customers!$A$1:$A$1001,customers!$G$1:$G$1001,,0)</f>
        <v>United States</v>
      </c>
      <c r="I770" s="1" t="str">
        <f aca="false">VLOOKUP(D770,products!$A$1:$G$49,2,0)</f>
        <v>Rob</v>
      </c>
      <c r="J770" s="1" t="str">
        <f aca="false">VLOOKUP($D770,products!$A$1:$G$49,3,0)</f>
        <v>L</v>
      </c>
      <c r="K770" s="9" t="n">
        <f aca="false">VLOOKUP($D770,products!$A$1:$G$49,4,0)</f>
        <v>1</v>
      </c>
      <c r="L770" s="10" t="n">
        <f aca="false">VLOOKUP($D770,products!$A$1:$G$49,5,0)</f>
        <v>11.95</v>
      </c>
      <c r="M770" s="10" t="n">
        <f aca="false">L770*E770</f>
        <v>23.9</v>
      </c>
      <c r="N770" s="1" t="str">
        <f aca="false">IF(I770="Rob","Robusta",IF(I770="Exc","Excelsa",IF(I770="Ara","Arab",IF(I770="Lib","Liberica"))))</f>
        <v>Robusta</v>
      </c>
      <c r="O770" s="1" t="str">
        <f aca="false">IF(J770="M","Medium",IF(J770="L","Light",IF(J770="D","Dark")))</f>
        <v>Light</v>
      </c>
    </row>
    <row r="771" customFormat="false" ht="15" hidden="false" customHeight="false" outlineLevel="0" collapsed="false">
      <c r="A771" s="7" t="s">
        <v>1506</v>
      </c>
      <c r="B771" s="8" t="n">
        <v>43912</v>
      </c>
      <c r="C771" s="7" t="s">
        <v>1507</v>
      </c>
      <c r="D771" s="1" t="s">
        <v>56</v>
      </c>
      <c r="E771" s="7" t="n">
        <v>6</v>
      </c>
      <c r="F771" s="7" t="str">
        <f aca="false">_xlfn.XLOOKUP(C771,customers!A770:A1770,customers!B770:B1770,,0)</f>
        <v>Dalia Eburah</v>
      </c>
      <c r="G771" s="7" t="str">
        <f aca="false">IF(_xlfn.XLOOKUP(C771,customers!$A$1:$A$1001,customers!$C$1:$C$1001,,3)=0,"",_xlfn.XLOOKUP(C771,customers!$A$1:$A$1001,customers!$C$1:$C$1001,,3))</f>
        <v>deburahld@google.co.jp</v>
      </c>
      <c r="H771" s="7" t="str">
        <f aca="false">_xlfn.XLOOKUP(C771,customers!$A$1:$A$1001,customers!$G$1:$G$1001,,0)</f>
        <v>United Kingdom</v>
      </c>
      <c r="I771" s="1" t="str">
        <f aca="false">VLOOKUP(D771,products!$A$1:$G$49,2,0)</f>
        <v>Rob</v>
      </c>
      <c r="J771" s="1" t="str">
        <f aca="false">VLOOKUP($D771,products!$A$1:$G$49,3,0)</f>
        <v>M</v>
      </c>
      <c r="K771" s="9" t="n">
        <f aca="false">VLOOKUP($D771,products!$A$1:$G$49,4,0)</f>
        <v>2.5</v>
      </c>
      <c r="L771" s="10" t="n">
        <f aca="false">VLOOKUP($D771,products!$A$1:$G$49,5,0)</f>
        <v>22.885</v>
      </c>
      <c r="M771" s="10" t="n">
        <f aca="false">L771*E771</f>
        <v>137.31</v>
      </c>
      <c r="N771" s="1" t="str">
        <f aca="false">IF(I771="Rob","Robusta",IF(I771="Exc","Excelsa",IF(I771="Ara","Arab",IF(I771="Lib","Liberica"))))</f>
        <v>Robusta</v>
      </c>
      <c r="O771" s="1" t="str">
        <f aca="false">IF(J771="M","Medium",IF(J771="L","Light",IF(J771="D","Dark")))</f>
        <v>Medium</v>
      </c>
    </row>
    <row r="772" customFormat="false" ht="15" hidden="false" customHeight="false" outlineLevel="0" collapsed="false">
      <c r="A772" s="7" t="s">
        <v>1508</v>
      </c>
      <c r="B772" s="8" t="n">
        <v>44092</v>
      </c>
      <c r="C772" s="7" t="s">
        <v>1509</v>
      </c>
      <c r="D772" s="1" t="s">
        <v>42</v>
      </c>
      <c r="E772" s="7" t="n">
        <v>1</v>
      </c>
      <c r="F772" s="7" t="str">
        <f aca="false">_xlfn.XLOOKUP(C772,customers!A771:A1771,customers!B771:B1771,,0)</f>
        <v>Martie Brimilcombe</v>
      </c>
      <c r="G772" s="7" t="str">
        <f aca="false">IF(_xlfn.XLOOKUP(C772,customers!$A$1:$A$1001,customers!$C$1:$C$1001,,3)=0,"",_xlfn.XLOOKUP(C772,customers!$A$1:$A$1001,customers!$C$1:$C$1001,,3))</f>
        <v>mbrimilcombele@cnn.com</v>
      </c>
      <c r="H772" s="7" t="str">
        <f aca="false">_xlfn.XLOOKUP(C772,customers!$A$1:$A$1001,customers!$G$1:$G$1001,,0)</f>
        <v>United States</v>
      </c>
      <c r="I772" s="1" t="str">
        <f aca="false">VLOOKUP(D772,products!$A$1:$G$49,2,0)</f>
        <v>Ara</v>
      </c>
      <c r="J772" s="1" t="str">
        <f aca="false">VLOOKUP($D772,products!$A$1:$G$49,3,0)</f>
        <v>D</v>
      </c>
      <c r="K772" s="9" t="n">
        <f aca="false">VLOOKUP($D772,products!$A$1:$G$49,4,0)</f>
        <v>1</v>
      </c>
      <c r="L772" s="10" t="n">
        <f aca="false">VLOOKUP($D772,products!$A$1:$G$49,5,0)</f>
        <v>9.95</v>
      </c>
      <c r="M772" s="10" t="n">
        <f aca="false">L772*E772</f>
        <v>9.95</v>
      </c>
      <c r="N772" s="1" t="str">
        <f aca="false">IF(I772="Rob","Robusta",IF(I772="Exc","Excelsa",IF(I772="Ara","Arab",IF(I772="Lib","Liberica"))))</f>
        <v>Arab</v>
      </c>
      <c r="O772" s="1" t="str">
        <f aca="false">IF(J772="M","Medium",IF(J772="L","Light",IF(J772="D","Dark")))</f>
        <v>Dark</v>
      </c>
    </row>
    <row r="773" customFormat="false" ht="15" hidden="false" customHeight="false" outlineLevel="0" collapsed="false">
      <c r="A773" s="7" t="s">
        <v>1510</v>
      </c>
      <c r="B773" s="8" t="n">
        <v>43468</v>
      </c>
      <c r="C773" s="7" t="s">
        <v>1511</v>
      </c>
      <c r="D773" s="1" t="s">
        <v>172</v>
      </c>
      <c r="E773" s="7" t="n">
        <v>3</v>
      </c>
      <c r="F773" s="7" t="str">
        <f aca="false">_xlfn.XLOOKUP(C773,customers!A772:A1772,customers!B772:B1772,,0)</f>
        <v>Suzanna Bollam</v>
      </c>
      <c r="G773" s="7" t="str">
        <f aca="false">IF(_xlfn.XLOOKUP(C773,customers!$A$1:$A$1001,customers!$C$1:$C$1001,,3)=0,"",_xlfn.XLOOKUP(C773,customers!$A$1:$A$1001,customers!$C$1:$C$1001,,3))</f>
        <v>sbollamlf@list-manage.com</v>
      </c>
      <c r="H773" s="7" t="str">
        <f aca="false">_xlfn.XLOOKUP(C773,customers!$A$1:$A$1001,customers!$G$1:$G$1001,,0)</f>
        <v>United States</v>
      </c>
      <c r="I773" s="1" t="str">
        <f aca="false">VLOOKUP(D773,products!$A$1:$G$49,2,0)</f>
        <v>Rob</v>
      </c>
      <c r="J773" s="1" t="str">
        <f aca="false">VLOOKUP($D773,products!$A$1:$G$49,3,0)</f>
        <v>L</v>
      </c>
      <c r="K773" s="9" t="n">
        <f aca="false">VLOOKUP($D773,products!$A$1:$G$49,4,0)</f>
        <v>0.5</v>
      </c>
      <c r="L773" s="10" t="n">
        <f aca="false">VLOOKUP($D773,products!$A$1:$G$49,5,0)</f>
        <v>7.17</v>
      </c>
      <c r="M773" s="10" t="n">
        <f aca="false">L773*E773</f>
        <v>21.51</v>
      </c>
      <c r="N773" s="1" t="str">
        <f aca="false">IF(I773="Rob","Robusta",IF(I773="Exc","Excelsa",IF(I773="Ara","Arab",IF(I773="Lib","Liberica"))))</f>
        <v>Robusta</v>
      </c>
      <c r="O773" s="1" t="str">
        <f aca="false">IF(J773="M","Medium",IF(J773="L","Light",IF(J773="D","Dark")))</f>
        <v>Light</v>
      </c>
    </row>
    <row r="774" customFormat="false" ht="15" hidden="false" customHeight="false" outlineLevel="0" collapsed="false">
      <c r="A774" s="7" t="s">
        <v>1512</v>
      </c>
      <c r="B774" s="8" t="n">
        <v>44468</v>
      </c>
      <c r="C774" s="7" t="s">
        <v>1513</v>
      </c>
      <c r="D774" s="1" t="s">
        <v>24</v>
      </c>
      <c r="E774" s="7" t="n">
        <v>6</v>
      </c>
      <c r="F774" s="7" t="str">
        <f aca="false">_xlfn.XLOOKUP(C774,customers!A773:A1773,customers!B773:B1773,,0)</f>
        <v>Mellisa Mebes</v>
      </c>
      <c r="G774" s="7" t="str">
        <f aca="false">IF(_xlfn.XLOOKUP(C774,customers!$A$1:$A$1001,customers!$C$1:$C$1001,,3)=0,"",_xlfn.XLOOKUP(C774,customers!$A$1:$A$1001,customers!$C$1:$C$1001,,3))</f>
        <v/>
      </c>
      <c r="H774" s="7" t="str">
        <f aca="false">_xlfn.XLOOKUP(C774,customers!$A$1:$A$1001,customers!$G$1:$G$1001,,0)</f>
        <v>United States</v>
      </c>
      <c r="I774" s="1" t="str">
        <f aca="false">VLOOKUP(D774,products!$A$1:$G$49,2,0)</f>
        <v>Exc</v>
      </c>
      <c r="J774" s="1" t="str">
        <f aca="false">VLOOKUP($D774,products!$A$1:$G$49,3,0)</f>
        <v>M</v>
      </c>
      <c r="K774" s="9" t="n">
        <f aca="false">VLOOKUP($D774,products!$A$1:$G$49,4,0)</f>
        <v>1</v>
      </c>
      <c r="L774" s="10" t="n">
        <f aca="false">VLOOKUP($D774,products!$A$1:$G$49,5,0)</f>
        <v>13.75</v>
      </c>
      <c r="M774" s="10" t="n">
        <f aca="false">L774*E774</f>
        <v>82.5</v>
      </c>
      <c r="N774" s="1" t="str">
        <f aca="false">IF(I774="Rob","Robusta",IF(I774="Exc","Excelsa",IF(I774="Ara","Arab",IF(I774="Lib","Liberica"))))</f>
        <v>Excelsa</v>
      </c>
      <c r="O774" s="1" t="str">
        <f aca="false">IF(J774="M","Medium",IF(J774="L","Light",IF(J774="D","Dark")))</f>
        <v>Medium</v>
      </c>
    </row>
    <row r="775" customFormat="false" ht="15" hidden="false" customHeight="false" outlineLevel="0" collapsed="false">
      <c r="A775" s="7" t="s">
        <v>1514</v>
      </c>
      <c r="B775" s="8" t="n">
        <v>44488</v>
      </c>
      <c r="C775" s="7" t="s">
        <v>1515</v>
      </c>
      <c r="D775" s="1" t="s">
        <v>92</v>
      </c>
      <c r="E775" s="7" t="n">
        <v>2</v>
      </c>
      <c r="F775" s="7" t="str">
        <f aca="false">_xlfn.XLOOKUP(C775,customers!A774:A1774,customers!B774:B1774,,0)</f>
        <v>Alva Filipczak</v>
      </c>
      <c r="G775" s="7" t="str">
        <f aca="false">IF(_xlfn.XLOOKUP(C775,customers!$A$1:$A$1001,customers!$C$1:$C$1001,,3)=0,"",_xlfn.XLOOKUP(C775,customers!$A$1:$A$1001,customers!$C$1:$C$1001,,3))</f>
        <v>afilipczaklh@ning.com</v>
      </c>
      <c r="H775" s="7" t="str">
        <f aca="false">_xlfn.XLOOKUP(C775,customers!$A$1:$A$1001,customers!$G$1:$G$1001,,0)</f>
        <v>Ireland</v>
      </c>
      <c r="I775" s="1" t="str">
        <f aca="false">VLOOKUP(D775,products!$A$1:$G$49,2,0)</f>
        <v>Lib</v>
      </c>
      <c r="J775" s="1" t="str">
        <f aca="false">VLOOKUP($D775,products!$A$1:$G$49,3,0)</f>
        <v>M</v>
      </c>
      <c r="K775" s="9" t="n">
        <f aca="false">VLOOKUP($D775,products!$A$1:$G$49,4,0)</f>
        <v>0.2</v>
      </c>
      <c r="L775" s="10" t="n">
        <f aca="false">VLOOKUP($D775,products!$A$1:$G$49,5,0)</f>
        <v>4.365</v>
      </c>
      <c r="M775" s="10" t="n">
        <f aca="false">L775*E775</f>
        <v>8.73</v>
      </c>
      <c r="N775" s="1" t="str">
        <f aca="false">IF(I775="Rob","Robusta",IF(I775="Exc","Excelsa",IF(I775="Ara","Arab",IF(I775="Lib","Liberica"))))</f>
        <v>Liberica</v>
      </c>
      <c r="O775" s="1" t="str">
        <f aca="false">IF(J775="M","Medium",IF(J775="L","Light",IF(J775="D","Dark")))</f>
        <v>Medium</v>
      </c>
    </row>
    <row r="776" customFormat="false" ht="15" hidden="false" customHeight="false" outlineLevel="0" collapsed="false">
      <c r="A776" s="7" t="s">
        <v>1516</v>
      </c>
      <c r="B776" s="8" t="n">
        <v>44756</v>
      </c>
      <c r="C776" s="7" t="s">
        <v>1517</v>
      </c>
      <c r="D776" s="1" t="s">
        <v>17</v>
      </c>
      <c r="E776" s="7" t="n">
        <v>2</v>
      </c>
      <c r="F776" s="7" t="str">
        <f aca="false">_xlfn.XLOOKUP(C776,customers!A775:A1775,customers!B775:B1775,,0)</f>
        <v>Dorette Hinemoor</v>
      </c>
      <c r="G776" s="7" t="str">
        <f aca="false">IF(_xlfn.XLOOKUP(C776,customers!$A$1:$A$1001,customers!$C$1:$C$1001,,3)=0,"",_xlfn.XLOOKUP(C776,customers!$A$1:$A$1001,customers!$C$1:$C$1001,,3))</f>
        <v/>
      </c>
      <c r="H776" s="7" t="str">
        <f aca="false">_xlfn.XLOOKUP(C776,customers!$A$1:$A$1001,customers!$G$1:$G$1001,,0)</f>
        <v>United States</v>
      </c>
      <c r="I776" s="1" t="str">
        <f aca="false">VLOOKUP(D776,products!$A$1:$G$49,2,0)</f>
        <v>Rob</v>
      </c>
      <c r="J776" s="1" t="str">
        <f aca="false">VLOOKUP($D776,products!$A$1:$G$49,3,0)</f>
        <v>M</v>
      </c>
      <c r="K776" s="9" t="n">
        <f aca="false">VLOOKUP($D776,products!$A$1:$G$49,4,0)</f>
        <v>1</v>
      </c>
      <c r="L776" s="10" t="n">
        <f aca="false">VLOOKUP($D776,products!$A$1:$G$49,5,0)</f>
        <v>9.95</v>
      </c>
      <c r="M776" s="10" t="n">
        <f aca="false">L776*E776</f>
        <v>19.9</v>
      </c>
      <c r="N776" s="1" t="str">
        <f aca="false">IF(I776="Rob","Robusta",IF(I776="Exc","Excelsa",IF(I776="Ara","Arab",IF(I776="Lib","Liberica"))))</f>
        <v>Robusta</v>
      </c>
      <c r="O776" s="1" t="str">
        <f aca="false">IF(J776="M","Medium",IF(J776="L","Light",IF(J776="D","Dark")))</f>
        <v>Medium</v>
      </c>
    </row>
    <row r="777" customFormat="false" ht="15" hidden="false" customHeight="false" outlineLevel="0" collapsed="false">
      <c r="A777" s="7" t="s">
        <v>1518</v>
      </c>
      <c r="B777" s="8" t="n">
        <v>44396</v>
      </c>
      <c r="C777" s="7" t="s">
        <v>1519</v>
      </c>
      <c r="D777" s="1" t="s">
        <v>191</v>
      </c>
      <c r="E777" s="7" t="n">
        <v>2</v>
      </c>
      <c r="F777" s="7" t="str">
        <f aca="false">_xlfn.XLOOKUP(C777,customers!A776:A1776,customers!B776:B1776,,0)</f>
        <v>Rhetta Elnaugh</v>
      </c>
      <c r="G777" s="7" t="str">
        <f aca="false">IF(_xlfn.XLOOKUP(C777,customers!$A$1:$A$1001,customers!$C$1:$C$1001,,3)=0,"",_xlfn.XLOOKUP(C777,customers!$A$1:$A$1001,customers!$C$1:$C$1001,,3))</f>
        <v>relnaughlj@comsenz.com</v>
      </c>
      <c r="H777" s="7" t="str">
        <f aca="false">_xlfn.XLOOKUP(C777,customers!$A$1:$A$1001,customers!$G$1:$G$1001,,0)</f>
        <v>United States</v>
      </c>
      <c r="I777" s="1" t="str">
        <f aca="false">VLOOKUP(D777,products!$A$1:$G$49,2,0)</f>
        <v>Exc</v>
      </c>
      <c r="J777" s="1" t="str">
        <f aca="false">VLOOKUP($D777,products!$A$1:$G$49,3,0)</f>
        <v>L</v>
      </c>
      <c r="K777" s="9" t="n">
        <f aca="false">VLOOKUP($D777,products!$A$1:$G$49,4,0)</f>
        <v>0.5</v>
      </c>
      <c r="L777" s="10" t="n">
        <f aca="false">VLOOKUP($D777,products!$A$1:$G$49,5,0)</f>
        <v>8.91</v>
      </c>
      <c r="M777" s="10" t="n">
        <f aca="false">L777*E777</f>
        <v>17.82</v>
      </c>
      <c r="N777" s="1" t="str">
        <f aca="false">IF(I777="Rob","Robusta",IF(I777="Exc","Excelsa",IF(I777="Ara","Arab",IF(I777="Lib","Liberica"))))</f>
        <v>Excelsa</v>
      </c>
      <c r="O777" s="1" t="str">
        <f aca="false">IF(J777="M","Medium",IF(J777="L","Light",IF(J777="D","Dark")))</f>
        <v>Light</v>
      </c>
    </row>
    <row r="778" customFormat="false" ht="15" hidden="false" customHeight="false" outlineLevel="0" collapsed="false">
      <c r="A778" s="7" t="s">
        <v>1520</v>
      </c>
      <c r="B778" s="8" t="n">
        <v>44540</v>
      </c>
      <c r="C778" s="7" t="s">
        <v>1521</v>
      </c>
      <c r="D778" s="1" t="s">
        <v>82</v>
      </c>
      <c r="E778" s="7" t="n">
        <v>3</v>
      </c>
      <c r="F778" s="7" t="str">
        <f aca="false">_xlfn.XLOOKUP(C778,customers!A777:A1777,customers!B777:B1777,,0)</f>
        <v>Jule Deehan</v>
      </c>
      <c r="G778" s="7" t="str">
        <f aca="false">IF(_xlfn.XLOOKUP(C778,customers!$A$1:$A$1001,customers!$C$1:$C$1001,,3)=0,"",_xlfn.XLOOKUP(C778,customers!$A$1:$A$1001,customers!$C$1:$C$1001,,3))</f>
        <v>jdeehanlk@about.me</v>
      </c>
      <c r="H778" s="7" t="str">
        <f aca="false">_xlfn.XLOOKUP(C778,customers!$A$1:$A$1001,customers!$G$1:$G$1001,,0)</f>
        <v>United States</v>
      </c>
      <c r="I778" s="1" t="str">
        <f aca="false">VLOOKUP(D778,products!$A$1:$G$49,2,0)</f>
        <v>Ara</v>
      </c>
      <c r="J778" s="1" t="str">
        <f aca="false">VLOOKUP($D778,products!$A$1:$G$49,3,0)</f>
        <v>M</v>
      </c>
      <c r="K778" s="9" t="n">
        <f aca="false">VLOOKUP($D778,products!$A$1:$G$49,4,0)</f>
        <v>0.5</v>
      </c>
      <c r="L778" s="10" t="n">
        <f aca="false">VLOOKUP($D778,products!$A$1:$G$49,5,0)</f>
        <v>6.75</v>
      </c>
      <c r="M778" s="10" t="n">
        <f aca="false">L778*E778</f>
        <v>20.25</v>
      </c>
      <c r="N778" s="1" t="str">
        <f aca="false">IF(I778="Rob","Robusta",IF(I778="Exc","Excelsa",IF(I778="Ara","Arab",IF(I778="Lib","Liberica"))))</f>
        <v>Arab</v>
      </c>
      <c r="O778" s="1" t="str">
        <f aca="false">IF(J778="M","Medium",IF(J778="L","Light",IF(J778="D","Dark")))</f>
        <v>Medium</v>
      </c>
    </row>
    <row r="779" customFormat="false" ht="15" hidden="false" customHeight="false" outlineLevel="0" collapsed="false">
      <c r="A779" s="7" t="s">
        <v>1522</v>
      </c>
      <c r="B779" s="8" t="n">
        <v>43541</v>
      </c>
      <c r="C779" s="7" t="s">
        <v>1523</v>
      </c>
      <c r="D779" s="1" t="s">
        <v>219</v>
      </c>
      <c r="E779" s="7" t="n">
        <v>2</v>
      </c>
      <c r="F779" s="7" t="str">
        <f aca="false">_xlfn.XLOOKUP(C779,customers!A778:A1778,customers!B778:B1778,,0)</f>
        <v>Janella Eden</v>
      </c>
      <c r="G779" s="7" t="str">
        <f aca="false">IF(_xlfn.XLOOKUP(C779,customers!$A$1:$A$1001,customers!$C$1:$C$1001,,3)=0,"",_xlfn.XLOOKUP(C779,customers!$A$1:$A$1001,customers!$C$1:$C$1001,,3))</f>
        <v>jedenll@e-recht24.de</v>
      </c>
      <c r="H779" s="7" t="str">
        <f aca="false">_xlfn.XLOOKUP(C779,customers!$A$1:$A$1001,customers!$G$1:$G$1001,,0)</f>
        <v>United States</v>
      </c>
      <c r="I779" s="1" t="str">
        <f aca="false">VLOOKUP(D779,products!$A$1:$G$49,2,0)</f>
        <v>Ara</v>
      </c>
      <c r="J779" s="1" t="str">
        <f aca="false">VLOOKUP($D779,products!$A$1:$G$49,3,0)</f>
        <v>L</v>
      </c>
      <c r="K779" s="9" t="n">
        <f aca="false">VLOOKUP($D779,products!$A$1:$G$49,4,0)</f>
        <v>2.5</v>
      </c>
      <c r="L779" s="10" t="n">
        <f aca="false">VLOOKUP($D779,products!$A$1:$G$49,5,0)</f>
        <v>29.785</v>
      </c>
      <c r="M779" s="10" t="n">
        <f aca="false">L779*E779</f>
        <v>59.57</v>
      </c>
      <c r="N779" s="1" t="str">
        <f aca="false">IF(I779="Rob","Robusta",IF(I779="Exc","Excelsa",IF(I779="Ara","Arab",IF(I779="Lib","Liberica"))))</f>
        <v>Arab</v>
      </c>
      <c r="O779" s="1" t="str">
        <f aca="false">IF(J779="M","Medium",IF(J779="L","Light",IF(J779="D","Dark")))</f>
        <v>Light</v>
      </c>
    </row>
    <row r="780" customFormat="false" ht="15" hidden="false" customHeight="false" outlineLevel="0" collapsed="false">
      <c r="A780" s="7" t="s">
        <v>1524</v>
      </c>
      <c r="B780" s="8" t="n">
        <v>43889</v>
      </c>
      <c r="C780" s="7" t="s">
        <v>1525</v>
      </c>
      <c r="D780" s="1" t="s">
        <v>98</v>
      </c>
      <c r="E780" s="7" t="n">
        <v>2</v>
      </c>
      <c r="F780" s="7" t="str">
        <f aca="false">_xlfn.XLOOKUP(C780,customers!A779:A1779,customers!B779:B1779,,0)</f>
        <v>Cam Jewster</v>
      </c>
      <c r="G780" s="7" t="str">
        <f aca="false">IF(_xlfn.XLOOKUP(C780,customers!$A$1:$A$1001,customers!$C$1:$C$1001,,3)=0,"",_xlfn.XLOOKUP(C780,customers!$A$1:$A$1001,customers!$C$1:$C$1001,,3))</f>
        <v>cjewsterlu@moonfruit.com</v>
      </c>
      <c r="H780" s="7" t="str">
        <f aca="false">_xlfn.XLOOKUP(C780,customers!$A$1:$A$1001,customers!$G$1:$G$1001,,0)</f>
        <v>United States</v>
      </c>
      <c r="I780" s="1" t="str">
        <f aca="false">VLOOKUP(D780,products!$A$1:$G$49,2,0)</f>
        <v>Lib</v>
      </c>
      <c r="J780" s="1" t="str">
        <f aca="false">VLOOKUP($D780,products!$A$1:$G$49,3,0)</f>
        <v>L</v>
      </c>
      <c r="K780" s="9" t="n">
        <f aca="false">VLOOKUP($D780,products!$A$1:$G$49,4,0)</f>
        <v>0.5</v>
      </c>
      <c r="L780" s="10" t="n">
        <f aca="false">VLOOKUP($D780,products!$A$1:$G$49,5,0)</f>
        <v>9.51</v>
      </c>
      <c r="M780" s="10" t="n">
        <f aca="false">L780*E780</f>
        <v>19.02</v>
      </c>
      <c r="N780" s="1" t="str">
        <f aca="false">IF(I780="Rob","Robusta",IF(I780="Exc","Excelsa",IF(I780="Ara","Arab",IF(I780="Lib","Liberica"))))</f>
        <v>Liberica</v>
      </c>
      <c r="O780" s="1" t="str">
        <f aca="false">IF(J780="M","Medium",IF(J780="L","Light",IF(J780="D","Dark")))</f>
        <v>Light</v>
      </c>
    </row>
    <row r="781" customFormat="false" ht="15" hidden="false" customHeight="false" outlineLevel="0" collapsed="false">
      <c r="A781" s="7" t="s">
        <v>1526</v>
      </c>
      <c r="B781" s="8" t="n">
        <v>43985</v>
      </c>
      <c r="C781" s="7" t="s">
        <v>1527</v>
      </c>
      <c r="D781" s="1" t="s">
        <v>28</v>
      </c>
      <c r="E781" s="7" t="n">
        <v>6</v>
      </c>
      <c r="F781" s="7" t="str">
        <f aca="false">_xlfn.XLOOKUP(C781,customers!A780:A1780,customers!B780:B1780,,0)</f>
        <v>Ugo Southerden</v>
      </c>
      <c r="G781" s="7" t="str">
        <f aca="false">IF(_xlfn.XLOOKUP(C781,customers!$A$1:$A$1001,customers!$C$1:$C$1001,,3)=0,"",_xlfn.XLOOKUP(C781,customers!$A$1:$A$1001,customers!$C$1:$C$1001,,3))</f>
        <v>usoutherdenln@hao123.com</v>
      </c>
      <c r="H781" s="7" t="str">
        <f aca="false">_xlfn.XLOOKUP(C781,customers!$A$1:$A$1001,customers!$G$1:$G$1001,,0)</f>
        <v>United States</v>
      </c>
      <c r="I781" s="1" t="str">
        <f aca="false">VLOOKUP(D781,products!$A$1:$G$49,2,0)</f>
        <v>Lib</v>
      </c>
      <c r="J781" s="1" t="str">
        <f aca="false">VLOOKUP($D781,products!$A$1:$G$49,3,0)</f>
        <v>D</v>
      </c>
      <c r="K781" s="9" t="n">
        <f aca="false">VLOOKUP($D781,products!$A$1:$G$49,4,0)</f>
        <v>1</v>
      </c>
      <c r="L781" s="10" t="n">
        <f aca="false">VLOOKUP($D781,products!$A$1:$G$49,5,0)</f>
        <v>12.95</v>
      </c>
      <c r="M781" s="10" t="n">
        <f aca="false">L781*E781</f>
        <v>77.7</v>
      </c>
      <c r="N781" s="1" t="str">
        <f aca="false">IF(I781="Rob","Robusta",IF(I781="Exc","Excelsa",IF(I781="Ara","Arab",IF(I781="Lib","Liberica"))))</f>
        <v>Liberica</v>
      </c>
      <c r="O781" s="1" t="str">
        <f aca="false">IF(J781="M","Medium",IF(J781="L","Light",IF(J781="D","Dark")))</f>
        <v>Dark</v>
      </c>
    </row>
    <row r="782" customFormat="false" ht="15" hidden="false" customHeight="false" outlineLevel="0" collapsed="false">
      <c r="A782" s="7" t="s">
        <v>1528</v>
      </c>
      <c r="B782" s="8" t="n">
        <v>43883</v>
      </c>
      <c r="C782" s="7" t="s">
        <v>1529</v>
      </c>
      <c r="D782" s="1" t="s">
        <v>24</v>
      </c>
      <c r="E782" s="7" t="n">
        <v>3</v>
      </c>
      <c r="F782" s="7" t="str">
        <f aca="false">_xlfn.XLOOKUP(C782,customers!A781:A1781,customers!B781:B1781,,0)</f>
        <v>Verne Dunkerley</v>
      </c>
      <c r="G782" s="7" t="str">
        <f aca="false">IF(_xlfn.XLOOKUP(C782,customers!$A$1:$A$1001,customers!$C$1:$C$1001,,3)=0,"",_xlfn.XLOOKUP(C782,customers!$A$1:$A$1001,customers!$C$1:$C$1001,,3))</f>
        <v/>
      </c>
      <c r="H782" s="7" t="str">
        <f aca="false">_xlfn.XLOOKUP(C782,customers!$A$1:$A$1001,customers!$G$1:$G$1001,,0)</f>
        <v>United States</v>
      </c>
      <c r="I782" s="1" t="str">
        <f aca="false">VLOOKUP(D782,products!$A$1:$G$49,2,0)</f>
        <v>Exc</v>
      </c>
      <c r="J782" s="1" t="str">
        <f aca="false">VLOOKUP($D782,products!$A$1:$G$49,3,0)</f>
        <v>M</v>
      </c>
      <c r="K782" s="9" t="n">
        <f aca="false">VLOOKUP($D782,products!$A$1:$G$49,4,0)</f>
        <v>1</v>
      </c>
      <c r="L782" s="10" t="n">
        <f aca="false">VLOOKUP($D782,products!$A$1:$G$49,5,0)</f>
        <v>13.75</v>
      </c>
      <c r="M782" s="10" t="n">
        <f aca="false">L782*E782</f>
        <v>41.25</v>
      </c>
      <c r="N782" s="1" t="str">
        <f aca="false">IF(I782="Rob","Robusta",IF(I782="Exc","Excelsa",IF(I782="Ara","Arab",IF(I782="Lib","Liberica"))))</f>
        <v>Excelsa</v>
      </c>
      <c r="O782" s="1" t="str">
        <f aca="false">IF(J782="M","Medium",IF(J782="L","Light",IF(J782="D","Dark")))</f>
        <v>Medium</v>
      </c>
    </row>
    <row r="783" customFormat="false" ht="15" hidden="false" customHeight="false" outlineLevel="0" collapsed="false">
      <c r="A783" s="7" t="s">
        <v>1530</v>
      </c>
      <c r="B783" s="8" t="n">
        <v>43778</v>
      </c>
      <c r="C783" s="7" t="s">
        <v>1531</v>
      </c>
      <c r="D783" s="1" t="s">
        <v>119</v>
      </c>
      <c r="E783" s="7" t="n">
        <v>4</v>
      </c>
      <c r="F783" s="7" t="str">
        <f aca="false">_xlfn.XLOOKUP(C783,customers!A782:A1782,customers!B782:B1782,,0)</f>
        <v>Lacee Burtenshaw</v>
      </c>
      <c r="G783" s="7" t="str">
        <f aca="false">IF(_xlfn.XLOOKUP(C783,customers!$A$1:$A$1001,customers!$C$1:$C$1001,,3)=0,"",_xlfn.XLOOKUP(C783,customers!$A$1:$A$1001,customers!$C$1:$C$1001,,3))</f>
        <v>lburtenshawlp@shinystat.com</v>
      </c>
      <c r="H783" s="7" t="str">
        <f aca="false">_xlfn.XLOOKUP(C783,customers!$A$1:$A$1001,customers!$G$1:$G$1001,,0)</f>
        <v>United States</v>
      </c>
      <c r="I783" s="1" t="str">
        <f aca="false">VLOOKUP(D783,products!$A$1:$G$49,2,0)</f>
        <v>Lib</v>
      </c>
      <c r="J783" s="1" t="str">
        <f aca="false">VLOOKUP($D783,products!$A$1:$G$49,3,0)</f>
        <v>L</v>
      </c>
      <c r="K783" s="9" t="n">
        <f aca="false">VLOOKUP($D783,products!$A$1:$G$49,4,0)</f>
        <v>2.5</v>
      </c>
      <c r="L783" s="10" t="n">
        <f aca="false">VLOOKUP($D783,products!$A$1:$G$49,5,0)</f>
        <v>36.455</v>
      </c>
      <c r="M783" s="10" t="n">
        <f aca="false">L783*E783</f>
        <v>145.82</v>
      </c>
      <c r="N783" s="1" t="str">
        <f aca="false">IF(I783="Rob","Robusta",IF(I783="Exc","Excelsa",IF(I783="Ara","Arab",IF(I783="Lib","Liberica"))))</f>
        <v>Liberica</v>
      </c>
      <c r="O783" s="1" t="str">
        <f aca="false">IF(J783="M","Medium",IF(J783="L","Light",IF(J783="D","Dark")))</f>
        <v>Light</v>
      </c>
    </row>
    <row r="784" customFormat="false" ht="15" hidden="false" customHeight="false" outlineLevel="0" collapsed="false">
      <c r="A784" s="7" t="s">
        <v>1532</v>
      </c>
      <c r="B784" s="8" t="n">
        <v>43897</v>
      </c>
      <c r="C784" s="7" t="s">
        <v>1533</v>
      </c>
      <c r="D784" s="1" t="s">
        <v>269</v>
      </c>
      <c r="E784" s="7" t="n">
        <v>6</v>
      </c>
      <c r="F784" s="7" t="str">
        <f aca="false">_xlfn.XLOOKUP(C784,customers!A783:A1783,customers!B783:B1783,,0)</f>
        <v>Adorne Gregoratti</v>
      </c>
      <c r="G784" s="7" t="str">
        <f aca="false">IF(_xlfn.XLOOKUP(C784,customers!$A$1:$A$1001,customers!$C$1:$C$1001,,3)=0,"",_xlfn.XLOOKUP(C784,customers!$A$1:$A$1001,customers!$C$1:$C$1001,,3))</f>
        <v>agregorattilq@vistaprint.com</v>
      </c>
      <c r="H784" s="7" t="str">
        <f aca="false">_xlfn.XLOOKUP(C784,customers!$A$1:$A$1001,customers!$G$1:$G$1001,,0)</f>
        <v>Ireland</v>
      </c>
      <c r="I784" s="1" t="str">
        <f aca="false">VLOOKUP(D784,products!$A$1:$G$49,2,0)</f>
        <v>Exc</v>
      </c>
      <c r="J784" s="1" t="str">
        <f aca="false">VLOOKUP($D784,products!$A$1:$G$49,3,0)</f>
        <v>L</v>
      </c>
      <c r="K784" s="9" t="n">
        <f aca="false">VLOOKUP($D784,products!$A$1:$G$49,4,0)</f>
        <v>0.2</v>
      </c>
      <c r="L784" s="10" t="n">
        <f aca="false">VLOOKUP($D784,products!$A$1:$G$49,5,0)</f>
        <v>4.455</v>
      </c>
      <c r="M784" s="10" t="n">
        <f aca="false">L784*E784</f>
        <v>26.73</v>
      </c>
      <c r="N784" s="1" t="str">
        <f aca="false">IF(I784="Rob","Robusta",IF(I784="Exc","Excelsa",IF(I784="Ara","Arab",IF(I784="Lib","Liberica"))))</f>
        <v>Excelsa</v>
      </c>
      <c r="O784" s="1" t="str">
        <f aca="false">IF(J784="M","Medium",IF(J784="L","Light",IF(J784="D","Dark")))</f>
        <v>Light</v>
      </c>
    </row>
    <row r="785" customFormat="false" ht="15" hidden="false" customHeight="false" outlineLevel="0" collapsed="false">
      <c r="A785" s="7" t="s">
        <v>1534</v>
      </c>
      <c r="B785" s="8" t="n">
        <v>44312</v>
      </c>
      <c r="C785" s="7" t="s">
        <v>1535</v>
      </c>
      <c r="D785" s="1" t="s">
        <v>93</v>
      </c>
      <c r="E785" s="7" t="n">
        <v>5</v>
      </c>
      <c r="F785" s="7" t="str">
        <f aca="false">_xlfn.XLOOKUP(C785,customers!A784:A1784,customers!B784:B1784,,0)</f>
        <v>Chris Croster</v>
      </c>
      <c r="G785" s="7" t="str">
        <f aca="false">IF(_xlfn.XLOOKUP(C785,customers!$A$1:$A$1001,customers!$C$1:$C$1001,,3)=0,"",_xlfn.XLOOKUP(C785,customers!$A$1:$A$1001,customers!$C$1:$C$1001,,3))</f>
        <v>ccrosterlr@gov.uk</v>
      </c>
      <c r="H785" s="7" t="str">
        <f aca="false">_xlfn.XLOOKUP(C785,customers!$A$1:$A$1001,customers!$G$1:$G$1001,,0)</f>
        <v>United States</v>
      </c>
      <c r="I785" s="1" t="str">
        <f aca="false">VLOOKUP(D785,products!$A$1:$G$49,2,0)</f>
        <v>Lib</v>
      </c>
      <c r="J785" s="1" t="str">
        <f aca="false">VLOOKUP($D785,products!$A$1:$G$49,3,0)</f>
        <v>M</v>
      </c>
      <c r="K785" s="9" t="n">
        <f aca="false">VLOOKUP($D785,products!$A$1:$G$49,4,0)</f>
        <v>0.5</v>
      </c>
      <c r="L785" s="10" t="n">
        <f aca="false">VLOOKUP($D785,products!$A$1:$G$49,5,0)</f>
        <v>8.73</v>
      </c>
      <c r="M785" s="10" t="n">
        <f aca="false">L785*E785</f>
        <v>43.65</v>
      </c>
      <c r="N785" s="1" t="str">
        <f aca="false">IF(I785="Rob","Robusta",IF(I785="Exc","Excelsa",IF(I785="Ara","Arab",IF(I785="Lib","Liberica"))))</f>
        <v>Liberica</v>
      </c>
      <c r="O785" s="1" t="str">
        <f aca="false">IF(J785="M","Medium",IF(J785="L","Light",IF(J785="D","Dark")))</f>
        <v>Medium</v>
      </c>
    </row>
    <row r="786" customFormat="false" ht="15" hidden="false" customHeight="false" outlineLevel="0" collapsed="false">
      <c r="A786" s="7" t="s">
        <v>1536</v>
      </c>
      <c r="B786" s="8" t="n">
        <v>44511</v>
      </c>
      <c r="C786" s="7" t="s">
        <v>1537</v>
      </c>
      <c r="D786" s="1" t="s">
        <v>147</v>
      </c>
      <c r="E786" s="7" t="n">
        <v>2</v>
      </c>
      <c r="F786" s="7" t="str">
        <f aca="false">_xlfn.XLOOKUP(C786,customers!A785:A1785,customers!B785:B1785,,0)</f>
        <v>Graeme Whitehead</v>
      </c>
      <c r="G786" s="7" t="str">
        <f aca="false">IF(_xlfn.XLOOKUP(C786,customers!$A$1:$A$1001,customers!$C$1:$C$1001,,3)=0,"",_xlfn.XLOOKUP(C786,customers!$A$1:$A$1001,customers!$C$1:$C$1001,,3))</f>
        <v>gwhiteheadls@hp.com</v>
      </c>
      <c r="H786" s="7" t="str">
        <f aca="false">_xlfn.XLOOKUP(C786,customers!$A$1:$A$1001,customers!$G$1:$G$1001,,0)</f>
        <v>United States</v>
      </c>
      <c r="I786" s="1" t="str">
        <f aca="false">VLOOKUP(D786,products!$A$1:$G$49,2,0)</f>
        <v>Lib</v>
      </c>
      <c r="J786" s="1" t="str">
        <f aca="false">VLOOKUP($D786,products!$A$1:$G$49,3,0)</f>
        <v>L</v>
      </c>
      <c r="K786" s="9" t="n">
        <f aca="false">VLOOKUP($D786,products!$A$1:$G$49,4,0)</f>
        <v>1</v>
      </c>
      <c r="L786" s="10" t="n">
        <f aca="false">VLOOKUP($D786,products!$A$1:$G$49,5,0)</f>
        <v>15.85</v>
      </c>
      <c r="M786" s="10" t="n">
        <f aca="false">L786*E786</f>
        <v>31.7</v>
      </c>
      <c r="N786" s="1" t="str">
        <f aca="false">IF(I786="Rob","Robusta",IF(I786="Exc","Excelsa",IF(I786="Ara","Arab",IF(I786="Lib","Liberica"))))</f>
        <v>Liberica</v>
      </c>
      <c r="O786" s="1" t="str">
        <f aca="false">IF(J786="M","Medium",IF(J786="L","Light",IF(J786="D","Dark")))</f>
        <v>Light</v>
      </c>
    </row>
    <row r="787" customFormat="false" ht="15" hidden="false" customHeight="false" outlineLevel="0" collapsed="false">
      <c r="A787" s="7" t="s">
        <v>1538</v>
      </c>
      <c r="B787" s="8" t="n">
        <v>44362</v>
      </c>
      <c r="C787" s="7" t="s">
        <v>1539</v>
      </c>
      <c r="D787" s="1" t="s">
        <v>133</v>
      </c>
      <c r="E787" s="7" t="n">
        <v>1</v>
      </c>
      <c r="F787" s="7" t="str">
        <f aca="false">_xlfn.XLOOKUP(C787,customers!A786:A1786,customers!B786:B1786,,0)</f>
        <v>Haslett Jodrelle</v>
      </c>
      <c r="G787" s="7" t="str">
        <f aca="false">IF(_xlfn.XLOOKUP(C787,customers!$A$1:$A$1001,customers!$C$1:$C$1001,,3)=0,"",_xlfn.XLOOKUP(C787,customers!$A$1:$A$1001,customers!$C$1:$C$1001,,3))</f>
        <v>hjodrellelt@samsung.com</v>
      </c>
      <c r="H787" s="7" t="str">
        <f aca="false">_xlfn.XLOOKUP(C787,customers!$A$1:$A$1001,customers!$G$1:$G$1001,,0)</f>
        <v>United States</v>
      </c>
      <c r="I787" s="1" t="str">
        <f aca="false">VLOOKUP(D787,products!$A$1:$G$49,2,0)</f>
        <v>Ara</v>
      </c>
      <c r="J787" s="1" t="str">
        <f aca="false">VLOOKUP($D787,products!$A$1:$G$49,3,0)</f>
        <v>D</v>
      </c>
      <c r="K787" s="9" t="n">
        <f aca="false">VLOOKUP($D787,products!$A$1:$G$49,4,0)</f>
        <v>2.5</v>
      </c>
      <c r="L787" s="10" t="n">
        <f aca="false">VLOOKUP($D787,products!$A$1:$G$49,5,0)</f>
        <v>22.885</v>
      </c>
      <c r="M787" s="10" t="n">
        <f aca="false">L787*E787</f>
        <v>22.885</v>
      </c>
      <c r="N787" s="1" t="str">
        <f aca="false">IF(I787="Rob","Robusta",IF(I787="Exc","Excelsa",IF(I787="Ara","Arab",IF(I787="Lib","Liberica"))))</f>
        <v>Arab</v>
      </c>
      <c r="O787" s="1" t="str">
        <f aca="false">IF(J787="M","Medium",IF(J787="L","Light",IF(J787="D","Dark")))</f>
        <v>Dark</v>
      </c>
    </row>
    <row r="788" customFormat="false" ht="15" hidden="false" customHeight="false" outlineLevel="0" collapsed="false">
      <c r="A788" s="7" t="s">
        <v>1540</v>
      </c>
      <c r="B788" s="8" t="n">
        <v>43888</v>
      </c>
      <c r="C788" s="7" t="s">
        <v>1525</v>
      </c>
      <c r="D788" s="1" t="s">
        <v>545</v>
      </c>
      <c r="E788" s="7" t="n">
        <v>1</v>
      </c>
      <c r="F788" s="7" t="str">
        <f aca="false">_xlfn.XLOOKUP(C788,customers!A787:A1787,customers!B787:B1787,,0)</f>
        <v>Cam Jewster</v>
      </c>
      <c r="G788" s="7" t="str">
        <f aca="false">IF(_xlfn.XLOOKUP(C788,customers!$A$1:$A$1001,customers!$C$1:$C$1001,,3)=0,"",_xlfn.XLOOKUP(C788,customers!$A$1:$A$1001,customers!$C$1:$C$1001,,3))</f>
        <v>cjewsterlu@moonfruit.com</v>
      </c>
      <c r="H788" s="7" t="str">
        <f aca="false">_xlfn.XLOOKUP(C788,customers!$A$1:$A$1001,customers!$G$1:$G$1001,,0)</f>
        <v>United States</v>
      </c>
      <c r="I788" s="1" t="str">
        <f aca="false">VLOOKUP(D788,products!$A$1:$G$49,2,0)</f>
        <v>Exc</v>
      </c>
      <c r="J788" s="1" t="str">
        <f aca="false">VLOOKUP($D788,products!$A$1:$G$49,3,0)</f>
        <v>D</v>
      </c>
      <c r="K788" s="9" t="n">
        <f aca="false">VLOOKUP($D788,products!$A$1:$G$49,4,0)</f>
        <v>2.5</v>
      </c>
      <c r="L788" s="10" t="n">
        <f aca="false">VLOOKUP($D788,products!$A$1:$G$49,5,0)</f>
        <v>27.945</v>
      </c>
      <c r="M788" s="10" t="n">
        <f aca="false">L788*E788</f>
        <v>27.945</v>
      </c>
      <c r="N788" s="1" t="str">
        <f aca="false">IF(I788="Rob","Robusta",IF(I788="Exc","Excelsa",IF(I788="Ara","Arab",IF(I788="Lib","Liberica"))))</f>
        <v>Excelsa</v>
      </c>
      <c r="O788" s="1" t="str">
        <f aca="false">IF(J788="M","Medium",IF(J788="L","Light",IF(J788="D","Dark")))</f>
        <v>Dark</v>
      </c>
    </row>
    <row r="789" customFormat="false" ht="15" hidden="false" customHeight="false" outlineLevel="0" collapsed="false">
      <c r="A789" s="7" t="s">
        <v>1541</v>
      </c>
      <c r="B789" s="8" t="n">
        <v>44305</v>
      </c>
      <c r="C789" s="7" t="s">
        <v>1542</v>
      </c>
      <c r="D789" s="1" t="s">
        <v>24</v>
      </c>
      <c r="E789" s="7" t="n">
        <v>6</v>
      </c>
      <c r="F789" s="7" t="str">
        <f aca="false">_xlfn.XLOOKUP(C789,customers!A788:A1788,customers!B788:B1788,,0)</f>
        <v>Beryl Osborn</v>
      </c>
      <c r="G789" s="7" t="str">
        <f aca="false">IF(_xlfn.XLOOKUP(C789,customers!$A$1:$A$1001,customers!$C$1:$C$1001,,3)=0,"",_xlfn.XLOOKUP(C789,customers!$A$1:$A$1001,customers!$C$1:$C$1001,,3))</f>
        <v/>
      </c>
      <c r="H789" s="7" t="str">
        <f aca="false">_xlfn.XLOOKUP(C789,customers!$A$1:$A$1001,customers!$G$1:$G$1001,,0)</f>
        <v>United States</v>
      </c>
      <c r="I789" s="1" t="str">
        <f aca="false">VLOOKUP(D789,products!$A$1:$G$49,2,0)</f>
        <v>Exc</v>
      </c>
      <c r="J789" s="1" t="str">
        <f aca="false">VLOOKUP($D789,products!$A$1:$G$49,3,0)</f>
        <v>M</v>
      </c>
      <c r="K789" s="9" t="n">
        <f aca="false">VLOOKUP($D789,products!$A$1:$G$49,4,0)</f>
        <v>1</v>
      </c>
      <c r="L789" s="10" t="n">
        <f aca="false">VLOOKUP($D789,products!$A$1:$G$49,5,0)</f>
        <v>13.75</v>
      </c>
      <c r="M789" s="10" t="n">
        <f aca="false">L789*E789</f>
        <v>82.5</v>
      </c>
      <c r="N789" s="1" t="str">
        <f aca="false">IF(I789="Rob","Robusta",IF(I789="Exc","Excelsa",IF(I789="Ara","Arab",IF(I789="Lib","Liberica"))))</f>
        <v>Excelsa</v>
      </c>
      <c r="O789" s="1" t="str">
        <f aca="false">IF(J789="M","Medium",IF(J789="L","Light",IF(J789="D","Dark")))</f>
        <v>Medium</v>
      </c>
    </row>
    <row r="790" customFormat="false" ht="15" hidden="false" customHeight="false" outlineLevel="0" collapsed="false">
      <c r="A790" s="7" t="s">
        <v>1543</v>
      </c>
      <c r="B790" s="8" t="n">
        <v>44771</v>
      </c>
      <c r="C790" s="7" t="s">
        <v>1544</v>
      </c>
      <c r="D790" s="1" t="s">
        <v>56</v>
      </c>
      <c r="E790" s="7" t="n">
        <v>2</v>
      </c>
      <c r="F790" s="7" t="str">
        <f aca="false">_xlfn.XLOOKUP(C790,customers!A789:A1789,customers!B789:B1789,,0)</f>
        <v>Kaela Nottram</v>
      </c>
      <c r="G790" s="7" t="str">
        <f aca="false">IF(_xlfn.XLOOKUP(C790,customers!$A$1:$A$1001,customers!$C$1:$C$1001,,3)=0,"",_xlfn.XLOOKUP(C790,customers!$A$1:$A$1001,customers!$C$1:$C$1001,,3))</f>
        <v>knottramlw@odnoklassniki.ru</v>
      </c>
      <c r="H790" s="7" t="str">
        <f aca="false">_xlfn.XLOOKUP(C790,customers!$A$1:$A$1001,customers!$G$1:$G$1001,,0)</f>
        <v>Ireland</v>
      </c>
      <c r="I790" s="1" t="str">
        <f aca="false">VLOOKUP(D790,products!$A$1:$G$49,2,0)</f>
        <v>Rob</v>
      </c>
      <c r="J790" s="1" t="str">
        <f aca="false">VLOOKUP($D790,products!$A$1:$G$49,3,0)</f>
        <v>M</v>
      </c>
      <c r="K790" s="9" t="n">
        <f aca="false">VLOOKUP($D790,products!$A$1:$G$49,4,0)</f>
        <v>2.5</v>
      </c>
      <c r="L790" s="10" t="n">
        <f aca="false">VLOOKUP($D790,products!$A$1:$G$49,5,0)</f>
        <v>22.885</v>
      </c>
      <c r="M790" s="10" t="n">
        <f aca="false">L790*E790</f>
        <v>45.77</v>
      </c>
      <c r="N790" s="1" t="str">
        <f aca="false">IF(I790="Rob","Robusta",IF(I790="Exc","Excelsa",IF(I790="Ara","Arab",IF(I790="Lib","Liberica"))))</f>
        <v>Robusta</v>
      </c>
      <c r="O790" s="1" t="str">
        <f aca="false">IF(J790="M","Medium",IF(J790="L","Light",IF(J790="D","Dark")))</f>
        <v>Medium</v>
      </c>
    </row>
    <row r="791" customFormat="false" ht="15" hidden="false" customHeight="false" outlineLevel="0" collapsed="false">
      <c r="A791" s="7" t="s">
        <v>1545</v>
      </c>
      <c r="B791" s="8" t="n">
        <v>43485</v>
      </c>
      <c r="C791" s="7" t="s">
        <v>1546</v>
      </c>
      <c r="D791" s="1" t="s">
        <v>21</v>
      </c>
      <c r="E791" s="7" t="n">
        <v>6</v>
      </c>
      <c r="F791" s="7" t="str">
        <f aca="false">_xlfn.XLOOKUP(C791,customers!A790:A1790,customers!B790:B1790,,0)</f>
        <v>Nobe Buney</v>
      </c>
      <c r="G791" s="7" t="str">
        <f aca="false">IF(_xlfn.XLOOKUP(C791,customers!$A$1:$A$1001,customers!$C$1:$C$1001,,3)=0,"",_xlfn.XLOOKUP(C791,customers!$A$1:$A$1001,customers!$C$1:$C$1001,,3))</f>
        <v>nbuneylx@jugem.jp</v>
      </c>
      <c r="H791" s="7" t="str">
        <f aca="false">_xlfn.XLOOKUP(C791,customers!$A$1:$A$1001,customers!$G$1:$G$1001,,0)</f>
        <v>United States</v>
      </c>
      <c r="I791" s="1" t="str">
        <f aca="false">VLOOKUP(D791,products!$A$1:$G$49,2,0)</f>
        <v>Ara</v>
      </c>
      <c r="J791" s="1" t="str">
        <f aca="false">VLOOKUP($D791,products!$A$1:$G$49,3,0)</f>
        <v>L</v>
      </c>
      <c r="K791" s="9" t="n">
        <f aca="false">VLOOKUP($D791,products!$A$1:$G$49,4,0)</f>
        <v>1</v>
      </c>
      <c r="L791" s="10" t="n">
        <f aca="false">VLOOKUP($D791,products!$A$1:$G$49,5,0)</f>
        <v>12.95</v>
      </c>
      <c r="M791" s="10" t="n">
        <f aca="false">L791*E791</f>
        <v>77.7</v>
      </c>
      <c r="N791" s="1" t="str">
        <f aca="false">IF(I791="Rob","Robusta",IF(I791="Exc","Excelsa",IF(I791="Ara","Arab",IF(I791="Lib","Liberica"))))</f>
        <v>Arab</v>
      </c>
      <c r="O791" s="1" t="str">
        <f aca="false">IF(J791="M","Medium",IF(J791="L","Light",IF(J791="D","Dark")))</f>
        <v>Light</v>
      </c>
    </row>
    <row r="792" customFormat="false" ht="15" hidden="false" customHeight="false" outlineLevel="0" collapsed="false">
      <c r="A792" s="7" t="s">
        <v>1547</v>
      </c>
      <c r="B792" s="8" t="n">
        <v>44613</v>
      </c>
      <c r="C792" s="7" t="s">
        <v>1548</v>
      </c>
      <c r="D792" s="1" t="s">
        <v>207</v>
      </c>
      <c r="E792" s="7" t="n">
        <v>3</v>
      </c>
      <c r="F792" s="7" t="str">
        <f aca="false">_xlfn.XLOOKUP(C792,customers!A791:A1791,customers!B791:B1791,,0)</f>
        <v>Silvan McShea</v>
      </c>
      <c r="G792" s="7" t="str">
        <f aca="false">IF(_xlfn.XLOOKUP(C792,customers!$A$1:$A$1001,customers!$C$1:$C$1001,,3)=0,"",_xlfn.XLOOKUP(C792,customers!$A$1:$A$1001,customers!$C$1:$C$1001,,3))</f>
        <v>smcshealy@photobucket.com</v>
      </c>
      <c r="H792" s="7" t="str">
        <f aca="false">_xlfn.XLOOKUP(C792,customers!$A$1:$A$1001,customers!$G$1:$G$1001,,0)</f>
        <v>United States</v>
      </c>
      <c r="I792" s="1" t="str">
        <f aca="false">VLOOKUP(D792,products!$A$1:$G$49,2,0)</f>
        <v>Ara</v>
      </c>
      <c r="J792" s="1" t="str">
        <f aca="false">VLOOKUP($D792,products!$A$1:$G$49,3,0)</f>
        <v>L</v>
      </c>
      <c r="K792" s="9" t="n">
        <f aca="false">VLOOKUP($D792,products!$A$1:$G$49,4,0)</f>
        <v>0.5</v>
      </c>
      <c r="L792" s="10" t="n">
        <f aca="false">VLOOKUP($D792,products!$A$1:$G$49,5,0)</f>
        <v>7.77</v>
      </c>
      <c r="M792" s="10" t="n">
        <f aca="false">L792*E792</f>
        <v>23.31</v>
      </c>
      <c r="N792" s="1" t="str">
        <f aca="false">IF(I792="Rob","Robusta",IF(I792="Exc","Excelsa",IF(I792="Ara","Arab",IF(I792="Lib","Liberica"))))</f>
        <v>Arab</v>
      </c>
      <c r="O792" s="1" t="str">
        <f aca="false">IF(J792="M","Medium",IF(J792="L","Light",IF(J792="D","Dark")))</f>
        <v>Light</v>
      </c>
    </row>
    <row r="793" customFormat="false" ht="15" hidden="false" customHeight="false" outlineLevel="0" collapsed="false">
      <c r="A793" s="7" t="s">
        <v>1549</v>
      </c>
      <c r="B793" s="8" t="n">
        <v>43954</v>
      </c>
      <c r="C793" s="7" t="s">
        <v>1550</v>
      </c>
      <c r="D793" s="1" t="s">
        <v>34</v>
      </c>
      <c r="E793" s="7" t="n">
        <v>5</v>
      </c>
      <c r="F793" s="7" t="str">
        <f aca="false">_xlfn.XLOOKUP(C793,customers!A792:A1792,customers!B792:B1792,,0)</f>
        <v>Karylin Huddart</v>
      </c>
      <c r="G793" s="7" t="str">
        <f aca="false">IF(_xlfn.XLOOKUP(C793,customers!$A$1:$A$1001,customers!$C$1:$C$1001,,3)=0,"",_xlfn.XLOOKUP(C793,customers!$A$1:$A$1001,customers!$C$1:$C$1001,,3))</f>
        <v>khuddartlz@about.com</v>
      </c>
      <c r="H793" s="7" t="str">
        <f aca="false">_xlfn.XLOOKUP(C793,customers!$A$1:$A$1001,customers!$G$1:$G$1001,,0)</f>
        <v>United States</v>
      </c>
      <c r="I793" s="1" t="str">
        <f aca="false">VLOOKUP(D793,products!$A$1:$G$49,2,0)</f>
        <v>Lib</v>
      </c>
      <c r="J793" s="1" t="str">
        <f aca="false">VLOOKUP($D793,products!$A$1:$G$49,3,0)</f>
        <v>L</v>
      </c>
      <c r="K793" s="9" t="n">
        <f aca="false">VLOOKUP($D793,products!$A$1:$G$49,4,0)</f>
        <v>0.2</v>
      </c>
      <c r="L793" s="10" t="n">
        <f aca="false">VLOOKUP($D793,products!$A$1:$G$49,5,0)</f>
        <v>4.755</v>
      </c>
      <c r="M793" s="10" t="n">
        <f aca="false">L793*E793</f>
        <v>23.775</v>
      </c>
      <c r="N793" s="1" t="str">
        <f aca="false">IF(I793="Rob","Robusta",IF(I793="Exc","Excelsa",IF(I793="Ara","Arab",IF(I793="Lib","Liberica"))))</f>
        <v>Liberica</v>
      </c>
      <c r="O793" s="1" t="str">
        <f aca="false">IF(J793="M","Medium",IF(J793="L","Light",IF(J793="D","Dark")))</f>
        <v>Light</v>
      </c>
    </row>
    <row r="794" customFormat="false" ht="15" hidden="false" customHeight="false" outlineLevel="0" collapsed="false">
      <c r="A794" s="7" t="s">
        <v>1551</v>
      </c>
      <c r="B794" s="8" t="n">
        <v>43545</v>
      </c>
      <c r="C794" s="7" t="s">
        <v>1552</v>
      </c>
      <c r="D794" s="1" t="s">
        <v>93</v>
      </c>
      <c r="E794" s="7" t="n">
        <v>6</v>
      </c>
      <c r="F794" s="7" t="str">
        <f aca="false">_xlfn.XLOOKUP(C794,customers!A793:A1793,customers!B793:B1793,,0)</f>
        <v>Jereme Gippes</v>
      </c>
      <c r="G794" s="7" t="str">
        <f aca="false">IF(_xlfn.XLOOKUP(C794,customers!$A$1:$A$1001,customers!$C$1:$C$1001,,3)=0,"",_xlfn.XLOOKUP(C794,customers!$A$1:$A$1001,customers!$C$1:$C$1001,,3))</f>
        <v>jgippesm0@cloudflare.com</v>
      </c>
      <c r="H794" s="7" t="str">
        <f aca="false">_xlfn.XLOOKUP(C794,customers!$A$1:$A$1001,customers!$G$1:$G$1001,,0)</f>
        <v>United Kingdom</v>
      </c>
      <c r="I794" s="1" t="str">
        <f aca="false">VLOOKUP(D794,products!$A$1:$G$49,2,0)</f>
        <v>Lib</v>
      </c>
      <c r="J794" s="1" t="str">
        <f aca="false">VLOOKUP($D794,products!$A$1:$G$49,3,0)</f>
        <v>M</v>
      </c>
      <c r="K794" s="9" t="n">
        <f aca="false">VLOOKUP($D794,products!$A$1:$G$49,4,0)</f>
        <v>0.5</v>
      </c>
      <c r="L794" s="10" t="n">
        <f aca="false">VLOOKUP($D794,products!$A$1:$G$49,5,0)</f>
        <v>8.73</v>
      </c>
      <c r="M794" s="10" t="n">
        <f aca="false">L794*E794</f>
        <v>52.38</v>
      </c>
      <c r="N794" s="1" t="str">
        <f aca="false">IF(I794="Rob","Robusta",IF(I794="Exc","Excelsa",IF(I794="Ara","Arab",IF(I794="Lib","Liberica"))))</f>
        <v>Liberica</v>
      </c>
      <c r="O794" s="1" t="str">
        <f aca="false">IF(J794="M","Medium",IF(J794="L","Light",IF(J794="D","Dark")))</f>
        <v>Medium</v>
      </c>
    </row>
    <row r="795" customFormat="false" ht="15" hidden="false" customHeight="false" outlineLevel="0" collapsed="false">
      <c r="A795" s="7" t="s">
        <v>1553</v>
      </c>
      <c r="B795" s="8" t="n">
        <v>43629</v>
      </c>
      <c r="C795" s="7" t="s">
        <v>1554</v>
      </c>
      <c r="D795" s="1" t="s">
        <v>197</v>
      </c>
      <c r="E795" s="7" t="n">
        <v>5</v>
      </c>
      <c r="F795" s="7" t="str">
        <f aca="false">_xlfn.XLOOKUP(C795,customers!A794:A1794,customers!B794:B1794,,0)</f>
        <v>Lukas Whittlesee</v>
      </c>
      <c r="G795" s="7" t="str">
        <f aca="false">IF(_xlfn.XLOOKUP(C795,customers!$A$1:$A$1001,customers!$C$1:$C$1001,,3)=0,"",_xlfn.XLOOKUP(C795,customers!$A$1:$A$1001,customers!$C$1:$C$1001,,3))</f>
        <v>lwhittleseem1@e-recht24.de</v>
      </c>
      <c r="H795" s="7" t="str">
        <f aca="false">_xlfn.XLOOKUP(C795,customers!$A$1:$A$1001,customers!$G$1:$G$1001,,0)</f>
        <v>United States</v>
      </c>
      <c r="I795" s="1" t="str">
        <f aca="false">VLOOKUP(D795,products!$A$1:$G$49,2,0)</f>
        <v>Rob</v>
      </c>
      <c r="J795" s="1" t="str">
        <f aca="false">VLOOKUP($D795,products!$A$1:$G$49,3,0)</f>
        <v>L</v>
      </c>
      <c r="K795" s="9" t="n">
        <f aca="false">VLOOKUP($D795,products!$A$1:$G$49,4,0)</f>
        <v>0.2</v>
      </c>
      <c r="L795" s="10" t="n">
        <f aca="false">VLOOKUP($D795,products!$A$1:$G$49,5,0)</f>
        <v>3.585</v>
      </c>
      <c r="M795" s="10" t="n">
        <f aca="false">L795*E795</f>
        <v>17.925</v>
      </c>
      <c r="N795" s="1" t="str">
        <f aca="false">IF(I795="Rob","Robusta",IF(I795="Exc","Excelsa",IF(I795="Ara","Arab",IF(I795="Lib","Liberica"))))</f>
        <v>Robusta</v>
      </c>
      <c r="O795" s="1" t="str">
        <f aca="false">IF(J795="M","Medium",IF(J795="L","Light",IF(J795="D","Dark")))</f>
        <v>Light</v>
      </c>
    </row>
    <row r="796" customFormat="false" ht="15" hidden="false" customHeight="false" outlineLevel="0" collapsed="false">
      <c r="A796" s="7" t="s">
        <v>1555</v>
      </c>
      <c r="B796" s="8" t="n">
        <v>43987</v>
      </c>
      <c r="C796" s="7" t="s">
        <v>1556</v>
      </c>
      <c r="D796" s="1" t="s">
        <v>219</v>
      </c>
      <c r="E796" s="7" t="n">
        <v>5</v>
      </c>
      <c r="F796" s="7" t="str">
        <f aca="false">_xlfn.XLOOKUP(C796,customers!A795:A1795,customers!B795:B1795,,0)</f>
        <v>Gregorius Trengrove</v>
      </c>
      <c r="G796" s="7" t="str">
        <f aca="false">IF(_xlfn.XLOOKUP(C796,customers!$A$1:$A$1001,customers!$C$1:$C$1001,,3)=0,"",_xlfn.XLOOKUP(C796,customers!$A$1:$A$1001,customers!$C$1:$C$1001,,3))</f>
        <v>gtrengrovem2@elpais.com</v>
      </c>
      <c r="H796" s="7" t="str">
        <f aca="false">_xlfn.XLOOKUP(C796,customers!$A$1:$A$1001,customers!$G$1:$G$1001,,0)</f>
        <v>United States</v>
      </c>
      <c r="I796" s="1" t="str">
        <f aca="false">VLOOKUP(D796,products!$A$1:$G$49,2,0)</f>
        <v>Ara</v>
      </c>
      <c r="J796" s="1" t="str">
        <f aca="false">VLOOKUP($D796,products!$A$1:$G$49,3,0)</f>
        <v>L</v>
      </c>
      <c r="K796" s="9" t="n">
        <f aca="false">VLOOKUP($D796,products!$A$1:$G$49,4,0)</f>
        <v>2.5</v>
      </c>
      <c r="L796" s="10" t="n">
        <f aca="false">VLOOKUP($D796,products!$A$1:$G$49,5,0)</f>
        <v>29.785</v>
      </c>
      <c r="M796" s="10" t="n">
        <f aca="false">L796*E796</f>
        <v>148.925</v>
      </c>
      <c r="N796" s="1" t="str">
        <f aca="false">IF(I796="Rob","Robusta",IF(I796="Exc","Excelsa",IF(I796="Ara","Arab",IF(I796="Lib","Liberica"))))</f>
        <v>Arab</v>
      </c>
      <c r="O796" s="1" t="str">
        <f aca="false">IF(J796="M","Medium",IF(J796="L","Light",IF(J796="D","Dark")))</f>
        <v>Light</v>
      </c>
    </row>
    <row r="797" customFormat="false" ht="15" hidden="false" customHeight="false" outlineLevel="0" collapsed="false">
      <c r="A797" s="7" t="s">
        <v>1557</v>
      </c>
      <c r="B797" s="8" t="n">
        <v>43540</v>
      </c>
      <c r="C797" s="7" t="s">
        <v>1558</v>
      </c>
      <c r="D797" s="1" t="s">
        <v>172</v>
      </c>
      <c r="E797" s="7" t="n">
        <v>4</v>
      </c>
      <c r="F797" s="7" t="str">
        <f aca="false">_xlfn.XLOOKUP(C797,customers!A796:A1796,customers!B796:B1796,,0)</f>
        <v>Wright Caldero</v>
      </c>
      <c r="G797" s="7" t="str">
        <f aca="false">IF(_xlfn.XLOOKUP(C797,customers!$A$1:$A$1001,customers!$C$1:$C$1001,,3)=0,"",_xlfn.XLOOKUP(C797,customers!$A$1:$A$1001,customers!$C$1:$C$1001,,3))</f>
        <v>wcalderom3@stumbleupon.com</v>
      </c>
      <c r="H797" s="7" t="str">
        <f aca="false">_xlfn.XLOOKUP(C797,customers!$A$1:$A$1001,customers!$G$1:$G$1001,,0)</f>
        <v>United States</v>
      </c>
      <c r="I797" s="1" t="str">
        <f aca="false">VLOOKUP(D797,products!$A$1:$G$49,2,0)</f>
        <v>Rob</v>
      </c>
      <c r="J797" s="1" t="str">
        <f aca="false">VLOOKUP($D797,products!$A$1:$G$49,3,0)</f>
        <v>L</v>
      </c>
      <c r="K797" s="9" t="n">
        <f aca="false">VLOOKUP($D797,products!$A$1:$G$49,4,0)</f>
        <v>0.5</v>
      </c>
      <c r="L797" s="10" t="n">
        <f aca="false">VLOOKUP($D797,products!$A$1:$G$49,5,0)</f>
        <v>7.17</v>
      </c>
      <c r="M797" s="10" t="n">
        <f aca="false">L797*E797</f>
        <v>28.68</v>
      </c>
      <c r="N797" s="1" t="str">
        <f aca="false">IF(I797="Rob","Robusta",IF(I797="Exc","Excelsa",IF(I797="Ara","Arab",IF(I797="Lib","Liberica"))))</f>
        <v>Robusta</v>
      </c>
      <c r="O797" s="1" t="str">
        <f aca="false">IF(J797="M","Medium",IF(J797="L","Light",IF(J797="D","Dark")))</f>
        <v>Light</v>
      </c>
    </row>
    <row r="798" customFormat="false" ht="15" hidden="false" customHeight="false" outlineLevel="0" collapsed="false">
      <c r="A798" s="7" t="s">
        <v>1559</v>
      </c>
      <c r="B798" s="8" t="n">
        <v>44533</v>
      </c>
      <c r="C798" s="7" t="s">
        <v>1560</v>
      </c>
      <c r="D798" s="1" t="s">
        <v>98</v>
      </c>
      <c r="E798" s="7" t="n">
        <v>1</v>
      </c>
      <c r="F798" s="7" t="str">
        <f aca="false">_xlfn.XLOOKUP(C798,customers!A797:A1797,customers!B797:B1797,,0)</f>
        <v>Merell Zanazzi</v>
      </c>
      <c r="G798" s="7" t="str">
        <f aca="false">IF(_xlfn.XLOOKUP(C798,customers!$A$1:$A$1001,customers!$C$1:$C$1001,,3)=0,"",_xlfn.XLOOKUP(C798,customers!$A$1:$A$1001,customers!$C$1:$C$1001,,3))</f>
        <v/>
      </c>
      <c r="H798" s="7" t="str">
        <f aca="false">_xlfn.XLOOKUP(C798,customers!$A$1:$A$1001,customers!$G$1:$G$1001,,0)</f>
        <v>United States</v>
      </c>
      <c r="I798" s="1" t="str">
        <f aca="false">VLOOKUP(D798,products!$A$1:$G$49,2,0)</f>
        <v>Lib</v>
      </c>
      <c r="J798" s="1" t="str">
        <f aca="false">VLOOKUP($D798,products!$A$1:$G$49,3,0)</f>
        <v>L</v>
      </c>
      <c r="K798" s="9" t="n">
        <f aca="false">VLOOKUP($D798,products!$A$1:$G$49,4,0)</f>
        <v>0.5</v>
      </c>
      <c r="L798" s="10" t="n">
        <f aca="false">VLOOKUP($D798,products!$A$1:$G$49,5,0)</f>
        <v>9.51</v>
      </c>
      <c r="M798" s="10" t="n">
        <f aca="false">L798*E798</f>
        <v>9.51</v>
      </c>
      <c r="N798" s="1" t="str">
        <f aca="false">IF(I798="Rob","Robusta",IF(I798="Exc","Excelsa",IF(I798="Ara","Arab",IF(I798="Lib","Liberica"))))</f>
        <v>Liberica</v>
      </c>
      <c r="O798" s="1" t="str">
        <f aca="false">IF(J798="M","Medium",IF(J798="L","Light",IF(J798="D","Dark")))</f>
        <v>Light</v>
      </c>
    </row>
    <row r="799" customFormat="false" ht="15" hidden="false" customHeight="false" outlineLevel="0" collapsed="false">
      <c r="A799" s="7" t="s">
        <v>1561</v>
      </c>
      <c r="B799" s="8" t="n">
        <v>44751</v>
      </c>
      <c r="C799" s="7" t="s">
        <v>1562</v>
      </c>
      <c r="D799" s="1" t="s">
        <v>207</v>
      </c>
      <c r="E799" s="7" t="n">
        <v>4</v>
      </c>
      <c r="F799" s="7" t="str">
        <f aca="false">_xlfn.XLOOKUP(C799,customers!A798:A1798,customers!B798:B1798,,0)</f>
        <v>Jed Kennicott</v>
      </c>
      <c r="G799" s="7" t="str">
        <f aca="false">IF(_xlfn.XLOOKUP(C799,customers!$A$1:$A$1001,customers!$C$1:$C$1001,,3)=0,"",_xlfn.XLOOKUP(C799,customers!$A$1:$A$1001,customers!$C$1:$C$1001,,3))</f>
        <v>jkennicottm5@yahoo.co.jp</v>
      </c>
      <c r="H799" s="7" t="str">
        <f aca="false">_xlfn.XLOOKUP(C799,customers!$A$1:$A$1001,customers!$G$1:$G$1001,,0)</f>
        <v>United States</v>
      </c>
      <c r="I799" s="1" t="str">
        <f aca="false">VLOOKUP(D799,products!$A$1:$G$49,2,0)</f>
        <v>Ara</v>
      </c>
      <c r="J799" s="1" t="str">
        <f aca="false">VLOOKUP($D799,products!$A$1:$G$49,3,0)</f>
        <v>L</v>
      </c>
      <c r="K799" s="9" t="n">
        <f aca="false">VLOOKUP($D799,products!$A$1:$G$49,4,0)</f>
        <v>0.5</v>
      </c>
      <c r="L799" s="10" t="n">
        <f aca="false">VLOOKUP($D799,products!$A$1:$G$49,5,0)</f>
        <v>7.77</v>
      </c>
      <c r="M799" s="10" t="n">
        <f aca="false">L799*E799</f>
        <v>31.08</v>
      </c>
      <c r="N799" s="1" t="str">
        <f aca="false">IF(I799="Rob","Robusta",IF(I799="Exc","Excelsa",IF(I799="Ara","Arab",IF(I799="Lib","Liberica"))))</f>
        <v>Arab</v>
      </c>
      <c r="O799" s="1" t="str">
        <f aca="false">IF(J799="M","Medium",IF(J799="L","Light",IF(J799="D","Dark")))</f>
        <v>Light</v>
      </c>
    </row>
    <row r="800" customFormat="false" ht="15" hidden="false" customHeight="false" outlineLevel="0" collapsed="false">
      <c r="A800" s="7" t="s">
        <v>1563</v>
      </c>
      <c r="B800" s="8" t="n">
        <v>43950</v>
      </c>
      <c r="C800" s="7" t="s">
        <v>1564</v>
      </c>
      <c r="D800" s="1" t="s">
        <v>116</v>
      </c>
      <c r="E800" s="7" t="n">
        <v>3</v>
      </c>
      <c r="F800" s="7" t="str">
        <f aca="false">_xlfn.XLOOKUP(C800,customers!A799:A1799,customers!B799:B1799,,0)</f>
        <v>Guenevere Ruggen</v>
      </c>
      <c r="G800" s="7" t="str">
        <f aca="false">IF(_xlfn.XLOOKUP(C800,customers!$A$1:$A$1001,customers!$C$1:$C$1001,,3)=0,"",_xlfn.XLOOKUP(C800,customers!$A$1:$A$1001,customers!$C$1:$C$1001,,3))</f>
        <v>gruggenm6@nymag.com</v>
      </c>
      <c r="H800" s="7" t="str">
        <f aca="false">_xlfn.XLOOKUP(C800,customers!$A$1:$A$1001,customers!$G$1:$G$1001,,0)</f>
        <v>United States</v>
      </c>
      <c r="I800" s="1" t="str">
        <f aca="false">VLOOKUP(D800,products!$A$1:$G$49,2,0)</f>
        <v>Rob</v>
      </c>
      <c r="J800" s="1" t="str">
        <f aca="false">VLOOKUP($D800,products!$A$1:$G$49,3,0)</f>
        <v>D</v>
      </c>
      <c r="K800" s="9" t="n">
        <f aca="false">VLOOKUP($D800,products!$A$1:$G$49,4,0)</f>
        <v>0.2</v>
      </c>
      <c r="L800" s="10" t="n">
        <f aca="false">VLOOKUP($D800,products!$A$1:$G$49,5,0)</f>
        <v>2.685</v>
      </c>
      <c r="M800" s="10" t="n">
        <f aca="false">L800*E800</f>
        <v>8.055</v>
      </c>
      <c r="N800" s="1" t="str">
        <f aca="false">IF(I800="Rob","Robusta",IF(I800="Exc","Excelsa",IF(I800="Ara","Arab",IF(I800="Lib","Liberica"))))</f>
        <v>Robusta</v>
      </c>
      <c r="O800" s="1" t="str">
        <f aca="false">IF(J800="M","Medium",IF(J800="L","Light",IF(J800="D","Dark")))</f>
        <v>Dark</v>
      </c>
    </row>
    <row r="801" customFormat="false" ht="15" hidden="false" customHeight="false" outlineLevel="0" collapsed="false">
      <c r="A801" s="7" t="s">
        <v>1565</v>
      </c>
      <c r="B801" s="8" t="n">
        <v>44588</v>
      </c>
      <c r="C801" s="7" t="s">
        <v>1566</v>
      </c>
      <c r="D801" s="1" t="s">
        <v>260</v>
      </c>
      <c r="E801" s="7" t="n">
        <v>3</v>
      </c>
      <c r="F801" s="7" t="str">
        <f aca="false">_xlfn.XLOOKUP(C801,customers!A800:A1800,customers!B800:B1800,,0)</f>
        <v>Gonzales Cicculi</v>
      </c>
      <c r="G801" s="7" t="str">
        <f aca="false">IF(_xlfn.XLOOKUP(C801,customers!$A$1:$A$1001,customers!$C$1:$C$1001,,3)=0,"",_xlfn.XLOOKUP(C801,customers!$A$1:$A$1001,customers!$C$1:$C$1001,,3))</f>
        <v/>
      </c>
      <c r="H801" s="7" t="str">
        <f aca="false">_xlfn.XLOOKUP(C801,customers!$A$1:$A$1001,customers!$G$1:$G$1001,,0)</f>
        <v>United States</v>
      </c>
      <c r="I801" s="1" t="str">
        <f aca="false">VLOOKUP(D801,products!$A$1:$G$49,2,0)</f>
        <v>Exc</v>
      </c>
      <c r="J801" s="1" t="str">
        <f aca="false">VLOOKUP($D801,products!$A$1:$G$49,3,0)</f>
        <v>D</v>
      </c>
      <c r="K801" s="9" t="n">
        <f aca="false">VLOOKUP($D801,products!$A$1:$G$49,4,0)</f>
        <v>1</v>
      </c>
      <c r="L801" s="10" t="n">
        <f aca="false">VLOOKUP($D801,products!$A$1:$G$49,5,0)</f>
        <v>12.15</v>
      </c>
      <c r="M801" s="10" t="n">
        <f aca="false">L801*E801</f>
        <v>36.45</v>
      </c>
      <c r="N801" s="1" t="str">
        <f aca="false">IF(I801="Rob","Robusta",IF(I801="Exc","Excelsa",IF(I801="Ara","Arab",IF(I801="Lib","Liberica"))))</f>
        <v>Excelsa</v>
      </c>
      <c r="O801" s="1" t="str">
        <f aca="false">IF(J801="M","Medium",IF(J801="L","Light",IF(J801="D","Dark")))</f>
        <v>Dark</v>
      </c>
    </row>
    <row r="802" customFormat="false" ht="15" hidden="false" customHeight="false" outlineLevel="0" collapsed="false">
      <c r="A802" s="7" t="s">
        <v>1567</v>
      </c>
      <c r="B802" s="8" t="n">
        <v>44240</v>
      </c>
      <c r="C802" s="7" t="s">
        <v>1568</v>
      </c>
      <c r="D802" s="1" t="s">
        <v>116</v>
      </c>
      <c r="E802" s="7" t="n">
        <v>6</v>
      </c>
      <c r="F802" s="7" t="str">
        <f aca="false">_xlfn.XLOOKUP(C802,customers!A801:A1801,customers!B801:B1801,,0)</f>
        <v>Man Fright</v>
      </c>
      <c r="G802" s="7" t="str">
        <f aca="false">IF(_xlfn.XLOOKUP(C802,customers!$A$1:$A$1001,customers!$C$1:$C$1001,,3)=0,"",_xlfn.XLOOKUP(C802,customers!$A$1:$A$1001,customers!$C$1:$C$1001,,3))</f>
        <v>mfrightm8@harvard.edu</v>
      </c>
      <c r="H802" s="7" t="str">
        <f aca="false">_xlfn.XLOOKUP(C802,customers!$A$1:$A$1001,customers!$G$1:$G$1001,,0)</f>
        <v>Ireland</v>
      </c>
      <c r="I802" s="1" t="str">
        <f aca="false">VLOOKUP(D802,products!$A$1:$G$49,2,0)</f>
        <v>Rob</v>
      </c>
      <c r="J802" s="1" t="str">
        <f aca="false">VLOOKUP($D802,products!$A$1:$G$49,3,0)</f>
        <v>D</v>
      </c>
      <c r="K802" s="9" t="n">
        <f aca="false">VLOOKUP($D802,products!$A$1:$G$49,4,0)</f>
        <v>0.2</v>
      </c>
      <c r="L802" s="10" t="n">
        <f aca="false">VLOOKUP($D802,products!$A$1:$G$49,5,0)</f>
        <v>2.685</v>
      </c>
      <c r="M802" s="10" t="n">
        <f aca="false">L802*E802</f>
        <v>16.11</v>
      </c>
      <c r="N802" s="1" t="str">
        <f aca="false">IF(I802="Rob","Robusta",IF(I802="Exc","Excelsa",IF(I802="Ara","Arab",IF(I802="Lib","Liberica"))))</f>
        <v>Robusta</v>
      </c>
      <c r="O802" s="1" t="str">
        <f aca="false">IF(J802="M","Medium",IF(J802="L","Light",IF(J802="D","Dark")))</f>
        <v>Dark</v>
      </c>
    </row>
    <row r="803" customFormat="false" ht="15" hidden="false" customHeight="false" outlineLevel="0" collapsed="false">
      <c r="A803" s="7" t="s">
        <v>1569</v>
      </c>
      <c r="B803" s="8" t="n">
        <v>44025</v>
      </c>
      <c r="C803" s="7" t="s">
        <v>1570</v>
      </c>
      <c r="D803" s="1" t="s">
        <v>50</v>
      </c>
      <c r="E803" s="7" t="n">
        <v>2</v>
      </c>
      <c r="F803" s="7" t="str">
        <f aca="false">_xlfn.XLOOKUP(C803,customers!A802:A1802,customers!B802:B1802,,0)</f>
        <v>Boyce Tarte</v>
      </c>
      <c r="G803" s="7" t="str">
        <f aca="false">IF(_xlfn.XLOOKUP(C803,customers!$A$1:$A$1001,customers!$C$1:$C$1001,,3)=0,"",_xlfn.XLOOKUP(C803,customers!$A$1:$A$1001,customers!$C$1:$C$1001,,3))</f>
        <v>btartem9@aol.com</v>
      </c>
      <c r="H803" s="7" t="str">
        <f aca="false">_xlfn.XLOOKUP(C803,customers!$A$1:$A$1001,customers!$G$1:$G$1001,,0)</f>
        <v>United States</v>
      </c>
      <c r="I803" s="1" t="str">
        <f aca="false">VLOOKUP(D803,products!$A$1:$G$49,2,0)</f>
        <v>Rob</v>
      </c>
      <c r="J803" s="1" t="str">
        <f aca="false">VLOOKUP($D803,products!$A$1:$G$49,3,0)</f>
        <v>D</v>
      </c>
      <c r="K803" s="9" t="n">
        <f aca="false">VLOOKUP($D803,products!$A$1:$G$49,4,0)</f>
        <v>2.5</v>
      </c>
      <c r="L803" s="10" t="n">
        <f aca="false">VLOOKUP($D803,products!$A$1:$G$49,5,0)</f>
        <v>20.585</v>
      </c>
      <c r="M803" s="10" t="n">
        <f aca="false">L803*E803</f>
        <v>41.17</v>
      </c>
      <c r="N803" s="1" t="str">
        <f aca="false">IF(I803="Rob","Robusta",IF(I803="Exc","Excelsa",IF(I803="Ara","Arab",IF(I803="Lib","Liberica"))))</f>
        <v>Robusta</v>
      </c>
      <c r="O803" s="1" t="str">
        <f aca="false">IF(J803="M","Medium",IF(J803="L","Light",IF(J803="D","Dark")))</f>
        <v>Dark</v>
      </c>
    </row>
    <row r="804" customFormat="false" ht="15" hidden="false" customHeight="false" outlineLevel="0" collapsed="false">
      <c r="A804" s="7" t="s">
        <v>1571</v>
      </c>
      <c r="B804" s="8" t="n">
        <v>43902</v>
      </c>
      <c r="C804" s="7" t="s">
        <v>1572</v>
      </c>
      <c r="D804" s="1" t="s">
        <v>116</v>
      </c>
      <c r="E804" s="7" t="n">
        <v>4</v>
      </c>
      <c r="F804" s="7" t="str">
        <f aca="false">_xlfn.XLOOKUP(C804,customers!A803:A1803,customers!B803:B1803,,0)</f>
        <v>Caddric Krzysztofiak</v>
      </c>
      <c r="G804" s="7" t="str">
        <f aca="false">IF(_xlfn.XLOOKUP(C804,customers!$A$1:$A$1001,customers!$C$1:$C$1001,,3)=0,"",_xlfn.XLOOKUP(C804,customers!$A$1:$A$1001,customers!$C$1:$C$1001,,3))</f>
        <v>ckrzysztofiakma@skyrock.com</v>
      </c>
      <c r="H804" s="7" t="str">
        <f aca="false">_xlfn.XLOOKUP(C804,customers!$A$1:$A$1001,customers!$G$1:$G$1001,,0)</f>
        <v>United States</v>
      </c>
      <c r="I804" s="1" t="str">
        <f aca="false">VLOOKUP(D804,products!$A$1:$G$49,2,0)</f>
        <v>Rob</v>
      </c>
      <c r="J804" s="1" t="str">
        <f aca="false">VLOOKUP($D804,products!$A$1:$G$49,3,0)</f>
        <v>D</v>
      </c>
      <c r="K804" s="9" t="n">
        <f aca="false">VLOOKUP($D804,products!$A$1:$G$49,4,0)</f>
        <v>0.2</v>
      </c>
      <c r="L804" s="10" t="n">
        <f aca="false">VLOOKUP($D804,products!$A$1:$G$49,5,0)</f>
        <v>2.685</v>
      </c>
      <c r="M804" s="10" t="n">
        <f aca="false">L804*E804</f>
        <v>10.74</v>
      </c>
      <c r="N804" s="1" t="str">
        <f aca="false">IF(I804="Rob","Robusta",IF(I804="Exc","Excelsa",IF(I804="Ara","Arab",IF(I804="Lib","Liberica"))))</f>
        <v>Robusta</v>
      </c>
      <c r="O804" s="1" t="str">
        <f aca="false">IF(J804="M","Medium",IF(J804="L","Light",IF(J804="D","Dark")))</f>
        <v>Dark</v>
      </c>
    </row>
    <row r="805" customFormat="false" ht="15" hidden="false" customHeight="false" outlineLevel="0" collapsed="false">
      <c r="A805" s="7" t="s">
        <v>1573</v>
      </c>
      <c r="B805" s="8" t="n">
        <v>43955</v>
      </c>
      <c r="C805" s="7" t="s">
        <v>1574</v>
      </c>
      <c r="D805" s="1" t="s">
        <v>127</v>
      </c>
      <c r="E805" s="7" t="n">
        <v>4</v>
      </c>
      <c r="F805" s="7" t="str">
        <f aca="false">_xlfn.XLOOKUP(C805,customers!A804:A1804,customers!B804:B1804,,0)</f>
        <v>Darn Penquet</v>
      </c>
      <c r="G805" s="7" t="str">
        <f aca="false">IF(_xlfn.XLOOKUP(C805,customers!$A$1:$A$1001,customers!$C$1:$C$1001,,3)=0,"",_xlfn.XLOOKUP(C805,customers!$A$1:$A$1001,customers!$C$1:$C$1001,,3))</f>
        <v>dpenquetmb@diigo.com</v>
      </c>
      <c r="H805" s="7" t="str">
        <f aca="false">_xlfn.XLOOKUP(C805,customers!$A$1:$A$1001,customers!$G$1:$G$1001,,0)</f>
        <v>United States</v>
      </c>
      <c r="I805" s="1" t="str">
        <f aca="false">VLOOKUP(D805,products!$A$1:$G$49,2,0)</f>
        <v>Exc</v>
      </c>
      <c r="J805" s="1" t="str">
        <f aca="false">VLOOKUP($D805,products!$A$1:$G$49,3,0)</f>
        <v>M</v>
      </c>
      <c r="K805" s="9" t="n">
        <f aca="false">VLOOKUP($D805,products!$A$1:$G$49,4,0)</f>
        <v>2.5</v>
      </c>
      <c r="L805" s="10" t="n">
        <f aca="false">VLOOKUP($D805,products!$A$1:$G$49,5,0)</f>
        <v>31.625</v>
      </c>
      <c r="M805" s="10" t="n">
        <f aca="false">L805*E805</f>
        <v>126.5</v>
      </c>
      <c r="N805" s="1" t="str">
        <f aca="false">IF(I805="Rob","Robusta",IF(I805="Exc","Excelsa",IF(I805="Ara","Arab",IF(I805="Lib","Liberica"))))</f>
        <v>Excelsa</v>
      </c>
      <c r="O805" s="1" t="str">
        <f aca="false">IF(J805="M","Medium",IF(J805="L","Light",IF(J805="D","Dark")))</f>
        <v>Medium</v>
      </c>
    </row>
    <row r="806" customFormat="false" ht="15" hidden="false" customHeight="false" outlineLevel="0" collapsed="false">
      <c r="A806" s="7" t="s">
        <v>1575</v>
      </c>
      <c r="B806" s="8" t="n">
        <v>44289</v>
      </c>
      <c r="C806" s="7" t="s">
        <v>1576</v>
      </c>
      <c r="D806" s="1" t="s">
        <v>204</v>
      </c>
      <c r="E806" s="7" t="n">
        <v>2</v>
      </c>
      <c r="F806" s="7" t="str">
        <f aca="false">_xlfn.XLOOKUP(C806,customers!A805:A1805,customers!B805:B1805,,0)</f>
        <v>Jammie Cloke</v>
      </c>
      <c r="G806" s="7" t="str">
        <f aca="false">IF(_xlfn.XLOOKUP(C806,customers!$A$1:$A$1001,customers!$C$1:$C$1001,,3)=0,"",_xlfn.XLOOKUP(C806,customers!$A$1:$A$1001,customers!$C$1:$C$1001,,3))</f>
        <v/>
      </c>
      <c r="H806" s="7" t="str">
        <f aca="false">_xlfn.XLOOKUP(C806,customers!$A$1:$A$1001,customers!$G$1:$G$1001,,0)</f>
        <v>United Kingdom</v>
      </c>
      <c r="I806" s="1" t="str">
        <f aca="false">VLOOKUP(D806,products!$A$1:$G$49,2,0)</f>
        <v>Rob</v>
      </c>
      <c r="J806" s="1" t="str">
        <f aca="false">VLOOKUP($D806,products!$A$1:$G$49,3,0)</f>
        <v>L</v>
      </c>
      <c r="K806" s="9" t="n">
        <f aca="false">VLOOKUP($D806,products!$A$1:$G$49,4,0)</f>
        <v>1</v>
      </c>
      <c r="L806" s="10" t="n">
        <f aca="false">VLOOKUP($D806,products!$A$1:$G$49,5,0)</f>
        <v>11.95</v>
      </c>
      <c r="M806" s="10" t="n">
        <f aca="false">L806*E806</f>
        <v>23.9</v>
      </c>
      <c r="N806" s="1" t="str">
        <f aca="false">IF(I806="Rob","Robusta",IF(I806="Exc","Excelsa",IF(I806="Ara","Arab",IF(I806="Lib","Liberica"))))</f>
        <v>Robusta</v>
      </c>
      <c r="O806" s="1" t="str">
        <f aca="false">IF(J806="M","Medium",IF(J806="L","Light",IF(J806="D","Dark")))</f>
        <v>Light</v>
      </c>
    </row>
    <row r="807" customFormat="false" ht="15" hidden="false" customHeight="false" outlineLevel="0" collapsed="false">
      <c r="A807" s="7" t="s">
        <v>1577</v>
      </c>
      <c r="B807" s="8" t="n">
        <v>44713</v>
      </c>
      <c r="C807" s="7" t="s">
        <v>1578</v>
      </c>
      <c r="D807" s="1" t="s">
        <v>37</v>
      </c>
      <c r="E807" s="7" t="n">
        <v>1</v>
      </c>
      <c r="F807" s="7" t="str">
        <f aca="false">_xlfn.XLOOKUP(C807,customers!A806:A1806,customers!B806:B1806,,0)</f>
        <v>Chester Clowton</v>
      </c>
      <c r="G807" s="7" t="str">
        <f aca="false">IF(_xlfn.XLOOKUP(C807,customers!$A$1:$A$1001,customers!$C$1:$C$1001,,3)=0,"",_xlfn.XLOOKUP(C807,customers!$A$1:$A$1001,customers!$C$1:$C$1001,,3))</f>
        <v/>
      </c>
      <c r="H807" s="7" t="str">
        <f aca="false">_xlfn.XLOOKUP(C807,customers!$A$1:$A$1001,customers!$G$1:$G$1001,,0)</f>
        <v>United States</v>
      </c>
      <c r="I807" s="1" t="str">
        <f aca="false">VLOOKUP(D807,products!$A$1:$G$49,2,0)</f>
        <v>Rob</v>
      </c>
      <c r="J807" s="1" t="str">
        <f aca="false">VLOOKUP($D807,products!$A$1:$G$49,3,0)</f>
        <v>M</v>
      </c>
      <c r="K807" s="9" t="n">
        <f aca="false">VLOOKUP($D807,products!$A$1:$G$49,4,0)</f>
        <v>0.5</v>
      </c>
      <c r="L807" s="10" t="n">
        <f aca="false">VLOOKUP($D807,products!$A$1:$G$49,5,0)</f>
        <v>5.97</v>
      </c>
      <c r="M807" s="10" t="n">
        <f aca="false">L807*E807</f>
        <v>5.97</v>
      </c>
      <c r="N807" s="1" t="str">
        <f aca="false">IF(I807="Rob","Robusta",IF(I807="Exc","Excelsa",IF(I807="Ara","Arab",IF(I807="Lib","Liberica"))))</f>
        <v>Robusta</v>
      </c>
      <c r="O807" s="1" t="str">
        <f aca="false">IF(J807="M","Medium",IF(J807="L","Light",IF(J807="D","Dark")))</f>
        <v>Medium</v>
      </c>
    </row>
    <row r="808" customFormat="false" ht="15" hidden="false" customHeight="false" outlineLevel="0" collapsed="false">
      <c r="A808" s="7" t="s">
        <v>1579</v>
      </c>
      <c r="B808" s="8" t="n">
        <v>44241</v>
      </c>
      <c r="C808" s="7" t="s">
        <v>1580</v>
      </c>
      <c r="D808" s="1" t="s">
        <v>53</v>
      </c>
      <c r="E808" s="7" t="n">
        <v>2</v>
      </c>
      <c r="F808" s="7" t="str">
        <f aca="false">_xlfn.XLOOKUP(C808,customers!A807:A1807,customers!B807:B1807,,0)</f>
        <v>Kathleen Diable</v>
      </c>
      <c r="G808" s="7" t="str">
        <f aca="false">IF(_xlfn.XLOOKUP(C808,customers!$A$1:$A$1001,customers!$C$1:$C$1001,,3)=0,"",_xlfn.XLOOKUP(C808,customers!$A$1:$A$1001,customers!$C$1:$C$1001,,3))</f>
        <v/>
      </c>
      <c r="H808" s="7" t="str">
        <f aca="false">_xlfn.XLOOKUP(C808,customers!$A$1:$A$1001,customers!$G$1:$G$1001,,0)</f>
        <v>United Kingdom</v>
      </c>
      <c r="I808" s="1" t="str">
        <f aca="false">VLOOKUP(D808,products!$A$1:$G$49,2,0)</f>
        <v>Lib</v>
      </c>
      <c r="J808" s="1" t="str">
        <f aca="false">VLOOKUP($D808,products!$A$1:$G$49,3,0)</f>
        <v>D</v>
      </c>
      <c r="K808" s="9" t="n">
        <f aca="false">VLOOKUP($D808,products!$A$1:$G$49,4,0)</f>
        <v>0.2</v>
      </c>
      <c r="L808" s="10" t="n">
        <f aca="false">VLOOKUP($D808,products!$A$1:$G$49,5,0)</f>
        <v>3.885</v>
      </c>
      <c r="M808" s="10" t="n">
        <f aca="false">L808*E808</f>
        <v>7.77</v>
      </c>
      <c r="N808" s="1" t="str">
        <f aca="false">IF(I808="Rob","Robusta",IF(I808="Exc","Excelsa",IF(I808="Ara","Arab",IF(I808="Lib","Liberica"))))</f>
        <v>Liberica</v>
      </c>
      <c r="O808" s="1" t="str">
        <f aca="false">IF(J808="M","Medium",IF(J808="L","Light",IF(J808="D","Dark")))</f>
        <v>Dark</v>
      </c>
    </row>
    <row r="809" customFormat="false" ht="15" hidden="false" customHeight="false" outlineLevel="0" collapsed="false">
      <c r="A809" s="7" t="s">
        <v>1581</v>
      </c>
      <c r="B809" s="8" t="n">
        <v>44543</v>
      </c>
      <c r="C809" s="7" t="s">
        <v>1582</v>
      </c>
      <c r="D809" s="1" t="s">
        <v>138</v>
      </c>
      <c r="E809" s="7" t="n">
        <v>3</v>
      </c>
      <c r="F809" s="7" t="str">
        <f aca="false">_xlfn.XLOOKUP(C809,customers!A808:A1808,customers!B808:B1808,,0)</f>
        <v>Koren Ferretti</v>
      </c>
      <c r="G809" s="7" t="str">
        <f aca="false">IF(_xlfn.XLOOKUP(C809,customers!$A$1:$A$1001,customers!$C$1:$C$1001,,3)=0,"",_xlfn.XLOOKUP(C809,customers!$A$1:$A$1001,customers!$C$1:$C$1001,,3))</f>
        <v>kferrettimf@huffingtonpost.com</v>
      </c>
      <c r="H809" s="7" t="str">
        <f aca="false">_xlfn.XLOOKUP(C809,customers!$A$1:$A$1001,customers!$G$1:$G$1001,,0)</f>
        <v>Ireland</v>
      </c>
      <c r="I809" s="1" t="str">
        <f aca="false">VLOOKUP(D809,products!$A$1:$G$49,2,0)</f>
        <v>Lib</v>
      </c>
      <c r="J809" s="1" t="str">
        <f aca="false">VLOOKUP($D809,products!$A$1:$G$49,3,0)</f>
        <v>D</v>
      </c>
      <c r="K809" s="9" t="n">
        <f aca="false">VLOOKUP($D809,products!$A$1:$G$49,4,0)</f>
        <v>0.5</v>
      </c>
      <c r="L809" s="10" t="n">
        <f aca="false">VLOOKUP($D809,products!$A$1:$G$49,5,0)</f>
        <v>7.77</v>
      </c>
      <c r="M809" s="10" t="n">
        <f aca="false">L809*E809</f>
        <v>23.31</v>
      </c>
      <c r="N809" s="1" t="str">
        <f aca="false">IF(I809="Rob","Robusta",IF(I809="Exc","Excelsa",IF(I809="Ara","Arab",IF(I809="Lib","Liberica"))))</f>
        <v>Liberica</v>
      </c>
      <c r="O809" s="1" t="str">
        <f aca="false">IF(J809="M","Medium",IF(J809="L","Light",IF(J809="D","Dark")))</f>
        <v>Dark</v>
      </c>
    </row>
    <row r="810" customFormat="false" ht="15" hidden="false" customHeight="false" outlineLevel="0" collapsed="false">
      <c r="A810" s="7" t="s">
        <v>1583</v>
      </c>
      <c r="B810" s="8" t="n">
        <v>43868</v>
      </c>
      <c r="C810" s="7" t="s">
        <v>1584</v>
      </c>
      <c r="D810" s="1" t="s">
        <v>25</v>
      </c>
      <c r="E810" s="7" t="n">
        <v>5</v>
      </c>
      <c r="F810" s="7" t="str">
        <f aca="false">_xlfn.XLOOKUP(C810,customers!A809:A1809,customers!B809:B1809,,0)</f>
        <v>Allis Wilmore</v>
      </c>
      <c r="G810" s="7" t="str">
        <f aca="false">IF(_xlfn.XLOOKUP(C810,customers!$A$1:$A$1001,customers!$C$1:$C$1001,,3)=0,"",_xlfn.XLOOKUP(C810,customers!$A$1:$A$1001,customers!$C$1:$C$1001,,3))</f>
        <v/>
      </c>
      <c r="H810" s="7" t="str">
        <f aca="false">_xlfn.XLOOKUP(C810,customers!$A$1:$A$1001,customers!$G$1:$G$1001,,0)</f>
        <v>United States</v>
      </c>
      <c r="I810" s="1" t="str">
        <f aca="false">VLOOKUP(D810,products!$A$1:$G$49,2,0)</f>
        <v>Rob</v>
      </c>
      <c r="J810" s="1" t="str">
        <f aca="false">VLOOKUP($D810,products!$A$1:$G$49,3,0)</f>
        <v>L</v>
      </c>
      <c r="K810" s="9" t="n">
        <f aca="false">VLOOKUP($D810,products!$A$1:$G$49,4,0)</f>
        <v>2.5</v>
      </c>
      <c r="L810" s="10" t="n">
        <f aca="false">VLOOKUP($D810,products!$A$1:$G$49,5,0)</f>
        <v>27.485</v>
      </c>
      <c r="M810" s="10" t="n">
        <f aca="false">L810*E810</f>
        <v>137.425</v>
      </c>
      <c r="N810" s="1" t="str">
        <f aca="false">IF(I810="Rob","Robusta",IF(I810="Exc","Excelsa",IF(I810="Ara","Arab",IF(I810="Lib","Liberica"))))</f>
        <v>Robusta</v>
      </c>
      <c r="O810" s="1" t="str">
        <f aca="false">IF(J810="M","Medium",IF(J810="L","Light",IF(J810="D","Dark")))</f>
        <v>Light</v>
      </c>
    </row>
    <row r="811" customFormat="false" ht="15" hidden="false" customHeight="false" outlineLevel="0" collapsed="false">
      <c r="A811" s="7" t="s">
        <v>1585</v>
      </c>
      <c r="B811" s="8" t="n">
        <v>44235</v>
      </c>
      <c r="C811" s="7" t="s">
        <v>1586</v>
      </c>
      <c r="D811" s="1" t="s">
        <v>116</v>
      </c>
      <c r="E811" s="7" t="n">
        <v>3</v>
      </c>
      <c r="F811" s="7" t="str">
        <f aca="false">_xlfn.XLOOKUP(C811,customers!A810:A1810,customers!B810:B1810,,0)</f>
        <v>Chaddie Bennie</v>
      </c>
      <c r="G811" s="7" t="str">
        <f aca="false">IF(_xlfn.XLOOKUP(C811,customers!$A$1:$A$1001,customers!$C$1:$C$1001,,3)=0,"",_xlfn.XLOOKUP(C811,customers!$A$1:$A$1001,customers!$C$1:$C$1001,,3))</f>
        <v/>
      </c>
      <c r="H811" s="7" t="str">
        <f aca="false">_xlfn.XLOOKUP(C811,customers!$A$1:$A$1001,customers!$G$1:$G$1001,,0)</f>
        <v>United States</v>
      </c>
      <c r="I811" s="1" t="str">
        <f aca="false">VLOOKUP(D811,products!$A$1:$G$49,2,0)</f>
        <v>Rob</v>
      </c>
      <c r="J811" s="1" t="str">
        <f aca="false">VLOOKUP($D811,products!$A$1:$G$49,3,0)</f>
        <v>D</v>
      </c>
      <c r="K811" s="9" t="n">
        <f aca="false">VLOOKUP($D811,products!$A$1:$G$49,4,0)</f>
        <v>0.2</v>
      </c>
      <c r="L811" s="10" t="n">
        <f aca="false">VLOOKUP($D811,products!$A$1:$G$49,5,0)</f>
        <v>2.685</v>
      </c>
      <c r="M811" s="10" t="n">
        <f aca="false">L811*E811</f>
        <v>8.055</v>
      </c>
      <c r="N811" s="1" t="str">
        <f aca="false">IF(I811="Rob","Robusta",IF(I811="Exc","Excelsa",IF(I811="Ara","Arab",IF(I811="Lib","Liberica"))))</f>
        <v>Robusta</v>
      </c>
      <c r="O811" s="1" t="str">
        <f aca="false">IF(J811="M","Medium",IF(J811="L","Light",IF(J811="D","Dark")))</f>
        <v>Dark</v>
      </c>
    </row>
    <row r="812" customFormat="false" ht="15" hidden="false" customHeight="false" outlineLevel="0" collapsed="false">
      <c r="A812" s="7" t="s">
        <v>1587</v>
      </c>
      <c r="B812" s="8" t="n">
        <v>44054</v>
      </c>
      <c r="C812" s="7" t="s">
        <v>1588</v>
      </c>
      <c r="D812" s="1" t="s">
        <v>98</v>
      </c>
      <c r="E812" s="7" t="n">
        <v>3</v>
      </c>
      <c r="F812" s="7" t="str">
        <f aca="false">_xlfn.XLOOKUP(C812,customers!A811:A1811,customers!B811:B1811,,0)</f>
        <v>Alberta Balsdone</v>
      </c>
      <c r="G812" s="7" t="str">
        <f aca="false">IF(_xlfn.XLOOKUP(C812,customers!$A$1:$A$1001,customers!$C$1:$C$1001,,3)=0,"",_xlfn.XLOOKUP(C812,customers!$A$1:$A$1001,customers!$C$1:$C$1001,,3))</f>
        <v>abalsdonemi@toplist.cz</v>
      </c>
      <c r="H812" s="7" t="str">
        <f aca="false">_xlfn.XLOOKUP(C812,customers!$A$1:$A$1001,customers!$G$1:$G$1001,,0)</f>
        <v>United States</v>
      </c>
      <c r="I812" s="1" t="str">
        <f aca="false">VLOOKUP(D812,products!$A$1:$G$49,2,0)</f>
        <v>Lib</v>
      </c>
      <c r="J812" s="1" t="str">
        <f aca="false">VLOOKUP($D812,products!$A$1:$G$49,3,0)</f>
        <v>L</v>
      </c>
      <c r="K812" s="9" t="n">
        <f aca="false">VLOOKUP($D812,products!$A$1:$G$49,4,0)</f>
        <v>0.5</v>
      </c>
      <c r="L812" s="10" t="n">
        <f aca="false">VLOOKUP($D812,products!$A$1:$G$49,5,0)</f>
        <v>9.51</v>
      </c>
      <c r="M812" s="10" t="n">
        <f aca="false">L812*E812</f>
        <v>28.53</v>
      </c>
      <c r="N812" s="1" t="str">
        <f aca="false">IF(I812="Rob","Robusta",IF(I812="Exc","Excelsa",IF(I812="Ara","Arab",IF(I812="Lib","Liberica"))))</f>
        <v>Liberica</v>
      </c>
      <c r="O812" s="1" t="str">
        <f aca="false">IF(J812="M","Medium",IF(J812="L","Light",IF(J812="D","Dark")))</f>
        <v>Light</v>
      </c>
    </row>
    <row r="813" customFormat="false" ht="15" hidden="false" customHeight="false" outlineLevel="0" collapsed="false">
      <c r="A813" s="7" t="s">
        <v>1589</v>
      </c>
      <c r="B813" s="8" t="n">
        <v>44114</v>
      </c>
      <c r="C813" s="7" t="s">
        <v>1590</v>
      </c>
      <c r="D813" s="1" t="s">
        <v>76</v>
      </c>
      <c r="E813" s="7" t="n">
        <v>6</v>
      </c>
      <c r="F813" s="7" t="str">
        <f aca="false">_xlfn.XLOOKUP(C813,customers!A812:A1812,customers!B812:B1812,,0)</f>
        <v>Brice Romera</v>
      </c>
      <c r="G813" s="7" t="str">
        <f aca="false">IF(_xlfn.XLOOKUP(C813,customers!$A$1:$A$1001,customers!$C$1:$C$1001,,3)=0,"",_xlfn.XLOOKUP(C813,customers!$A$1:$A$1001,customers!$C$1:$C$1001,,3))</f>
        <v>bromeramj@list-manage.com</v>
      </c>
      <c r="H813" s="7" t="str">
        <f aca="false">_xlfn.XLOOKUP(C813,customers!$A$1:$A$1001,customers!$G$1:$G$1001,,0)</f>
        <v>Ireland</v>
      </c>
      <c r="I813" s="1" t="str">
        <f aca="false">VLOOKUP(D813,products!$A$1:$G$49,2,0)</f>
        <v>Ara</v>
      </c>
      <c r="J813" s="1" t="str">
        <f aca="false">VLOOKUP($D813,products!$A$1:$G$49,3,0)</f>
        <v>M</v>
      </c>
      <c r="K813" s="9" t="n">
        <f aca="false">VLOOKUP($D813,products!$A$1:$G$49,4,0)</f>
        <v>1</v>
      </c>
      <c r="L813" s="10" t="n">
        <f aca="false">VLOOKUP($D813,products!$A$1:$G$49,5,0)</f>
        <v>11.25</v>
      </c>
      <c r="M813" s="10" t="n">
        <f aca="false">L813*E813</f>
        <v>67.5</v>
      </c>
      <c r="N813" s="1" t="str">
        <f aca="false">IF(I813="Rob","Robusta",IF(I813="Exc","Excelsa",IF(I813="Ara","Arab",IF(I813="Lib","Liberica"))))</f>
        <v>Arab</v>
      </c>
      <c r="O813" s="1" t="str">
        <f aca="false">IF(J813="M","Medium",IF(J813="L","Light",IF(J813="D","Dark")))</f>
        <v>Medium</v>
      </c>
    </row>
    <row r="814" customFormat="false" ht="15" hidden="false" customHeight="false" outlineLevel="0" collapsed="false">
      <c r="A814" s="7" t="s">
        <v>1589</v>
      </c>
      <c r="B814" s="8" t="n">
        <v>44114</v>
      </c>
      <c r="C814" s="7" t="s">
        <v>1590</v>
      </c>
      <c r="D814" s="1" t="s">
        <v>124</v>
      </c>
      <c r="E814" s="7" t="n">
        <v>6</v>
      </c>
      <c r="F814" s="7" t="str">
        <f aca="false">_xlfn.XLOOKUP(C814,customers!A813:A1813,customers!B813:B1813,,0)</f>
        <v>Brice Romera</v>
      </c>
      <c r="G814" s="7" t="str">
        <f aca="false">IF(_xlfn.XLOOKUP(C814,customers!$A$1:$A$1001,customers!$C$1:$C$1001,,3)=0,"",_xlfn.XLOOKUP(C814,customers!$A$1:$A$1001,customers!$C$1:$C$1001,,3))</f>
        <v>bromeramj@list-manage.com</v>
      </c>
      <c r="H814" s="7" t="str">
        <f aca="false">_xlfn.XLOOKUP(C814,customers!$A$1:$A$1001,customers!$G$1:$G$1001,,0)</f>
        <v>Ireland</v>
      </c>
      <c r="I814" s="1" t="str">
        <f aca="false">VLOOKUP(D814,products!$A$1:$G$49,2,0)</f>
        <v>Lib</v>
      </c>
      <c r="J814" s="1" t="str">
        <f aca="false">VLOOKUP($D814,products!$A$1:$G$49,3,0)</f>
        <v>D</v>
      </c>
      <c r="K814" s="9" t="n">
        <f aca="false">VLOOKUP($D814,products!$A$1:$G$49,4,0)</f>
        <v>2.5</v>
      </c>
      <c r="L814" s="10" t="n">
        <f aca="false">VLOOKUP($D814,products!$A$1:$G$49,5,0)</f>
        <v>29.785</v>
      </c>
      <c r="M814" s="10" t="n">
        <f aca="false">L814*E814</f>
        <v>178.71</v>
      </c>
      <c r="N814" s="1" t="str">
        <f aca="false">IF(I814="Rob","Robusta",IF(I814="Exc","Excelsa",IF(I814="Ara","Arab",IF(I814="Lib","Liberica"))))</f>
        <v>Liberica</v>
      </c>
      <c r="O814" s="1" t="str">
        <f aca="false">IF(J814="M","Medium",IF(J814="L","Light",IF(J814="D","Dark")))</f>
        <v>Dark</v>
      </c>
    </row>
    <row r="815" customFormat="false" ht="15" hidden="false" customHeight="false" outlineLevel="0" collapsed="false">
      <c r="A815" s="7" t="s">
        <v>1591</v>
      </c>
      <c r="B815" s="8" t="n">
        <v>44173</v>
      </c>
      <c r="C815" s="7" t="s">
        <v>1592</v>
      </c>
      <c r="D815" s="1" t="s">
        <v>127</v>
      </c>
      <c r="E815" s="7" t="n">
        <v>1</v>
      </c>
      <c r="F815" s="7" t="str">
        <f aca="false">_xlfn.XLOOKUP(C815,customers!A814:A1814,customers!B814:B1814,,0)</f>
        <v>Conchita Bryde</v>
      </c>
      <c r="G815" s="7" t="str">
        <f aca="false">IF(_xlfn.XLOOKUP(C815,customers!$A$1:$A$1001,customers!$C$1:$C$1001,,3)=0,"",_xlfn.XLOOKUP(C815,customers!$A$1:$A$1001,customers!$C$1:$C$1001,,3))</f>
        <v>cbrydeml@tuttocitta.it</v>
      </c>
      <c r="H815" s="7" t="str">
        <f aca="false">_xlfn.XLOOKUP(C815,customers!$A$1:$A$1001,customers!$G$1:$G$1001,,0)</f>
        <v>United States</v>
      </c>
      <c r="I815" s="1" t="str">
        <f aca="false">VLOOKUP(D815,products!$A$1:$G$49,2,0)</f>
        <v>Exc</v>
      </c>
      <c r="J815" s="1" t="str">
        <f aca="false">VLOOKUP($D815,products!$A$1:$G$49,3,0)</f>
        <v>M</v>
      </c>
      <c r="K815" s="9" t="n">
        <f aca="false">VLOOKUP($D815,products!$A$1:$G$49,4,0)</f>
        <v>2.5</v>
      </c>
      <c r="L815" s="10" t="n">
        <f aca="false">VLOOKUP($D815,products!$A$1:$G$49,5,0)</f>
        <v>31.625</v>
      </c>
      <c r="M815" s="10" t="n">
        <f aca="false">L815*E815</f>
        <v>31.625</v>
      </c>
      <c r="N815" s="1" t="str">
        <f aca="false">IF(I815="Rob","Robusta",IF(I815="Exc","Excelsa",IF(I815="Ara","Arab",IF(I815="Lib","Liberica"))))</f>
        <v>Excelsa</v>
      </c>
      <c r="O815" s="1" t="str">
        <f aca="false">IF(J815="M","Medium",IF(J815="L","Light",IF(J815="D","Dark")))</f>
        <v>Medium</v>
      </c>
    </row>
    <row r="816" customFormat="false" ht="15" hidden="false" customHeight="false" outlineLevel="0" collapsed="false">
      <c r="A816" s="7" t="s">
        <v>1593</v>
      </c>
      <c r="B816" s="8" t="n">
        <v>43573</v>
      </c>
      <c r="C816" s="7" t="s">
        <v>1594</v>
      </c>
      <c r="D816" s="1" t="s">
        <v>269</v>
      </c>
      <c r="E816" s="7" t="n">
        <v>2</v>
      </c>
      <c r="F816" s="7" t="str">
        <f aca="false">_xlfn.XLOOKUP(C816,customers!A815:A1815,customers!B815:B1815,,0)</f>
        <v>Silvanus Enefer</v>
      </c>
      <c r="G816" s="7" t="str">
        <f aca="false">IF(_xlfn.XLOOKUP(C816,customers!$A$1:$A$1001,customers!$C$1:$C$1001,,3)=0,"",_xlfn.XLOOKUP(C816,customers!$A$1:$A$1001,customers!$C$1:$C$1001,,3))</f>
        <v>senefermm@blog.com</v>
      </c>
      <c r="H816" s="7" t="str">
        <f aca="false">_xlfn.XLOOKUP(C816,customers!$A$1:$A$1001,customers!$G$1:$G$1001,,0)</f>
        <v>United States</v>
      </c>
      <c r="I816" s="1" t="str">
        <f aca="false">VLOOKUP(D816,products!$A$1:$G$49,2,0)</f>
        <v>Exc</v>
      </c>
      <c r="J816" s="1" t="str">
        <f aca="false">VLOOKUP($D816,products!$A$1:$G$49,3,0)</f>
        <v>L</v>
      </c>
      <c r="K816" s="9" t="n">
        <f aca="false">VLOOKUP($D816,products!$A$1:$G$49,4,0)</f>
        <v>0.2</v>
      </c>
      <c r="L816" s="10" t="n">
        <f aca="false">VLOOKUP($D816,products!$A$1:$G$49,5,0)</f>
        <v>4.455</v>
      </c>
      <c r="M816" s="10" t="n">
        <f aca="false">L816*E816</f>
        <v>8.91</v>
      </c>
      <c r="N816" s="1" t="str">
        <f aca="false">IF(I816="Rob","Robusta",IF(I816="Exc","Excelsa",IF(I816="Ara","Arab",IF(I816="Lib","Liberica"))))</f>
        <v>Excelsa</v>
      </c>
      <c r="O816" s="1" t="str">
        <f aca="false">IF(J816="M","Medium",IF(J816="L","Light",IF(J816="D","Dark")))</f>
        <v>Light</v>
      </c>
    </row>
    <row r="817" customFormat="false" ht="15" hidden="false" customHeight="false" outlineLevel="0" collapsed="false">
      <c r="A817" s="7" t="s">
        <v>1595</v>
      </c>
      <c r="B817" s="8" t="n">
        <v>44200</v>
      </c>
      <c r="C817" s="7" t="s">
        <v>1596</v>
      </c>
      <c r="D817" s="1" t="s">
        <v>37</v>
      </c>
      <c r="E817" s="7" t="n">
        <v>6</v>
      </c>
      <c r="F817" s="7" t="str">
        <f aca="false">_xlfn.XLOOKUP(C817,customers!A816:A1816,customers!B816:B1816,,0)</f>
        <v>Lenci Haggerstone</v>
      </c>
      <c r="G817" s="7" t="str">
        <f aca="false">IF(_xlfn.XLOOKUP(C817,customers!$A$1:$A$1001,customers!$C$1:$C$1001,,3)=0,"",_xlfn.XLOOKUP(C817,customers!$A$1:$A$1001,customers!$C$1:$C$1001,,3))</f>
        <v>lhaggerstonemn@independent.co.uk</v>
      </c>
      <c r="H817" s="7" t="str">
        <f aca="false">_xlfn.XLOOKUP(C817,customers!$A$1:$A$1001,customers!$G$1:$G$1001,,0)</f>
        <v>United States</v>
      </c>
      <c r="I817" s="1" t="str">
        <f aca="false">VLOOKUP(D817,products!$A$1:$G$49,2,0)</f>
        <v>Rob</v>
      </c>
      <c r="J817" s="1" t="str">
        <f aca="false">VLOOKUP($D817,products!$A$1:$G$49,3,0)</f>
        <v>M</v>
      </c>
      <c r="K817" s="9" t="n">
        <f aca="false">VLOOKUP($D817,products!$A$1:$G$49,4,0)</f>
        <v>0.5</v>
      </c>
      <c r="L817" s="10" t="n">
        <f aca="false">VLOOKUP($D817,products!$A$1:$G$49,5,0)</f>
        <v>5.97</v>
      </c>
      <c r="M817" s="10" t="n">
        <f aca="false">L817*E817</f>
        <v>35.82</v>
      </c>
      <c r="N817" s="1" t="str">
        <f aca="false">IF(I817="Rob","Robusta",IF(I817="Exc","Excelsa",IF(I817="Ara","Arab",IF(I817="Lib","Liberica"))))</f>
        <v>Robusta</v>
      </c>
      <c r="O817" s="1" t="str">
        <f aca="false">IF(J817="M","Medium",IF(J817="L","Light",IF(J817="D","Dark")))</f>
        <v>Medium</v>
      </c>
    </row>
    <row r="818" customFormat="false" ht="15" hidden="false" customHeight="false" outlineLevel="0" collapsed="false">
      <c r="A818" s="7" t="s">
        <v>1597</v>
      </c>
      <c r="B818" s="8" t="n">
        <v>43534</v>
      </c>
      <c r="C818" s="7" t="s">
        <v>1598</v>
      </c>
      <c r="D818" s="1" t="s">
        <v>98</v>
      </c>
      <c r="E818" s="7" t="n">
        <v>4</v>
      </c>
      <c r="F818" s="7" t="str">
        <f aca="false">_xlfn.XLOOKUP(C818,customers!A817:A1817,customers!B817:B1817,,0)</f>
        <v>Marvin Gundry</v>
      </c>
      <c r="G818" s="7" t="str">
        <f aca="false">IF(_xlfn.XLOOKUP(C818,customers!$A$1:$A$1001,customers!$C$1:$C$1001,,3)=0,"",_xlfn.XLOOKUP(C818,customers!$A$1:$A$1001,customers!$C$1:$C$1001,,3))</f>
        <v>mgundrymo@omniture.com</v>
      </c>
      <c r="H818" s="7" t="str">
        <f aca="false">_xlfn.XLOOKUP(C818,customers!$A$1:$A$1001,customers!$G$1:$G$1001,,0)</f>
        <v>Ireland</v>
      </c>
      <c r="I818" s="1" t="str">
        <f aca="false">VLOOKUP(D818,products!$A$1:$G$49,2,0)</f>
        <v>Lib</v>
      </c>
      <c r="J818" s="1" t="str">
        <f aca="false">VLOOKUP($D818,products!$A$1:$G$49,3,0)</f>
        <v>L</v>
      </c>
      <c r="K818" s="9" t="n">
        <f aca="false">VLOOKUP($D818,products!$A$1:$G$49,4,0)</f>
        <v>0.5</v>
      </c>
      <c r="L818" s="10" t="n">
        <f aca="false">VLOOKUP($D818,products!$A$1:$G$49,5,0)</f>
        <v>9.51</v>
      </c>
      <c r="M818" s="10" t="n">
        <f aca="false">L818*E818</f>
        <v>38.04</v>
      </c>
      <c r="N818" s="1" t="str">
        <f aca="false">IF(I818="Rob","Robusta",IF(I818="Exc","Excelsa",IF(I818="Ara","Arab",IF(I818="Lib","Liberica"))))</f>
        <v>Liberica</v>
      </c>
      <c r="O818" s="1" t="str">
        <f aca="false">IF(J818="M","Medium",IF(J818="L","Light",IF(J818="D","Dark")))</f>
        <v>Light</v>
      </c>
    </row>
    <row r="819" customFormat="false" ht="15" hidden="false" customHeight="false" outlineLevel="0" collapsed="false">
      <c r="A819" s="7" t="s">
        <v>1599</v>
      </c>
      <c r="B819" s="8" t="n">
        <v>43798</v>
      </c>
      <c r="C819" s="7" t="s">
        <v>1600</v>
      </c>
      <c r="D819" s="1" t="s">
        <v>138</v>
      </c>
      <c r="E819" s="7" t="n">
        <v>2</v>
      </c>
      <c r="F819" s="7" t="str">
        <f aca="false">_xlfn.XLOOKUP(C819,customers!A818:A1818,customers!B818:B1818,,0)</f>
        <v>Bayard Wellan</v>
      </c>
      <c r="G819" s="7" t="str">
        <f aca="false">IF(_xlfn.XLOOKUP(C819,customers!$A$1:$A$1001,customers!$C$1:$C$1001,,3)=0,"",_xlfn.XLOOKUP(C819,customers!$A$1:$A$1001,customers!$C$1:$C$1001,,3))</f>
        <v>bwellanmp@cafepress.com</v>
      </c>
      <c r="H819" s="7" t="str">
        <f aca="false">_xlfn.XLOOKUP(C819,customers!$A$1:$A$1001,customers!$G$1:$G$1001,,0)</f>
        <v>United States</v>
      </c>
      <c r="I819" s="1" t="str">
        <f aca="false">VLOOKUP(D819,products!$A$1:$G$49,2,0)</f>
        <v>Lib</v>
      </c>
      <c r="J819" s="1" t="str">
        <f aca="false">VLOOKUP($D819,products!$A$1:$G$49,3,0)</f>
        <v>D</v>
      </c>
      <c r="K819" s="9" t="n">
        <f aca="false">VLOOKUP($D819,products!$A$1:$G$49,4,0)</f>
        <v>0.5</v>
      </c>
      <c r="L819" s="10" t="n">
        <f aca="false">VLOOKUP($D819,products!$A$1:$G$49,5,0)</f>
        <v>7.77</v>
      </c>
      <c r="M819" s="10" t="n">
        <f aca="false">L819*E819</f>
        <v>15.54</v>
      </c>
      <c r="N819" s="1" t="str">
        <f aca="false">IF(I819="Rob","Robusta",IF(I819="Exc","Excelsa",IF(I819="Ara","Arab",IF(I819="Lib","Liberica"))))</f>
        <v>Liberica</v>
      </c>
      <c r="O819" s="1" t="str">
        <f aca="false">IF(J819="M","Medium",IF(J819="L","Light",IF(J819="D","Dark")))</f>
        <v>Dark</v>
      </c>
    </row>
    <row r="820" customFormat="false" ht="15" hidden="false" customHeight="false" outlineLevel="0" collapsed="false">
      <c r="A820" s="7" t="s">
        <v>1601</v>
      </c>
      <c r="B820" s="8" t="n">
        <v>44761</v>
      </c>
      <c r="C820" s="7" t="s">
        <v>1584</v>
      </c>
      <c r="D820" s="1" t="s">
        <v>147</v>
      </c>
      <c r="E820" s="7" t="n">
        <v>5</v>
      </c>
      <c r="F820" s="7" t="str">
        <f aca="false">_xlfn.XLOOKUP(C820,customers!A819:A1819,customers!B819:B1819,,0)</f>
        <v>Allis Wilmore</v>
      </c>
      <c r="G820" s="7" t="str">
        <f aca="false">IF(_xlfn.XLOOKUP(C820,customers!$A$1:$A$1001,customers!$C$1:$C$1001,,3)=0,"",_xlfn.XLOOKUP(C820,customers!$A$1:$A$1001,customers!$C$1:$C$1001,,3))</f>
        <v/>
      </c>
      <c r="H820" s="7" t="str">
        <f aca="false">_xlfn.XLOOKUP(C820,customers!$A$1:$A$1001,customers!$G$1:$G$1001,,0)</f>
        <v>United States</v>
      </c>
      <c r="I820" s="1" t="str">
        <f aca="false">VLOOKUP(D820,products!$A$1:$G$49,2,0)</f>
        <v>Lib</v>
      </c>
      <c r="J820" s="1" t="str">
        <f aca="false">VLOOKUP($D820,products!$A$1:$G$49,3,0)</f>
        <v>L</v>
      </c>
      <c r="K820" s="9" t="n">
        <f aca="false">VLOOKUP($D820,products!$A$1:$G$49,4,0)</f>
        <v>1</v>
      </c>
      <c r="L820" s="10" t="n">
        <f aca="false">VLOOKUP($D820,products!$A$1:$G$49,5,0)</f>
        <v>15.85</v>
      </c>
      <c r="M820" s="10" t="n">
        <f aca="false">L820*E820</f>
        <v>79.25</v>
      </c>
      <c r="N820" s="1" t="str">
        <f aca="false">IF(I820="Rob","Robusta",IF(I820="Exc","Excelsa",IF(I820="Ara","Arab",IF(I820="Lib","Liberica"))))</f>
        <v>Liberica</v>
      </c>
      <c r="O820" s="1" t="str">
        <f aca="false">IF(J820="M","Medium",IF(J820="L","Light",IF(J820="D","Dark")))</f>
        <v>Light</v>
      </c>
    </row>
    <row r="821" customFormat="false" ht="15" hidden="false" customHeight="false" outlineLevel="0" collapsed="false">
      <c r="A821" s="7" t="s">
        <v>1602</v>
      </c>
      <c r="B821" s="8" t="n">
        <v>44008</v>
      </c>
      <c r="C821" s="7" t="s">
        <v>1603</v>
      </c>
      <c r="D821" s="1" t="s">
        <v>34</v>
      </c>
      <c r="E821" s="7" t="n">
        <v>1</v>
      </c>
      <c r="F821" s="7" t="str">
        <f aca="false">_xlfn.XLOOKUP(C821,customers!A820:A1820,customers!B820:B1820,,0)</f>
        <v>Caddric Atcheson</v>
      </c>
      <c r="G821" s="7" t="str">
        <f aca="false">IF(_xlfn.XLOOKUP(C821,customers!$A$1:$A$1001,customers!$C$1:$C$1001,,3)=0,"",_xlfn.XLOOKUP(C821,customers!$A$1:$A$1001,customers!$C$1:$C$1001,,3))</f>
        <v>catchesonmr@xinhuanet.com</v>
      </c>
      <c r="H821" s="7" t="str">
        <f aca="false">_xlfn.XLOOKUP(C821,customers!$A$1:$A$1001,customers!$G$1:$G$1001,,0)</f>
        <v>United States</v>
      </c>
      <c r="I821" s="1" t="str">
        <f aca="false">VLOOKUP(D821,products!$A$1:$G$49,2,0)</f>
        <v>Lib</v>
      </c>
      <c r="J821" s="1" t="str">
        <f aca="false">VLOOKUP($D821,products!$A$1:$G$49,3,0)</f>
        <v>L</v>
      </c>
      <c r="K821" s="9" t="n">
        <f aca="false">VLOOKUP($D821,products!$A$1:$G$49,4,0)</f>
        <v>0.2</v>
      </c>
      <c r="L821" s="10" t="n">
        <f aca="false">VLOOKUP($D821,products!$A$1:$G$49,5,0)</f>
        <v>4.755</v>
      </c>
      <c r="M821" s="10" t="n">
        <f aca="false">L821*E821</f>
        <v>4.755</v>
      </c>
      <c r="N821" s="1" t="str">
        <f aca="false">IF(I821="Rob","Robusta",IF(I821="Exc","Excelsa",IF(I821="Ara","Arab",IF(I821="Lib","Liberica"))))</f>
        <v>Liberica</v>
      </c>
      <c r="O821" s="1" t="str">
        <f aca="false">IF(J821="M","Medium",IF(J821="L","Light",IF(J821="D","Dark")))</f>
        <v>Light</v>
      </c>
    </row>
    <row r="822" customFormat="false" ht="15" hidden="false" customHeight="false" outlineLevel="0" collapsed="false">
      <c r="A822" s="7" t="s">
        <v>1604</v>
      </c>
      <c r="B822" s="8" t="n">
        <v>43510</v>
      </c>
      <c r="C822" s="7" t="s">
        <v>1605</v>
      </c>
      <c r="D822" s="1" t="s">
        <v>24</v>
      </c>
      <c r="E822" s="7" t="n">
        <v>4</v>
      </c>
      <c r="F822" s="7" t="str">
        <f aca="false">_xlfn.XLOOKUP(C822,customers!A821:A1821,customers!B821:B1821,,0)</f>
        <v>Eustace Stenton</v>
      </c>
      <c r="G822" s="7" t="str">
        <f aca="false">IF(_xlfn.XLOOKUP(C822,customers!$A$1:$A$1001,customers!$C$1:$C$1001,,3)=0,"",_xlfn.XLOOKUP(C822,customers!$A$1:$A$1001,customers!$C$1:$C$1001,,3))</f>
        <v>estentonms@google.it</v>
      </c>
      <c r="H822" s="7" t="str">
        <f aca="false">_xlfn.XLOOKUP(C822,customers!$A$1:$A$1001,customers!$G$1:$G$1001,,0)</f>
        <v>United States</v>
      </c>
      <c r="I822" s="1" t="str">
        <f aca="false">VLOOKUP(D822,products!$A$1:$G$49,2,0)</f>
        <v>Exc</v>
      </c>
      <c r="J822" s="1" t="str">
        <f aca="false">VLOOKUP($D822,products!$A$1:$G$49,3,0)</f>
        <v>M</v>
      </c>
      <c r="K822" s="9" t="n">
        <f aca="false">VLOOKUP($D822,products!$A$1:$G$49,4,0)</f>
        <v>1</v>
      </c>
      <c r="L822" s="10" t="n">
        <f aca="false">VLOOKUP($D822,products!$A$1:$G$49,5,0)</f>
        <v>13.75</v>
      </c>
      <c r="M822" s="10" t="n">
        <f aca="false">L822*E822</f>
        <v>55</v>
      </c>
      <c r="N822" s="1" t="str">
        <f aca="false">IF(I822="Rob","Robusta",IF(I822="Exc","Excelsa",IF(I822="Ara","Arab",IF(I822="Lib","Liberica"))))</f>
        <v>Excelsa</v>
      </c>
      <c r="O822" s="1" t="str">
        <f aca="false">IF(J822="M","Medium",IF(J822="L","Light",IF(J822="D","Dark")))</f>
        <v>Medium</v>
      </c>
    </row>
    <row r="823" customFormat="false" ht="15" hidden="false" customHeight="false" outlineLevel="0" collapsed="false">
      <c r="A823" s="7" t="s">
        <v>1606</v>
      </c>
      <c r="B823" s="8" t="n">
        <v>44144</v>
      </c>
      <c r="C823" s="7" t="s">
        <v>1607</v>
      </c>
      <c r="D823" s="1" t="s">
        <v>161</v>
      </c>
      <c r="E823" s="7" t="n">
        <v>5</v>
      </c>
      <c r="F823" s="7" t="str">
        <f aca="false">_xlfn.XLOOKUP(C823,customers!A822:A1822,customers!B822:B1822,,0)</f>
        <v>Ericka Tripp</v>
      </c>
      <c r="G823" s="7" t="str">
        <f aca="false">IF(_xlfn.XLOOKUP(C823,customers!$A$1:$A$1001,customers!$C$1:$C$1001,,3)=0,"",_xlfn.XLOOKUP(C823,customers!$A$1:$A$1001,customers!$C$1:$C$1001,,3))</f>
        <v>etrippmt@wp.com</v>
      </c>
      <c r="H823" s="7" t="str">
        <f aca="false">_xlfn.XLOOKUP(C823,customers!$A$1:$A$1001,customers!$G$1:$G$1001,,0)</f>
        <v>United States</v>
      </c>
      <c r="I823" s="1" t="str">
        <f aca="false">VLOOKUP(D823,products!$A$1:$G$49,2,0)</f>
        <v>Rob</v>
      </c>
      <c r="J823" s="1" t="str">
        <f aca="false">VLOOKUP($D823,products!$A$1:$G$49,3,0)</f>
        <v>D</v>
      </c>
      <c r="K823" s="9" t="n">
        <f aca="false">VLOOKUP($D823,products!$A$1:$G$49,4,0)</f>
        <v>0.5</v>
      </c>
      <c r="L823" s="10" t="n">
        <f aca="false">VLOOKUP($D823,products!$A$1:$G$49,5,0)</f>
        <v>5.37</v>
      </c>
      <c r="M823" s="10" t="n">
        <f aca="false">L823*E823</f>
        <v>26.85</v>
      </c>
      <c r="N823" s="1" t="str">
        <f aca="false">IF(I823="Rob","Robusta",IF(I823="Exc","Excelsa",IF(I823="Ara","Arab",IF(I823="Lib","Liberica"))))</f>
        <v>Robusta</v>
      </c>
      <c r="O823" s="1" t="str">
        <f aca="false">IF(J823="M","Medium",IF(J823="L","Light",IF(J823="D","Dark")))</f>
        <v>Dark</v>
      </c>
    </row>
    <row r="824" customFormat="false" ht="15" hidden="false" customHeight="false" outlineLevel="0" collapsed="false">
      <c r="A824" s="7" t="s">
        <v>1608</v>
      </c>
      <c r="B824" s="8" t="n">
        <v>43585</v>
      </c>
      <c r="C824" s="7" t="s">
        <v>1609</v>
      </c>
      <c r="D824" s="1" t="s">
        <v>45</v>
      </c>
      <c r="E824" s="7" t="n">
        <v>4</v>
      </c>
      <c r="F824" s="7" t="str">
        <f aca="false">_xlfn.XLOOKUP(C824,customers!A823:A1823,customers!B823:B1823,,0)</f>
        <v>Lyndsey MacManus</v>
      </c>
      <c r="G824" s="7" t="str">
        <f aca="false">IF(_xlfn.XLOOKUP(C824,customers!$A$1:$A$1001,customers!$C$1:$C$1001,,3)=0,"",_xlfn.XLOOKUP(C824,customers!$A$1:$A$1001,customers!$C$1:$C$1001,,3))</f>
        <v>lmacmanusmu@imdb.com</v>
      </c>
      <c r="H824" s="7" t="str">
        <f aca="false">_xlfn.XLOOKUP(C824,customers!$A$1:$A$1001,customers!$G$1:$G$1001,,0)</f>
        <v>United States</v>
      </c>
      <c r="I824" s="1" t="str">
        <f aca="false">VLOOKUP(D824,products!$A$1:$G$49,2,0)</f>
        <v>Exc</v>
      </c>
      <c r="J824" s="1" t="str">
        <f aca="false">VLOOKUP($D824,products!$A$1:$G$49,3,0)</f>
        <v>L</v>
      </c>
      <c r="K824" s="9" t="n">
        <f aca="false">VLOOKUP($D824,products!$A$1:$G$49,4,0)</f>
        <v>2.5</v>
      </c>
      <c r="L824" s="10" t="n">
        <f aca="false">VLOOKUP($D824,products!$A$1:$G$49,5,0)</f>
        <v>34.155</v>
      </c>
      <c r="M824" s="10" t="n">
        <f aca="false">L824*E824</f>
        <v>136.62</v>
      </c>
      <c r="N824" s="1" t="str">
        <f aca="false">IF(I824="Rob","Robusta",IF(I824="Exc","Excelsa",IF(I824="Ara","Arab",IF(I824="Lib","Liberica"))))</f>
        <v>Excelsa</v>
      </c>
      <c r="O824" s="1" t="str">
        <f aca="false">IF(J824="M","Medium",IF(J824="L","Light",IF(J824="D","Dark")))</f>
        <v>Light</v>
      </c>
    </row>
    <row r="825" customFormat="false" ht="15" hidden="false" customHeight="false" outlineLevel="0" collapsed="false">
      <c r="A825" s="7" t="s">
        <v>1610</v>
      </c>
      <c r="B825" s="8" t="n">
        <v>44134</v>
      </c>
      <c r="C825" s="7" t="s">
        <v>1611</v>
      </c>
      <c r="D825" s="1" t="s">
        <v>147</v>
      </c>
      <c r="E825" s="7" t="n">
        <v>3</v>
      </c>
      <c r="F825" s="7" t="str">
        <f aca="false">_xlfn.XLOOKUP(C825,customers!A824:A1824,customers!B824:B1824,,0)</f>
        <v>Tess Benediktovich</v>
      </c>
      <c r="G825" s="7" t="str">
        <f aca="false">IF(_xlfn.XLOOKUP(C825,customers!$A$1:$A$1001,customers!$C$1:$C$1001,,3)=0,"",_xlfn.XLOOKUP(C825,customers!$A$1:$A$1001,customers!$C$1:$C$1001,,3))</f>
        <v>tbenediktovichmv@ebay.com</v>
      </c>
      <c r="H825" s="7" t="str">
        <f aca="false">_xlfn.XLOOKUP(C825,customers!$A$1:$A$1001,customers!$G$1:$G$1001,,0)</f>
        <v>United States</v>
      </c>
      <c r="I825" s="1" t="str">
        <f aca="false">VLOOKUP(D825,products!$A$1:$G$49,2,0)</f>
        <v>Lib</v>
      </c>
      <c r="J825" s="1" t="str">
        <f aca="false">VLOOKUP($D825,products!$A$1:$G$49,3,0)</f>
        <v>L</v>
      </c>
      <c r="K825" s="9" t="n">
        <f aca="false">VLOOKUP($D825,products!$A$1:$G$49,4,0)</f>
        <v>1</v>
      </c>
      <c r="L825" s="10" t="n">
        <f aca="false">VLOOKUP($D825,products!$A$1:$G$49,5,0)</f>
        <v>15.85</v>
      </c>
      <c r="M825" s="10" t="n">
        <f aca="false">L825*E825</f>
        <v>47.55</v>
      </c>
      <c r="N825" s="1" t="str">
        <f aca="false">IF(I825="Rob","Robusta",IF(I825="Exc","Excelsa",IF(I825="Ara","Arab",IF(I825="Lib","Liberica"))))</f>
        <v>Liberica</v>
      </c>
      <c r="O825" s="1" t="str">
        <f aca="false">IF(J825="M","Medium",IF(J825="L","Light",IF(J825="D","Dark")))</f>
        <v>Light</v>
      </c>
    </row>
    <row r="826" customFormat="false" ht="15" hidden="false" customHeight="false" outlineLevel="0" collapsed="false">
      <c r="A826" s="7" t="s">
        <v>1612</v>
      </c>
      <c r="B826" s="8" t="n">
        <v>43781</v>
      </c>
      <c r="C826" s="7" t="s">
        <v>1613</v>
      </c>
      <c r="D826" s="1" t="s">
        <v>59</v>
      </c>
      <c r="E826" s="7" t="n">
        <v>5</v>
      </c>
      <c r="F826" s="7" t="str">
        <f aca="false">_xlfn.XLOOKUP(C826,customers!A825:A1825,customers!B825:B1825,,0)</f>
        <v>Correy Bourner</v>
      </c>
      <c r="G826" s="7" t="str">
        <f aca="false">IF(_xlfn.XLOOKUP(C826,customers!$A$1:$A$1001,customers!$C$1:$C$1001,,3)=0,"",_xlfn.XLOOKUP(C826,customers!$A$1:$A$1001,customers!$C$1:$C$1001,,3))</f>
        <v>cbournermw@chronoengine.com</v>
      </c>
      <c r="H826" s="7" t="str">
        <f aca="false">_xlfn.XLOOKUP(C826,customers!$A$1:$A$1001,customers!$G$1:$G$1001,,0)</f>
        <v>United States</v>
      </c>
      <c r="I826" s="1" t="str">
        <f aca="false">VLOOKUP(D826,products!$A$1:$G$49,2,0)</f>
        <v>Ara</v>
      </c>
      <c r="J826" s="1" t="str">
        <f aca="false">VLOOKUP($D826,products!$A$1:$G$49,3,0)</f>
        <v>M</v>
      </c>
      <c r="K826" s="9" t="n">
        <f aca="false">VLOOKUP($D826,products!$A$1:$G$49,4,0)</f>
        <v>0.2</v>
      </c>
      <c r="L826" s="10" t="n">
        <f aca="false">VLOOKUP($D826,products!$A$1:$G$49,5,0)</f>
        <v>3.375</v>
      </c>
      <c r="M826" s="10" t="n">
        <f aca="false">L826*E826</f>
        <v>16.875</v>
      </c>
      <c r="N826" s="1" t="str">
        <f aca="false">IF(I826="Rob","Robusta",IF(I826="Exc","Excelsa",IF(I826="Ara","Arab",IF(I826="Lib","Liberica"))))</f>
        <v>Arab</v>
      </c>
      <c r="O826" s="1" t="str">
        <f aca="false">IF(J826="M","Medium",IF(J826="L","Light",IF(J826="D","Dark")))</f>
        <v>Medium</v>
      </c>
    </row>
    <row r="827" customFormat="false" ht="15" hidden="false" customHeight="false" outlineLevel="0" collapsed="false">
      <c r="A827" s="7" t="s">
        <v>1614</v>
      </c>
      <c r="B827" s="8" t="n">
        <v>44603</v>
      </c>
      <c r="C827" s="7" t="s">
        <v>1615</v>
      </c>
      <c r="D827" s="1" t="s">
        <v>42</v>
      </c>
      <c r="E827" s="7" t="n">
        <v>3</v>
      </c>
      <c r="F827" s="7" t="str">
        <f aca="false">_xlfn.XLOOKUP(C827,customers!A826:A1826,customers!B826:B1826,,0)</f>
        <v>Odelia Skerme</v>
      </c>
      <c r="G827" s="7" t="str">
        <f aca="false">IF(_xlfn.XLOOKUP(C827,customers!$A$1:$A$1001,customers!$C$1:$C$1001,,3)=0,"",_xlfn.XLOOKUP(C827,customers!$A$1:$A$1001,customers!$C$1:$C$1001,,3))</f>
        <v>oskermen3@hatena.ne.jp</v>
      </c>
      <c r="H827" s="7" t="str">
        <f aca="false">_xlfn.XLOOKUP(C827,customers!$A$1:$A$1001,customers!$G$1:$G$1001,,0)</f>
        <v>United States</v>
      </c>
      <c r="I827" s="1" t="str">
        <f aca="false">VLOOKUP(D827,products!$A$1:$G$49,2,0)</f>
        <v>Ara</v>
      </c>
      <c r="J827" s="1" t="str">
        <f aca="false">VLOOKUP($D827,products!$A$1:$G$49,3,0)</f>
        <v>D</v>
      </c>
      <c r="K827" s="9" t="n">
        <f aca="false">VLOOKUP($D827,products!$A$1:$G$49,4,0)</f>
        <v>1</v>
      </c>
      <c r="L827" s="10" t="n">
        <f aca="false">VLOOKUP($D827,products!$A$1:$G$49,5,0)</f>
        <v>9.95</v>
      </c>
      <c r="M827" s="10" t="n">
        <f aca="false">L827*E827</f>
        <v>29.85</v>
      </c>
      <c r="N827" s="1" t="str">
        <f aca="false">IF(I827="Rob","Robusta",IF(I827="Exc","Excelsa",IF(I827="Ara","Arab",IF(I827="Lib","Liberica"))))</f>
        <v>Arab</v>
      </c>
      <c r="O827" s="1" t="str">
        <f aca="false">IF(J827="M","Medium",IF(J827="L","Light",IF(J827="D","Dark")))</f>
        <v>Dark</v>
      </c>
    </row>
    <row r="828" customFormat="false" ht="15" hidden="false" customHeight="false" outlineLevel="0" collapsed="false">
      <c r="A828" s="7" t="s">
        <v>1616</v>
      </c>
      <c r="B828" s="8" t="n">
        <v>44283</v>
      </c>
      <c r="C828" s="7" t="s">
        <v>1617</v>
      </c>
      <c r="D828" s="1" t="s">
        <v>18</v>
      </c>
      <c r="E828" s="7" t="n">
        <v>5</v>
      </c>
      <c r="F828" s="7" t="str">
        <f aca="false">_xlfn.XLOOKUP(C828,customers!A827:A1827,customers!B827:B1827,,0)</f>
        <v>Kandy Heddan</v>
      </c>
      <c r="G828" s="7" t="str">
        <f aca="false">IF(_xlfn.XLOOKUP(C828,customers!$A$1:$A$1001,customers!$C$1:$C$1001,,3)=0,"",_xlfn.XLOOKUP(C828,customers!$A$1:$A$1001,customers!$C$1:$C$1001,,3))</f>
        <v>kheddanmy@icq.com</v>
      </c>
      <c r="H828" s="7" t="str">
        <f aca="false">_xlfn.XLOOKUP(C828,customers!$A$1:$A$1001,customers!$G$1:$G$1001,,0)</f>
        <v>United States</v>
      </c>
      <c r="I828" s="1" t="str">
        <f aca="false">VLOOKUP(D828,products!$A$1:$G$49,2,0)</f>
        <v>Exc</v>
      </c>
      <c r="J828" s="1" t="str">
        <f aca="false">VLOOKUP($D828,products!$A$1:$G$49,3,0)</f>
        <v>M</v>
      </c>
      <c r="K828" s="9" t="n">
        <f aca="false">VLOOKUP($D828,products!$A$1:$G$49,4,0)</f>
        <v>0.5</v>
      </c>
      <c r="L828" s="10" t="n">
        <f aca="false">VLOOKUP($D828,products!$A$1:$G$49,5,0)</f>
        <v>8.25</v>
      </c>
      <c r="M828" s="10" t="n">
        <f aca="false">L828*E828</f>
        <v>41.25</v>
      </c>
      <c r="N828" s="1" t="str">
        <f aca="false">IF(I828="Rob","Robusta",IF(I828="Exc","Excelsa",IF(I828="Ara","Arab",IF(I828="Lib","Liberica"))))</f>
        <v>Excelsa</v>
      </c>
      <c r="O828" s="1" t="str">
        <f aca="false">IF(J828="M","Medium",IF(J828="L","Light",IF(J828="D","Dark")))</f>
        <v>Medium</v>
      </c>
    </row>
    <row r="829" customFormat="false" ht="15" hidden="false" customHeight="false" outlineLevel="0" collapsed="false">
      <c r="A829" s="7" t="s">
        <v>1618</v>
      </c>
      <c r="B829" s="8" t="n">
        <v>44540</v>
      </c>
      <c r="C829" s="7" t="s">
        <v>1619</v>
      </c>
      <c r="D829" s="1" t="s">
        <v>79</v>
      </c>
      <c r="E829" s="7" t="n">
        <v>5</v>
      </c>
      <c r="F829" s="7" t="str">
        <f aca="false">_xlfn.XLOOKUP(C829,customers!A828:A1828,customers!B828:B1828,,0)</f>
        <v>Ibby Charters</v>
      </c>
      <c r="G829" s="7" t="str">
        <f aca="false">IF(_xlfn.XLOOKUP(C829,customers!$A$1:$A$1001,customers!$C$1:$C$1001,,3)=0,"",_xlfn.XLOOKUP(C829,customers!$A$1:$A$1001,customers!$C$1:$C$1001,,3))</f>
        <v>ichartersmz@abc.net.au</v>
      </c>
      <c r="H829" s="7" t="str">
        <f aca="false">_xlfn.XLOOKUP(C829,customers!$A$1:$A$1001,customers!$G$1:$G$1001,,0)</f>
        <v>United States</v>
      </c>
      <c r="I829" s="1" t="str">
        <f aca="false">VLOOKUP(D829,products!$A$1:$G$49,2,0)</f>
        <v>Exc</v>
      </c>
      <c r="J829" s="1" t="str">
        <f aca="false">VLOOKUP($D829,products!$A$1:$G$49,3,0)</f>
        <v>M</v>
      </c>
      <c r="K829" s="9" t="n">
        <f aca="false">VLOOKUP($D829,products!$A$1:$G$49,4,0)</f>
        <v>0.2</v>
      </c>
      <c r="L829" s="10" t="n">
        <f aca="false">VLOOKUP($D829,products!$A$1:$G$49,5,0)</f>
        <v>4.125</v>
      </c>
      <c r="M829" s="10" t="n">
        <f aca="false">L829*E829</f>
        <v>20.625</v>
      </c>
      <c r="N829" s="1" t="str">
        <f aca="false">IF(I829="Rob","Robusta",IF(I829="Exc","Excelsa",IF(I829="Ara","Arab",IF(I829="Lib","Liberica"))))</f>
        <v>Excelsa</v>
      </c>
      <c r="O829" s="1" t="str">
        <f aca="false">IF(J829="M","Medium",IF(J829="L","Light",IF(J829="D","Dark")))</f>
        <v>Medium</v>
      </c>
    </row>
    <row r="830" customFormat="false" ht="15" hidden="false" customHeight="false" outlineLevel="0" collapsed="false">
      <c r="A830" s="7" t="s">
        <v>1620</v>
      </c>
      <c r="B830" s="8" t="n">
        <v>44505</v>
      </c>
      <c r="C830" s="7" t="s">
        <v>1621</v>
      </c>
      <c r="D830" s="1" t="s">
        <v>133</v>
      </c>
      <c r="E830" s="7" t="n">
        <v>6</v>
      </c>
      <c r="F830" s="7" t="str">
        <f aca="false">_xlfn.XLOOKUP(C830,customers!A829:A1829,customers!B829:B1829,,0)</f>
        <v>Adora Roubert</v>
      </c>
      <c r="G830" s="7" t="str">
        <f aca="false">IF(_xlfn.XLOOKUP(C830,customers!$A$1:$A$1001,customers!$C$1:$C$1001,,3)=0,"",_xlfn.XLOOKUP(C830,customers!$A$1:$A$1001,customers!$C$1:$C$1001,,3))</f>
        <v>aroubertn0@tmall.com</v>
      </c>
      <c r="H830" s="7" t="str">
        <f aca="false">_xlfn.XLOOKUP(C830,customers!$A$1:$A$1001,customers!$G$1:$G$1001,,0)</f>
        <v>United States</v>
      </c>
      <c r="I830" s="1" t="str">
        <f aca="false">VLOOKUP(D830,products!$A$1:$G$49,2,0)</f>
        <v>Ara</v>
      </c>
      <c r="J830" s="1" t="str">
        <f aca="false">VLOOKUP($D830,products!$A$1:$G$49,3,0)</f>
        <v>D</v>
      </c>
      <c r="K830" s="9" t="n">
        <f aca="false">VLOOKUP($D830,products!$A$1:$G$49,4,0)</f>
        <v>2.5</v>
      </c>
      <c r="L830" s="10" t="n">
        <f aca="false">VLOOKUP($D830,products!$A$1:$G$49,5,0)</f>
        <v>22.885</v>
      </c>
      <c r="M830" s="10" t="n">
        <f aca="false">L830*E830</f>
        <v>137.31</v>
      </c>
      <c r="N830" s="1" t="str">
        <f aca="false">IF(I830="Rob","Robusta",IF(I830="Exc","Excelsa",IF(I830="Ara","Arab",IF(I830="Lib","Liberica"))))</f>
        <v>Arab</v>
      </c>
      <c r="O830" s="1" t="str">
        <f aca="false">IF(J830="M","Medium",IF(J830="L","Light",IF(J830="D","Dark")))</f>
        <v>Dark</v>
      </c>
    </row>
    <row r="831" customFormat="false" ht="15" hidden="false" customHeight="false" outlineLevel="0" collapsed="false">
      <c r="A831" s="7" t="s">
        <v>1622</v>
      </c>
      <c r="B831" s="8" t="n">
        <v>43890</v>
      </c>
      <c r="C831" s="7" t="s">
        <v>1623</v>
      </c>
      <c r="D831" s="1" t="s">
        <v>69</v>
      </c>
      <c r="E831" s="7" t="n">
        <v>1</v>
      </c>
      <c r="F831" s="7" t="str">
        <f aca="false">_xlfn.XLOOKUP(C831,customers!A830:A1830,customers!B830:B1830,,0)</f>
        <v>Hillel Mairs</v>
      </c>
      <c r="G831" s="7" t="str">
        <f aca="false">IF(_xlfn.XLOOKUP(C831,customers!$A$1:$A$1001,customers!$C$1:$C$1001,,3)=0,"",_xlfn.XLOOKUP(C831,customers!$A$1:$A$1001,customers!$C$1:$C$1001,,3))</f>
        <v>hmairsn1@so-net.ne.jp</v>
      </c>
      <c r="H831" s="7" t="str">
        <f aca="false">_xlfn.XLOOKUP(C831,customers!$A$1:$A$1001,customers!$G$1:$G$1001,,0)</f>
        <v>United States</v>
      </c>
      <c r="I831" s="1" t="str">
        <f aca="false">VLOOKUP(D831,products!$A$1:$G$49,2,0)</f>
        <v>Ara</v>
      </c>
      <c r="J831" s="1" t="str">
        <f aca="false">VLOOKUP($D831,products!$A$1:$G$49,3,0)</f>
        <v>D</v>
      </c>
      <c r="K831" s="9" t="n">
        <f aca="false">VLOOKUP($D831,products!$A$1:$G$49,4,0)</f>
        <v>0.2</v>
      </c>
      <c r="L831" s="10" t="n">
        <f aca="false">VLOOKUP($D831,products!$A$1:$G$49,5,0)</f>
        <v>2.985</v>
      </c>
      <c r="M831" s="10" t="n">
        <f aca="false">L831*E831</f>
        <v>2.985</v>
      </c>
      <c r="N831" s="1" t="str">
        <f aca="false">IF(I831="Rob","Robusta",IF(I831="Exc","Excelsa",IF(I831="Ara","Arab",IF(I831="Lib","Liberica"))))</f>
        <v>Arab</v>
      </c>
      <c r="O831" s="1" t="str">
        <f aca="false">IF(J831="M","Medium",IF(J831="L","Light",IF(J831="D","Dark")))</f>
        <v>Dark</v>
      </c>
    </row>
    <row r="832" customFormat="false" ht="15" hidden="false" customHeight="false" outlineLevel="0" collapsed="false">
      <c r="A832" s="7" t="s">
        <v>1624</v>
      </c>
      <c r="B832" s="8" t="n">
        <v>44414</v>
      </c>
      <c r="C832" s="7" t="s">
        <v>1625</v>
      </c>
      <c r="D832" s="1" t="s">
        <v>24</v>
      </c>
      <c r="E832" s="7" t="n">
        <v>2</v>
      </c>
      <c r="F832" s="7" t="str">
        <f aca="false">_xlfn.XLOOKUP(C832,customers!A831:A1831,customers!B831:B1831,,0)</f>
        <v>Helaina Rainforth</v>
      </c>
      <c r="G832" s="7" t="str">
        <f aca="false">IF(_xlfn.XLOOKUP(C832,customers!$A$1:$A$1001,customers!$C$1:$C$1001,,3)=0,"",_xlfn.XLOOKUP(C832,customers!$A$1:$A$1001,customers!$C$1:$C$1001,,3))</f>
        <v>hrainforthn2@blog.com</v>
      </c>
      <c r="H832" s="7" t="str">
        <f aca="false">_xlfn.XLOOKUP(C832,customers!$A$1:$A$1001,customers!$G$1:$G$1001,,0)</f>
        <v>United States</v>
      </c>
      <c r="I832" s="1" t="str">
        <f aca="false">VLOOKUP(D832,products!$A$1:$G$49,2,0)</f>
        <v>Exc</v>
      </c>
      <c r="J832" s="1" t="str">
        <f aca="false">VLOOKUP($D832,products!$A$1:$G$49,3,0)</f>
        <v>M</v>
      </c>
      <c r="K832" s="9" t="n">
        <f aca="false">VLOOKUP($D832,products!$A$1:$G$49,4,0)</f>
        <v>1</v>
      </c>
      <c r="L832" s="10" t="n">
        <f aca="false">VLOOKUP($D832,products!$A$1:$G$49,5,0)</f>
        <v>13.75</v>
      </c>
      <c r="M832" s="10" t="n">
        <f aca="false">L832*E832</f>
        <v>27.5</v>
      </c>
      <c r="N832" s="1" t="str">
        <f aca="false">IF(I832="Rob","Robusta",IF(I832="Exc","Excelsa",IF(I832="Ara","Arab",IF(I832="Lib","Liberica"))))</f>
        <v>Excelsa</v>
      </c>
      <c r="O832" s="1" t="str">
        <f aca="false">IF(J832="M","Medium",IF(J832="L","Light",IF(J832="D","Dark")))</f>
        <v>Medium</v>
      </c>
    </row>
    <row r="833" customFormat="false" ht="15" hidden="false" customHeight="false" outlineLevel="0" collapsed="false">
      <c r="A833" s="7" t="s">
        <v>1624</v>
      </c>
      <c r="B833" s="8" t="n">
        <v>44414</v>
      </c>
      <c r="C833" s="7" t="s">
        <v>1625</v>
      </c>
      <c r="D833" s="1" t="s">
        <v>69</v>
      </c>
      <c r="E833" s="7" t="n">
        <v>2</v>
      </c>
      <c r="F833" s="7" t="str">
        <f aca="false">_xlfn.XLOOKUP(C833,customers!A832:A1832,customers!B832:B1832,,0)</f>
        <v>Helaina Rainforth</v>
      </c>
      <c r="G833" s="7" t="str">
        <f aca="false">IF(_xlfn.XLOOKUP(C833,customers!$A$1:$A$1001,customers!$C$1:$C$1001,,3)=0,"",_xlfn.XLOOKUP(C833,customers!$A$1:$A$1001,customers!$C$1:$C$1001,,3))</f>
        <v>hrainforthn2@blog.com</v>
      </c>
      <c r="H833" s="7" t="str">
        <f aca="false">_xlfn.XLOOKUP(C833,customers!$A$1:$A$1001,customers!$G$1:$G$1001,,0)</f>
        <v>United States</v>
      </c>
      <c r="I833" s="1" t="str">
        <f aca="false">VLOOKUP(D833,products!$A$1:$G$49,2,0)</f>
        <v>Ara</v>
      </c>
      <c r="J833" s="1" t="str">
        <f aca="false">VLOOKUP($D833,products!$A$1:$G$49,3,0)</f>
        <v>D</v>
      </c>
      <c r="K833" s="9" t="n">
        <f aca="false">VLOOKUP($D833,products!$A$1:$G$49,4,0)</f>
        <v>0.2</v>
      </c>
      <c r="L833" s="10" t="n">
        <f aca="false">VLOOKUP($D833,products!$A$1:$G$49,5,0)</f>
        <v>2.985</v>
      </c>
      <c r="M833" s="10" t="n">
        <f aca="false">L833*E833</f>
        <v>5.97</v>
      </c>
      <c r="N833" s="1" t="str">
        <f aca="false">IF(I833="Rob","Robusta",IF(I833="Exc","Excelsa",IF(I833="Ara","Arab",IF(I833="Lib","Liberica"))))</f>
        <v>Arab</v>
      </c>
      <c r="O833" s="1" t="str">
        <f aca="false">IF(J833="M","Medium",IF(J833="L","Light",IF(J833="D","Dark")))</f>
        <v>Dark</v>
      </c>
    </row>
    <row r="834" customFormat="false" ht="15" hidden="false" customHeight="false" outlineLevel="0" collapsed="false">
      <c r="A834" s="7" t="s">
        <v>1626</v>
      </c>
      <c r="B834" s="8" t="n">
        <v>44274</v>
      </c>
      <c r="C834" s="7" t="s">
        <v>1627</v>
      </c>
      <c r="D834" s="1" t="s">
        <v>17</v>
      </c>
      <c r="E834" s="7" t="n">
        <v>6</v>
      </c>
      <c r="F834" s="7" t="str">
        <f aca="false">_xlfn.XLOOKUP(C834,customers!A833:A1833,customers!B833:B1833,,0)</f>
        <v>Isac Jesper</v>
      </c>
      <c r="G834" s="7" t="str">
        <f aca="false">IF(_xlfn.XLOOKUP(C834,customers!$A$1:$A$1001,customers!$C$1:$C$1001,,3)=0,"",_xlfn.XLOOKUP(C834,customers!$A$1:$A$1001,customers!$C$1:$C$1001,,3))</f>
        <v>ijespern4@theglobeandmail.com</v>
      </c>
      <c r="H834" s="7" t="str">
        <f aca="false">_xlfn.XLOOKUP(C834,customers!$A$1:$A$1001,customers!$G$1:$G$1001,,0)</f>
        <v>United States</v>
      </c>
      <c r="I834" s="1" t="str">
        <f aca="false">VLOOKUP(D834,products!$A$1:$G$49,2,0)</f>
        <v>Rob</v>
      </c>
      <c r="J834" s="1" t="str">
        <f aca="false">VLOOKUP($D834,products!$A$1:$G$49,3,0)</f>
        <v>M</v>
      </c>
      <c r="K834" s="9" t="n">
        <f aca="false">VLOOKUP($D834,products!$A$1:$G$49,4,0)</f>
        <v>1</v>
      </c>
      <c r="L834" s="10" t="n">
        <f aca="false">VLOOKUP($D834,products!$A$1:$G$49,5,0)</f>
        <v>9.95</v>
      </c>
      <c r="M834" s="10" t="n">
        <f aca="false">L834*E834</f>
        <v>59.7</v>
      </c>
      <c r="N834" s="1" t="str">
        <f aca="false">IF(I834="Rob","Robusta",IF(I834="Exc","Excelsa",IF(I834="Ara","Arab",IF(I834="Lib","Liberica"))))</f>
        <v>Robusta</v>
      </c>
      <c r="O834" s="1" t="str">
        <f aca="false">IF(J834="M","Medium",IF(J834="L","Light",IF(J834="D","Dark")))</f>
        <v>Medium</v>
      </c>
    </row>
    <row r="835" customFormat="false" ht="15" hidden="false" customHeight="false" outlineLevel="0" collapsed="false">
      <c r="A835" s="7" t="s">
        <v>1628</v>
      </c>
      <c r="B835" s="8" t="n">
        <v>44302</v>
      </c>
      <c r="C835" s="7" t="s">
        <v>1629</v>
      </c>
      <c r="D835" s="1" t="s">
        <v>50</v>
      </c>
      <c r="E835" s="7" t="n">
        <v>4</v>
      </c>
      <c r="F835" s="7" t="str">
        <f aca="false">_xlfn.XLOOKUP(C835,customers!A834:A1834,customers!B834:B1834,,0)</f>
        <v>Lenette Dwerryhouse</v>
      </c>
      <c r="G835" s="7" t="str">
        <f aca="false">IF(_xlfn.XLOOKUP(C835,customers!$A$1:$A$1001,customers!$C$1:$C$1001,,3)=0,"",_xlfn.XLOOKUP(C835,customers!$A$1:$A$1001,customers!$C$1:$C$1001,,3))</f>
        <v>ldwerryhousen5@gravatar.com</v>
      </c>
      <c r="H835" s="7" t="str">
        <f aca="false">_xlfn.XLOOKUP(C835,customers!$A$1:$A$1001,customers!$G$1:$G$1001,,0)</f>
        <v>United States</v>
      </c>
      <c r="I835" s="1" t="str">
        <f aca="false">VLOOKUP(D835,products!$A$1:$G$49,2,0)</f>
        <v>Rob</v>
      </c>
      <c r="J835" s="1" t="str">
        <f aca="false">VLOOKUP($D835,products!$A$1:$G$49,3,0)</f>
        <v>D</v>
      </c>
      <c r="K835" s="9" t="n">
        <f aca="false">VLOOKUP($D835,products!$A$1:$G$49,4,0)</f>
        <v>2.5</v>
      </c>
      <c r="L835" s="10" t="n">
        <f aca="false">VLOOKUP($D835,products!$A$1:$G$49,5,0)</f>
        <v>20.585</v>
      </c>
      <c r="M835" s="10" t="n">
        <f aca="false">L835*E835</f>
        <v>82.34</v>
      </c>
      <c r="N835" s="1" t="str">
        <f aca="false">IF(I835="Rob","Robusta",IF(I835="Exc","Excelsa",IF(I835="Ara","Arab",IF(I835="Lib","Liberica"))))</f>
        <v>Robusta</v>
      </c>
      <c r="O835" s="1" t="str">
        <f aca="false">IF(J835="M","Medium",IF(J835="L","Light",IF(J835="D","Dark")))</f>
        <v>Dark</v>
      </c>
    </row>
    <row r="836" customFormat="false" ht="15" hidden="false" customHeight="false" outlineLevel="0" collapsed="false">
      <c r="A836" s="7" t="s">
        <v>1630</v>
      </c>
      <c r="B836" s="8" t="n">
        <v>44141</v>
      </c>
      <c r="C836" s="7" t="s">
        <v>1631</v>
      </c>
      <c r="D836" s="1" t="s">
        <v>133</v>
      </c>
      <c r="E836" s="7" t="n">
        <v>1</v>
      </c>
      <c r="F836" s="7" t="str">
        <f aca="false">_xlfn.XLOOKUP(C836,customers!A835:A1835,customers!B835:B1835,,0)</f>
        <v>Nadeen Broomer</v>
      </c>
      <c r="G836" s="7" t="str">
        <f aca="false">IF(_xlfn.XLOOKUP(C836,customers!$A$1:$A$1001,customers!$C$1:$C$1001,,3)=0,"",_xlfn.XLOOKUP(C836,customers!$A$1:$A$1001,customers!$C$1:$C$1001,,3))</f>
        <v>nbroomern6@examiner.com</v>
      </c>
      <c r="H836" s="7" t="str">
        <f aca="false">_xlfn.XLOOKUP(C836,customers!$A$1:$A$1001,customers!$G$1:$G$1001,,0)</f>
        <v>United States</v>
      </c>
      <c r="I836" s="1" t="str">
        <f aca="false">VLOOKUP(D836,products!$A$1:$G$49,2,0)</f>
        <v>Ara</v>
      </c>
      <c r="J836" s="1" t="str">
        <f aca="false">VLOOKUP($D836,products!$A$1:$G$49,3,0)</f>
        <v>D</v>
      </c>
      <c r="K836" s="9" t="n">
        <f aca="false">VLOOKUP($D836,products!$A$1:$G$49,4,0)</f>
        <v>2.5</v>
      </c>
      <c r="L836" s="10" t="n">
        <f aca="false">VLOOKUP($D836,products!$A$1:$G$49,5,0)</f>
        <v>22.885</v>
      </c>
      <c r="M836" s="10" t="n">
        <f aca="false">L836*E836</f>
        <v>22.885</v>
      </c>
      <c r="N836" s="1" t="str">
        <f aca="false">IF(I836="Rob","Robusta",IF(I836="Exc","Excelsa",IF(I836="Ara","Arab",IF(I836="Lib","Liberica"))))</f>
        <v>Arab</v>
      </c>
      <c r="O836" s="1" t="str">
        <f aca="false">IF(J836="M","Medium",IF(J836="L","Light",IF(J836="D","Dark")))</f>
        <v>Dark</v>
      </c>
    </row>
    <row r="837" customFormat="false" ht="15" hidden="false" customHeight="false" outlineLevel="0" collapsed="false">
      <c r="A837" s="7" t="s">
        <v>1632</v>
      </c>
      <c r="B837" s="8" t="n">
        <v>44270</v>
      </c>
      <c r="C837" s="7" t="s">
        <v>1633</v>
      </c>
      <c r="D837" s="1" t="s">
        <v>191</v>
      </c>
      <c r="E837" s="7" t="n">
        <v>1</v>
      </c>
      <c r="F837" s="7" t="str">
        <f aca="false">_xlfn.XLOOKUP(C837,customers!A836:A1836,customers!B836:B1836,,0)</f>
        <v>Konstantine Thoumasson</v>
      </c>
      <c r="G837" s="7" t="str">
        <f aca="false">IF(_xlfn.XLOOKUP(C837,customers!$A$1:$A$1001,customers!$C$1:$C$1001,,3)=0,"",_xlfn.XLOOKUP(C837,customers!$A$1:$A$1001,customers!$C$1:$C$1001,,3))</f>
        <v>kthoumassonn7@bloglovin.com</v>
      </c>
      <c r="H837" s="7" t="str">
        <f aca="false">_xlfn.XLOOKUP(C837,customers!$A$1:$A$1001,customers!$G$1:$G$1001,,0)</f>
        <v>United States</v>
      </c>
      <c r="I837" s="1" t="str">
        <f aca="false">VLOOKUP(D837,products!$A$1:$G$49,2,0)</f>
        <v>Exc</v>
      </c>
      <c r="J837" s="1" t="str">
        <f aca="false">VLOOKUP($D837,products!$A$1:$G$49,3,0)</f>
        <v>L</v>
      </c>
      <c r="K837" s="9" t="n">
        <f aca="false">VLOOKUP($D837,products!$A$1:$G$49,4,0)</f>
        <v>0.5</v>
      </c>
      <c r="L837" s="10" t="n">
        <f aca="false">VLOOKUP($D837,products!$A$1:$G$49,5,0)</f>
        <v>8.91</v>
      </c>
      <c r="M837" s="10" t="n">
        <f aca="false">L837*E837</f>
        <v>8.91</v>
      </c>
      <c r="N837" s="1" t="str">
        <f aca="false">IF(I837="Rob","Robusta",IF(I837="Exc","Excelsa",IF(I837="Ara","Arab",IF(I837="Lib","Liberica"))))</f>
        <v>Excelsa</v>
      </c>
      <c r="O837" s="1" t="str">
        <f aca="false">IF(J837="M","Medium",IF(J837="L","Light",IF(J837="D","Dark")))</f>
        <v>Light</v>
      </c>
    </row>
    <row r="838" customFormat="false" ht="15" hidden="false" customHeight="false" outlineLevel="0" collapsed="false">
      <c r="A838" s="7" t="s">
        <v>1634</v>
      </c>
      <c r="B838" s="8" t="n">
        <v>44486</v>
      </c>
      <c r="C838" s="7" t="s">
        <v>1635</v>
      </c>
      <c r="D838" s="1" t="s">
        <v>69</v>
      </c>
      <c r="E838" s="7" t="n">
        <v>4</v>
      </c>
      <c r="F838" s="7" t="str">
        <f aca="false">_xlfn.XLOOKUP(C838,customers!A837:A1837,customers!B837:B1837,,0)</f>
        <v>Frans Habbergham</v>
      </c>
      <c r="G838" s="7" t="str">
        <f aca="false">IF(_xlfn.XLOOKUP(C838,customers!$A$1:$A$1001,customers!$C$1:$C$1001,,3)=0,"",_xlfn.XLOOKUP(C838,customers!$A$1:$A$1001,customers!$C$1:$C$1001,,3))</f>
        <v>fhabberghamn8@discovery.com</v>
      </c>
      <c r="H838" s="7" t="str">
        <f aca="false">_xlfn.XLOOKUP(C838,customers!$A$1:$A$1001,customers!$G$1:$G$1001,,0)</f>
        <v>United States</v>
      </c>
      <c r="I838" s="1" t="str">
        <f aca="false">VLOOKUP(D838,products!$A$1:$G$49,2,0)</f>
        <v>Ara</v>
      </c>
      <c r="J838" s="1" t="str">
        <f aca="false">VLOOKUP($D838,products!$A$1:$G$49,3,0)</f>
        <v>D</v>
      </c>
      <c r="K838" s="9" t="n">
        <f aca="false">VLOOKUP($D838,products!$A$1:$G$49,4,0)</f>
        <v>0.2</v>
      </c>
      <c r="L838" s="10" t="n">
        <f aca="false">VLOOKUP($D838,products!$A$1:$G$49,5,0)</f>
        <v>2.985</v>
      </c>
      <c r="M838" s="10" t="n">
        <f aca="false">L838*E838</f>
        <v>11.94</v>
      </c>
      <c r="N838" s="1" t="str">
        <f aca="false">IF(I838="Rob","Robusta",IF(I838="Exc","Excelsa",IF(I838="Ara","Arab",IF(I838="Lib","Liberica"))))</f>
        <v>Arab</v>
      </c>
      <c r="O838" s="1" t="str">
        <f aca="false">IF(J838="M","Medium",IF(J838="L","Light",IF(J838="D","Dark")))</f>
        <v>Dark</v>
      </c>
    </row>
    <row r="839" customFormat="false" ht="15" hidden="false" customHeight="false" outlineLevel="0" collapsed="false">
      <c r="A839" s="7" t="s">
        <v>1636</v>
      </c>
      <c r="B839" s="8" t="n">
        <v>43715</v>
      </c>
      <c r="C839" s="7" t="s">
        <v>1584</v>
      </c>
      <c r="D839" s="1" t="s">
        <v>212</v>
      </c>
      <c r="E839" s="7" t="n">
        <v>3</v>
      </c>
      <c r="F839" s="7" t="e">
        <f aca="false">_xlfn.XLOOKUP(C839,customers!A838:A1838,customers!B838:B1838,,0)</f>
        <v>#N/A</v>
      </c>
      <c r="G839" s="7" t="str">
        <f aca="false">IF(_xlfn.XLOOKUP(C839,customers!$A$1:$A$1001,customers!$C$1:$C$1001,,3)=0,"",_xlfn.XLOOKUP(C839,customers!$A$1:$A$1001,customers!$C$1:$C$1001,,3))</f>
        <v/>
      </c>
      <c r="H839" s="7" t="str">
        <f aca="false">_xlfn.XLOOKUP(C839,customers!$A$1:$A$1001,customers!$G$1:$G$1001,,0)</f>
        <v>United States</v>
      </c>
      <c r="I839" s="1" t="str">
        <f aca="false">VLOOKUP(D839,products!$A$1:$G$49,2,0)</f>
        <v>Lib</v>
      </c>
      <c r="J839" s="1" t="str">
        <f aca="false">VLOOKUP($D839,products!$A$1:$G$49,3,0)</f>
        <v>M</v>
      </c>
      <c r="K839" s="9" t="n">
        <f aca="false">VLOOKUP($D839,products!$A$1:$G$49,4,0)</f>
        <v>2.5</v>
      </c>
      <c r="L839" s="10" t="n">
        <f aca="false">VLOOKUP($D839,products!$A$1:$G$49,5,0)</f>
        <v>33.465</v>
      </c>
      <c r="M839" s="10" t="n">
        <f aca="false">L839*E839</f>
        <v>100.395</v>
      </c>
      <c r="N839" s="1" t="str">
        <f aca="false">IF(I839="Rob","Robusta",IF(I839="Exc","Excelsa",IF(I839="Ara","Arab",IF(I839="Lib","Liberica"))))</f>
        <v>Liberica</v>
      </c>
      <c r="O839" s="1" t="str">
        <f aca="false">IF(J839="M","Medium",IF(J839="L","Light",IF(J839="D","Dark")))</f>
        <v>Medium</v>
      </c>
    </row>
    <row r="840" customFormat="false" ht="15" hidden="false" customHeight="false" outlineLevel="0" collapsed="false">
      <c r="A840" s="7" t="s">
        <v>1637</v>
      </c>
      <c r="B840" s="8" t="n">
        <v>44755</v>
      </c>
      <c r="C840" s="7" t="s">
        <v>1638</v>
      </c>
      <c r="D840" s="1" t="s">
        <v>133</v>
      </c>
      <c r="E840" s="7" t="n">
        <v>5</v>
      </c>
      <c r="F840" s="7" t="str">
        <f aca="false">_xlfn.XLOOKUP(C840,customers!A839:A1839,customers!B839:B1839,,0)</f>
        <v>Romain Avrashin</v>
      </c>
      <c r="G840" s="7" t="str">
        <f aca="false">IF(_xlfn.XLOOKUP(C840,customers!$A$1:$A$1001,customers!$C$1:$C$1001,,3)=0,"",_xlfn.XLOOKUP(C840,customers!$A$1:$A$1001,customers!$C$1:$C$1001,,3))</f>
        <v>ravrashinna@tamu.edu</v>
      </c>
      <c r="H840" s="7" t="str">
        <f aca="false">_xlfn.XLOOKUP(C840,customers!$A$1:$A$1001,customers!$G$1:$G$1001,,0)</f>
        <v>United States</v>
      </c>
      <c r="I840" s="1" t="str">
        <f aca="false">VLOOKUP(D840,products!$A$1:$G$49,2,0)</f>
        <v>Ara</v>
      </c>
      <c r="J840" s="1" t="str">
        <f aca="false">VLOOKUP($D840,products!$A$1:$G$49,3,0)</f>
        <v>D</v>
      </c>
      <c r="K840" s="9" t="n">
        <f aca="false">VLOOKUP($D840,products!$A$1:$G$49,4,0)</f>
        <v>2.5</v>
      </c>
      <c r="L840" s="10" t="n">
        <f aca="false">VLOOKUP($D840,products!$A$1:$G$49,5,0)</f>
        <v>22.885</v>
      </c>
      <c r="M840" s="10" t="n">
        <f aca="false">L840*E840</f>
        <v>114.425</v>
      </c>
      <c r="N840" s="1" t="str">
        <f aca="false">IF(I840="Rob","Robusta",IF(I840="Exc","Excelsa",IF(I840="Ara","Arab",IF(I840="Lib","Liberica"))))</f>
        <v>Arab</v>
      </c>
      <c r="O840" s="1" t="str">
        <f aca="false">IF(J840="M","Medium",IF(J840="L","Light",IF(J840="D","Dark")))</f>
        <v>Dark</v>
      </c>
    </row>
    <row r="841" customFormat="false" ht="15" hidden="false" customHeight="false" outlineLevel="0" collapsed="false">
      <c r="A841" s="7" t="s">
        <v>1639</v>
      </c>
      <c r="B841" s="8" t="n">
        <v>44521</v>
      </c>
      <c r="C841" s="7" t="s">
        <v>1640</v>
      </c>
      <c r="D841" s="1" t="s">
        <v>18</v>
      </c>
      <c r="E841" s="7" t="n">
        <v>5</v>
      </c>
      <c r="F841" s="7" t="str">
        <f aca="false">_xlfn.XLOOKUP(C841,customers!A840:A1840,customers!B840:B1840,,0)</f>
        <v>Miran Doidge</v>
      </c>
      <c r="G841" s="7" t="str">
        <f aca="false">IF(_xlfn.XLOOKUP(C841,customers!$A$1:$A$1001,customers!$C$1:$C$1001,,3)=0,"",_xlfn.XLOOKUP(C841,customers!$A$1:$A$1001,customers!$C$1:$C$1001,,3))</f>
        <v>mdoidgenb@etsy.com</v>
      </c>
      <c r="H841" s="7" t="str">
        <f aca="false">_xlfn.XLOOKUP(C841,customers!$A$1:$A$1001,customers!$G$1:$G$1001,,0)</f>
        <v>United States</v>
      </c>
      <c r="I841" s="1" t="str">
        <f aca="false">VLOOKUP(D841,products!$A$1:$G$49,2,0)</f>
        <v>Exc</v>
      </c>
      <c r="J841" s="1" t="str">
        <f aca="false">VLOOKUP($D841,products!$A$1:$G$49,3,0)</f>
        <v>M</v>
      </c>
      <c r="K841" s="9" t="n">
        <f aca="false">VLOOKUP($D841,products!$A$1:$G$49,4,0)</f>
        <v>0.5</v>
      </c>
      <c r="L841" s="10" t="n">
        <f aca="false">VLOOKUP($D841,products!$A$1:$G$49,5,0)</f>
        <v>8.25</v>
      </c>
      <c r="M841" s="10" t="n">
        <f aca="false">L841*E841</f>
        <v>41.25</v>
      </c>
      <c r="N841" s="1" t="str">
        <f aca="false">IF(I841="Rob","Robusta",IF(I841="Exc","Excelsa",IF(I841="Ara","Arab",IF(I841="Lib","Liberica"))))</f>
        <v>Excelsa</v>
      </c>
      <c r="O841" s="1" t="str">
        <f aca="false">IF(J841="M","Medium",IF(J841="L","Light",IF(J841="D","Dark")))</f>
        <v>Medium</v>
      </c>
    </row>
    <row r="842" customFormat="false" ht="15" hidden="false" customHeight="false" outlineLevel="0" collapsed="false">
      <c r="A842" s="7" t="s">
        <v>1641</v>
      </c>
      <c r="B842" s="8" t="n">
        <v>44574</v>
      </c>
      <c r="C842" s="7" t="s">
        <v>1642</v>
      </c>
      <c r="D842" s="1" t="s">
        <v>172</v>
      </c>
      <c r="E842" s="7" t="n">
        <v>4</v>
      </c>
      <c r="F842" s="7" t="str">
        <f aca="false">_xlfn.XLOOKUP(C842,customers!A841:A1841,customers!B841:B1841,,0)</f>
        <v>Janeva Edinboro</v>
      </c>
      <c r="G842" s="7" t="str">
        <f aca="false">IF(_xlfn.XLOOKUP(C842,customers!$A$1:$A$1001,customers!$C$1:$C$1001,,3)=0,"",_xlfn.XLOOKUP(C842,customers!$A$1:$A$1001,customers!$C$1:$C$1001,,3))</f>
        <v>jedinboronc@reverbnation.com</v>
      </c>
      <c r="H842" s="7" t="str">
        <f aca="false">_xlfn.XLOOKUP(C842,customers!$A$1:$A$1001,customers!$G$1:$G$1001,,0)</f>
        <v>United States</v>
      </c>
      <c r="I842" s="1" t="str">
        <f aca="false">VLOOKUP(D842,products!$A$1:$G$49,2,0)</f>
        <v>Rob</v>
      </c>
      <c r="J842" s="1" t="str">
        <f aca="false">VLOOKUP($D842,products!$A$1:$G$49,3,0)</f>
        <v>L</v>
      </c>
      <c r="K842" s="9" t="n">
        <f aca="false">VLOOKUP($D842,products!$A$1:$G$49,4,0)</f>
        <v>0.5</v>
      </c>
      <c r="L842" s="10" t="n">
        <f aca="false">VLOOKUP($D842,products!$A$1:$G$49,5,0)</f>
        <v>7.17</v>
      </c>
      <c r="M842" s="10" t="n">
        <f aca="false">L842*E842</f>
        <v>28.68</v>
      </c>
      <c r="N842" s="1" t="str">
        <f aca="false">IF(I842="Rob","Robusta",IF(I842="Exc","Excelsa",IF(I842="Ara","Arab",IF(I842="Lib","Liberica"))))</f>
        <v>Robusta</v>
      </c>
      <c r="O842" s="1" t="str">
        <f aca="false">IF(J842="M","Medium",IF(J842="L","Light",IF(J842="D","Dark")))</f>
        <v>Light</v>
      </c>
    </row>
    <row r="843" customFormat="false" ht="15" hidden="false" customHeight="false" outlineLevel="0" collapsed="false">
      <c r="A843" s="7" t="s">
        <v>1643</v>
      </c>
      <c r="B843" s="8" t="n">
        <v>44755</v>
      </c>
      <c r="C843" s="7" t="s">
        <v>1644</v>
      </c>
      <c r="D843" s="1" t="s">
        <v>92</v>
      </c>
      <c r="E843" s="7" t="n">
        <v>1</v>
      </c>
      <c r="F843" s="7" t="str">
        <f aca="false">_xlfn.XLOOKUP(C843,customers!A842:A1842,customers!B842:B1842,,0)</f>
        <v>Trumaine Tewelson</v>
      </c>
      <c r="G843" s="7" t="str">
        <f aca="false">IF(_xlfn.XLOOKUP(C843,customers!$A$1:$A$1001,customers!$C$1:$C$1001,,3)=0,"",_xlfn.XLOOKUP(C843,customers!$A$1:$A$1001,customers!$C$1:$C$1001,,3))</f>
        <v>ttewelsonnd@cdbaby.com</v>
      </c>
      <c r="H843" s="7" t="str">
        <f aca="false">_xlfn.XLOOKUP(C843,customers!$A$1:$A$1001,customers!$G$1:$G$1001,,0)</f>
        <v>United States</v>
      </c>
      <c r="I843" s="1" t="str">
        <f aca="false">VLOOKUP(D843,products!$A$1:$G$49,2,0)</f>
        <v>Lib</v>
      </c>
      <c r="J843" s="1" t="str">
        <f aca="false">VLOOKUP($D843,products!$A$1:$G$49,3,0)</f>
        <v>M</v>
      </c>
      <c r="K843" s="9" t="n">
        <f aca="false">VLOOKUP($D843,products!$A$1:$G$49,4,0)</f>
        <v>0.2</v>
      </c>
      <c r="L843" s="10" t="n">
        <f aca="false">VLOOKUP($D843,products!$A$1:$G$49,5,0)</f>
        <v>4.365</v>
      </c>
      <c r="M843" s="10" t="n">
        <f aca="false">L843*E843</f>
        <v>4.365</v>
      </c>
      <c r="N843" s="1" t="str">
        <f aca="false">IF(I843="Rob","Robusta",IF(I843="Exc","Excelsa",IF(I843="Ara","Arab",IF(I843="Lib","Liberica"))))</f>
        <v>Liberica</v>
      </c>
      <c r="O843" s="1" t="str">
        <f aca="false">IF(J843="M","Medium",IF(J843="L","Light",IF(J843="D","Dark")))</f>
        <v>Medium</v>
      </c>
    </row>
    <row r="844" customFormat="false" ht="15" hidden="false" customHeight="false" outlineLevel="0" collapsed="false">
      <c r="A844" s="7" t="s">
        <v>1645</v>
      </c>
      <c r="B844" s="8" t="n">
        <v>44502</v>
      </c>
      <c r="C844" s="7" t="s">
        <v>1615</v>
      </c>
      <c r="D844" s="1" t="s">
        <v>79</v>
      </c>
      <c r="E844" s="7" t="n">
        <v>2</v>
      </c>
      <c r="F844" s="7" t="e">
        <f aca="false">_xlfn.XLOOKUP(C844,customers!A843:A1843,customers!B843:B1843,,0)</f>
        <v>#N/A</v>
      </c>
      <c r="G844" s="7" t="str">
        <f aca="false">IF(_xlfn.XLOOKUP(C844,customers!$A$1:$A$1001,customers!$C$1:$C$1001,,3)=0,"",_xlfn.XLOOKUP(C844,customers!$A$1:$A$1001,customers!$C$1:$C$1001,,3))</f>
        <v>oskermen3@hatena.ne.jp</v>
      </c>
      <c r="H844" s="7" t="str">
        <f aca="false">_xlfn.XLOOKUP(C844,customers!$A$1:$A$1001,customers!$G$1:$G$1001,,0)</f>
        <v>United States</v>
      </c>
      <c r="I844" s="1" t="str">
        <f aca="false">VLOOKUP(D844,products!$A$1:$G$49,2,0)</f>
        <v>Exc</v>
      </c>
      <c r="J844" s="1" t="str">
        <f aca="false">VLOOKUP($D844,products!$A$1:$G$49,3,0)</f>
        <v>M</v>
      </c>
      <c r="K844" s="9" t="n">
        <f aca="false">VLOOKUP($D844,products!$A$1:$G$49,4,0)</f>
        <v>0.2</v>
      </c>
      <c r="L844" s="10" t="n">
        <f aca="false">VLOOKUP($D844,products!$A$1:$G$49,5,0)</f>
        <v>4.125</v>
      </c>
      <c r="M844" s="10" t="n">
        <f aca="false">L844*E844</f>
        <v>8.25</v>
      </c>
      <c r="N844" s="1" t="str">
        <f aca="false">IF(I844="Rob","Robusta",IF(I844="Exc","Excelsa",IF(I844="Ara","Arab",IF(I844="Lib","Liberica"))))</f>
        <v>Excelsa</v>
      </c>
      <c r="O844" s="1" t="str">
        <f aca="false">IF(J844="M","Medium",IF(J844="L","Light",IF(J844="D","Dark")))</f>
        <v>Medium</v>
      </c>
    </row>
    <row r="845" customFormat="false" ht="15" hidden="false" customHeight="false" outlineLevel="0" collapsed="false">
      <c r="A845" s="7" t="s">
        <v>1646</v>
      </c>
      <c r="B845" s="8" t="n">
        <v>44387</v>
      </c>
      <c r="C845" s="7" t="s">
        <v>1647</v>
      </c>
      <c r="D845" s="1" t="s">
        <v>79</v>
      </c>
      <c r="E845" s="7" t="n">
        <v>2</v>
      </c>
      <c r="F845" s="7" t="str">
        <f aca="false">_xlfn.XLOOKUP(C845,customers!A844:A1844,customers!B844:B1844,,0)</f>
        <v>De Drewitt</v>
      </c>
      <c r="G845" s="7" t="str">
        <f aca="false">IF(_xlfn.XLOOKUP(C845,customers!$A$1:$A$1001,customers!$C$1:$C$1001,,3)=0,"",_xlfn.XLOOKUP(C845,customers!$A$1:$A$1001,customers!$C$1:$C$1001,,3))</f>
        <v>ddrewittnf@mapquest.com</v>
      </c>
      <c r="H845" s="7" t="str">
        <f aca="false">_xlfn.XLOOKUP(C845,customers!$A$1:$A$1001,customers!$G$1:$G$1001,,0)</f>
        <v>United States</v>
      </c>
      <c r="I845" s="1" t="str">
        <f aca="false">VLOOKUP(D845,products!$A$1:$G$49,2,0)</f>
        <v>Exc</v>
      </c>
      <c r="J845" s="1" t="str">
        <f aca="false">VLOOKUP($D845,products!$A$1:$G$49,3,0)</f>
        <v>M</v>
      </c>
      <c r="K845" s="9" t="n">
        <f aca="false">VLOOKUP($D845,products!$A$1:$G$49,4,0)</f>
        <v>0.2</v>
      </c>
      <c r="L845" s="10" t="n">
        <f aca="false">VLOOKUP($D845,products!$A$1:$G$49,5,0)</f>
        <v>4.125</v>
      </c>
      <c r="M845" s="10" t="n">
        <f aca="false">L845*E845</f>
        <v>8.25</v>
      </c>
      <c r="N845" s="1" t="str">
        <f aca="false">IF(I845="Rob","Robusta",IF(I845="Exc","Excelsa",IF(I845="Ara","Arab",IF(I845="Lib","Liberica"))))</f>
        <v>Excelsa</v>
      </c>
      <c r="O845" s="1" t="str">
        <f aca="false">IF(J845="M","Medium",IF(J845="L","Light",IF(J845="D","Dark")))</f>
        <v>Medium</v>
      </c>
    </row>
    <row r="846" customFormat="false" ht="15" hidden="false" customHeight="false" outlineLevel="0" collapsed="false">
      <c r="A846" s="7" t="s">
        <v>1648</v>
      </c>
      <c r="B846" s="8" t="n">
        <v>44476</v>
      </c>
      <c r="C846" s="7" t="s">
        <v>1649</v>
      </c>
      <c r="D846" s="1" t="s">
        <v>87</v>
      </c>
      <c r="E846" s="7" t="n">
        <v>6</v>
      </c>
      <c r="F846" s="7" t="str">
        <f aca="false">_xlfn.XLOOKUP(C846,customers!A845:A1845,customers!B845:B1845,,0)</f>
        <v>Adelheid Gladhill</v>
      </c>
      <c r="G846" s="7" t="str">
        <f aca="false">IF(_xlfn.XLOOKUP(C846,customers!$A$1:$A$1001,customers!$C$1:$C$1001,,3)=0,"",_xlfn.XLOOKUP(C846,customers!$A$1:$A$1001,customers!$C$1:$C$1001,,3))</f>
        <v>agladhillng@stanford.edu</v>
      </c>
      <c r="H846" s="7" t="str">
        <f aca="false">_xlfn.XLOOKUP(C846,customers!$A$1:$A$1001,customers!$G$1:$G$1001,,0)</f>
        <v>United States</v>
      </c>
      <c r="I846" s="1" t="str">
        <f aca="false">VLOOKUP(D846,products!$A$1:$G$49,2,0)</f>
        <v>Ara</v>
      </c>
      <c r="J846" s="1" t="str">
        <f aca="false">VLOOKUP($D846,products!$A$1:$G$49,3,0)</f>
        <v>D</v>
      </c>
      <c r="K846" s="9" t="n">
        <f aca="false">VLOOKUP($D846,products!$A$1:$G$49,4,0)</f>
        <v>0.5</v>
      </c>
      <c r="L846" s="10" t="n">
        <f aca="false">VLOOKUP($D846,products!$A$1:$G$49,5,0)</f>
        <v>5.97</v>
      </c>
      <c r="M846" s="10" t="n">
        <f aca="false">L846*E846</f>
        <v>35.82</v>
      </c>
      <c r="N846" s="1" t="str">
        <f aca="false">IF(I846="Rob","Robusta",IF(I846="Exc","Excelsa",IF(I846="Ara","Arab",IF(I846="Lib","Liberica"))))</f>
        <v>Arab</v>
      </c>
      <c r="O846" s="1" t="str">
        <f aca="false">IF(J846="M","Medium",IF(J846="L","Light",IF(J846="D","Dark")))</f>
        <v>Dark</v>
      </c>
    </row>
    <row r="847" customFormat="false" ht="15" hidden="false" customHeight="false" outlineLevel="0" collapsed="false">
      <c r="A847" s="7" t="s">
        <v>1650</v>
      </c>
      <c r="B847" s="8" t="n">
        <v>43889</v>
      </c>
      <c r="C847" s="7" t="s">
        <v>1651</v>
      </c>
      <c r="D847" s="1" t="s">
        <v>545</v>
      </c>
      <c r="E847" s="7" t="n">
        <v>6</v>
      </c>
      <c r="F847" s="7" t="str">
        <f aca="false">_xlfn.XLOOKUP(C847,customers!A846:A1846,customers!B846:B1846,,0)</f>
        <v>Murielle Lorinez</v>
      </c>
      <c r="G847" s="7" t="str">
        <f aca="false">IF(_xlfn.XLOOKUP(C847,customers!$A$1:$A$1001,customers!$C$1:$C$1001,,3)=0,"",_xlfn.XLOOKUP(C847,customers!$A$1:$A$1001,customers!$C$1:$C$1001,,3))</f>
        <v>mlorineznh@whitehouse.gov</v>
      </c>
      <c r="H847" s="7" t="str">
        <f aca="false">_xlfn.XLOOKUP(C847,customers!$A$1:$A$1001,customers!$G$1:$G$1001,,0)</f>
        <v>United States</v>
      </c>
      <c r="I847" s="1" t="str">
        <f aca="false">VLOOKUP(D847,products!$A$1:$G$49,2,0)</f>
        <v>Exc</v>
      </c>
      <c r="J847" s="1" t="str">
        <f aca="false">VLOOKUP($D847,products!$A$1:$G$49,3,0)</f>
        <v>D</v>
      </c>
      <c r="K847" s="9" t="n">
        <f aca="false">VLOOKUP($D847,products!$A$1:$G$49,4,0)</f>
        <v>2.5</v>
      </c>
      <c r="L847" s="10" t="n">
        <f aca="false">VLOOKUP($D847,products!$A$1:$G$49,5,0)</f>
        <v>27.945</v>
      </c>
      <c r="M847" s="10" t="n">
        <f aca="false">L847*E847</f>
        <v>167.67</v>
      </c>
      <c r="N847" s="1" t="str">
        <f aca="false">IF(I847="Rob","Robusta",IF(I847="Exc","Excelsa",IF(I847="Ara","Arab",IF(I847="Lib","Liberica"))))</f>
        <v>Excelsa</v>
      </c>
      <c r="O847" s="1" t="str">
        <f aca="false">IF(J847="M","Medium",IF(J847="L","Light",IF(J847="D","Dark")))</f>
        <v>Dark</v>
      </c>
    </row>
    <row r="848" customFormat="false" ht="15" hidden="false" customHeight="false" outlineLevel="0" collapsed="false">
      <c r="A848" s="7" t="s">
        <v>1652</v>
      </c>
      <c r="B848" s="8" t="n">
        <v>44747</v>
      </c>
      <c r="C848" s="7" t="s">
        <v>1653</v>
      </c>
      <c r="D848" s="1" t="s">
        <v>186</v>
      </c>
      <c r="E848" s="7" t="n">
        <v>2</v>
      </c>
      <c r="F848" s="7" t="str">
        <f aca="false">_xlfn.XLOOKUP(C848,customers!A847:A1847,customers!B847:B1847,,0)</f>
        <v>Edin Mathe</v>
      </c>
      <c r="G848" s="7" t="str">
        <f aca="false">IF(_xlfn.XLOOKUP(C848,customers!$A$1:$A$1001,customers!$C$1:$C$1001,,3)=0,"",_xlfn.XLOOKUP(C848,customers!$A$1:$A$1001,customers!$C$1:$C$1001,,3))</f>
        <v/>
      </c>
      <c r="H848" s="7" t="str">
        <f aca="false">_xlfn.XLOOKUP(C848,customers!$A$1:$A$1001,customers!$G$1:$G$1001,,0)</f>
        <v>United States</v>
      </c>
      <c r="I848" s="1" t="str">
        <f aca="false">VLOOKUP(D848,products!$A$1:$G$49,2,0)</f>
        <v>Ara</v>
      </c>
      <c r="J848" s="1" t="str">
        <f aca="false">VLOOKUP($D848,products!$A$1:$G$49,3,0)</f>
        <v>M</v>
      </c>
      <c r="K848" s="9" t="n">
        <f aca="false">VLOOKUP($D848,products!$A$1:$G$49,4,0)</f>
        <v>2.5</v>
      </c>
      <c r="L848" s="10" t="n">
        <f aca="false">VLOOKUP($D848,products!$A$1:$G$49,5,0)</f>
        <v>25.875</v>
      </c>
      <c r="M848" s="10" t="n">
        <f aca="false">L848*E848</f>
        <v>51.75</v>
      </c>
      <c r="N848" s="1" t="str">
        <f aca="false">IF(I848="Rob","Robusta",IF(I848="Exc","Excelsa",IF(I848="Ara","Arab",IF(I848="Lib","Liberica"))))</f>
        <v>Arab</v>
      </c>
      <c r="O848" s="1" t="str">
        <f aca="false">IF(J848="M","Medium",IF(J848="L","Light",IF(J848="D","Dark")))</f>
        <v>Medium</v>
      </c>
    </row>
    <row r="849" customFormat="false" ht="15" hidden="false" customHeight="false" outlineLevel="0" collapsed="false">
      <c r="A849" s="7" t="s">
        <v>1654</v>
      </c>
      <c r="B849" s="8" t="n">
        <v>44460</v>
      </c>
      <c r="C849" s="7" t="s">
        <v>1655</v>
      </c>
      <c r="D849" s="1" t="s">
        <v>69</v>
      </c>
      <c r="E849" s="7" t="n">
        <v>3</v>
      </c>
      <c r="F849" s="7" t="str">
        <f aca="false">_xlfn.XLOOKUP(C849,customers!A848:A1848,customers!B848:B1848,,0)</f>
        <v>Mordy Van Der Vlies</v>
      </c>
      <c r="G849" s="7" t="str">
        <f aca="false">IF(_xlfn.XLOOKUP(C849,customers!$A$1:$A$1001,customers!$C$1:$C$1001,,3)=0,"",_xlfn.XLOOKUP(C849,customers!$A$1:$A$1001,customers!$C$1:$C$1001,,3))</f>
        <v>mvannj@wikipedia.org</v>
      </c>
      <c r="H849" s="7" t="str">
        <f aca="false">_xlfn.XLOOKUP(C849,customers!$A$1:$A$1001,customers!$G$1:$G$1001,,0)</f>
        <v>United States</v>
      </c>
      <c r="I849" s="1" t="str">
        <f aca="false">VLOOKUP(D849,products!$A$1:$G$49,2,0)</f>
        <v>Ara</v>
      </c>
      <c r="J849" s="1" t="str">
        <f aca="false">VLOOKUP($D849,products!$A$1:$G$49,3,0)</f>
        <v>D</v>
      </c>
      <c r="K849" s="9" t="n">
        <f aca="false">VLOOKUP($D849,products!$A$1:$G$49,4,0)</f>
        <v>0.2</v>
      </c>
      <c r="L849" s="10" t="n">
        <f aca="false">VLOOKUP($D849,products!$A$1:$G$49,5,0)</f>
        <v>2.985</v>
      </c>
      <c r="M849" s="10" t="n">
        <f aca="false">L849*E849</f>
        <v>8.955</v>
      </c>
      <c r="N849" s="1" t="str">
        <f aca="false">IF(I849="Rob","Robusta",IF(I849="Exc","Excelsa",IF(I849="Ara","Arab",IF(I849="Lib","Liberica"))))</f>
        <v>Arab</v>
      </c>
      <c r="O849" s="1" t="str">
        <f aca="false">IF(J849="M","Medium",IF(J849="L","Light",IF(J849="D","Dark")))</f>
        <v>Dark</v>
      </c>
    </row>
    <row r="850" customFormat="false" ht="15" hidden="false" customHeight="false" outlineLevel="0" collapsed="false">
      <c r="A850" s="7" t="s">
        <v>1656</v>
      </c>
      <c r="B850" s="8" t="n">
        <v>43468</v>
      </c>
      <c r="C850" s="7" t="s">
        <v>1657</v>
      </c>
      <c r="D850" s="1" t="s">
        <v>191</v>
      </c>
      <c r="E850" s="7" t="n">
        <v>6</v>
      </c>
      <c r="F850" s="7" t="str">
        <f aca="false">_xlfn.XLOOKUP(C850,customers!A849:A1849,customers!B849:B1849,,0)</f>
        <v>Spencer Wastell</v>
      </c>
      <c r="G850" s="7" t="str">
        <f aca="false">IF(_xlfn.XLOOKUP(C850,customers!$A$1:$A$1001,customers!$C$1:$C$1001,,3)=0,"",_xlfn.XLOOKUP(C850,customers!$A$1:$A$1001,customers!$C$1:$C$1001,,3))</f>
        <v/>
      </c>
      <c r="H850" s="7" t="str">
        <f aca="false">_xlfn.XLOOKUP(C850,customers!$A$1:$A$1001,customers!$G$1:$G$1001,,0)</f>
        <v>United States</v>
      </c>
      <c r="I850" s="1" t="str">
        <f aca="false">VLOOKUP(D850,products!$A$1:$G$49,2,0)</f>
        <v>Exc</v>
      </c>
      <c r="J850" s="1" t="str">
        <f aca="false">VLOOKUP($D850,products!$A$1:$G$49,3,0)</f>
        <v>L</v>
      </c>
      <c r="K850" s="9" t="n">
        <f aca="false">VLOOKUP($D850,products!$A$1:$G$49,4,0)</f>
        <v>0.5</v>
      </c>
      <c r="L850" s="10" t="n">
        <f aca="false">VLOOKUP($D850,products!$A$1:$G$49,5,0)</f>
        <v>8.91</v>
      </c>
      <c r="M850" s="10" t="n">
        <f aca="false">L850*E850</f>
        <v>53.46</v>
      </c>
      <c r="N850" s="1" t="str">
        <f aca="false">IF(I850="Rob","Robusta",IF(I850="Exc","Excelsa",IF(I850="Ara","Arab",IF(I850="Lib","Liberica"))))</f>
        <v>Excelsa</v>
      </c>
      <c r="O850" s="1" t="str">
        <f aca="false">IF(J850="M","Medium",IF(J850="L","Light",IF(J850="D","Dark")))</f>
        <v>Light</v>
      </c>
    </row>
    <row r="851" customFormat="false" ht="15" hidden="false" customHeight="false" outlineLevel="0" collapsed="false">
      <c r="A851" s="7" t="s">
        <v>1658</v>
      </c>
      <c r="B851" s="8" t="n">
        <v>44628</v>
      </c>
      <c r="C851" s="7" t="s">
        <v>1659</v>
      </c>
      <c r="D851" s="1" t="s">
        <v>130</v>
      </c>
      <c r="E851" s="7" t="n">
        <v>6</v>
      </c>
      <c r="F851" s="7" t="str">
        <f aca="false">_xlfn.XLOOKUP(C851,customers!A850:A1850,customers!B850:B1850,,0)</f>
        <v>Jemimah Ethelston</v>
      </c>
      <c r="G851" s="7" t="str">
        <f aca="false">IF(_xlfn.XLOOKUP(C851,customers!$A$1:$A$1001,customers!$C$1:$C$1001,,3)=0,"",_xlfn.XLOOKUP(C851,customers!$A$1:$A$1001,customers!$C$1:$C$1001,,3))</f>
        <v>jethelstonnl@creativecommons.org</v>
      </c>
      <c r="H851" s="7" t="str">
        <f aca="false">_xlfn.XLOOKUP(C851,customers!$A$1:$A$1001,customers!$G$1:$G$1001,,0)</f>
        <v>United States</v>
      </c>
      <c r="I851" s="1" t="str">
        <f aca="false">VLOOKUP(D851,products!$A$1:$G$49,2,0)</f>
        <v>Ara</v>
      </c>
      <c r="J851" s="1" t="str">
        <f aca="false">VLOOKUP($D851,products!$A$1:$G$49,3,0)</f>
        <v>L</v>
      </c>
      <c r="K851" s="9" t="n">
        <f aca="false">VLOOKUP($D851,products!$A$1:$G$49,4,0)</f>
        <v>0.2</v>
      </c>
      <c r="L851" s="10" t="n">
        <f aca="false">VLOOKUP($D851,products!$A$1:$G$49,5,0)</f>
        <v>3.885</v>
      </c>
      <c r="M851" s="10" t="n">
        <f aca="false">L851*E851</f>
        <v>23.31</v>
      </c>
      <c r="N851" s="1" t="str">
        <f aca="false">IF(I851="Rob","Robusta",IF(I851="Exc","Excelsa",IF(I851="Ara","Arab",IF(I851="Lib","Liberica"))))</f>
        <v>Arab</v>
      </c>
      <c r="O851" s="1" t="str">
        <f aca="false">IF(J851="M","Medium",IF(J851="L","Light",IF(J851="D","Dark")))</f>
        <v>Light</v>
      </c>
    </row>
    <row r="852" customFormat="false" ht="15" hidden="false" customHeight="false" outlineLevel="0" collapsed="false">
      <c r="A852" s="7" t="s">
        <v>1658</v>
      </c>
      <c r="B852" s="8" t="n">
        <v>44628</v>
      </c>
      <c r="C852" s="7" t="s">
        <v>1659</v>
      </c>
      <c r="D852" s="1" t="s">
        <v>59</v>
      </c>
      <c r="E852" s="7" t="n">
        <v>2</v>
      </c>
      <c r="F852" s="7" t="str">
        <f aca="false">_xlfn.XLOOKUP(C852,customers!A851:A1851,customers!B851:B1851,,0)</f>
        <v>Jemimah Ethelston</v>
      </c>
      <c r="G852" s="7" t="str">
        <f aca="false">IF(_xlfn.XLOOKUP(C852,customers!$A$1:$A$1001,customers!$C$1:$C$1001,,3)=0,"",_xlfn.XLOOKUP(C852,customers!$A$1:$A$1001,customers!$C$1:$C$1001,,3))</f>
        <v>jethelstonnl@creativecommons.org</v>
      </c>
      <c r="H852" s="7" t="str">
        <f aca="false">_xlfn.XLOOKUP(C852,customers!$A$1:$A$1001,customers!$G$1:$G$1001,,0)</f>
        <v>United States</v>
      </c>
      <c r="I852" s="1" t="str">
        <f aca="false">VLOOKUP(D852,products!$A$1:$G$49,2,0)</f>
        <v>Ara</v>
      </c>
      <c r="J852" s="1" t="str">
        <f aca="false">VLOOKUP($D852,products!$A$1:$G$49,3,0)</f>
        <v>M</v>
      </c>
      <c r="K852" s="9" t="n">
        <f aca="false">VLOOKUP($D852,products!$A$1:$G$49,4,0)</f>
        <v>0.2</v>
      </c>
      <c r="L852" s="10" t="n">
        <f aca="false">VLOOKUP($D852,products!$A$1:$G$49,5,0)</f>
        <v>3.375</v>
      </c>
      <c r="M852" s="10" t="n">
        <f aca="false">L852*E852</f>
        <v>6.75</v>
      </c>
      <c r="N852" s="1" t="str">
        <f aca="false">IF(I852="Rob","Robusta",IF(I852="Exc","Excelsa",IF(I852="Ara","Arab",IF(I852="Lib","Liberica"))))</f>
        <v>Arab</v>
      </c>
      <c r="O852" s="1" t="str">
        <f aca="false">IF(J852="M","Medium",IF(J852="L","Light",IF(J852="D","Dark")))</f>
        <v>Medium</v>
      </c>
    </row>
    <row r="853" customFormat="false" ht="15" hidden="false" customHeight="false" outlineLevel="0" collapsed="false">
      <c r="A853" s="7" t="s">
        <v>1660</v>
      </c>
      <c r="B853" s="8" t="n">
        <v>43900</v>
      </c>
      <c r="C853" s="7" t="s">
        <v>1661</v>
      </c>
      <c r="D853" s="1" t="s">
        <v>138</v>
      </c>
      <c r="E853" s="7" t="n">
        <v>1</v>
      </c>
      <c r="F853" s="7" t="str">
        <f aca="false">_xlfn.XLOOKUP(C853,customers!A852:A1852,customers!B852:B1852,,0)</f>
        <v>Perice Eberz</v>
      </c>
      <c r="G853" s="7" t="str">
        <f aca="false">IF(_xlfn.XLOOKUP(C853,customers!$A$1:$A$1001,customers!$C$1:$C$1001,,3)=0,"",_xlfn.XLOOKUP(C853,customers!$A$1:$A$1001,customers!$C$1:$C$1001,,3))</f>
        <v>peberznn@woothemes.com</v>
      </c>
      <c r="H853" s="7" t="str">
        <f aca="false">_xlfn.XLOOKUP(C853,customers!$A$1:$A$1001,customers!$G$1:$G$1001,,0)</f>
        <v>United States</v>
      </c>
      <c r="I853" s="1" t="str">
        <f aca="false">VLOOKUP(D853,products!$A$1:$G$49,2,0)</f>
        <v>Lib</v>
      </c>
      <c r="J853" s="1" t="str">
        <f aca="false">VLOOKUP($D853,products!$A$1:$G$49,3,0)</f>
        <v>D</v>
      </c>
      <c r="K853" s="9" t="n">
        <f aca="false">VLOOKUP($D853,products!$A$1:$G$49,4,0)</f>
        <v>0.5</v>
      </c>
      <c r="L853" s="10" t="n">
        <f aca="false">VLOOKUP($D853,products!$A$1:$G$49,5,0)</f>
        <v>7.77</v>
      </c>
      <c r="M853" s="10" t="n">
        <f aca="false">L853*E853</f>
        <v>7.77</v>
      </c>
      <c r="N853" s="1" t="str">
        <f aca="false">IF(I853="Rob","Robusta",IF(I853="Exc","Excelsa",IF(I853="Ara","Arab",IF(I853="Lib","Liberica"))))</f>
        <v>Liberica</v>
      </c>
      <c r="O853" s="1" t="str">
        <f aca="false">IF(J853="M","Medium",IF(J853="L","Light",IF(J853="D","Dark")))</f>
        <v>Dark</v>
      </c>
    </row>
    <row r="854" customFormat="false" ht="15" hidden="false" customHeight="false" outlineLevel="0" collapsed="false">
      <c r="A854" s="7" t="s">
        <v>1662</v>
      </c>
      <c r="B854" s="8" t="n">
        <v>44527</v>
      </c>
      <c r="C854" s="7" t="s">
        <v>1663</v>
      </c>
      <c r="D854" s="1" t="s">
        <v>124</v>
      </c>
      <c r="E854" s="7" t="n">
        <v>4</v>
      </c>
      <c r="F854" s="7" t="str">
        <f aca="false">_xlfn.XLOOKUP(C854,customers!A853:A1853,customers!B853:B1853,,0)</f>
        <v>Bear Gaish</v>
      </c>
      <c r="G854" s="7" t="str">
        <f aca="false">IF(_xlfn.XLOOKUP(C854,customers!$A$1:$A$1001,customers!$C$1:$C$1001,,3)=0,"",_xlfn.XLOOKUP(C854,customers!$A$1:$A$1001,customers!$C$1:$C$1001,,3))</f>
        <v>bgaishno@altervista.org</v>
      </c>
      <c r="H854" s="7" t="str">
        <f aca="false">_xlfn.XLOOKUP(C854,customers!$A$1:$A$1001,customers!$G$1:$G$1001,,0)</f>
        <v>United States</v>
      </c>
      <c r="I854" s="1" t="str">
        <f aca="false">VLOOKUP(D854,products!$A$1:$G$49,2,0)</f>
        <v>Lib</v>
      </c>
      <c r="J854" s="1" t="str">
        <f aca="false">VLOOKUP($D854,products!$A$1:$G$49,3,0)</f>
        <v>D</v>
      </c>
      <c r="K854" s="9" t="n">
        <f aca="false">VLOOKUP($D854,products!$A$1:$G$49,4,0)</f>
        <v>2.5</v>
      </c>
      <c r="L854" s="10" t="n">
        <f aca="false">VLOOKUP($D854,products!$A$1:$G$49,5,0)</f>
        <v>29.785</v>
      </c>
      <c r="M854" s="10" t="n">
        <f aca="false">L854*E854</f>
        <v>119.14</v>
      </c>
      <c r="N854" s="1" t="str">
        <f aca="false">IF(I854="Rob","Robusta",IF(I854="Exc","Excelsa",IF(I854="Ara","Arab",IF(I854="Lib","Liberica"))))</f>
        <v>Liberica</v>
      </c>
      <c r="O854" s="1" t="str">
        <f aca="false">IF(J854="M","Medium",IF(J854="L","Light",IF(J854="D","Dark")))</f>
        <v>Dark</v>
      </c>
    </row>
    <row r="855" customFormat="false" ht="15" hidden="false" customHeight="false" outlineLevel="0" collapsed="false">
      <c r="A855" s="7" t="s">
        <v>1664</v>
      </c>
      <c r="B855" s="8" t="n">
        <v>44259</v>
      </c>
      <c r="C855" s="7" t="s">
        <v>1665</v>
      </c>
      <c r="D855" s="1" t="s">
        <v>42</v>
      </c>
      <c r="E855" s="7" t="n">
        <v>2</v>
      </c>
      <c r="F855" s="7" t="str">
        <f aca="false">_xlfn.XLOOKUP(C855,customers!A854:A1854,customers!B854:B1854,,0)</f>
        <v>Lynnea Danton</v>
      </c>
      <c r="G855" s="7" t="str">
        <f aca="false">IF(_xlfn.XLOOKUP(C855,customers!$A$1:$A$1001,customers!$C$1:$C$1001,,3)=0,"",_xlfn.XLOOKUP(C855,customers!$A$1:$A$1001,customers!$C$1:$C$1001,,3))</f>
        <v>ldantonnp@miitbeian.gov.cn</v>
      </c>
      <c r="H855" s="7" t="str">
        <f aca="false">_xlfn.XLOOKUP(C855,customers!$A$1:$A$1001,customers!$G$1:$G$1001,,0)</f>
        <v>United States</v>
      </c>
      <c r="I855" s="1" t="str">
        <f aca="false">VLOOKUP(D855,products!$A$1:$G$49,2,0)</f>
        <v>Ara</v>
      </c>
      <c r="J855" s="1" t="str">
        <f aca="false">VLOOKUP($D855,products!$A$1:$G$49,3,0)</f>
        <v>D</v>
      </c>
      <c r="K855" s="9" t="n">
        <f aca="false">VLOOKUP($D855,products!$A$1:$G$49,4,0)</f>
        <v>1</v>
      </c>
      <c r="L855" s="10" t="n">
        <f aca="false">VLOOKUP($D855,products!$A$1:$G$49,5,0)</f>
        <v>9.95</v>
      </c>
      <c r="M855" s="10" t="n">
        <f aca="false">L855*E855</f>
        <v>19.9</v>
      </c>
      <c r="N855" s="1" t="str">
        <f aca="false">IF(I855="Rob","Robusta",IF(I855="Exc","Excelsa",IF(I855="Ara","Arab",IF(I855="Lib","Liberica"))))</f>
        <v>Arab</v>
      </c>
      <c r="O855" s="1" t="str">
        <f aca="false">IF(J855="M","Medium",IF(J855="L","Light",IF(J855="D","Dark")))</f>
        <v>Dark</v>
      </c>
    </row>
    <row r="856" customFormat="false" ht="15" hidden="false" customHeight="false" outlineLevel="0" collapsed="false">
      <c r="A856" s="7" t="s">
        <v>1666</v>
      </c>
      <c r="B856" s="8" t="n">
        <v>44516</v>
      </c>
      <c r="C856" s="7" t="s">
        <v>1667</v>
      </c>
      <c r="D856" s="1" t="s">
        <v>172</v>
      </c>
      <c r="E856" s="7" t="n">
        <v>5</v>
      </c>
      <c r="F856" s="7" t="str">
        <f aca="false">_xlfn.XLOOKUP(C856,customers!A855:A1855,customers!B855:B1855,,0)</f>
        <v>Skipton Morrall</v>
      </c>
      <c r="G856" s="7" t="str">
        <f aca="false">IF(_xlfn.XLOOKUP(C856,customers!$A$1:$A$1001,customers!$C$1:$C$1001,,3)=0,"",_xlfn.XLOOKUP(C856,customers!$A$1:$A$1001,customers!$C$1:$C$1001,,3))</f>
        <v>smorrallnq@answers.com</v>
      </c>
      <c r="H856" s="7" t="str">
        <f aca="false">_xlfn.XLOOKUP(C856,customers!$A$1:$A$1001,customers!$G$1:$G$1001,,0)</f>
        <v>United States</v>
      </c>
      <c r="I856" s="1" t="str">
        <f aca="false">VLOOKUP(D856,products!$A$1:$G$49,2,0)</f>
        <v>Rob</v>
      </c>
      <c r="J856" s="1" t="str">
        <f aca="false">VLOOKUP($D856,products!$A$1:$G$49,3,0)</f>
        <v>L</v>
      </c>
      <c r="K856" s="9" t="n">
        <f aca="false">VLOOKUP($D856,products!$A$1:$G$49,4,0)</f>
        <v>0.5</v>
      </c>
      <c r="L856" s="10" t="n">
        <f aca="false">VLOOKUP($D856,products!$A$1:$G$49,5,0)</f>
        <v>7.17</v>
      </c>
      <c r="M856" s="10" t="n">
        <f aca="false">L856*E856</f>
        <v>35.85</v>
      </c>
      <c r="N856" s="1" t="str">
        <f aca="false">IF(I856="Rob","Robusta",IF(I856="Exc","Excelsa",IF(I856="Ara","Arab",IF(I856="Lib","Liberica"))))</f>
        <v>Robusta</v>
      </c>
      <c r="O856" s="1" t="str">
        <f aca="false">IF(J856="M","Medium",IF(J856="L","Light",IF(J856="D","Dark")))</f>
        <v>Light</v>
      </c>
    </row>
    <row r="857" customFormat="false" ht="15" hidden="false" customHeight="false" outlineLevel="0" collapsed="false">
      <c r="A857" s="7" t="s">
        <v>1668</v>
      </c>
      <c r="B857" s="8" t="n">
        <v>43632</v>
      </c>
      <c r="C857" s="7" t="s">
        <v>1669</v>
      </c>
      <c r="D857" s="1" t="s">
        <v>124</v>
      </c>
      <c r="E857" s="7" t="n">
        <v>3</v>
      </c>
      <c r="F857" s="7" t="str">
        <f aca="false">_xlfn.XLOOKUP(C857,customers!A856:A1856,customers!B856:B1856,,0)</f>
        <v>Devan Crownshaw</v>
      </c>
      <c r="G857" s="7" t="str">
        <f aca="false">IF(_xlfn.XLOOKUP(C857,customers!$A$1:$A$1001,customers!$C$1:$C$1001,,3)=0,"",_xlfn.XLOOKUP(C857,customers!$A$1:$A$1001,customers!$C$1:$C$1001,,3))</f>
        <v>dcrownshawnr@photobucket.com</v>
      </c>
      <c r="H857" s="7" t="str">
        <f aca="false">_xlfn.XLOOKUP(C857,customers!$A$1:$A$1001,customers!$G$1:$G$1001,,0)</f>
        <v>United States</v>
      </c>
      <c r="I857" s="1" t="str">
        <f aca="false">VLOOKUP(D857,products!$A$1:$G$49,2,0)</f>
        <v>Lib</v>
      </c>
      <c r="J857" s="1" t="str">
        <f aca="false">VLOOKUP($D857,products!$A$1:$G$49,3,0)</f>
        <v>D</v>
      </c>
      <c r="K857" s="9" t="n">
        <f aca="false">VLOOKUP($D857,products!$A$1:$G$49,4,0)</f>
        <v>2.5</v>
      </c>
      <c r="L857" s="10" t="n">
        <f aca="false">VLOOKUP($D857,products!$A$1:$G$49,5,0)</f>
        <v>29.785</v>
      </c>
      <c r="M857" s="10" t="n">
        <f aca="false">L857*E857</f>
        <v>89.355</v>
      </c>
      <c r="N857" s="1" t="str">
        <f aca="false">IF(I857="Rob","Robusta",IF(I857="Exc","Excelsa",IF(I857="Ara","Arab",IF(I857="Lib","Liberica"))))</f>
        <v>Liberica</v>
      </c>
      <c r="O857" s="1" t="str">
        <f aca="false">IF(J857="M","Medium",IF(J857="L","Light",IF(J857="D","Dark")))</f>
        <v>Dark</v>
      </c>
    </row>
    <row r="858" customFormat="false" ht="15" hidden="false" customHeight="false" outlineLevel="0" collapsed="false">
      <c r="A858" s="7" t="s">
        <v>1670</v>
      </c>
      <c r="B858" s="8" t="n">
        <v>44031</v>
      </c>
      <c r="C858" s="7" t="s">
        <v>1615</v>
      </c>
      <c r="D858" s="1" t="s">
        <v>92</v>
      </c>
      <c r="E858" s="7" t="n">
        <v>2</v>
      </c>
      <c r="F858" s="7" t="e">
        <f aca="false">_xlfn.XLOOKUP(C858,customers!A857:A1857,customers!B857:B1857,,0)</f>
        <v>#N/A</v>
      </c>
      <c r="G858" s="7" t="str">
        <f aca="false">IF(_xlfn.XLOOKUP(C858,customers!$A$1:$A$1001,customers!$C$1:$C$1001,,3)=0,"",_xlfn.XLOOKUP(C858,customers!$A$1:$A$1001,customers!$C$1:$C$1001,,3))</f>
        <v>oskermen3@hatena.ne.jp</v>
      </c>
      <c r="H858" s="7" t="str">
        <f aca="false">_xlfn.XLOOKUP(C858,customers!$A$1:$A$1001,customers!$G$1:$G$1001,,0)</f>
        <v>United States</v>
      </c>
      <c r="I858" s="1" t="str">
        <f aca="false">VLOOKUP(D858,products!$A$1:$G$49,2,0)</f>
        <v>Lib</v>
      </c>
      <c r="J858" s="1" t="str">
        <f aca="false">VLOOKUP($D858,products!$A$1:$G$49,3,0)</f>
        <v>M</v>
      </c>
      <c r="K858" s="9" t="n">
        <f aca="false">VLOOKUP($D858,products!$A$1:$G$49,4,0)</f>
        <v>0.2</v>
      </c>
      <c r="L858" s="10" t="n">
        <f aca="false">VLOOKUP($D858,products!$A$1:$G$49,5,0)</f>
        <v>4.365</v>
      </c>
      <c r="M858" s="10" t="n">
        <f aca="false">L858*E858</f>
        <v>8.73</v>
      </c>
      <c r="N858" s="1" t="str">
        <f aca="false">IF(I858="Rob","Robusta",IF(I858="Exc","Excelsa",IF(I858="Ara","Arab",IF(I858="Lib","Liberica"))))</f>
        <v>Liberica</v>
      </c>
      <c r="O858" s="1" t="str">
        <f aca="false">IF(J858="M","Medium",IF(J858="L","Light",IF(J858="D","Dark")))</f>
        <v>Medium</v>
      </c>
    </row>
    <row r="859" customFormat="false" ht="15" hidden="false" customHeight="false" outlineLevel="0" collapsed="false">
      <c r="A859" s="7" t="s">
        <v>1671</v>
      </c>
      <c r="B859" s="8" t="n">
        <v>43889</v>
      </c>
      <c r="C859" s="7" t="s">
        <v>1672</v>
      </c>
      <c r="D859" s="1" t="s">
        <v>25</v>
      </c>
      <c r="E859" s="7" t="n">
        <v>5</v>
      </c>
      <c r="F859" s="7" t="str">
        <f aca="false">_xlfn.XLOOKUP(C859,customers!A858:A1858,customers!B858:B1858,,0)</f>
        <v>Joceline Reddoch</v>
      </c>
      <c r="G859" s="7" t="str">
        <f aca="false">IF(_xlfn.XLOOKUP(C859,customers!$A$1:$A$1001,customers!$C$1:$C$1001,,3)=0,"",_xlfn.XLOOKUP(C859,customers!$A$1:$A$1001,customers!$C$1:$C$1001,,3))</f>
        <v>jreddochnt@sun.com</v>
      </c>
      <c r="H859" s="7" t="str">
        <f aca="false">_xlfn.XLOOKUP(C859,customers!$A$1:$A$1001,customers!$G$1:$G$1001,,0)</f>
        <v>United States</v>
      </c>
      <c r="I859" s="1" t="str">
        <f aca="false">VLOOKUP(D859,products!$A$1:$G$49,2,0)</f>
        <v>Rob</v>
      </c>
      <c r="J859" s="1" t="str">
        <f aca="false">VLOOKUP($D859,products!$A$1:$G$49,3,0)</f>
        <v>L</v>
      </c>
      <c r="K859" s="9" t="n">
        <f aca="false">VLOOKUP($D859,products!$A$1:$G$49,4,0)</f>
        <v>2.5</v>
      </c>
      <c r="L859" s="10" t="n">
        <f aca="false">VLOOKUP($D859,products!$A$1:$G$49,5,0)</f>
        <v>27.485</v>
      </c>
      <c r="M859" s="10" t="n">
        <f aca="false">L859*E859</f>
        <v>137.425</v>
      </c>
      <c r="N859" s="1" t="str">
        <f aca="false">IF(I859="Rob","Robusta",IF(I859="Exc","Excelsa",IF(I859="Ara","Arab",IF(I859="Lib","Liberica"))))</f>
        <v>Robusta</v>
      </c>
      <c r="O859" s="1" t="str">
        <f aca="false">IF(J859="M","Medium",IF(J859="L","Light",IF(J859="D","Dark")))</f>
        <v>Light</v>
      </c>
    </row>
    <row r="860" customFormat="false" ht="15" hidden="false" customHeight="false" outlineLevel="0" collapsed="false">
      <c r="A860" s="7" t="s">
        <v>1673</v>
      </c>
      <c r="B860" s="8" t="n">
        <v>43638</v>
      </c>
      <c r="C860" s="7" t="s">
        <v>1674</v>
      </c>
      <c r="D860" s="1" t="s">
        <v>93</v>
      </c>
      <c r="E860" s="7" t="n">
        <v>4</v>
      </c>
      <c r="F860" s="7" t="str">
        <f aca="false">_xlfn.XLOOKUP(C860,customers!A859:A1859,customers!B859:B1859,,0)</f>
        <v>Shelley Titley</v>
      </c>
      <c r="G860" s="7" t="str">
        <f aca="false">IF(_xlfn.XLOOKUP(C860,customers!$A$1:$A$1001,customers!$C$1:$C$1001,,3)=0,"",_xlfn.XLOOKUP(C860,customers!$A$1:$A$1001,customers!$C$1:$C$1001,,3))</f>
        <v>stitleynu@whitehouse.gov</v>
      </c>
      <c r="H860" s="7" t="str">
        <f aca="false">_xlfn.XLOOKUP(C860,customers!$A$1:$A$1001,customers!$G$1:$G$1001,,0)</f>
        <v>United States</v>
      </c>
      <c r="I860" s="1" t="str">
        <f aca="false">VLOOKUP(D860,products!$A$1:$G$49,2,0)</f>
        <v>Lib</v>
      </c>
      <c r="J860" s="1" t="str">
        <f aca="false">VLOOKUP($D860,products!$A$1:$G$49,3,0)</f>
        <v>M</v>
      </c>
      <c r="K860" s="9" t="n">
        <f aca="false">VLOOKUP($D860,products!$A$1:$G$49,4,0)</f>
        <v>0.5</v>
      </c>
      <c r="L860" s="10" t="n">
        <f aca="false">VLOOKUP($D860,products!$A$1:$G$49,5,0)</f>
        <v>8.73</v>
      </c>
      <c r="M860" s="10" t="n">
        <f aca="false">L860*E860</f>
        <v>34.92</v>
      </c>
      <c r="N860" s="1" t="str">
        <f aca="false">IF(I860="Rob","Robusta",IF(I860="Exc","Excelsa",IF(I860="Ara","Arab",IF(I860="Lib","Liberica"))))</f>
        <v>Liberica</v>
      </c>
      <c r="O860" s="1" t="str">
        <f aca="false">IF(J860="M","Medium",IF(J860="L","Light",IF(J860="D","Dark")))</f>
        <v>Medium</v>
      </c>
    </row>
    <row r="861" customFormat="false" ht="15" hidden="false" customHeight="false" outlineLevel="0" collapsed="false">
      <c r="A861" s="7" t="s">
        <v>1675</v>
      </c>
      <c r="B861" s="8" t="n">
        <v>43716</v>
      </c>
      <c r="C861" s="7" t="s">
        <v>1676</v>
      </c>
      <c r="D861" s="1" t="s">
        <v>219</v>
      </c>
      <c r="E861" s="7" t="n">
        <v>6</v>
      </c>
      <c r="F861" s="7" t="str">
        <f aca="false">_xlfn.XLOOKUP(C861,customers!A860:A1860,customers!B860:B1860,,0)</f>
        <v>Redd Simao</v>
      </c>
      <c r="G861" s="7" t="str">
        <f aca="false">IF(_xlfn.XLOOKUP(C861,customers!$A$1:$A$1001,customers!$C$1:$C$1001,,3)=0,"",_xlfn.XLOOKUP(C861,customers!$A$1:$A$1001,customers!$C$1:$C$1001,,3))</f>
        <v>rsimaonv@simplemachines.org</v>
      </c>
      <c r="H861" s="7" t="str">
        <f aca="false">_xlfn.XLOOKUP(C861,customers!$A$1:$A$1001,customers!$G$1:$G$1001,,0)</f>
        <v>United States</v>
      </c>
      <c r="I861" s="1" t="str">
        <f aca="false">VLOOKUP(D861,products!$A$1:$G$49,2,0)</f>
        <v>Ara</v>
      </c>
      <c r="J861" s="1" t="str">
        <f aca="false">VLOOKUP($D861,products!$A$1:$G$49,3,0)</f>
        <v>L</v>
      </c>
      <c r="K861" s="9" t="n">
        <f aca="false">VLOOKUP($D861,products!$A$1:$G$49,4,0)</f>
        <v>2.5</v>
      </c>
      <c r="L861" s="10" t="n">
        <f aca="false">VLOOKUP($D861,products!$A$1:$G$49,5,0)</f>
        <v>29.785</v>
      </c>
      <c r="M861" s="10" t="n">
        <f aca="false">L861*E861</f>
        <v>178.71</v>
      </c>
      <c r="N861" s="1" t="str">
        <f aca="false">IF(I861="Rob","Robusta",IF(I861="Exc","Excelsa",IF(I861="Ara","Arab",IF(I861="Lib","Liberica"))))</f>
        <v>Arab</v>
      </c>
      <c r="O861" s="1" t="str">
        <f aca="false">IF(J861="M","Medium",IF(J861="L","Light",IF(J861="D","Dark")))</f>
        <v>Light</v>
      </c>
    </row>
    <row r="862" customFormat="false" ht="15" hidden="false" customHeight="false" outlineLevel="0" collapsed="false">
      <c r="A862" s="7" t="s">
        <v>1677</v>
      </c>
      <c r="B862" s="8" t="n">
        <v>44707</v>
      </c>
      <c r="C862" s="7" t="s">
        <v>1678</v>
      </c>
      <c r="D862" s="1" t="s">
        <v>186</v>
      </c>
      <c r="E862" s="7" t="n">
        <v>1</v>
      </c>
      <c r="F862" s="7" t="str">
        <f aca="false">_xlfn.XLOOKUP(C862,customers!A861:A1861,customers!B861:B1861,,0)</f>
        <v>Cece Inker</v>
      </c>
      <c r="G862" s="7" t="str">
        <f aca="false">IF(_xlfn.XLOOKUP(C862,customers!$A$1:$A$1001,customers!$C$1:$C$1001,,3)=0,"",_xlfn.XLOOKUP(C862,customers!$A$1:$A$1001,customers!$C$1:$C$1001,,3))</f>
        <v/>
      </c>
      <c r="H862" s="7" t="str">
        <f aca="false">_xlfn.XLOOKUP(C862,customers!$A$1:$A$1001,customers!$G$1:$G$1001,,0)</f>
        <v>United States</v>
      </c>
      <c r="I862" s="1" t="str">
        <f aca="false">VLOOKUP(D862,products!$A$1:$G$49,2,0)</f>
        <v>Ara</v>
      </c>
      <c r="J862" s="1" t="str">
        <f aca="false">VLOOKUP($D862,products!$A$1:$G$49,3,0)</f>
        <v>M</v>
      </c>
      <c r="K862" s="9" t="n">
        <f aca="false">VLOOKUP($D862,products!$A$1:$G$49,4,0)</f>
        <v>2.5</v>
      </c>
      <c r="L862" s="10" t="n">
        <f aca="false">VLOOKUP($D862,products!$A$1:$G$49,5,0)</f>
        <v>25.875</v>
      </c>
      <c r="M862" s="10" t="n">
        <f aca="false">L862*E862</f>
        <v>25.875</v>
      </c>
      <c r="N862" s="1" t="str">
        <f aca="false">IF(I862="Rob","Robusta",IF(I862="Exc","Excelsa",IF(I862="Ara","Arab",IF(I862="Lib","Liberica"))))</f>
        <v>Arab</v>
      </c>
      <c r="O862" s="1" t="str">
        <f aca="false">IF(J862="M","Medium",IF(J862="L","Light",IF(J862="D","Dark")))</f>
        <v>Medium</v>
      </c>
    </row>
    <row r="863" customFormat="false" ht="15" hidden="false" customHeight="false" outlineLevel="0" collapsed="false">
      <c r="A863" s="7" t="s">
        <v>1679</v>
      </c>
      <c r="B863" s="8" t="n">
        <v>43802</v>
      </c>
      <c r="C863" s="7" t="s">
        <v>1680</v>
      </c>
      <c r="D863" s="1" t="s">
        <v>28</v>
      </c>
      <c r="E863" s="7" t="n">
        <v>6</v>
      </c>
      <c r="F863" s="7" t="str">
        <f aca="false">_xlfn.XLOOKUP(C863,customers!A862:A1862,customers!B862:B1862,,0)</f>
        <v>Noel Chisholm</v>
      </c>
      <c r="G863" s="7" t="str">
        <f aca="false">IF(_xlfn.XLOOKUP(C863,customers!$A$1:$A$1001,customers!$C$1:$C$1001,,3)=0,"",_xlfn.XLOOKUP(C863,customers!$A$1:$A$1001,customers!$C$1:$C$1001,,3))</f>
        <v>nchisholmnx@example.com</v>
      </c>
      <c r="H863" s="7" t="str">
        <f aca="false">_xlfn.XLOOKUP(C863,customers!$A$1:$A$1001,customers!$G$1:$G$1001,,0)</f>
        <v>United States</v>
      </c>
      <c r="I863" s="1" t="str">
        <f aca="false">VLOOKUP(D863,products!$A$1:$G$49,2,0)</f>
        <v>Lib</v>
      </c>
      <c r="J863" s="1" t="str">
        <f aca="false">VLOOKUP($D863,products!$A$1:$G$49,3,0)</f>
        <v>D</v>
      </c>
      <c r="K863" s="9" t="n">
        <f aca="false">VLOOKUP($D863,products!$A$1:$G$49,4,0)</f>
        <v>1</v>
      </c>
      <c r="L863" s="10" t="n">
        <f aca="false">VLOOKUP($D863,products!$A$1:$G$49,5,0)</f>
        <v>12.95</v>
      </c>
      <c r="M863" s="10" t="n">
        <f aca="false">L863*E863</f>
        <v>77.7</v>
      </c>
      <c r="N863" s="1" t="str">
        <f aca="false">IF(I863="Rob","Robusta",IF(I863="Exc","Excelsa",IF(I863="Ara","Arab",IF(I863="Lib","Liberica"))))</f>
        <v>Liberica</v>
      </c>
      <c r="O863" s="1" t="str">
        <f aca="false">IF(J863="M","Medium",IF(J863="L","Light",IF(J863="D","Dark")))</f>
        <v>Dark</v>
      </c>
    </row>
    <row r="864" customFormat="false" ht="15" hidden="false" customHeight="false" outlineLevel="0" collapsed="false">
      <c r="A864" s="7" t="s">
        <v>1681</v>
      </c>
      <c r="B864" s="8" t="n">
        <v>43725</v>
      </c>
      <c r="C864" s="7" t="s">
        <v>1682</v>
      </c>
      <c r="D864" s="1" t="s">
        <v>17</v>
      </c>
      <c r="E864" s="7" t="n">
        <v>1</v>
      </c>
      <c r="F864" s="7" t="str">
        <f aca="false">_xlfn.XLOOKUP(C864,customers!A863:A1863,customers!B863:B1863,,0)</f>
        <v>Grazia Oats</v>
      </c>
      <c r="G864" s="7" t="str">
        <f aca="false">IF(_xlfn.XLOOKUP(C864,customers!$A$1:$A$1001,customers!$C$1:$C$1001,,3)=0,"",_xlfn.XLOOKUP(C864,customers!$A$1:$A$1001,customers!$C$1:$C$1001,,3))</f>
        <v>goatsny@live.com</v>
      </c>
      <c r="H864" s="7" t="str">
        <f aca="false">_xlfn.XLOOKUP(C864,customers!$A$1:$A$1001,customers!$G$1:$G$1001,,0)</f>
        <v>United States</v>
      </c>
      <c r="I864" s="1" t="str">
        <f aca="false">VLOOKUP(D864,products!$A$1:$G$49,2,0)</f>
        <v>Rob</v>
      </c>
      <c r="J864" s="1" t="str">
        <f aca="false">VLOOKUP($D864,products!$A$1:$G$49,3,0)</f>
        <v>M</v>
      </c>
      <c r="K864" s="9" t="n">
        <f aca="false">VLOOKUP($D864,products!$A$1:$G$49,4,0)</f>
        <v>1</v>
      </c>
      <c r="L864" s="10" t="n">
        <f aca="false">VLOOKUP($D864,products!$A$1:$G$49,5,0)</f>
        <v>9.95</v>
      </c>
      <c r="M864" s="10" t="n">
        <f aca="false">L864*E864</f>
        <v>9.95</v>
      </c>
      <c r="N864" s="1" t="str">
        <f aca="false">IF(I864="Rob","Robusta",IF(I864="Exc","Excelsa",IF(I864="Ara","Arab",IF(I864="Lib","Liberica"))))</f>
        <v>Robusta</v>
      </c>
      <c r="O864" s="1" t="str">
        <f aca="false">IF(J864="M","Medium",IF(J864="L","Light",IF(J864="D","Dark")))</f>
        <v>Medium</v>
      </c>
    </row>
    <row r="865" customFormat="false" ht="15" hidden="false" customHeight="false" outlineLevel="0" collapsed="false">
      <c r="A865" s="7" t="s">
        <v>1683</v>
      </c>
      <c r="B865" s="8" t="n">
        <v>44712</v>
      </c>
      <c r="C865" s="7" t="s">
        <v>1684</v>
      </c>
      <c r="D865" s="1" t="s">
        <v>111</v>
      </c>
      <c r="E865" s="7" t="n">
        <v>2</v>
      </c>
      <c r="F865" s="7" t="str">
        <f aca="false">_xlfn.XLOOKUP(C865,customers!A864:A1864,customers!B864:B1864,,0)</f>
        <v>Meade Birkin</v>
      </c>
      <c r="G865" s="7" t="str">
        <f aca="false">IF(_xlfn.XLOOKUP(C865,customers!$A$1:$A$1001,customers!$C$1:$C$1001,,3)=0,"",_xlfn.XLOOKUP(C865,customers!$A$1:$A$1001,customers!$C$1:$C$1001,,3))</f>
        <v>mbirkinnz@java.com</v>
      </c>
      <c r="H865" s="7" t="str">
        <f aca="false">_xlfn.XLOOKUP(C865,customers!$A$1:$A$1001,customers!$G$1:$G$1001,,0)</f>
        <v>United States</v>
      </c>
      <c r="I865" s="1" t="str">
        <f aca="false">VLOOKUP(D865,products!$A$1:$G$49,2,0)</f>
        <v>Lib</v>
      </c>
      <c r="J865" s="1" t="str">
        <f aca="false">VLOOKUP($D865,products!$A$1:$G$49,3,0)</f>
        <v>M</v>
      </c>
      <c r="K865" s="9" t="n">
        <f aca="false">VLOOKUP($D865,products!$A$1:$G$49,4,0)</f>
        <v>1</v>
      </c>
      <c r="L865" s="10" t="n">
        <f aca="false">VLOOKUP($D865,products!$A$1:$G$49,5,0)</f>
        <v>14.55</v>
      </c>
      <c r="M865" s="10" t="n">
        <f aca="false">L865*E865</f>
        <v>29.1</v>
      </c>
      <c r="N865" s="1" t="str">
        <f aca="false">IF(I865="Rob","Robusta",IF(I865="Exc","Excelsa",IF(I865="Ara","Arab",IF(I865="Lib","Liberica"))))</f>
        <v>Liberica</v>
      </c>
      <c r="O865" s="1" t="str">
        <f aca="false">IF(J865="M","Medium",IF(J865="L","Light",IF(J865="D","Dark")))</f>
        <v>Medium</v>
      </c>
    </row>
    <row r="866" customFormat="false" ht="15" hidden="false" customHeight="false" outlineLevel="0" collapsed="false">
      <c r="A866" s="7" t="s">
        <v>1685</v>
      </c>
      <c r="B866" s="8" t="n">
        <v>43759</v>
      </c>
      <c r="C866" s="7" t="s">
        <v>1686</v>
      </c>
      <c r="D866" s="1" t="s">
        <v>197</v>
      </c>
      <c r="E866" s="7" t="n">
        <v>6</v>
      </c>
      <c r="F866" s="7" t="str">
        <f aca="false">_xlfn.XLOOKUP(C866,customers!A865:A1865,customers!B865:B1865,,0)</f>
        <v>Ronda Pyson</v>
      </c>
      <c r="G866" s="7" t="str">
        <f aca="false">IF(_xlfn.XLOOKUP(C866,customers!$A$1:$A$1001,customers!$C$1:$C$1001,,3)=0,"",_xlfn.XLOOKUP(C866,customers!$A$1:$A$1001,customers!$C$1:$C$1001,,3))</f>
        <v>rpysono0@constantcontact.com</v>
      </c>
      <c r="H866" s="7" t="str">
        <f aca="false">_xlfn.XLOOKUP(C866,customers!$A$1:$A$1001,customers!$G$1:$G$1001,,0)</f>
        <v>Ireland</v>
      </c>
      <c r="I866" s="1" t="str">
        <f aca="false">VLOOKUP(D866,products!$A$1:$G$49,2,0)</f>
        <v>Rob</v>
      </c>
      <c r="J866" s="1" t="str">
        <f aca="false">VLOOKUP($D866,products!$A$1:$G$49,3,0)</f>
        <v>L</v>
      </c>
      <c r="K866" s="9" t="n">
        <f aca="false">VLOOKUP($D866,products!$A$1:$G$49,4,0)</f>
        <v>0.2</v>
      </c>
      <c r="L866" s="10" t="n">
        <f aca="false">VLOOKUP($D866,products!$A$1:$G$49,5,0)</f>
        <v>3.585</v>
      </c>
      <c r="M866" s="10" t="n">
        <f aca="false">L866*E866</f>
        <v>21.51</v>
      </c>
      <c r="N866" s="1" t="str">
        <f aca="false">IF(I866="Rob","Robusta",IF(I866="Exc","Excelsa",IF(I866="Ara","Arab",IF(I866="Lib","Liberica"))))</f>
        <v>Robusta</v>
      </c>
      <c r="O866" s="1" t="str">
        <f aca="false">IF(J866="M","Medium",IF(J866="L","Light",IF(J866="D","Dark")))</f>
        <v>Light</v>
      </c>
    </row>
    <row r="867" customFormat="false" ht="15" hidden="false" customHeight="false" outlineLevel="0" collapsed="false">
      <c r="A867" s="7" t="s">
        <v>1687</v>
      </c>
      <c r="B867" s="8" t="n">
        <v>44675</v>
      </c>
      <c r="C867" s="7" t="s">
        <v>1688</v>
      </c>
      <c r="D867" s="1" t="s">
        <v>82</v>
      </c>
      <c r="E867" s="7" t="n">
        <v>1</v>
      </c>
      <c r="F867" s="7" t="str">
        <f aca="false">_xlfn.XLOOKUP(C867,customers!A866:A1866,customers!B866:B1866,,0)</f>
        <v>Modesty MacConnechie</v>
      </c>
      <c r="G867" s="7" t="str">
        <f aca="false">IF(_xlfn.XLOOKUP(C867,customers!$A$1:$A$1001,customers!$C$1:$C$1001,,3)=0,"",_xlfn.XLOOKUP(C867,customers!$A$1:$A$1001,customers!$C$1:$C$1001,,3))</f>
        <v>mmacconnechieo9@reuters.com</v>
      </c>
      <c r="H867" s="7" t="str">
        <f aca="false">_xlfn.XLOOKUP(C867,customers!$A$1:$A$1001,customers!$G$1:$G$1001,,0)</f>
        <v>United States</v>
      </c>
      <c r="I867" s="1" t="str">
        <f aca="false">VLOOKUP(D867,products!$A$1:$G$49,2,0)</f>
        <v>Ara</v>
      </c>
      <c r="J867" s="1" t="str">
        <f aca="false">VLOOKUP($D867,products!$A$1:$G$49,3,0)</f>
        <v>M</v>
      </c>
      <c r="K867" s="9" t="n">
        <f aca="false">VLOOKUP($D867,products!$A$1:$G$49,4,0)</f>
        <v>0.5</v>
      </c>
      <c r="L867" s="10" t="n">
        <f aca="false">VLOOKUP($D867,products!$A$1:$G$49,5,0)</f>
        <v>6.75</v>
      </c>
      <c r="M867" s="10" t="n">
        <f aca="false">L867*E867</f>
        <v>6.75</v>
      </c>
      <c r="N867" s="1" t="str">
        <f aca="false">IF(I867="Rob","Robusta",IF(I867="Exc","Excelsa",IF(I867="Ara","Arab",IF(I867="Lib","Liberica"))))</f>
        <v>Arab</v>
      </c>
      <c r="O867" s="1" t="str">
        <f aca="false">IF(J867="M","Medium",IF(J867="L","Light",IF(J867="D","Dark")))</f>
        <v>Medium</v>
      </c>
    </row>
    <row r="868" customFormat="false" ht="15" hidden="false" customHeight="false" outlineLevel="0" collapsed="false">
      <c r="A868" s="7" t="s">
        <v>1689</v>
      </c>
      <c r="B868" s="8" t="n">
        <v>44209</v>
      </c>
      <c r="C868" s="7" t="s">
        <v>1690</v>
      </c>
      <c r="D868" s="1" t="s">
        <v>87</v>
      </c>
      <c r="E868" s="7" t="n">
        <v>3</v>
      </c>
      <c r="F868" s="7" t="str">
        <f aca="false">_xlfn.XLOOKUP(C868,customers!A867:A1867,customers!B867:B1867,,0)</f>
        <v>Rafaela Treacher</v>
      </c>
      <c r="G868" s="7" t="str">
        <f aca="false">IF(_xlfn.XLOOKUP(C868,customers!$A$1:$A$1001,customers!$C$1:$C$1001,,3)=0,"",_xlfn.XLOOKUP(C868,customers!$A$1:$A$1001,customers!$C$1:$C$1001,,3))</f>
        <v>rtreachero2@usa.gov</v>
      </c>
      <c r="H868" s="7" t="str">
        <f aca="false">_xlfn.XLOOKUP(C868,customers!$A$1:$A$1001,customers!$G$1:$G$1001,,0)</f>
        <v>Ireland</v>
      </c>
      <c r="I868" s="1" t="str">
        <f aca="false">VLOOKUP(D868,products!$A$1:$G$49,2,0)</f>
        <v>Ara</v>
      </c>
      <c r="J868" s="1" t="str">
        <f aca="false">VLOOKUP($D868,products!$A$1:$G$49,3,0)</f>
        <v>D</v>
      </c>
      <c r="K868" s="9" t="n">
        <f aca="false">VLOOKUP($D868,products!$A$1:$G$49,4,0)</f>
        <v>0.5</v>
      </c>
      <c r="L868" s="10" t="n">
        <f aca="false">VLOOKUP($D868,products!$A$1:$G$49,5,0)</f>
        <v>5.97</v>
      </c>
      <c r="M868" s="10" t="n">
        <f aca="false">L868*E868</f>
        <v>17.91</v>
      </c>
      <c r="N868" s="1" t="str">
        <f aca="false">IF(I868="Rob","Robusta",IF(I868="Exc","Excelsa",IF(I868="Ara","Arab",IF(I868="Lib","Liberica"))))</f>
        <v>Arab</v>
      </c>
      <c r="O868" s="1" t="str">
        <f aca="false">IF(J868="M","Medium",IF(J868="L","Light",IF(J868="D","Dark")))</f>
        <v>Dark</v>
      </c>
    </row>
    <row r="869" customFormat="false" ht="15" hidden="false" customHeight="false" outlineLevel="0" collapsed="false">
      <c r="A869" s="7" t="s">
        <v>1691</v>
      </c>
      <c r="B869" s="8" t="n">
        <v>44792</v>
      </c>
      <c r="C869" s="7" t="s">
        <v>1692</v>
      </c>
      <c r="D869" s="1" t="s">
        <v>219</v>
      </c>
      <c r="E869" s="7" t="n">
        <v>1</v>
      </c>
      <c r="F869" s="7" t="str">
        <f aca="false">_xlfn.XLOOKUP(C869,customers!A868:A1868,customers!B868:B1868,,0)</f>
        <v>Bee Fattorini</v>
      </c>
      <c r="G869" s="7" t="str">
        <f aca="false">IF(_xlfn.XLOOKUP(C869,customers!$A$1:$A$1001,customers!$C$1:$C$1001,,3)=0,"",_xlfn.XLOOKUP(C869,customers!$A$1:$A$1001,customers!$C$1:$C$1001,,3))</f>
        <v>bfattorinio3@quantcast.com</v>
      </c>
      <c r="H869" s="7" t="str">
        <f aca="false">_xlfn.XLOOKUP(C869,customers!$A$1:$A$1001,customers!$G$1:$G$1001,,0)</f>
        <v>Ireland</v>
      </c>
      <c r="I869" s="1" t="str">
        <f aca="false">VLOOKUP(D869,products!$A$1:$G$49,2,0)</f>
        <v>Ara</v>
      </c>
      <c r="J869" s="1" t="str">
        <f aca="false">VLOOKUP($D869,products!$A$1:$G$49,3,0)</f>
        <v>L</v>
      </c>
      <c r="K869" s="9" t="n">
        <f aca="false">VLOOKUP($D869,products!$A$1:$G$49,4,0)</f>
        <v>2.5</v>
      </c>
      <c r="L869" s="10" t="n">
        <f aca="false">VLOOKUP($D869,products!$A$1:$G$49,5,0)</f>
        <v>29.785</v>
      </c>
      <c r="M869" s="10" t="n">
        <f aca="false">L869*E869</f>
        <v>29.785</v>
      </c>
      <c r="N869" s="1" t="str">
        <f aca="false">IF(I869="Rob","Robusta",IF(I869="Exc","Excelsa",IF(I869="Ara","Arab",IF(I869="Lib","Liberica"))))</f>
        <v>Arab</v>
      </c>
      <c r="O869" s="1" t="str">
        <f aca="false">IF(J869="M","Medium",IF(J869="L","Light",IF(J869="D","Dark")))</f>
        <v>Light</v>
      </c>
    </row>
    <row r="870" customFormat="false" ht="15" hidden="false" customHeight="false" outlineLevel="0" collapsed="false">
      <c r="A870" s="7" t="s">
        <v>1693</v>
      </c>
      <c r="B870" s="8" t="n">
        <v>43526</v>
      </c>
      <c r="C870" s="7" t="s">
        <v>1694</v>
      </c>
      <c r="D870" s="1" t="s">
        <v>18</v>
      </c>
      <c r="E870" s="7" t="n">
        <v>5</v>
      </c>
      <c r="F870" s="7" t="str">
        <f aca="false">_xlfn.XLOOKUP(C870,customers!A869:A1869,customers!B869:B1869,,0)</f>
        <v>Margie Palleske</v>
      </c>
      <c r="G870" s="7" t="str">
        <f aca="false">IF(_xlfn.XLOOKUP(C870,customers!$A$1:$A$1001,customers!$C$1:$C$1001,,3)=0,"",_xlfn.XLOOKUP(C870,customers!$A$1:$A$1001,customers!$C$1:$C$1001,,3))</f>
        <v>mpalleskeo4@nyu.edu</v>
      </c>
      <c r="H870" s="7" t="str">
        <f aca="false">_xlfn.XLOOKUP(C870,customers!$A$1:$A$1001,customers!$G$1:$G$1001,,0)</f>
        <v>United States</v>
      </c>
      <c r="I870" s="1" t="str">
        <f aca="false">VLOOKUP(D870,products!$A$1:$G$49,2,0)</f>
        <v>Exc</v>
      </c>
      <c r="J870" s="1" t="str">
        <f aca="false">VLOOKUP($D870,products!$A$1:$G$49,3,0)</f>
        <v>M</v>
      </c>
      <c r="K870" s="9" t="n">
        <f aca="false">VLOOKUP($D870,products!$A$1:$G$49,4,0)</f>
        <v>0.5</v>
      </c>
      <c r="L870" s="10" t="n">
        <f aca="false">VLOOKUP($D870,products!$A$1:$G$49,5,0)</f>
        <v>8.25</v>
      </c>
      <c r="M870" s="10" t="n">
        <f aca="false">L870*E870</f>
        <v>41.25</v>
      </c>
      <c r="N870" s="1" t="str">
        <f aca="false">IF(I870="Rob","Robusta",IF(I870="Exc","Excelsa",IF(I870="Ara","Arab",IF(I870="Lib","Liberica"))))</f>
        <v>Excelsa</v>
      </c>
      <c r="O870" s="1" t="str">
        <f aca="false">IF(J870="M","Medium",IF(J870="L","Light",IF(J870="D","Dark")))</f>
        <v>Medium</v>
      </c>
    </row>
    <row r="871" customFormat="false" ht="15" hidden="false" customHeight="false" outlineLevel="0" collapsed="false">
      <c r="A871" s="7" t="s">
        <v>1695</v>
      </c>
      <c r="B871" s="8" t="n">
        <v>43851</v>
      </c>
      <c r="C871" s="7" t="s">
        <v>1696</v>
      </c>
      <c r="D871" s="1" t="s">
        <v>37</v>
      </c>
      <c r="E871" s="7" t="n">
        <v>3</v>
      </c>
      <c r="F871" s="7" t="str">
        <f aca="false">_xlfn.XLOOKUP(C871,customers!A870:A1870,customers!B870:B1870,,0)</f>
        <v>Alexina Randals</v>
      </c>
      <c r="G871" s="7" t="str">
        <f aca="false">IF(_xlfn.XLOOKUP(C871,customers!$A$1:$A$1001,customers!$C$1:$C$1001,,3)=0,"",_xlfn.XLOOKUP(C871,customers!$A$1:$A$1001,customers!$C$1:$C$1001,,3))</f>
        <v/>
      </c>
      <c r="H871" s="7" t="str">
        <f aca="false">_xlfn.XLOOKUP(C871,customers!$A$1:$A$1001,customers!$G$1:$G$1001,,0)</f>
        <v>United States</v>
      </c>
      <c r="I871" s="1" t="str">
        <f aca="false">VLOOKUP(D871,products!$A$1:$G$49,2,0)</f>
        <v>Rob</v>
      </c>
      <c r="J871" s="1" t="str">
        <f aca="false">VLOOKUP($D871,products!$A$1:$G$49,3,0)</f>
        <v>M</v>
      </c>
      <c r="K871" s="9" t="n">
        <f aca="false">VLOOKUP($D871,products!$A$1:$G$49,4,0)</f>
        <v>0.5</v>
      </c>
      <c r="L871" s="10" t="n">
        <f aca="false">VLOOKUP($D871,products!$A$1:$G$49,5,0)</f>
        <v>5.97</v>
      </c>
      <c r="M871" s="10" t="n">
        <f aca="false">L871*E871</f>
        <v>17.91</v>
      </c>
      <c r="N871" s="1" t="str">
        <f aca="false">IF(I871="Rob","Robusta",IF(I871="Exc","Excelsa",IF(I871="Ara","Arab",IF(I871="Lib","Liberica"))))</f>
        <v>Robusta</v>
      </c>
      <c r="O871" s="1" t="str">
        <f aca="false">IF(J871="M","Medium",IF(J871="L","Light",IF(J871="D","Dark")))</f>
        <v>Medium</v>
      </c>
    </row>
    <row r="872" customFormat="false" ht="15" hidden="false" customHeight="false" outlineLevel="0" collapsed="false">
      <c r="A872" s="7" t="s">
        <v>1697</v>
      </c>
      <c r="B872" s="8" t="n">
        <v>44460</v>
      </c>
      <c r="C872" s="7" t="s">
        <v>1698</v>
      </c>
      <c r="D872" s="1" t="s">
        <v>31</v>
      </c>
      <c r="E872" s="7" t="n">
        <v>1</v>
      </c>
      <c r="F872" s="7" t="str">
        <f aca="false">_xlfn.XLOOKUP(C872,customers!A871:A1871,customers!B871:B1871,,0)</f>
        <v>Filip Antcliffe</v>
      </c>
      <c r="G872" s="7" t="str">
        <f aca="false">IF(_xlfn.XLOOKUP(C872,customers!$A$1:$A$1001,customers!$C$1:$C$1001,,3)=0,"",_xlfn.XLOOKUP(C872,customers!$A$1:$A$1001,customers!$C$1:$C$1001,,3))</f>
        <v>fantcliffeo6@amazon.co.jp</v>
      </c>
      <c r="H872" s="7" t="str">
        <f aca="false">_xlfn.XLOOKUP(C872,customers!$A$1:$A$1001,customers!$G$1:$G$1001,,0)</f>
        <v>Ireland</v>
      </c>
      <c r="I872" s="1" t="str">
        <f aca="false">VLOOKUP(D872,products!$A$1:$G$49,2,0)</f>
        <v>Exc</v>
      </c>
      <c r="J872" s="1" t="str">
        <f aca="false">VLOOKUP($D872,products!$A$1:$G$49,3,0)</f>
        <v>D</v>
      </c>
      <c r="K872" s="9" t="n">
        <f aca="false">VLOOKUP($D872,products!$A$1:$G$49,4,0)</f>
        <v>0.5</v>
      </c>
      <c r="L872" s="10" t="n">
        <f aca="false">VLOOKUP($D872,products!$A$1:$G$49,5,0)</f>
        <v>7.29</v>
      </c>
      <c r="M872" s="10" t="n">
        <f aca="false">L872*E872</f>
        <v>7.29</v>
      </c>
      <c r="N872" s="1" t="str">
        <f aca="false">IF(I872="Rob","Robusta",IF(I872="Exc","Excelsa",IF(I872="Ara","Arab",IF(I872="Lib","Liberica"))))</f>
        <v>Excelsa</v>
      </c>
      <c r="O872" s="1" t="str">
        <f aca="false">IF(J872="M","Medium",IF(J872="L","Light",IF(J872="D","Dark")))</f>
        <v>Dark</v>
      </c>
    </row>
    <row r="873" customFormat="false" ht="15" hidden="false" customHeight="false" outlineLevel="0" collapsed="false">
      <c r="A873" s="7" t="s">
        <v>1699</v>
      </c>
      <c r="B873" s="8" t="n">
        <v>43707</v>
      </c>
      <c r="C873" s="7" t="s">
        <v>1700</v>
      </c>
      <c r="D873" s="1" t="s">
        <v>152</v>
      </c>
      <c r="E873" s="7" t="n">
        <v>2</v>
      </c>
      <c r="F873" s="7" t="str">
        <f aca="false">_xlfn.XLOOKUP(C873,customers!A872:A1872,customers!B872:B1872,,0)</f>
        <v>Peyter Matignon</v>
      </c>
      <c r="G873" s="7" t="str">
        <f aca="false">IF(_xlfn.XLOOKUP(C873,customers!$A$1:$A$1001,customers!$C$1:$C$1001,,3)=0,"",_xlfn.XLOOKUP(C873,customers!$A$1:$A$1001,customers!$C$1:$C$1001,,3))</f>
        <v>pmatignono7@harvard.edu</v>
      </c>
      <c r="H873" s="7" t="str">
        <f aca="false">_xlfn.XLOOKUP(C873,customers!$A$1:$A$1001,customers!$G$1:$G$1001,,0)</f>
        <v>United Kingdom</v>
      </c>
      <c r="I873" s="1" t="str">
        <f aca="false">VLOOKUP(D873,products!$A$1:$G$49,2,0)</f>
        <v>Exc</v>
      </c>
      <c r="J873" s="1" t="str">
        <f aca="false">VLOOKUP($D873,products!$A$1:$G$49,3,0)</f>
        <v>L</v>
      </c>
      <c r="K873" s="9" t="n">
        <f aca="false">VLOOKUP($D873,products!$A$1:$G$49,4,0)</f>
        <v>1</v>
      </c>
      <c r="L873" s="10" t="n">
        <f aca="false">VLOOKUP($D873,products!$A$1:$G$49,5,0)</f>
        <v>14.85</v>
      </c>
      <c r="M873" s="10" t="n">
        <f aca="false">L873*E873</f>
        <v>29.7</v>
      </c>
      <c r="N873" s="1" t="str">
        <f aca="false">IF(I873="Rob","Robusta",IF(I873="Exc","Excelsa",IF(I873="Ara","Arab",IF(I873="Lib","Liberica"))))</f>
        <v>Excelsa</v>
      </c>
      <c r="O873" s="1" t="str">
        <f aca="false">IF(J873="M","Medium",IF(J873="L","Light",IF(J873="D","Dark")))</f>
        <v>Light</v>
      </c>
    </row>
    <row r="874" customFormat="false" ht="15" hidden="false" customHeight="false" outlineLevel="0" collapsed="false">
      <c r="A874" s="7" t="s">
        <v>1701</v>
      </c>
      <c r="B874" s="8" t="n">
        <v>43521</v>
      </c>
      <c r="C874" s="7" t="s">
        <v>1702</v>
      </c>
      <c r="D874" s="1" t="s">
        <v>76</v>
      </c>
      <c r="E874" s="7" t="n">
        <v>2</v>
      </c>
      <c r="F874" s="7" t="str">
        <f aca="false">_xlfn.XLOOKUP(C874,customers!A873:A1873,customers!B873:B1873,,0)</f>
        <v>Claudie Weond</v>
      </c>
      <c r="G874" s="7" t="str">
        <f aca="false">IF(_xlfn.XLOOKUP(C874,customers!$A$1:$A$1001,customers!$C$1:$C$1001,,3)=0,"",_xlfn.XLOOKUP(C874,customers!$A$1:$A$1001,customers!$C$1:$C$1001,,3))</f>
        <v>cweondo8@theglobeandmail.com</v>
      </c>
      <c r="H874" s="7" t="str">
        <f aca="false">_xlfn.XLOOKUP(C874,customers!$A$1:$A$1001,customers!$G$1:$G$1001,,0)</f>
        <v>United States</v>
      </c>
      <c r="I874" s="1" t="str">
        <f aca="false">VLOOKUP(D874,products!$A$1:$G$49,2,0)</f>
        <v>Ara</v>
      </c>
      <c r="J874" s="1" t="str">
        <f aca="false">VLOOKUP($D874,products!$A$1:$G$49,3,0)</f>
        <v>M</v>
      </c>
      <c r="K874" s="9" t="n">
        <f aca="false">VLOOKUP($D874,products!$A$1:$G$49,4,0)</f>
        <v>1</v>
      </c>
      <c r="L874" s="10" t="n">
        <f aca="false">VLOOKUP($D874,products!$A$1:$G$49,5,0)</f>
        <v>11.25</v>
      </c>
      <c r="M874" s="10" t="n">
        <f aca="false">L874*E874</f>
        <v>22.5</v>
      </c>
      <c r="N874" s="1" t="str">
        <f aca="false">IF(I874="Rob","Robusta",IF(I874="Exc","Excelsa",IF(I874="Ara","Arab",IF(I874="Lib","Liberica"))))</f>
        <v>Arab</v>
      </c>
      <c r="O874" s="1" t="str">
        <f aca="false">IF(J874="M","Medium",IF(J874="L","Light",IF(J874="D","Dark")))</f>
        <v>Medium</v>
      </c>
    </row>
    <row r="875" customFormat="false" ht="15" hidden="false" customHeight="false" outlineLevel="0" collapsed="false">
      <c r="A875" s="7" t="s">
        <v>1703</v>
      </c>
      <c r="B875" s="8" t="n">
        <v>43725</v>
      </c>
      <c r="C875" s="7" t="s">
        <v>1688</v>
      </c>
      <c r="D875" s="1" t="s">
        <v>177</v>
      </c>
      <c r="E875" s="7" t="n">
        <v>4</v>
      </c>
      <c r="F875" s="7" t="str">
        <f aca="false">_xlfn.XLOOKUP(C875,customers!A874:A1874,customers!B874:B1874,,0)</f>
        <v>Modesty MacConnechie</v>
      </c>
      <c r="G875" s="7" t="str">
        <f aca="false">IF(_xlfn.XLOOKUP(C875,customers!$A$1:$A$1001,customers!$C$1:$C$1001,,3)=0,"",_xlfn.XLOOKUP(C875,customers!$A$1:$A$1001,customers!$C$1:$C$1001,,3))</f>
        <v>mmacconnechieo9@reuters.com</v>
      </c>
      <c r="H875" s="7" t="str">
        <f aca="false">_xlfn.XLOOKUP(C875,customers!$A$1:$A$1001,customers!$G$1:$G$1001,,0)</f>
        <v>United States</v>
      </c>
      <c r="I875" s="1" t="str">
        <f aca="false">VLOOKUP(D875,products!$A$1:$G$49,2,0)</f>
        <v>Rob</v>
      </c>
      <c r="J875" s="1" t="str">
        <f aca="false">VLOOKUP($D875,products!$A$1:$G$49,3,0)</f>
        <v>M</v>
      </c>
      <c r="K875" s="9" t="n">
        <f aca="false">VLOOKUP($D875,products!$A$1:$G$49,4,0)</f>
        <v>0.2</v>
      </c>
      <c r="L875" s="10" t="n">
        <f aca="false">VLOOKUP($D875,products!$A$1:$G$49,5,0)</f>
        <v>2.985</v>
      </c>
      <c r="M875" s="10" t="n">
        <f aca="false">L875*E875</f>
        <v>11.94</v>
      </c>
      <c r="N875" s="1" t="str">
        <f aca="false">IF(I875="Rob","Robusta",IF(I875="Exc","Excelsa",IF(I875="Ara","Arab",IF(I875="Lib","Liberica"))))</f>
        <v>Robusta</v>
      </c>
      <c r="O875" s="1" t="str">
        <f aca="false">IF(J875="M","Medium",IF(J875="L","Light",IF(J875="D","Dark")))</f>
        <v>Medium</v>
      </c>
    </row>
    <row r="876" customFormat="false" ht="15" hidden="false" customHeight="false" outlineLevel="0" collapsed="false">
      <c r="A876" s="7" t="s">
        <v>1704</v>
      </c>
      <c r="B876" s="8" t="n">
        <v>43680</v>
      </c>
      <c r="C876" s="7" t="s">
        <v>1705</v>
      </c>
      <c r="D876" s="1" t="s">
        <v>21</v>
      </c>
      <c r="E876" s="7" t="n">
        <v>2</v>
      </c>
      <c r="F876" s="7" t="str">
        <f aca="false">_xlfn.XLOOKUP(C876,customers!A875:A1875,customers!B875:B1875,,0)</f>
        <v>Jaquenette Skentelbery</v>
      </c>
      <c r="G876" s="7" t="str">
        <f aca="false">IF(_xlfn.XLOOKUP(C876,customers!$A$1:$A$1001,customers!$C$1:$C$1001,,3)=0,"",_xlfn.XLOOKUP(C876,customers!$A$1:$A$1001,customers!$C$1:$C$1001,,3))</f>
        <v>jskentelberyoa@paypal.com</v>
      </c>
      <c r="H876" s="7" t="str">
        <f aca="false">_xlfn.XLOOKUP(C876,customers!$A$1:$A$1001,customers!$G$1:$G$1001,,0)</f>
        <v>United States</v>
      </c>
      <c r="I876" s="1" t="str">
        <f aca="false">VLOOKUP(D876,products!$A$1:$G$49,2,0)</f>
        <v>Ara</v>
      </c>
      <c r="J876" s="1" t="str">
        <f aca="false">VLOOKUP($D876,products!$A$1:$G$49,3,0)</f>
        <v>L</v>
      </c>
      <c r="K876" s="9" t="n">
        <f aca="false">VLOOKUP($D876,products!$A$1:$G$49,4,0)</f>
        <v>1</v>
      </c>
      <c r="L876" s="10" t="n">
        <f aca="false">VLOOKUP($D876,products!$A$1:$G$49,5,0)</f>
        <v>12.95</v>
      </c>
      <c r="M876" s="10" t="n">
        <f aca="false">L876*E876</f>
        <v>25.9</v>
      </c>
      <c r="N876" s="1" t="str">
        <f aca="false">IF(I876="Rob","Robusta",IF(I876="Exc","Excelsa",IF(I876="Ara","Arab",IF(I876="Lib","Liberica"))))</f>
        <v>Arab</v>
      </c>
      <c r="O876" s="1" t="str">
        <f aca="false">IF(J876="M","Medium",IF(J876="L","Light",IF(J876="D","Dark")))</f>
        <v>Light</v>
      </c>
    </row>
    <row r="877" customFormat="false" ht="15" hidden="false" customHeight="false" outlineLevel="0" collapsed="false">
      <c r="A877" s="7" t="s">
        <v>1706</v>
      </c>
      <c r="B877" s="8" t="n">
        <v>44253</v>
      </c>
      <c r="C877" s="7" t="s">
        <v>1707</v>
      </c>
      <c r="D877" s="1" t="s">
        <v>93</v>
      </c>
      <c r="E877" s="7" t="n">
        <v>5</v>
      </c>
      <c r="F877" s="7" t="str">
        <f aca="false">_xlfn.XLOOKUP(C877,customers!A876:A1876,customers!B876:B1876,,0)</f>
        <v>Orazio Comber</v>
      </c>
      <c r="G877" s="7" t="str">
        <f aca="false">IF(_xlfn.XLOOKUP(C877,customers!$A$1:$A$1001,customers!$C$1:$C$1001,,3)=0,"",_xlfn.XLOOKUP(C877,customers!$A$1:$A$1001,customers!$C$1:$C$1001,,3))</f>
        <v>ocomberob@goo.gl</v>
      </c>
      <c r="H877" s="7" t="str">
        <f aca="false">_xlfn.XLOOKUP(C877,customers!$A$1:$A$1001,customers!$G$1:$G$1001,,0)</f>
        <v>Ireland</v>
      </c>
      <c r="I877" s="1" t="str">
        <f aca="false">VLOOKUP(D877,products!$A$1:$G$49,2,0)</f>
        <v>Lib</v>
      </c>
      <c r="J877" s="1" t="str">
        <f aca="false">VLOOKUP($D877,products!$A$1:$G$49,3,0)</f>
        <v>M</v>
      </c>
      <c r="K877" s="9" t="n">
        <f aca="false">VLOOKUP($D877,products!$A$1:$G$49,4,0)</f>
        <v>0.5</v>
      </c>
      <c r="L877" s="10" t="n">
        <f aca="false">VLOOKUP($D877,products!$A$1:$G$49,5,0)</f>
        <v>8.73</v>
      </c>
      <c r="M877" s="10" t="n">
        <f aca="false">L877*E877</f>
        <v>43.65</v>
      </c>
      <c r="N877" s="1" t="str">
        <f aca="false">IF(I877="Rob","Robusta",IF(I877="Exc","Excelsa",IF(I877="Ara","Arab",IF(I877="Lib","Liberica"))))</f>
        <v>Liberica</v>
      </c>
      <c r="O877" s="1" t="str">
        <f aca="false">IF(J877="M","Medium",IF(J877="L","Light",IF(J877="D","Dark")))</f>
        <v>Medium</v>
      </c>
    </row>
    <row r="878" customFormat="false" ht="15" hidden="false" customHeight="false" outlineLevel="0" collapsed="false">
      <c r="A878" s="7" t="s">
        <v>1706</v>
      </c>
      <c r="B878" s="8" t="n">
        <v>44253</v>
      </c>
      <c r="C878" s="7" t="s">
        <v>1707</v>
      </c>
      <c r="D878" s="1" t="s">
        <v>207</v>
      </c>
      <c r="E878" s="7" t="n">
        <v>6</v>
      </c>
      <c r="F878" s="7" t="str">
        <f aca="false">_xlfn.XLOOKUP(C878,customers!A877:A1877,customers!B877:B1877,,0)</f>
        <v>Orazio Comber</v>
      </c>
      <c r="G878" s="7" t="str">
        <f aca="false">IF(_xlfn.XLOOKUP(C878,customers!$A$1:$A$1001,customers!$C$1:$C$1001,,3)=0,"",_xlfn.XLOOKUP(C878,customers!$A$1:$A$1001,customers!$C$1:$C$1001,,3))</f>
        <v>ocomberob@goo.gl</v>
      </c>
      <c r="H878" s="7" t="str">
        <f aca="false">_xlfn.XLOOKUP(C878,customers!$A$1:$A$1001,customers!$G$1:$G$1001,,0)</f>
        <v>Ireland</v>
      </c>
      <c r="I878" s="1" t="str">
        <f aca="false">VLOOKUP(D878,products!$A$1:$G$49,2,0)</f>
        <v>Ara</v>
      </c>
      <c r="J878" s="1" t="str">
        <f aca="false">VLOOKUP($D878,products!$A$1:$G$49,3,0)</f>
        <v>L</v>
      </c>
      <c r="K878" s="9" t="n">
        <f aca="false">VLOOKUP($D878,products!$A$1:$G$49,4,0)</f>
        <v>0.5</v>
      </c>
      <c r="L878" s="10" t="n">
        <f aca="false">VLOOKUP($D878,products!$A$1:$G$49,5,0)</f>
        <v>7.77</v>
      </c>
      <c r="M878" s="10" t="n">
        <f aca="false">L878*E878</f>
        <v>46.62</v>
      </c>
      <c r="N878" s="1" t="str">
        <f aca="false">IF(I878="Rob","Robusta",IF(I878="Exc","Excelsa",IF(I878="Ara","Arab",IF(I878="Lib","Liberica"))))</f>
        <v>Arab</v>
      </c>
      <c r="O878" s="1" t="str">
        <f aca="false">IF(J878="M","Medium",IF(J878="L","Light",IF(J878="D","Dark")))</f>
        <v>Light</v>
      </c>
    </row>
    <row r="879" customFormat="false" ht="15" hidden="false" customHeight="false" outlineLevel="0" collapsed="false">
      <c r="A879" s="7" t="s">
        <v>1708</v>
      </c>
      <c r="B879" s="8" t="n">
        <v>44411</v>
      </c>
      <c r="C879" s="7" t="s">
        <v>1709</v>
      </c>
      <c r="D879" s="1" t="s">
        <v>98</v>
      </c>
      <c r="E879" s="7" t="n">
        <v>3</v>
      </c>
      <c r="F879" s="7" t="str">
        <f aca="false">_xlfn.XLOOKUP(C879,customers!A878:A1878,customers!B878:B1878,,0)</f>
        <v>Zachary Tramel</v>
      </c>
      <c r="G879" s="7" t="str">
        <f aca="false">IF(_xlfn.XLOOKUP(C879,customers!$A$1:$A$1001,customers!$C$1:$C$1001,,3)=0,"",_xlfn.XLOOKUP(C879,customers!$A$1:$A$1001,customers!$C$1:$C$1001,,3))</f>
        <v>ztramelod@netlog.com</v>
      </c>
      <c r="H879" s="7" t="str">
        <f aca="false">_xlfn.XLOOKUP(C879,customers!$A$1:$A$1001,customers!$G$1:$G$1001,,0)</f>
        <v>United States</v>
      </c>
      <c r="I879" s="1" t="str">
        <f aca="false">VLOOKUP(D879,products!$A$1:$G$49,2,0)</f>
        <v>Lib</v>
      </c>
      <c r="J879" s="1" t="str">
        <f aca="false">VLOOKUP($D879,products!$A$1:$G$49,3,0)</f>
        <v>L</v>
      </c>
      <c r="K879" s="9" t="n">
        <f aca="false">VLOOKUP($D879,products!$A$1:$G$49,4,0)</f>
        <v>0.5</v>
      </c>
      <c r="L879" s="10" t="n">
        <f aca="false">VLOOKUP($D879,products!$A$1:$G$49,5,0)</f>
        <v>9.51</v>
      </c>
      <c r="M879" s="10" t="n">
        <f aca="false">L879*E879</f>
        <v>28.53</v>
      </c>
      <c r="N879" s="1" t="str">
        <f aca="false">IF(I879="Rob","Robusta",IF(I879="Exc","Excelsa",IF(I879="Ara","Arab",IF(I879="Lib","Liberica"))))</f>
        <v>Liberica</v>
      </c>
      <c r="O879" s="1" t="str">
        <f aca="false">IF(J879="M","Medium",IF(J879="L","Light",IF(J879="D","Dark")))</f>
        <v>Light</v>
      </c>
    </row>
    <row r="880" customFormat="false" ht="15" hidden="false" customHeight="false" outlineLevel="0" collapsed="false">
      <c r="A880" s="7" t="s">
        <v>1710</v>
      </c>
      <c r="B880" s="8" t="n">
        <v>44323</v>
      </c>
      <c r="C880" s="7" t="s">
        <v>1711</v>
      </c>
      <c r="D880" s="1" t="s">
        <v>25</v>
      </c>
      <c r="E880" s="7" t="n">
        <v>1</v>
      </c>
      <c r="F880" s="7" t="str">
        <f aca="false">_xlfn.XLOOKUP(C880,customers!A879:A1879,customers!B879:B1879,,0)</f>
        <v>Izaak Primak</v>
      </c>
      <c r="G880" s="7" t="str">
        <f aca="false">IF(_xlfn.XLOOKUP(C880,customers!$A$1:$A$1001,customers!$C$1:$C$1001,,3)=0,"",_xlfn.XLOOKUP(C880,customers!$A$1:$A$1001,customers!$C$1:$C$1001,,3))</f>
        <v/>
      </c>
      <c r="H880" s="7" t="str">
        <f aca="false">_xlfn.XLOOKUP(C880,customers!$A$1:$A$1001,customers!$G$1:$G$1001,,0)</f>
        <v>United States</v>
      </c>
      <c r="I880" s="1" t="str">
        <f aca="false">VLOOKUP(D880,products!$A$1:$G$49,2,0)</f>
        <v>Rob</v>
      </c>
      <c r="J880" s="1" t="str">
        <f aca="false">VLOOKUP($D880,products!$A$1:$G$49,3,0)</f>
        <v>L</v>
      </c>
      <c r="K880" s="9" t="n">
        <f aca="false">VLOOKUP($D880,products!$A$1:$G$49,4,0)</f>
        <v>2.5</v>
      </c>
      <c r="L880" s="10" t="n">
        <f aca="false">VLOOKUP($D880,products!$A$1:$G$49,5,0)</f>
        <v>27.485</v>
      </c>
      <c r="M880" s="10" t="n">
        <f aca="false">L880*E880</f>
        <v>27.485</v>
      </c>
      <c r="N880" s="1" t="str">
        <f aca="false">IF(I880="Rob","Robusta",IF(I880="Exc","Excelsa",IF(I880="Ara","Arab",IF(I880="Lib","Liberica"))))</f>
        <v>Robusta</v>
      </c>
      <c r="O880" s="1" t="str">
        <f aca="false">IF(J880="M","Medium",IF(J880="L","Light",IF(J880="D","Dark")))</f>
        <v>Light</v>
      </c>
    </row>
    <row r="881" customFormat="false" ht="15" hidden="false" customHeight="false" outlineLevel="0" collapsed="false">
      <c r="A881" s="7" t="s">
        <v>1712</v>
      </c>
      <c r="B881" s="8" t="n">
        <v>43630</v>
      </c>
      <c r="C881" s="7" t="s">
        <v>1713</v>
      </c>
      <c r="D881" s="1" t="s">
        <v>66</v>
      </c>
      <c r="E881" s="7" t="n">
        <v>3</v>
      </c>
      <c r="F881" s="7" t="str">
        <f aca="false">_xlfn.XLOOKUP(C881,customers!A880:A1880,customers!B880:B1880,,0)</f>
        <v>Brittani Thoresbie</v>
      </c>
      <c r="G881" s="7" t="str">
        <f aca="false">IF(_xlfn.XLOOKUP(C881,customers!$A$1:$A$1001,customers!$C$1:$C$1001,,3)=0,"",_xlfn.XLOOKUP(C881,customers!$A$1:$A$1001,customers!$C$1:$C$1001,,3))</f>
        <v/>
      </c>
      <c r="H881" s="7" t="str">
        <f aca="false">_xlfn.XLOOKUP(C881,customers!$A$1:$A$1001,customers!$G$1:$G$1001,,0)</f>
        <v>United States</v>
      </c>
      <c r="I881" s="1" t="str">
        <f aca="false">VLOOKUP(D881,products!$A$1:$G$49,2,0)</f>
        <v>Exc</v>
      </c>
      <c r="J881" s="1" t="str">
        <f aca="false">VLOOKUP($D881,products!$A$1:$G$49,3,0)</f>
        <v>D</v>
      </c>
      <c r="K881" s="9" t="n">
        <f aca="false">VLOOKUP($D881,products!$A$1:$G$49,4,0)</f>
        <v>0.2</v>
      </c>
      <c r="L881" s="10" t="n">
        <f aca="false">VLOOKUP($D881,products!$A$1:$G$49,5,0)</f>
        <v>3.645</v>
      </c>
      <c r="M881" s="10" t="n">
        <f aca="false">L881*E881</f>
        <v>10.935</v>
      </c>
      <c r="N881" s="1" t="str">
        <f aca="false">IF(I881="Rob","Robusta",IF(I881="Exc","Excelsa",IF(I881="Ara","Arab",IF(I881="Lib","Liberica"))))</f>
        <v>Excelsa</v>
      </c>
      <c r="O881" s="1" t="str">
        <f aca="false">IF(J881="M","Medium",IF(J881="L","Light",IF(J881="D","Dark")))</f>
        <v>Dark</v>
      </c>
    </row>
    <row r="882" customFormat="false" ht="15" hidden="false" customHeight="false" outlineLevel="0" collapsed="false">
      <c r="A882" s="7" t="s">
        <v>1714</v>
      </c>
      <c r="B882" s="8" t="n">
        <v>43790</v>
      </c>
      <c r="C882" s="7" t="s">
        <v>1715</v>
      </c>
      <c r="D882" s="1" t="s">
        <v>197</v>
      </c>
      <c r="E882" s="7" t="n">
        <v>2</v>
      </c>
      <c r="F882" s="7" t="str">
        <f aca="false">_xlfn.XLOOKUP(C882,customers!A881:A1881,customers!B881:B1881,,0)</f>
        <v>Constanta Hatfull</v>
      </c>
      <c r="G882" s="7" t="str">
        <f aca="false">IF(_xlfn.XLOOKUP(C882,customers!$A$1:$A$1001,customers!$C$1:$C$1001,,3)=0,"",_xlfn.XLOOKUP(C882,customers!$A$1:$A$1001,customers!$C$1:$C$1001,,3))</f>
        <v>chatfullog@ebay.com</v>
      </c>
      <c r="H882" s="7" t="str">
        <f aca="false">_xlfn.XLOOKUP(C882,customers!$A$1:$A$1001,customers!$G$1:$G$1001,,0)</f>
        <v>United States</v>
      </c>
      <c r="I882" s="1" t="str">
        <f aca="false">VLOOKUP(D882,products!$A$1:$G$49,2,0)</f>
        <v>Rob</v>
      </c>
      <c r="J882" s="1" t="str">
        <f aca="false">VLOOKUP($D882,products!$A$1:$G$49,3,0)</f>
        <v>L</v>
      </c>
      <c r="K882" s="9" t="n">
        <f aca="false">VLOOKUP($D882,products!$A$1:$G$49,4,0)</f>
        <v>0.2</v>
      </c>
      <c r="L882" s="10" t="n">
        <f aca="false">VLOOKUP($D882,products!$A$1:$G$49,5,0)</f>
        <v>3.585</v>
      </c>
      <c r="M882" s="10" t="n">
        <f aca="false">L882*E882</f>
        <v>7.17</v>
      </c>
      <c r="N882" s="1" t="str">
        <f aca="false">IF(I882="Rob","Robusta",IF(I882="Exc","Excelsa",IF(I882="Ara","Arab",IF(I882="Lib","Liberica"))))</f>
        <v>Robusta</v>
      </c>
      <c r="O882" s="1" t="str">
        <f aca="false">IF(J882="M","Medium",IF(J882="L","Light",IF(J882="D","Dark")))</f>
        <v>Light</v>
      </c>
    </row>
    <row r="883" customFormat="false" ht="15" hidden="false" customHeight="false" outlineLevel="0" collapsed="false">
      <c r="A883" s="7" t="s">
        <v>1716</v>
      </c>
      <c r="B883" s="8" t="n">
        <v>44286</v>
      </c>
      <c r="C883" s="7" t="s">
        <v>1717</v>
      </c>
      <c r="D883" s="1" t="s">
        <v>130</v>
      </c>
      <c r="E883" s="7" t="n">
        <v>6</v>
      </c>
      <c r="F883" s="7" t="str">
        <f aca="false">_xlfn.XLOOKUP(C883,customers!A882:A1882,customers!B882:B1882,,0)</f>
        <v>Bobbe Castagneto</v>
      </c>
      <c r="G883" s="7" t="str">
        <f aca="false">IF(_xlfn.XLOOKUP(C883,customers!$A$1:$A$1001,customers!$C$1:$C$1001,,3)=0,"",_xlfn.XLOOKUP(C883,customers!$A$1:$A$1001,customers!$C$1:$C$1001,,3))</f>
        <v/>
      </c>
      <c r="H883" s="7" t="str">
        <f aca="false">_xlfn.XLOOKUP(C883,customers!$A$1:$A$1001,customers!$G$1:$G$1001,,0)</f>
        <v>United States</v>
      </c>
      <c r="I883" s="1" t="str">
        <f aca="false">VLOOKUP(D883,products!$A$1:$G$49,2,0)</f>
        <v>Ara</v>
      </c>
      <c r="J883" s="1" t="str">
        <f aca="false">VLOOKUP($D883,products!$A$1:$G$49,3,0)</f>
        <v>L</v>
      </c>
      <c r="K883" s="9" t="n">
        <f aca="false">VLOOKUP($D883,products!$A$1:$G$49,4,0)</f>
        <v>0.2</v>
      </c>
      <c r="L883" s="10" t="n">
        <f aca="false">VLOOKUP($D883,products!$A$1:$G$49,5,0)</f>
        <v>3.885</v>
      </c>
      <c r="M883" s="10" t="n">
        <f aca="false">L883*E883</f>
        <v>23.31</v>
      </c>
      <c r="N883" s="1" t="str">
        <f aca="false">IF(I883="Rob","Robusta",IF(I883="Exc","Excelsa",IF(I883="Ara","Arab",IF(I883="Lib","Liberica"))))</f>
        <v>Arab</v>
      </c>
      <c r="O883" s="1" t="str">
        <f aca="false">IF(J883="M","Medium",IF(J883="L","Light",IF(J883="D","Dark")))</f>
        <v>Light</v>
      </c>
    </row>
    <row r="884" customFormat="false" ht="15" hidden="false" customHeight="false" outlineLevel="0" collapsed="false">
      <c r="A884" s="7" t="s">
        <v>1718</v>
      </c>
      <c r="B884" s="8" t="n">
        <v>43647</v>
      </c>
      <c r="C884" s="7" t="s">
        <v>1719</v>
      </c>
      <c r="D884" s="1" t="s">
        <v>133</v>
      </c>
      <c r="E884" s="7" t="n">
        <v>5</v>
      </c>
      <c r="F884" s="7" t="str">
        <f aca="false">_xlfn.XLOOKUP(C884,customers!A883:A1883,customers!B883:B1883,,0)</f>
        <v>Kippie Marrison</v>
      </c>
      <c r="G884" s="7" t="str">
        <f aca="false">IF(_xlfn.XLOOKUP(C884,customers!$A$1:$A$1001,customers!$C$1:$C$1001,,3)=0,"",_xlfn.XLOOKUP(C884,customers!$A$1:$A$1001,customers!$C$1:$C$1001,,3))</f>
        <v>kmarrisonoq@dropbox.com</v>
      </c>
      <c r="H884" s="7" t="str">
        <f aca="false">_xlfn.XLOOKUP(C884,customers!$A$1:$A$1001,customers!$G$1:$G$1001,,0)</f>
        <v>United States</v>
      </c>
      <c r="I884" s="1" t="str">
        <f aca="false">VLOOKUP(D884,products!$A$1:$G$49,2,0)</f>
        <v>Ara</v>
      </c>
      <c r="J884" s="1" t="str">
        <f aca="false">VLOOKUP($D884,products!$A$1:$G$49,3,0)</f>
        <v>D</v>
      </c>
      <c r="K884" s="9" t="n">
        <f aca="false">VLOOKUP($D884,products!$A$1:$G$49,4,0)</f>
        <v>2.5</v>
      </c>
      <c r="L884" s="10" t="n">
        <f aca="false">VLOOKUP($D884,products!$A$1:$G$49,5,0)</f>
        <v>22.885</v>
      </c>
      <c r="M884" s="10" t="n">
        <f aca="false">L884*E884</f>
        <v>114.425</v>
      </c>
      <c r="N884" s="1" t="str">
        <f aca="false">IF(I884="Rob","Robusta",IF(I884="Exc","Excelsa",IF(I884="Ara","Arab",IF(I884="Lib","Liberica"))))</f>
        <v>Arab</v>
      </c>
      <c r="O884" s="1" t="str">
        <f aca="false">IF(J884="M","Medium",IF(J884="L","Light",IF(J884="D","Dark")))</f>
        <v>Dark</v>
      </c>
    </row>
    <row r="885" customFormat="false" ht="15" hidden="false" customHeight="false" outlineLevel="0" collapsed="false">
      <c r="A885" s="7" t="s">
        <v>1720</v>
      </c>
      <c r="B885" s="8" t="n">
        <v>43956</v>
      </c>
      <c r="C885" s="7" t="s">
        <v>1721</v>
      </c>
      <c r="D885" s="1" t="s">
        <v>186</v>
      </c>
      <c r="E885" s="7" t="n">
        <v>3</v>
      </c>
      <c r="F885" s="7" t="str">
        <f aca="false">_xlfn.XLOOKUP(C885,customers!A884:A1884,customers!B884:B1884,,0)</f>
        <v>Lindon Agnolo</v>
      </c>
      <c r="G885" s="7" t="str">
        <f aca="false">IF(_xlfn.XLOOKUP(C885,customers!$A$1:$A$1001,customers!$C$1:$C$1001,,3)=0,"",_xlfn.XLOOKUP(C885,customers!$A$1:$A$1001,customers!$C$1:$C$1001,,3))</f>
        <v>lagnolooj@pinterest.com</v>
      </c>
      <c r="H885" s="7" t="str">
        <f aca="false">_xlfn.XLOOKUP(C885,customers!$A$1:$A$1001,customers!$G$1:$G$1001,,0)</f>
        <v>United States</v>
      </c>
      <c r="I885" s="1" t="str">
        <f aca="false">VLOOKUP(D885,products!$A$1:$G$49,2,0)</f>
        <v>Ara</v>
      </c>
      <c r="J885" s="1" t="str">
        <f aca="false">VLOOKUP($D885,products!$A$1:$G$49,3,0)</f>
        <v>M</v>
      </c>
      <c r="K885" s="9" t="n">
        <f aca="false">VLOOKUP($D885,products!$A$1:$G$49,4,0)</f>
        <v>2.5</v>
      </c>
      <c r="L885" s="10" t="n">
        <f aca="false">VLOOKUP($D885,products!$A$1:$G$49,5,0)</f>
        <v>25.875</v>
      </c>
      <c r="M885" s="10" t="n">
        <f aca="false">L885*E885</f>
        <v>77.625</v>
      </c>
      <c r="N885" s="1" t="str">
        <f aca="false">IF(I885="Rob","Robusta",IF(I885="Exc","Excelsa",IF(I885="Ara","Arab",IF(I885="Lib","Liberica"))))</f>
        <v>Arab</v>
      </c>
      <c r="O885" s="1" t="str">
        <f aca="false">IF(J885="M","Medium",IF(J885="L","Light",IF(J885="D","Dark")))</f>
        <v>Medium</v>
      </c>
    </row>
    <row r="886" customFormat="false" ht="15" hidden="false" customHeight="false" outlineLevel="0" collapsed="false">
      <c r="A886" s="7" t="s">
        <v>1722</v>
      </c>
      <c r="B886" s="8" t="n">
        <v>43941</v>
      </c>
      <c r="C886" s="7" t="s">
        <v>1723</v>
      </c>
      <c r="D886" s="1" t="s">
        <v>161</v>
      </c>
      <c r="E886" s="7" t="n">
        <v>1</v>
      </c>
      <c r="F886" s="7" t="str">
        <f aca="false">_xlfn.XLOOKUP(C886,customers!A885:A1885,customers!B885:B1885,,0)</f>
        <v>Delainey Kiddy</v>
      </c>
      <c r="G886" s="7" t="str">
        <f aca="false">IF(_xlfn.XLOOKUP(C886,customers!$A$1:$A$1001,customers!$C$1:$C$1001,,3)=0,"",_xlfn.XLOOKUP(C886,customers!$A$1:$A$1001,customers!$C$1:$C$1001,,3))</f>
        <v>dkiddyok@fda.gov</v>
      </c>
      <c r="H886" s="7" t="str">
        <f aca="false">_xlfn.XLOOKUP(C886,customers!$A$1:$A$1001,customers!$G$1:$G$1001,,0)</f>
        <v>United States</v>
      </c>
      <c r="I886" s="1" t="str">
        <f aca="false">VLOOKUP(D886,products!$A$1:$G$49,2,0)</f>
        <v>Rob</v>
      </c>
      <c r="J886" s="1" t="str">
        <f aca="false">VLOOKUP($D886,products!$A$1:$G$49,3,0)</f>
        <v>D</v>
      </c>
      <c r="K886" s="9" t="n">
        <f aca="false">VLOOKUP($D886,products!$A$1:$G$49,4,0)</f>
        <v>0.5</v>
      </c>
      <c r="L886" s="10" t="n">
        <f aca="false">VLOOKUP($D886,products!$A$1:$G$49,5,0)</f>
        <v>5.37</v>
      </c>
      <c r="M886" s="10" t="n">
        <f aca="false">L886*E886</f>
        <v>5.37</v>
      </c>
      <c r="N886" s="1" t="str">
        <f aca="false">IF(I886="Rob","Robusta",IF(I886="Exc","Excelsa",IF(I886="Ara","Arab",IF(I886="Lib","Liberica"))))</f>
        <v>Robusta</v>
      </c>
      <c r="O886" s="1" t="str">
        <f aca="false">IF(J886="M","Medium",IF(J886="L","Light",IF(J886="D","Dark")))</f>
        <v>Dark</v>
      </c>
    </row>
    <row r="887" customFormat="false" ht="15" hidden="false" customHeight="false" outlineLevel="0" collapsed="false">
      <c r="A887" s="7" t="s">
        <v>1724</v>
      </c>
      <c r="B887" s="8" t="n">
        <v>43664</v>
      </c>
      <c r="C887" s="7" t="s">
        <v>1725</v>
      </c>
      <c r="D887" s="1" t="s">
        <v>50</v>
      </c>
      <c r="E887" s="7" t="n">
        <v>6</v>
      </c>
      <c r="F887" s="7" t="str">
        <f aca="false">_xlfn.XLOOKUP(C887,customers!A886:A1886,customers!B886:B1886,,0)</f>
        <v>Helli Petroulis</v>
      </c>
      <c r="G887" s="7" t="str">
        <f aca="false">IF(_xlfn.XLOOKUP(C887,customers!$A$1:$A$1001,customers!$C$1:$C$1001,,3)=0,"",_xlfn.XLOOKUP(C887,customers!$A$1:$A$1001,customers!$C$1:$C$1001,,3))</f>
        <v>hpetroulisol@state.tx.us</v>
      </c>
      <c r="H887" s="7" t="str">
        <f aca="false">_xlfn.XLOOKUP(C887,customers!$A$1:$A$1001,customers!$G$1:$G$1001,,0)</f>
        <v>Ireland</v>
      </c>
      <c r="I887" s="1" t="str">
        <f aca="false">VLOOKUP(D887,products!$A$1:$G$49,2,0)</f>
        <v>Rob</v>
      </c>
      <c r="J887" s="1" t="str">
        <f aca="false">VLOOKUP($D887,products!$A$1:$G$49,3,0)</f>
        <v>D</v>
      </c>
      <c r="K887" s="9" t="n">
        <f aca="false">VLOOKUP($D887,products!$A$1:$G$49,4,0)</f>
        <v>2.5</v>
      </c>
      <c r="L887" s="10" t="n">
        <f aca="false">VLOOKUP($D887,products!$A$1:$G$49,5,0)</f>
        <v>20.585</v>
      </c>
      <c r="M887" s="10" t="n">
        <f aca="false">L887*E887</f>
        <v>123.51</v>
      </c>
      <c r="N887" s="1" t="str">
        <f aca="false">IF(I887="Rob","Robusta",IF(I887="Exc","Excelsa",IF(I887="Ara","Arab",IF(I887="Lib","Liberica"))))</f>
        <v>Robusta</v>
      </c>
      <c r="O887" s="1" t="str">
        <f aca="false">IF(J887="M","Medium",IF(J887="L","Light",IF(J887="D","Dark")))</f>
        <v>Dark</v>
      </c>
    </row>
    <row r="888" customFormat="false" ht="15" hidden="false" customHeight="false" outlineLevel="0" collapsed="false">
      <c r="A888" s="7" t="s">
        <v>1726</v>
      </c>
      <c r="B888" s="8" t="n">
        <v>44518</v>
      </c>
      <c r="C888" s="7" t="s">
        <v>1727</v>
      </c>
      <c r="D888" s="1" t="s">
        <v>93</v>
      </c>
      <c r="E888" s="7" t="n">
        <v>2</v>
      </c>
      <c r="F888" s="7" t="str">
        <f aca="false">_xlfn.XLOOKUP(C888,customers!A887:A1887,customers!B887:B1887,,0)</f>
        <v>Marty Scholl</v>
      </c>
      <c r="G888" s="7" t="str">
        <f aca="false">IF(_xlfn.XLOOKUP(C888,customers!$A$1:$A$1001,customers!$C$1:$C$1001,,3)=0,"",_xlfn.XLOOKUP(C888,customers!$A$1:$A$1001,customers!$C$1:$C$1001,,3))</f>
        <v>mschollom@taobao.com</v>
      </c>
      <c r="H888" s="7" t="str">
        <f aca="false">_xlfn.XLOOKUP(C888,customers!$A$1:$A$1001,customers!$G$1:$G$1001,,0)</f>
        <v>United States</v>
      </c>
      <c r="I888" s="1" t="str">
        <f aca="false">VLOOKUP(D888,products!$A$1:$G$49,2,0)</f>
        <v>Lib</v>
      </c>
      <c r="J888" s="1" t="str">
        <f aca="false">VLOOKUP($D888,products!$A$1:$G$49,3,0)</f>
        <v>M</v>
      </c>
      <c r="K888" s="9" t="n">
        <f aca="false">VLOOKUP($D888,products!$A$1:$G$49,4,0)</f>
        <v>0.5</v>
      </c>
      <c r="L888" s="10" t="n">
        <f aca="false">VLOOKUP($D888,products!$A$1:$G$49,5,0)</f>
        <v>8.73</v>
      </c>
      <c r="M888" s="10" t="n">
        <f aca="false">L888*E888</f>
        <v>17.46</v>
      </c>
      <c r="N888" s="1" t="str">
        <f aca="false">IF(I888="Rob","Robusta",IF(I888="Exc","Excelsa",IF(I888="Ara","Arab",IF(I888="Lib","Liberica"))))</f>
        <v>Liberica</v>
      </c>
      <c r="O888" s="1" t="str">
        <f aca="false">IF(J888="M","Medium",IF(J888="L","Light",IF(J888="D","Dark")))</f>
        <v>Medium</v>
      </c>
    </row>
    <row r="889" customFormat="false" ht="15" hidden="false" customHeight="false" outlineLevel="0" collapsed="false">
      <c r="A889" s="7" t="s">
        <v>1728</v>
      </c>
      <c r="B889" s="8" t="n">
        <v>44002</v>
      </c>
      <c r="C889" s="7" t="s">
        <v>1729</v>
      </c>
      <c r="D889" s="1" t="s">
        <v>269</v>
      </c>
      <c r="E889" s="7" t="n">
        <v>3</v>
      </c>
      <c r="F889" s="7" t="str">
        <f aca="false">_xlfn.XLOOKUP(C889,customers!A888:A1888,customers!B888:B1888,,0)</f>
        <v>Kienan Ferson</v>
      </c>
      <c r="G889" s="7" t="str">
        <f aca="false">IF(_xlfn.XLOOKUP(C889,customers!$A$1:$A$1001,customers!$C$1:$C$1001,,3)=0,"",_xlfn.XLOOKUP(C889,customers!$A$1:$A$1001,customers!$C$1:$C$1001,,3))</f>
        <v>kfersonon@g.co</v>
      </c>
      <c r="H889" s="7" t="str">
        <f aca="false">_xlfn.XLOOKUP(C889,customers!$A$1:$A$1001,customers!$G$1:$G$1001,,0)</f>
        <v>United States</v>
      </c>
      <c r="I889" s="1" t="str">
        <f aca="false">VLOOKUP(D889,products!$A$1:$G$49,2,0)</f>
        <v>Exc</v>
      </c>
      <c r="J889" s="1" t="str">
        <f aca="false">VLOOKUP($D889,products!$A$1:$G$49,3,0)</f>
        <v>L</v>
      </c>
      <c r="K889" s="9" t="n">
        <f aca="false">VLOOKUP($D889,products!$A$1:$G$49,4,0)</f>
        <v>0.2</v>
      </c>
      <c r="L889" s="10" t="n">
        <f aca="false">VLOOKUP($D889,products!$A$1:$G$49,5,0)</f>
        <v>4.455</v>
      </c>
      <c r="M889" s="10" t="n">
        <f aca="false">L889*E889</f>
        <v>13.365</v>
      </c>
      <c r="N889" s="1" t="str">
        <f aca="false">IF(I889="Rob","Robusta",IF(I889="Exc","Excelsa",IF(I889="Ara","Arab",IF(I889="Lib","Liberica"))))</f>
        <v>Excelsa</v>
      </c>
      <c r="O889" s="1" t="str">
        <f aca="false">IF(J889="M","Medium",IF(J889="L","Light",IF(J889="D","Dark")))</f>
        <v>Light</v>
      </c>
    </row>
    <row r="890" customFormat="false" ht="15" hidden="false" customHeight="false" outlineLevel="0" collapsed="false">
      <c r="A890" s="7" t="s">
        <v>1730</v>
      </c>
      <c r="B890" s="8" t="n">
        <v>44292</v>
      </c>
      <c r="C890" s="7" t="s">
        <v>1731</v>
      </c>
      <c r="D890" s="1" t="s">
        <v>130</v>
      </c>
      <c r="E890" s="7" t="n">
        <v>2</v>
      </c>
      <c r="F890" s="7" t="str">
        <f aca="false">_xlfn.XLOOKUP(C890,customers!A889:A1889,customers!B889:B1889,,0)</f>
        <v>Blake Kelloway</v>
      </c>
      <c r="G890" s="7" t="str">
        <f aca="false">IF(_xlfn.XLOOKUP(C890,customers!$A$1:$A$1001,customers!$C$1:$C$1001,,3)=0,"",_xlfn.XLOOKUP(C890,customers!$A$1:$A$1001,customers!$C$1:$C$1001,,3))</f>
        <v>bkellowayoo@omniture.com</v>
      </c>
      <c r="H890" s="7" t="str">
        <f aca="false">_xlfn.XLOOKUP(C890,customers!$A$1:$A$1001,customers!$G$1:$G$1001,,0)</f>
        <v>United States</v>
      </c>
      <c r="I890" s="1" t="str">
        <f aca="false">VLOOKUP(D890,products!$A$1:$G$49,2,0)</f>
        <v>Ara</v>
      </c>
      <c r="J890" s="1" t="str">
        <f aca="false">VLOOKUP($D890,products!$A$1:$G$49,3,0)</f>
        <v>L</v>
      </c>
      <c r="K890" s="9" t="n">
        <f aca="false">VLOOKUP($D890,products!$A$1:$G$49,4,0)</f>
        <v>0.2</v>
      </c>
      <c r="L890" s="10" t="n">
        <f aca="false">VLOOKUP($D890,products!$A$1:$G$49,5,0)</f>
        <v>3.885</v>
      </c>
      <c r="M890" s="10" t="n">
        <f aca="false">L890*E890</f>
        <v>7.77</v>
      </c>
      <c r="N890" s="1" t="str">
        <f aca="false">IF(I890="Rob","Robusta",IF(I890="Exc","Excelsa",IF(I890="Ara","Arab",IF(I890="Lib","Liberica"))))</f>
        <v>Arab</v>
      </c>
      <c r="O890" s="1" t="str">
        <f aca="false">IF(J890="M","Medium",IF(J890="L","Light",IF(J890="D","Dark")))</f>
        <v>Light</v>
      </c>
    </row>
    <row r="891" customFormat="false" ht="15" hidden="false" customHeight="false" outlineLevel="0" collapsed="false">
      <c r="A891" s="7" t="s">
        <v>1732</v>
      </c>
      <c r="B891" s="8" t="n">
        <v>43633</v>
      </c>
      <c r="C891" s="7" t="s">
        <v>1733</v>
      </c>
      <c r="D891" s="1" t="s">
        <v>116</v>
      </c>
      <c r="E891" s="7" t="n">
        <v>1</v>
      </c>
      <c r="F891" s="7" t="str">
        <f aca="false">_xlfn.XLOOKUP(C891,customers!A890:A1890,customers!B890:B1890,,0)</f>
        <v>Scarlett Oliffe</v>
      </c>
      <c r="G891" s="7" t="str">
        <f aca="false">IF(_xlfn.XLOOKUP(C891,customers!$A$1:$A$1001,customers!$C$1:$C$1001,,3)=0,"",_xlfn.XLOOKUP(C891,customers!$A$1:$A$1001,customers!$C$1:$C$1001,,3))</f>
        <v>soliffeop@yellowbook.com</v>
      </c>
      <c r="H891" s="7" t="str">
        <f aca="false">_xlfn.XLOOKUP(C891,customers!$A$1:$A$1001,customers!$G$1:$G$1001,,0)</f>
        <v>United States</v>
      </c>
      <c r="I891" s="1" t="str">
        <f aca="false">VLOOKUP(D891,products!$A$1:$G$49,2,0)</f>
        <v>Rob</v>
      </c>
      <c r="J891" s="1" t="str">
        <f aca="false">VLOOKUP($D891,products!$A$1:$G$49,3,0)</f>
        <v>D</v>
      </c>
      <c r="K891" s="9" t="n">
        <f aca="false">VLOOKUP($D891,products!$A$1:$G$49,4,0)</f>
        <v>0.2</v>
      </c>
      <c r="L891" s="10" t="n">
        <f aca="false">VLOOKUP($D891,products!$A$1:$G$49,5,0)</f>
        <v>2.685</v>
      </c>
      <c r="M891" s="10" t="n">
        <f aca="false">L891*E891</f>
        <v>2.685</v>
      </c>
      <c r="N891" s="1" t="str">
        <f aca="false">IF(I891="Rob","Robusta",IF(I891="Exc","Excelsa",IF(I891="Ara","Arab",IF(I891="Lib","Liberica"))))</f>
        <v>Robusta</v>
      </c>
      <c r="O891" s="1" t="str">
        <f aca="false">IF(J891="M","Medium",IF(J891="L","Light",IF(J891="D","Dark")))</f>
        <v>Dark</v>
      </c>
    </row>
    <row r="892" customFormat="false" ht="15" hidden="false" customHeight="false" outlineLevel="0" collapsed="false">
      <c r="A892" s="7" t="s">
        <v>1734</v>
      </c>
      <c r="B892" s="8" t="n">
        <v>44646</v>
      </c>
      <c r="C892" s="7" t="s">
        <v>1719</v>
      </c>
      <c r="D892" s="1" t="s">
        <v>50</v>
      </c>
      <c r="E892" s="7" t="n">
        <v>1</v>
      </c>
      <c r="F892" s="7" t="str">
        <f aca="false">_xlfn.XLOOKUP(C892,customers!A891:A1891,customers!B891:B1891,,0)</f>
        <v>Kippie Marrison</v>
      </c>
      <c r="G892" s="7" t="str">
        <f aca="false">IF(_xlfn.XLOOKUP(C892,customers!$A$1:$A$1001,customers!$C$1:$C$1001,,3)=0,"",_xlfn.XLOOKUP(C892,customers!$A$1:$A$1001,customers!$C$1:$C$1001,,3))</f>
        <v>kmarrisonoq@dropbox.com</v>
      </c>
      <c r="H892" s="7" t="str">
        <f aca="false">_xlfn.XLOOKUP(C892,customers!$A$1:$A$1001,customers!$G$1:$G$1001,,0)</f>
        <v>United States</v>
      </c>
      <c r="I892" s="1" t="str">
        <f aca="false">VLOOKUP(D892,products!$A$1:$G$49,2,0)</f>
        <v>Rob</v>
      </c>
      <c r="J892" s="1" t="str">
        <f aca="false">VLOOKUP($D892,products!$A$1:$G$49,3,0)</f>
        <v>D</v>
      </c>
      <c r="K892" s="9" t="n">
        <f aca="false">VLOOKUP($D892,products!$A$1:$G$49,4,0)</f>
        <v>2.5</v>
      </c>
      <c r="L892" s="10" t="n">
        <f aca="false">VLOOKUP($D892,products!$A$1:$G$49,5,0)</f>
        <v>20.585</v>
      </c>
      <c r="M892" s="10" t="n">
        <f aca="false">L892*E892</f>
        <v>20.585</v>
      </c>
      <c r="N892" s="1" t="str">
        <f aca="false">IF(I892="Rob","Robusta",IF(I892="Exc","Excelsa",IF(I892="Ara","Arab",IF(I892="Lib","Liberica"))))</f>
        <v>Robusta</v>
      </c>
      <c r="O892" s="1" t="str">
        <f aca="false">IF(J892="M","Medium",IF(J892="L","Light",IF(J892="D","Dark")))</f>
        <v>Dark</v>
      </c>
    </row>
    <row r="893" customFormat="false" ht="15" hidden="false" customHeight="false" outlineLevel="0" collapsed="false">
      <c r="A893" s="7" t="s">
        <v>1735</v>
      </c>
      <c r="B893" s="8" t="n">
        <v>44469</v>
      </c>
      <c r="C893" s="7" t="s">
        <v>1736</v>
      </c>
      <c r="D893" s="1" t="s">
        <v>133</v>
      </c>
      <c r="E893" s="7" t="n">
        <v>5</v>
      </c>
      <c r="F893" s="7" t="str">
        <f aca="false">_xlfn.XLOOKUP(C893,customers!A892:A1892,customers!B892:B1892,,0)</f>
        <v>Celestia Dolohunty</v>
      </c>
      <c r="G893" s="7" t="str">
        <f aca="false">IF(_xlfn.XLOOKUP(C893,customers!$A$1:$A$1001,customers!$C$1:$C$1001,,3)=0,"",_xlfn.XLOOKUP(C893,customers!$A$1:$A$1001,customers!$C$1:$C$1001,,3))</f>
        <v>cdolohuntyor@dailymail.co.uk</v>
      </c>
      <c r="H893" s="7" t="str">
        <f aca="false">_xlfn.XLOOKUP(C893,customers!$A$1:$A$1001,customers!$G$1:$G$1001,,0)</f>
        <v>United States</v>
      </c>
      <c r="I893" s="1" t="str">
        <f aca="false">VLOOKUP(D893,products!$A$1:$G$49,2,0)</f>
        <v>Ara</v>
      </c>
      <c r="J893" s="1" t="str">
        <f aca="false">VLOOKUP($D893,products!$A$1:$G$49,3,0)</f>
        <v>D</v>
      </c>
      <c r="K893" s="9" t="n">
        <f aca="false">VLOOKUP($D893,products!$A$1:$G$49,4,0)</f>
        <v>2.5</v>
      </c>
      <c r="L893" s="10" t="n">
        <f aca="false">VLOOKUP($D893,products!$A$1:$G$49,5,0)</f>
        <v>22.885</v>
      </c>
      <c r="M893" s="10" t="n">
        <f aca="false">L893*E893</f>
        <v>114.425</v>
      </c>
      <c r="N893" s="1" t="str">
        <f aca="false">IF(I893="Rob","Robusta",IF(I893="Exc","Excelsa",IF(I893="Ara","Arab",IF(I893="Lib","Liberica"))))</f>
        <v>Arab</v>
      </c>
      <c r="O893" s="1" t="str">
        <f aca="false">IF(J893="M","Medium",IF(J893="L","Light",IF(J893="D","Dark")))</f>
        <v>Dark</v>
      </c>
    </row>
    <row r="894" customFormat="false" ht="15" hidden="false" customHeight="false" outlineLevel="0" collapsed="false">
      <c r="A894" s="7" t="s">
        <v>1737</v>
      </c>
      <c r="B894" s="8" t="n">
        <v>43635</v>
      </c>
      <c r="C894" s="7" t="s">
        <v>1738</v>
      </c>
      <c r="D894" s="1" t="s">
        <v>79</v>
      </c>
      <c r="E894" s="7" t="n">
        <v>5</v>
      </c>
      <c r="F894" s="7" t="str">
        <f aca="false">_xlfn.XLOOKUP(C894,customers!A893:A1893,customers!B893:B1893,,0)</f>
        <v>Patsy Vasilenko</v>
      </c>
      <c r="G894" s="7" t="str">
        <f aca="false">IF(_xlfn.XLOOKUP(C894,customers!$A$1:$A$1001,customers!$C$1:$C$1001,,3)=0,"",_xlfn.XLOOKUP(C894,customers!$A$1:$A$1001,customers!$C$1:$C$1001,,3))</f>
        <v>pvasilenkoos@addtoany.com</v>
      </c>
      <c r="H894" s="7" t="str">
        <f aca="false">_xlfn.XLOOKUP(C894,customers!$A$1:$A$1001,customers!$G$1:$G$1001,,0)</f>
        <v>United Kingdom</v>
      </c>
      <c r="I894" s="1" t="str">
        <f aca="false">VLOOKUP(D894,products!$A$1:$G$49,2,0)</f>
        <v>Exc</v>
      </c>
      <c r="J894" s="1" t="str">
        <f aca="false">VLOOKUP($D894,products!$A$1:$G$49,3,0)</f>
        <v>M</v>
      </c>
      <c r="K894" s="9" t="n">
        <f aca="false">VLOOKUP($D894,products!$A$1:$G$49,4,0)</f>
        <v>0.2</v>
      </c>
      <c r="L894" s="10" t="n">
        <f aca="false">VLOOKUP($D894,products!$A$1:$G$49,5,0)</f>
        <v>4.125</v>
      </c>
      <c r="M894" s="10" t="n">
        <f aca="false">L894*E894</f>
        <v>20.625</v>
      </c>
      <c r="N894" s="1" t="str">
        <f aca="false">IF(I894="Rob","Robusta",IF(I894="Exc","Excelsa",IF(I894="Ara","Arab",IF(I894="Lib","Liberica"))))</f>
        <v>Excelsa</v>
      </c>
      <c r="O894" s="1" t="str">
        <f aca="false">IF(J894="M","Medium",IF(J894="L","Light",IF(J894="D","Dark")))</f>
        <v>Medium</v>
      </c>
    </row>
    <row r="895" customFormat="false" ht="15" hidden="false" customHeight="false" outlineLevel="0" collapsed="false">
      <c r="A895" s="7" t="s">
        <v>1739</v>
      </c>
      <c r="B895" s="8" t="n">
        <v>44651</v>
      </c>
      <c r="C895" s="7" t="s">
        <v>1740</v>
      </c>
      <c r="D895" s="1" t="s">
        <v>98</v>
      </c>
      <c r="E895" s="7" t="n">
        <v>6</v>
      </c>
      <c r="F895" s="7" t="str">
        <f aca="false">_xlfn.XLOOKUP(C895,customers!A894:A1894,customers!B894:B1894,,0)</f>
        <v>Raphaela Schankelborg</v>
      </c>
      <c r="G895" s="7" t="str">
        <f aca="false">IF(_xlfn.XLOOKUP(C895,customers!$A$1:$A$1001,customers!$C$1:$C$1001,,3)=0,"",_xlfn.XLOOKUP(C895,customers!$A$1:$A$1001,customers!$C$1:$C$1001,,3))</f>
        <v>rschankelborgot@ameblo.jp</v>
      </c>
      <c r="H895" s="7" t="str">
        <f aca="false">_xlfn.XLOOKUP(C895,customers!$A$1:$A$1001,customers!$G$1:$G$1001,,0)</f>
        <v>United States</v>
      </c>
      <c r="I895" s="1" t="str">
        <f aca="false">VLOOKUP(D895,products!$A$1:$G$49,2,0)</f>
        <v>Lib</v>
      </c>
      <c r="J895" s="1" t="str">
        <f aca="false">VLOOKUP($D895,products!$A$1:$G$49,3,0)</f>
        <v>L</v>
      </c>
      <c r="K895" s="9" t="n">
        <f aca="false">VLOOKUP($D895,products!$A$1:$G$49,4,0)</f>
        <v>0.5</v>
      </c>
      <c r="L895" s="10" t="n">
        <f aca="false">VLOOKUP($D895,products!$A$1:$G$49,5,0)</f>
        <v>9.51</v>
      </c>
      <c r="M895" s="10" t="n">
        <f aca="false">L895*E895</f>
        <v>57.06</v>
      </c>
      <c r="N895" s="1" t="str">
        <f aca="false">IF(I895="Rob","Robusta",IF(I895="Exc","Excelsa",IF(I895="Ara","Arab",IF(I895="Lib","Liberica"))))</f>
        <v>Liberica</v>
      </c>
      <c r="O895" s="1" t="str">
        <f aca="false">IF(J895="M","Medium",IF(J895="L","Light",IF(J895="D","Dark")))</f>
        <v>Light</v>
      </c>
    </row>
    <row r="896" customFormat="false" ht="15" hidden="false" customHeight="false" outlineLevel="0" collapsed="false">
      <c r="A896" s="7" t="s">
        <v>1741</v>
      </c>
      <c r="B896" s="8" t="n">
        <v>44016</v>
      </c>
      <c r="C896" s="7" t="s">
        <v>1742</v>
      </c>
      <c r="D896" s="1" t="s">
        <v>50</v>
      </c>
      <c r="E896" s="7" t="n">
        <v>4</v>
      </c>
      <c r="F896" s="7" t="str">
        <f aca="false">_xlfn.XLOOKUP(C896,customers!A895:A1895,customers!B895:B1895,,0)</f>
        <v>Sharity Wickens</v>
      </c>
      <c r="G896" s="7" t="str">
        <f aca="false">IF(_xlfn.XLOOKUP(C896,customers!$A$1:$A$1001,customers!$C$1:$C$1001,,3)=0,"",_xlfn.XLOOKUP(C896,customers!$A$1:$A$1001,customers!$C$1:$C$1001,,3))</f>
        <v/>
      </c>
      <c r="H896" s="7" t="str">
        <f aca="false">_xlfn.XLOOKUP(C896,customers!$A$1:$A$1001,customers!$G$1:$G$1001,,0)</f>
        <v>Ireland</v>
      </c>
      <c r="I896" s="1" t="str">
        <f aca="false">VLOOKUP(D896,products!$A$1:$G$49,2,0)</f>
        <v>Rob</v>
      </c>
      <c r="J896" s="1" t="str">
        <f aca="false">VLOOKUP($D896,products!$A$1:$G$49,3,0)</f>
        <v>D</v>
      </c>
      <c r="K896" s="9" t="n">
        <f aca="false">VLOOKUP($D896,products!$A$1:$G$49,4,0)</f>
        <v>2.5</v>
      </c>
      <c r="L896" s="10" t="n">
        <f aca="false">VLOOKUP($D896,products!$A$1:$G$49,5,0)</f>
        <v>20.585</v>
      </c>
      <c r="M896" s="10" t="n">
        <f aca="false">L896*E896</f>
        <v>82.34</v>
      </c>
      <c r="N896" s="1" t="str">
        <f aca="false">IF(I896="Rob","Robusta",IF(I896="Exc","Excelsa",IF(I896="Ara","Arab",IF(I896="Lib","Liberica"))))</f>
        <v>Robusta</v>
      </c>
      <c r="O896" s="1" t="str">
        <f aca="false">IF(J896="M","Medium",IF(J896="L","Light",IF(J896="D","Dark")))</f>
        <v>Dark</v>
      </c>
    </row>
    <row r="897" customFormat="false" ht="15" hidden="false" customHeight="false" outlineLevel="0" collapsed="false">
      <c r="A897" s="7" t="s">
        <v>1743</v>
      </c>
      <c r="B897" s="8" t="n">
        <v>44521</v>
      </c>
      <c r="C897" s="7" t="s">
        <v>1744</v>
      </c>
      <c r="D897" s="1" t="s">
        <v>127</v>
      </c>
      <c r="E897" s="7" t="n">
        <v>5</v>
      </c>
      <c r="F897" s="7" t="str">
        <f aca="false">_xlfn.XLOOKUP(C897,customers!A896:A1896,customers!B896:B1896,,0)</f>
        <v>Derick Snow</v>
      </c>
      <c r="G897" s="7" t="str">
        <f aca="false">IF(_xlfn.XLOOKUP(C897,customers!$A$1:$A$1001,customers!$C$1:$C$1001,,3)=0,"",_xlfn.XLOOKUP(C897,customers!$A$1:$A$1001,customers!$C$1:$C$1001,,3))</f>
        <v/>
      </c>
      <c r="H897" s="7" t="str">
        <f aca="false">_xlfn.XLOOKUP(C897,customers!$A$1:$A$1001,customers!$G$1:$G$1001,,0)</f>
        <v>United States</v>
      </c>
      <c r="I897" s="1" t="str">
        <f aca="false">VLOOKUP(D897,products!$A$1:$G$49,2,0)</f>
        <v>Exc</v>
      </c>
      <c r="J897" s="1" t="str">
        <f aca="false">VLOOKUP($D897,products!$A$1:$G$49,3,0)</f>
        <v>M</v>
      </c>
      <c r="K897" s="9" t="n">
        <f aca="false">VLOOKUP($D897,products!$A$1:$G$49,4,0)</f>
        <v>2.5</v>
      </c>
      <c r="L897" s="10" t="n">
        <f aca="false">VLOOKUP($D897,products!$A$1:$G$49,5,0)</f>
        <v>31.625</v>
      </c>
      <c r="M897" s="10" t="n">
        <f aca="false">L897*E897</f>
        <v>158.125</v>
      </c>
      <c r="N897" s="1" t="str">
        <f aca="false">IF(I897="Rob","Robusta",IF(I897="Exc","Excelsa",IF(I897="Ara","Arab",IF(I897="Lib","Liberica"))))</f>
        <v>Excelsa</v>
      </c>
      <c r="O897" s="1" t="str">
        <f aca="false">IF(J897="M","Medium",IF(J897="L","Light",IF(J897="D","Dark")))</f>
        <v>Medium</v>
      </c>
    </row>
    <row r="898" customFormat="false" ht="15" hidden="false" customHeight="false" outlineLevel="0" collapsed="false">
      <c r="A898" s="7" t="s">
        <v>1745</v>
      </c>
      <c r="B898" s="8" t="n">
        <v>44347</v>
      </c>
      <c r="C898" s="7" t="s">
        <v>1746</v>
      </c>
      <c r="D898" s="1" t="s">
        <v>161</v>
      </c>
      <c r="E898" s="7" t="n">
        <v>6</v>
      </c>
      <c r="F898" s="7" t="str">
        <f aca="false">_xlfn.XLOOKUP(C898,customers!A897:A1897,customers!B897:B1897,,0)</f>
        <v>Baxy Cargen</v>
      </c>
      <c r="G898" s="7" t="str">
        <f aca="false">IF(_xlfn.XLOOKUP(C898,customers!$A$1:$A$1001,customers!$C$1:$C$1001,,3)=0,"",_xlfn.XLOOKUP(C898,customers!$A$1:$A$1001,customers!$C$1:$C$1001,,3))</f>
        <v>bcargenow@geocities.jp</v>
      </c>
      <c r="H898" s="7" t="str">
        <f aca="false">_xlfn.XLOOKUP(C898,customers!$A$1:$A$1001,customers!$G$1:$G$1001,,0)</f>
        <v>United States</v>
      </c>
      <c r="I898" s="1" t="str">
        <f aca="false">VLOOKUP(D898,products!$A$1:$G$49,2,0)</f>
        <v>Rob</v>
      </c>
      <c r="J898" s="1" t="str">
        <f aca="false">VLOOKUP($D898,products!$A$1:$G$49,3,0)</f>
        <v>D</v>
      </c>
      <c r="K898" s="9" t="n">
        <f aca="false">VLOOKUP($D898,products!$A$1:$G$49,4,0)</f>
        <v>0.5</v>
      </c>
      <c r="L898" s="10" t="n">
        <f aca="false">VLOOKUP($D898,products!$A$1:$G$49,5,0)</f>
        <v>5.37</v>
      </c>
      <c r="M898" s="10" t="n">
        <f aca="false">L898*E898</f>
        <v>32.22</v>
      </c>
      <c r="N898" s="1" t="str">
        <f aca="false">IF(I898="Rob","Robusta",IF(I898="Exc","Excelsa",IF(I898="Ara","Arab",IF(I898="Lib","Liberica"))))</f>
        <v>Robusta</v>
      </c>
      <c r="O898" s="1" t="str">
        <f aca="false">IF(J898="M","Medium",IF(J898="L","Light",IF(J898="D","Dark")))</f>
        <v>Dark</v>
      </c>
    </row>
    <row r="899" customFormat="false" ht="15" hidden="false" customHeight="false" outlineLevel="0" collapsed="false">
      <c r="A899" s="7" t="s">
        <v>1747</v>
      </c>
      <c r="B899" s="8" t="n">
        <v>43932</v>
      </c>
      <c r="C899" s="7" t="s">
        <v>1748</v>
      </c>
      <c r="D899" s="1" t="s">
        <v>260</v>
      </c>
      <c r="E899" s="7" t="n">
        <v>2</v>
      </c>
      <c r="F899" s="7" t="str">
        <f aca="false">_xlfn.XLOOKUP(C899,customers!A898:A1898,customers!B898:B1898,,0)</f>
        <v>Ryann Stickler</v>
      </c>
      <c r="G899" s="7" t="str">
        <f aca="false">IF(_xlfn.XLOOKUP(C899,customers!$A$1:$A$1001,customers!$C$1:$C$1001,,3)=0,"",_xlfn.XLOOKUP(C899,customers!$A$1:$A$1001,customers!$C$1:$C$1001,,3))</f>
        <v>rsticklerox@printfriendly.com</v>
      </c>
      <c r="H899" s="7" t="str">
        <f aca="false">_xlfn.XLOOKUP(C899,customers!$A$1:$A$1001,customers!$G$1:$G$1001,,0)</f>
        <v>United Kingdom</v>
      </c>
      <c r="I899" s="1" t="str">
        <f aca="false">VLOOKUP(D899,products!$A$1:$G$49,2,0)</f>
        <v>Exc</v>
      </c>
      <c r="J899" s="1" t="str">
        <f aca="false">VLOOKUP($D899,products!$A$1:$G$49,3,0)</f>
        <v>D</v>
      </c>
      <c r="K899" s="9" t="n">
        <f aca="false">VLOOKUP($D899,products!$A$1:$G$49,4,0)</f>
        <v>1</v>
      </c>
      <c r="L899" s="10" t="n">
        <f aca="false">VLOOKUP($D899,products!$A$1:$G$49,5,0)</f>
        <v>12.15</v>
      </c>
      <c r="M899" s="10" t="n">
        <f aca="false">L899*E899</f>
        <v>24.3</v>
      </c>
      <c r="N899" s="1" t="str">
        <f aca="false">IF(I899="Rob","Robusta",IF(I899="Exc","Excelsa",IF(I899="Ara","Arab",IF(I899="Lib","Liberica"))))</f>
        <v>Excelsa</v>
      </c>
      <c r="O899" s="1" t="str">
        <f aca="false">IF(J899="M","Medium",IF(J899="L","Light",IF(J899="D","Dark")))</f>
        <v>Dark</v>
      </c>
    </row>
    <row r="900" customFormat="false" ht="15" hidden="false" customHeight="false" outlineLevel="0" collapsed="false">
      <c r="A900" s="7" t="s">
        <v>1749</v>
      </c>
      <c r="B900" s="8" t="n">
        <v>44089</v>
      </c>
      <c r="C900" s="7" t="s">
        <v>1750</v>
      </c>
      <c r="D900" s="1" t="s">
        <v>172</v>
      </c>
      <c r="E900" s="7" t="n">
        <v>5</v>
      </c>
      <c r="F900" s="7" t="str">
        <f aca="false">_xlfn.XLOOKUP(C900,customers!A899:A1899,customers!B899:B1899,,0)</f>
        <v>Daryn Cassius</v>
      </c>
      <c r="G900" s="7" t="str">
        <f aca="false">IF(_xlfn.XLOOKUP(C900,customers!$A$1:$A$1001,customers!$C$1:$C$1001,,3)=0,"",_xlfn.XLOOKUP(C900,customers!$A$1:$A$1001,customers!$C$1:$C$1001,,3))</f>
        <v/>
      </c>
      <c r="H900" s="7" t="str">
        <f aca="false">_xlfn.XLOOKUP(C900,customers!$A$1:$A$1001,customers!$G$1:$G$1001,,0)</f>
        <v>United States</v>
      </c>
      <c r="I900" s="1" t="str">
        <f aca="false">VLOOKUP(D900,products!$A$1:$G$49,2,0)</f>
        <v>Rob</v>
      </c>
      <c r="J900" s="1" t="str">
        <f aca="false">VLOOKUP($D900,products!$A$1:$G$49,3,0)</f>
        <v>L</v>
      </c>
      <c r="K900" s="9" t="n">
        <f aca="false">VLOOKUP($D900,products!$A$1:$G$49,4,0)</f>
        <v>0.5</v>
      </c>
      <c r="L900" s="10" t="n">
        <f aca="false">VLOOKUP($D900,products!$A$1:$G$49,5,0)</f>
        <v>7.17</v>
      </c>
      <c r="M900" s="10" t="n">
        <f aca="false">L900*E900</f>
        <v>35.85</v>
      </c>
      <c r="N900" s="1" t="str">
        <f aca="false">IF(I900="Rob","Robusta",IF(I900="Exc","Excelsa",IF(I900="Ara","Arab",IF(I900="Lib","Liberica"))))</f>
        <v>Robusta</v>
      </c>
      <c r="O900" s="1" t="str">
        <f aca="false">IF(J900="M","Medium",IF(J900="L","Light",IF(J900="D","Dark")))</f>
        <v>Light</v>
      </c>
    </row>
    <row r="901" customFormat="false" ht="15" hidden="false" customHeight="false" outlineLevel="0" collapsed="false">
      <c r="A901" s="7" t="s">
        <v>1751</v>
      </c>
      <c r="B901" s="8" t="n">
        <v>44523</v>
      </c>
      <c r="C901" s="7" t="s">
        <v>1744</v>
      </c>
      <c r="D901" s="1" t="s">
        <v>111</v>
      </c>
      <c r="E901" s="7" t="n">
        <v>5</v>
      </c>
      <c r="F901" s="7" t="e">
        <f aca="false">_xlfn.XLOOKUP(C901,customers!A900:A1900,customers!B900:B1900,,0)</f>
        <v>#N/A</v>
      </c>
      <c r="G901" s="7" t="str">
        <f aca="false">IF(_xlfn.XLOOKUP(C901,customers!$A$1:$A$1001,customers!$C$1:$C$1001,,3)=0,"",_xlfn.XLOOKUP(C901,customers!$A$1:$A$1001,customers!$C$1:$C$1001,,3))</f>
        <v/>
      </c>
      <c r="H901" s="7" t="str">
        <f aca="false">_xlfn.XLOOKUP(C901,customers!$A$1:$A$1001,customers!$G$1:$G$1001,,0)</f>
        <v>United States</v>
      </c>
      <c r="I901" s="1" t="str">
        <f aca="false">VLOOKUP(D901,products!$A$1:$G$49,2,0)</f>
        <v>Lib</v>
      </c>
      <c r="J901" s="1" t="str">
        <f aca="false">VLOOKUP($D901,products!$A$1:$G$49,3,0)</f>
        <v>M</v>
      </c>
      <c r="K901" s="9" t="n">
        <f aca="false">VLOOKUP($D901,products!$A$1:$G$49,4,0)</f>
        <v>1</v>
      </c>
      <c r="L901" s="10" t="n">
        <f aca="false">VLOOKUP($D901,products!$A$1:$G$49,5,0)</f>
        <v>14.55</v>
      </c>
      <c r="M901" s="10" t="n">
        <f aca="false">L901*E901</f>
        <v>72.75</v>
      </c>
      <c r="N901" s="1" t="str">
        <f aca="false">IF(I901="Rob","Robusta",IF(I901="Exc","Excelsa",IF(I901="Ara","Arab",IF(I901="Lib","Liberica"))))</f>
        <v>Liberica</v>
      </c>
      <c r="O901" s="1" t="str">
        <f aca="false">IF(J901="M","Medium",IF(J901="L","Light",IF(J901="D","Dark")))</f>
        <v>Medium</v>
      </c>
    </row>
    <row r="902" customFormat="false" ht="15" hidden="false" customHeight="false" outlineLevel="0" collapsed="false">
      <c r="A902" s="7" t="s">
        <v>1752</v>
      </c>
      <c r="B902" s="8" t="n">
        <v>44584</v>
      </c>
      <c r="C902" s="7" t="s">
        <v>1753</v>
      </c>
      <c r="D902" s="1" t="s">
        <v>147</v>
      </c>
      <c r="E902" s="7" t="n">
        <v>3</v>
      </c>
      <c r="F902" s="7" t="str">
        <f aca="false">_xlfn.XLOOKUP(C902,customers!A901:A1901,customers!B901:B1901,,0)</f>
        <v>Skelly Dolohunty</v>
      </c>
      <c r="G902" s="7" t="str">
        <f aca="false">IF(_xlfn.XLOOKUP(C902,customers!$A$1:$A$1001,customers!$C$1:$C$1001,,3)=0,"",_xlfn.XLOOKUP(C902,customers!$A$1:$A$1001,customers!$C$1:$C$1001,,3))</f>
        <v/>
      </c>
      <c r="H902" s="7" t="str">
        <f aca="false">_xlfn.XLOOKUP(C902,customers!$A$1:$A$1001,customers!$G$1:$G$1001,,0)</f>
        <v>Ireland</v>
      </c>
      <c r="I902" s="1" t="str">
        <f aca="false">VLOOKUP(D902,products!$A$1:$G$49,2,0)</f>
        <v>Lib</v>
      </c>
      <c r="J902" s="1" t="str">
        <f aca="false">VLOOKUP($D902,products!$A$1:$G$49,3,0)</f>
        <v>L</v>
      </c>
      <c r="K902" s="9" t="n">
        <f aca="false">VLOOKUP($D902,products!$A$1:$G$49,4,0)</f>
        <v>1</v>
      </c>
      <c r="L902" s="10" t="n">
        <f aca="false">VLOOKUP($D902,products!$A$1:$G$49,5,0)</f>
        <v>15.85</v>
      </c>
      <c r="M902" s="10" t="n">
        <f aca="false">L902*E902</f>
        <v>47.55</v>
      </c>
      <c r="N902" s="1" t="str">
        <f aca="false">IF(I902="Rob","Robusta",IF(I902="Exc","Excelsa",IF(I902="Ara","Arab",IF(I902="Lib","Liberica"))))</f>
        <v>Liberica</v>
      </c>
      <c r="O902" s="1" t="str">
        <f aca="false">IF(J902="M","Medium",IF(J902="L","Light",IF(J902="D","Dark")))</f>
        <v>Light</v>
      </c>
    </row>
    <row r="903" customFormat="false" ht="15" hidden="false" customHeight="false" outlineLevel="0" collapsed="false">
      <c r="A903" s="7" t="s">
        <v>1754</v>
      </c>
      <c r="B903" s="8" t="n">
        <v>44223</v>
      </c>
      <c r="C903" s="7" t="s">
        <v>1755</v>
      </c>
      <c r="D903" s="1" t="s">
        <v>197</v>
      </c>
      <c r="E903" s="7" t="n">
        <v>1</v>
      </c>
      <c r="F903" s="7" t="str">
        <f aca="false">_xlfn.XLOOKUP(C903,customers!A902:A1902,customers!B902:B1902,,0)</f>
        <v>Drake Jevon</v>
      </c>
      <c r="G903" s="7" t="str">
        <f aca="false">IF(_xlfn.XLOOKUP(C903,customers!$A$1:$A$1001,customers!$C$1:$C$1001,,3)=0,"",_xlfn.XLOOKUP(C903,customers!$A$1:$A$1001,customers!$C$1:$C$1001,,3))</f>
        <v>djevonp1@ibm.com</v>
      </c>
      <c r="H903" s="7" t="str">
        <f aca="false">_xlfn.XLOOKUP(C903,customers!$A$1:$A$1001,customers!$G$1:$G$1001,,0)</f>
        <v>United States</v>
      </c>
      <c r="I903" s="1" t="str">
        <f aca="false">VLOOKUP(D903,products!$A$1:$G$49,2,0)</f>
        <v>Rob</v>
      </c>
      <c r="J903" s="1" t="str">
        <f aca="false">VLOOKUP($D903,products!$A$1:$G$49,3,0)</f>
        <v>L</v>
      </c>
      <c r="K903" s="9" t="n">
        <f aca="false">VLOOKUP($D903,products!$A$1:$G$49,4,0)</f>
        <v>0.2</v>
      </c>
      <c r="L903" s="10" t="n">
        <f aca="false">VLOOKUP($D903,products!$A$1:$G$49,5,0)</f>
        <v>3.585</v>
      </c>
      <c r="M903" s="10" t="n">
        <f aca="false">L903*E903</f>
        <v>3.585</v>
      </c>
      <c r="N903" s="1" t="str">
        <f aca="false">IF(I903="Rob","Robusta",IF(I903="Exc","Excelsa",IF(I903="Ara","Arab",IF(I903="Lib","Liberica"))))</f>
        <v>Robusta</v>
      </c>
      <c r="O903" s="1" t="str">
        <f aca="false">IF(J903="M","Medium",IF(J903="L","Light",IF(J903="D","Dark")))</f>
        <v>Light</v>
      </c>
    </row>
    <row r="904" customFormat="false" ht="15" hidden="false" customHeight="false" outlineLevel="0" collapsed="false">
      <c r="A904" s="7" t="s">
        <v>1756</v>
      </c>
      <c r="B904" s="8" t="n">
        <v>43640</v>
      </c>
      <c r="C904" s="7" t="s">
        <v>1757</v>
      </c>
      <c r="D904" s="1" t="s">
        <v>127</v>
      </c>
      <c r="E904" s="7" t="n">
        <v>5</v>
      </c>
      <c r="F904" s="7" t="str">
        <f aca="false">_xlfn.XLOOKUP(C904,customers!A903:A1903,customers!B903:B1903,,0)</f>
        <v>Hall Ranner</v>
      </c>
      <c r="G904" s="7" t="str">
        <f aca="false">IF(_xlfn.XLOOKUP(C904,customers!$A$1:$A$1001,customers!$C$1:$C$1001,,3)=0,"",_xlfn.XLOOKUP(C904,customers!$A$1:$A$1001,customers!$C$1:$C$1001,,3))</f>
        <v>hrannerp2@omniture.com</v>
      </c>
      <c r="H904" s="7" t="str">
        <f aca="false">_xlfn.XLOOKUP(C904,customers!$A$1:$A$1001,customers!$G$1:$G$1001,,0)</f>
        <v>United States</v>
      </c>
      <c r="I904" s="1" t="str">
        <f aca="false">VLOOKUP(D904,products!$A$1:$G$49,2,0)</f>
        <v>Exc</v>
      </c>
      <c r="J904" s="1" t="str">
        <f aca="false">VLOOKUP($D904,products!$A$1:$G$49,3,0)</f>
        <v>M</v>
      </c>
      <c r="K904" s="9" t="n">
        <f aca="false">VLOOKUP($D904,products!$A$1:$G$49,4,0)</f>
        <v>2.5</v>
      </c>
      <c r="L904" s="10" t="n">
        <f aca="false">VLOOKUP($D904,products!$A$1:$G$49,5,0)</f>
        <v>31.625</v>
      </c>
      <c r="M904" s="10" t="n">
        <f aca="false">L904*E904</f>
        <v>158.125</v>
      </c>
      <c r="N904" s="1" t="str">
        <f aca="false">IF(I904="Rob","Robusta",IF(I904="Exc","Excelsa",IF(I904="Ara","Arab",IF(I904="Lib","Liberica"))))</f>
        <v>Excelsa</v>
      </c>
      <c r="O904" s="1" t="str">
        <f aca="false">IF(J904="M","Medium",IF(J904="L","Light",IF(J904="D","Dark")))</f>
        <v>Medium</v>
      </c>
    </row>
    <row r="905" customFormat="false" ht="15" hidden="false" customHeight="false" outlineLevel="0" collapsed="false">
      <c r="A905" s="7" t="s">
        <v>1758</v>
      </c>
      <c r="B905" s="8" t="n">
        <v>43905</v>
      </c>
      <c r="C905" s="7" t="s">
        <v>1759</v>
      </c>
      <c r="D905" s="1" t="s">
        <v>93</v>
      </c>
      <c r="E905" s="7" t="n">
        <v>2</v>
      </c>
      <c r="F905" s="7" t="str">
        <f aca="false">_xlfn.XLOOKUP(C905,customers!A904:A1904,customers!B904:B1904,,0)</f>
        <v>Berkly Imrie</v>
      </c>
      <c r="G905" s="7" t="str">
        <f aca="false">IF(_xlfn.XLOOKUP(C905,customers!$A$1:$A$1001,customers!$C$1:$C$1001,,3)=0,"",_xlfn.XLOOKUP(C905,customers!$A$1:$A$1001,customers!$C$1:$C$1001,,3))</f>
        <v>bimriep3@addtoany.com</v>
      </c>
      <c r="H905" s="7" t="str">
        <f aca="false">_xlfn.XLOOKUP(C905,customers!$A$1:$A$1001,customers!$G$1:$G$1001,,0)</f>
        <v>United States</v>
      </c>
      <c r="I905" s="1" t="str">
        <f aca="false">VLOOKUP(D905,products!$A$1:$G$49,2,0)</f>
        <v>Lib</v>
      </c>
      <c r="J905" s="1" t="str">
        <f aca="false">VLOOKUP($D905,products!$A$1:$G$49,3,0)</f>
        <v>M</v>
      </c>
      <c r="K905" s="9" t="n">
        <f aca="false">VLOOKUP($D905,products!$A$1:$G$49,4,0)</f>
        <v>0.5</v>
      </c>
      <c r="L905" s="10" t="n">
        <f aca="false">VLOOKUP($D905,products!$A$1:$G$49,5,0)</f>
        <v>8.73</v>
      </c>
      <c r="M905" s="10" t="n">
        <f aca="false">L905*E905</f>
        <v>17.46</v>
      </c>
      <c r="N905" s="1" t="str">
        <f aca="false">IF(I905="Rob","Robusta",IF(I905="Exc","Excelsa",IF(I905="Ara","Arab",IF(I905="Lib","Liberica"))))</f>
        <v>Liberica</v>
      </c>
      <c r="O905" s="1" t="str">
        <f aca="false">IF(J905="M","Medium",IF(J905="L","Light",IF(J905="D","Dark")))</f>
        <v>Medium</v>
      </c>
    </row>
    <row r="906" customFormat="false" ht="15" hidden="false" customHeight="false" outlineLevel="0" collapsed="false">
      <c r="A906" s="7" t="s">
        <v>1760</v>
      </c>
      <c r="B906" s="8" t="n">
        <v>44463</v>
      </c>
      <c r="C906" s="7" t="s">
        <v>1761</v>
      </c>
      <c r="D906" s="1" t="s">
        <v>219</v>
      </c>
      <c r="E906" s="7" t="n">
        <v>5</v>
      </c>
      <c r="F906" s="7" t="str">
        <f aca="false">_xlfn.XLOOKUP(C906,customers!A905:A1905,customers!B905:B1905,,0)</f>
        <v>Dorey Sopper</v>
      </c>
      <c r="G906" s="7" t="str">
        <f aca="false">IF(_xlfn.XLOOKUP(C906,customers!$A$1:$A$1001,customers!$C$1:$C$1001,,3)=0,"",_xlfn.XLOOKUP(C906,customers!$A$1:$A$1001,customers!$C$1:$C$1001,,3))</f>
        <v>dsopperp4@eventbrite.com</v>
      </c>
      <c r="H906" s="7" t="str">
        <f aca="false">_xlfn.XLOOKUP(C906,customers!$A$1:$A$1001,customers!$G$1:$G$1001,,0)</f>
        <v>United States</v>
      </c>
      <c r="I906" s="1" t="str">
        <f aca="false">VLOOKUP(D906,products!$A$1:$G$49,2,0)</f>
        <v>Ara</v>
      </c>
      <c r="J906" s="1" t="str">
        <f aca="false">VLOOKUP($D906,products!$A$1:$G$49,3,0)</f>
        <v>L</v>
      </c>
      <c r="K906" s="9" t="n">
        <f aca="false">VLOOKUP($D906,products!$A$1:$G$49,4,0)</f>
        <v>2.5</v>
      </c>
      <c r="L906" s="10" t="n">
        <f aca="false">VLOOKUP($D906,products!$A$1:$G$49,5,0)</f>
        <v>29.785</v>
      </c>
      <c r="M906" s="10" t="n">
        <f aca="false">L906*E906</f>
        <v>148.925</v>
      </c>
      <c r="N906" s="1" t="str">
        <f aca="false">IF(I906="Rob","Robusta",IF(I906="Exc","Excelsa",IF(I906="Ara","Arab",IF(I906="Lib","Liberica"))))</f>
        <v>Arab</v>
      </c>
      <c r="O906" s="1" t="str">
        <f aca="false">IF(J906="M","Medium",IF(J906="L","Light",IF(J906="D","Dark")))</f>
        <v>Light</v>
      </c>
    </row>
    <row r="907" customFormat="false" ht="15" hidden="false" customHeight="false" outlineLevel="0" collapsed="false">
      <c r="A907" s="7" t="s">
        <v>1762</v>
      </c>
      <c r="B907" s="8" t="n">
        <v>43560</v>
      </c>
      <c r="C907" s="7" t="s">
        <v>1763</v>
      </c>
      <c r="D907" s="1" t="s">
        <v>82</v>
      </c>
      <c r="E907" s="7" t="n">
        <v>6</v>
      </c>
      <c r="F907" s="7" t="str">
        <f aca="false">_xlfn.XLOOKUP(C907,customers!A906:A1906,customers!B906:B1906,,0)</f>
        <v>Darcy Lochran</v>
      </c>
      <c r="G907" s="7" t="str">
        <f aca="false">IF(_xlfn.XLOOKUP(C907,customers!$A$1:$A$1001,customers!$C$1:$C$1001,,3)=0,"",_xlfn.XLOOKUP(C907,customers!$A$1:$A$1001,customers!$C$1:$C$1001,,3))</f>
        <v/>
      </c>
      <c r="H907" s="7" t="str">
        <f aca="false">_xlfn.XLOOKUP(C907,customers!$A$1:$A$1001,customers!$G$1:$G$1001,,0)</f>
        <v>United States</v>
      </c>
      <c r="I907" s="1" t="str">
        <f aca="false">VLOOKUP(D907,products!$A$1:$G$49,2,0)</f>
        <v>Ara</v>
      </c>
      <c r="J907" s="1" t="str">
        <f aca="false">VLOOKUP($D907,products!$A$1:$G$49,3,0)</f>
        <v>M</v>
      </c>
      <c r="K907" s="9" t="n">
        <f aca="false">VLOOKUP($D907,products!$A$1:$G$49,4,0)</f>
        <v>0.5</v>
      </c>
      <c r="L907" s="10" t="n">
        <f aca="false">VLOOKUP($D907,products!$A$1:$G$49,5,0)</f>
        <v>6.75</v>
      </c>
      <c r="M907" s="10" t="n">
        <f aca="false">L907*E907</f>
        <v>40.5</v>
      </c>
      <c r="N907" s="1" t="str">
        <f aca="false">IF(I907="Rob","Robusta",IF(I907="Exc","Excelsa",IF(I907="Ara","Arab",IF(I907="Lib","Liberica"))))</f>
        <v>Arab</v>
      </c>
      <c r="O907" s="1" t="str">
        <f aca="false">IF(J907="M","Medium",IF(J907="L","Light",IF(J907="D","Dark")))</f>
        <v>Medium</v>
      </c>
    </row>
    <row r="908" customFormat="false" ht="15" hidden="false" customHeight="false" outlineLevel="0" collapsed="false">
      <c r="A908" s="7" t="s">
        <v>1764</v>
      </c>
      <c r="B908" s="8" t="n">
        <v>44588</v>
      </c>
      <c r="C908" s="7" t="s">
        <v>1765</v>
      </c>
      <c r="D908" s="1" t="s">
        <v>82</v>
      </c>
      <c r="E908" s="7" t="n">
        <v>4</v>
      </c>
      <c r="F908" s="7" t="str">
        <f aca="false">_xlfn.XLOOKUP(C908,customers!A907:A1907,customers!B907:B1907,,0)</f>
        <v>Lauritz Ledgley</v>
      </c>
      <c r="G908" s="7" t="str">
        <f aca="false">IF(_xlfn.XLOOKUP(C908,customers!$A$1:$A$1001,customers!$C$1:$C$1001,,3)=0,"",_xlfn.XLOOKUP(C908,customers!$A$1:$A$1001,customers!$C$1:$C$1001,,3))</f>
        <v>lledgleyp6@de.vu</v>
      </c>
      <c r="H908" s="7" t="str">
        <f aca="false">_xlfn.XLOOKUP(C908,customers!$A$1:$A$1001,customers!$G$1:$G$1001,,0)</f>
        <v>United States</v>
      </c>
      <c r="I908" s="1" t="str">
        <f aca="false">VLOOKUP(D908,products!$A$1:$G$49,2,0)</f>
        <v>Ara</v>
      </c>
      <c r="J908" s="1" t="str">
        <f aca="false">VLOOKUP($D908,products!$A$1:$G$49,3,0)</f>
        <v>M</v>
      </c>
      <c r="K908" s="9" t="n">
        <f aca="false">VLOOKUP($D908,products!$A$1:$G$49,4,0)</f>
        <v>0.5</v>
      </c>
      <c r="L908" s="10" t="n">
        <f aca="false">VLOOKUP($D908,products!$A$1:$G$49,5,0)</f>
        <v>6.75</v>
      </c>
      <c r="M908" s="10" t="n">
        <f aca="false">L908*E908</f>
        <v>27</v>
      </c>
      <c r="N908" s="1" t="str">
        <f aca="false">IF(I908="Rob","Robusta",IF(I908="Exc","Excelsa",IF(I908="Ara","Arab",IF(I908="Lib","Liberica"))))</f>
        <v>Arab</v>
      </c>
      <c r="O908" s="1" t="str">
        <f aca="false">IF(J908="M","Medium",IF(J908="L","Light",IF(J908="D","Dark")))</f>
        <v>Medium</v>
      </c>
    </row>
    <row r="909" customFormat="false" ht="15" hidden="false" customHeight="false" outlineLevel="0" collapsed="false">
      <c r="A909" s="7" t="s">
        <v>1766</v>
      </c>
      <c r="B909" s="8" t="n">
        <v>44449</v>
      </c>
      <c r="C909" s="7" t="s">
        <v>1767</v>
      </c>
      <c r="D909" s="1" t="s">
        <v>28</v>
      </c>
      <c r="E909" s="7" t="n">
        <v>3</v>
      </c>
      <c r="F909" s="7" t="str">
        <f aca="false">_xlfn.XLOOKUP(C909,customers!A908:A1908,customers!B908:B1908,,0)</f>
        <v>Tawnya Menary</v>
      </c>
      <c r="G909" s="7" t="str">
        <f aca="false">IF(_xlfn.XLOOKUP(C909,customers!$A$1:$A$1001,customers!$C$1:$C$1001,,3)=0,"",_xlfn.XLOOKUP(C909,customers!$A$1:$A$1001,customers!$C$1:$C$1001,,3))</f>
        <v>tmenaryp7@phoca.cz</v>
      </c>
      <c r="H909" s="7" t="str">
        <f aca="false">_xlfn.XLOOKUP(C909,customers!$A$1:$A$1001,customers!$G$1:$G$1001,,0)</f>
        <v>United States</v>
      </c>
      <c r="I909" s="1" t="str">
        <f aca="false">VLOOKUP(D909,products!$A$1:$G$49,2,0)</f>
        <v>Lib</v>
      </c>
      <c r="J909" s="1" t="str">
        <f aca="false">VLOOKUP($D909,products!$A$1:$G$49,3,0)</f>
        <v>D</v>
      </c>
      <c r="K909" s="9" t="n">
        <f aca="false">VLOOKUP($D909,products!$A$1:$G$49,4,0)</f>
        <v>1</v>
      </c>
      <c r="L909" s="10" t="n">
        <f aca="false">VLOOKUP($D909,products!$A$1:$G$49,5,0)</f>
        <v>12.95</v>
      </c>
      <c r="M909" s="10" t="n">
        <f aca="false">L909*E909</f>
        <v>38.85</v>
      </c>
      <c r="N909" s="1" t="str">
        <f aca="false">IF(I909="Rob","Robusta",IF(I909="Exc","Excelsa",IF(I909="Ara","Arab",IF(I909="Lib","Liberica"))))</f>
        <v>Liberica</v>
      </c>
      <c r="O909" s="1" t="str">
        <f aca="false">IF(J909="M","Medium",IF(J909="L","Light",IF(J909="D","Dark")))</f>
        <v>Dark</v>
      </c>
    </row>
    <row r="910" customFormat="false" ht="15" hidden="false" customHeight="false" outlineLevel="0" collapsed="false">
      <c r="A910" s="7" t="s">
        <v>1768</v>
      </c>
      <c r="B910" s="8" t="n">
        <v>43836</v>
      </c>
      <c r="C910" s="7" t="s">
        <v>1769</v>
      </c>
      <c r="D910" s="1" t="s">
        <v>204</v>
      </c>
      <c r="E910" s="7" t="n">
        <v>5</v>
      </c>
      <c r="F910" s="7" t="str">
        <f aca="false">_xlfn.XLOOKUP(C910,customers!A909:A1909,customers!B909:B1909,,0)</f>
        <v>Gustaf Ciccotti</v>
      </c>
      <c r="G910" s="7" t="str">
        <f aca="false">IF(_xlfn.XLOOKUP(C910,customers!$A$1:$A$1001,customers!$C$1:$C$1001,,3)=0,"",_xlfn.XLOOKUP(C910,customers!$A$1:$A$1001,customers!$C$1:$C$1001,,3))</f>
        <v>gciccottip8@so-net.ne.jp</v>
      </c>
      <c r="H910" s="7" t="str">
        <f aca="false">_xlfn.XLOOKUP(C910,customers!$A$1:$A$1001,customers!$G$1:$G$1001,,0)</f>
        <v>United States</v>
      </c>
      <c r="I910" s="1" t="str">
        <f aca="false">VLOOKUP(D910,products!$A$1:$G$49,2,0)</f>
        <v>Rob</v>
      </c>
      <c r="J910" s="1" t="str">
        <f aca="false">VLOOKUP($D910,products!$A$1:$G$49,3,0)</f>
        <v>L</v>
      </c>
      <c r="K910" s="9" t="n">
        <f aca="false">VLOOKUP($D910,products!$A$1:$G$49,4,0)</f>
        <v>1</v>
      </c>
      <c r="L910" s="10" t="n">
        <f aca="false">VLOOKUP($D910,products!$A$1:$G$49,5,0)</f>
        <v>11.95</v>
      </c>
      <c r="M910" s="10" t="n">
        <f aca="false">L910*E910</f>
        <v>59.75</v>
      </c>
      <c r="N910" s="1" t="str">
        <f aca="false">IF(I910="Rob","Robusta",IF(I910="Exc","Excelsa",IF(I910="Ara","Arab",IF(I910="Lib","Liberica"))))</f>
        <v>Robusta</v>
      </c>
      <c r="O910" s="1" t="str">
        <f aca="false">IF(J910="M","Medium",IF(J910="L","Light",IF(J910="D","Dark")))</f>
        <v>Light</v>
      </c>
    </row>
    <row r="911" customFormat="false" ht="15" hidden="false" customHeight="false" outlineLevel="0" collapsed="false">
      <c r="A911" s="7" t="s">
        <v>1770</v>
      </c>
      <c r="B911" s="8" t="n">
        <v>44635</v>
      </c>
      <c r="C911" s="7" t="s">
        <v>1771</v>
      </c>
      <c r="D911" s="1" t="s">
        <v>197</v>
      </c>
      <c r="E911" s="7" t="n">
        <v>3</v>
      </c>
      <c r="F911" s="7" t="str">
        <f aca="false">_xlfn.XLOOKUP(C911,customers!A910:A1910,customers!B910:B1910,,0)</f>
        <v>Bobbe Renner</v>
      </c>
      <c r="G911" s="7" t="str">
        <f aca="false">IF(_xlfn.XLOOKUP(C911,customers!$A$1:$A$1001,customers!$C$1:$C$1001,,3)=0,"",_xlfn.XLOOKUP(C911,customers!$A$1:$A$1001,customers!$C$1:$C$1001,,3))</f>
        <v/>
      </c>
      <c r="H911" s="7" t="str">
        <f aca="false">_xlfn.XLOOKUP(C911,customers!$A$1:$A$1001,customers!$G$1:$G$1001,,0)</f>
        <v>United States</v>
      </c>
      <c r="I911" s="1" t="str">
        <f aca="false">VLOOKUP(D911,products!$A$1:$G$49,2,0)</f>
        <v>Rob</v>
      </c>
      <c r="J911" s="1" t="str">
        <f aca="false">VLOOKUP($D911,products!$A$1:$G$49,3,0)</f>
        <v>L</v>
      </c>
      <c r="K911" s="9" t="n">
        <f aca="false">VLOOKUP($D911,products!$A$1:$G$49,4,0)</f>
        <v>0.2</v>
      </c>
      <c r="L911" s="10" t="n">
        <f aca="false">VLOOKUP($D911,products!$A$1:$G$49,5,0)</f>
        <v>3.585</v>
      </c>
      <c r="M911" s="10" t="n">
        <f aca="false">L911*E911</f>
        <v>10.755</v>
      </c>
      <c r="N911" s="1" t="str">
        <f aca="false">IF(I911="Rob","Robusta",IF(I911="Exc","Excelsa",IF(I911="Ara","Arab",IF(I911="Lib","Liberica"))))</f>
        <v>Robusta</v>
      </c>
      <c r="O911" s="1" t="str">
        <f aca="false">IF(J911="M","Medium",IF(J911="L","Light",IF(J911="D","Dark")))</f>
        <v>Light</v>
      </c>
    </row>
    <row r="912" customFormat="false" ht="15" hidden="false" customHeight="false" outlineLevel="0" collapsed="false">
      <c r="A912" s="7" t="s">
        <v>1772</v>
      </c>
      <c r="B912" s="8" t="n">
        <v>44447</v>
      </c>
      <c r="C912" s="7" t="s">
        <v>1773</v>
      </c>
      <c r="D912" s="1" t="s">
        <v>133</v>
      </c>
      <c r="E912" s="7" t="n">
        <v>4</v>
      </c>
      <c r="F912" s="7" t="str">
        <f aca="false">_xlfn.XLOOKUP(C912,customers!A911:A1911,customers!B911:B1911,,0)</f>
        <v>Wilton Jallin</v>
      </c>
      <c r="G912" s="7" t="str">
        <f aca="false">IF(_xlfn.XLOOKUP(C912,customers!$A$1:$A$1001,customers!$C$1:$C$1001,,3)=0,"",_xlfn.XLOOKUP(C912,customers!$A$1:$A$1001,customers!$C$1:$C$1001,,3))</f>
        <v>wjallinpa@pcworld.com</v>
      </c>
      <c r="H912" s="7" t="str">
        <f aca="false">_xlfn.XLOOKUP(C912,customers!$A$1:$A$1001,customers!$G$1:$G$1001,,0)</f>
        <v>United States</v>
      </c>
      <c r="I912" s="1" t="str">
        <f aca="false">VLOOKUP(D912,products!$A$1:$G$49,2,0)</f>
        <v>Ara</v>
      </c>
      <c r="J912" s="1" t="str">
        <f aca="false">VLOOKUP($D912,products!$A$1:$G$49,3,0)</f>
        <v>D</v>
      </c>
      <c r="K912" s="9" t="n">
        <f aca="false">VLOOKUP($D912,products!$A$1:$G$49,4,0)</f>
        <v>2.5</v>
      </c>
      <c r="L912" s="10" t="n">
        <f aca="false">VLOOKUP($D912,products!$A$1:$G$49,5,0)</f>
        <v>22.885</v>
      </c>
      <c r="M912" s="10" t="n">
        <f aca="false">L912*E912</f>
        <v>91.54</v>
      </c>
      <c r="N912" s="1" t="str">
        <f aca="false">IF(I912="Rob","Robusta",IF(I912="Exc","Excelsa",IF(I912="Ara","Arab",IF(I912="Lib","Liberica"))))</f>
        <v>Arab</v>
      </c>
      <c r="O912" s="1" t="str">
        <f aca="false">IF(J912="M","Medium",IF(J912="L","Light",IF(J912="D","Dark")))</f>
        <v>Dark</v>
      </c>
    </row>
    <row r="913" customFormat="false" ht="15" hidden="false" customHeight="false" outlineLevel="0" collapsed="false">
      <c r="A913" s="7" t="s">
        <v>1774</v>
      </c>
      <c r="B913" s="8" t="n">
        <v>44511</v>
      </c>
      <c r="C913" s="7" t="s">
        <v>1775</v>
      </c>
      <c r="D913" s="1" t="s">
        <v>76</v>
      </c>
      <c r="E913" s="7" t="n">
        <v>4</v>
      </c>
      <c r="F913" s="7" t="str">
        <f aca="false">_xlfn.XLOOKUP(C913,customers!A912:A1912,customers!B912:B1912,,0)</f>
        <v>Mindy Bogey</v>
      </c>
      <c r="G913" s="7" t="str">
        <f aca="false">IF(_xlfn.XLOOKUP(C913,customers!$A$1:$A$1001,customers!$C$1:$C$1001,,3)=0,"",_xlfn.XLOOKUP(C913,customers!$A$1:$A$1001,customers!$C$1:$C$1001,,3))</f>
        <v>mbogeypb@thetimes.co.uk</v>
      </c>
      <c r="H913" s="7" t="str">
        <f aca="false">_xlfn.XLOOKUP(C913,customers!$A$1:$A$1001,customers!$G$1:$G$1001,,0)</f>
        <v>United States</v>
      </c>
      <c r="I913" s="1" t="str">
        <f aca="false">VLOOKUP(D913,products!$A$1:$G$49,2,0)</f>
        <v>Ara</v>
      </c>
      <c r="J913" s="1" t="str">
        <f aca="false">VLOOKUP($D913,products!$A$1:$G$49,3,0)</f>
        <v>M</v>
      </c>
      <c r="K913" s="9" t="n">
        <f aca="false">VLOOKUP($D913,products!$A$1:$G$49,4,0)</f>
        <v>1</v>
      </c>
      <c r="L913" s="10" t="n">
        <f aca="false">VLOOKUP($D913,products!$A$1:$G$49,5,0)</f>
        <v>11.25</v>
      </c>
      <c r="M913" s="10" t="n">
        <f aca="false">L913*E913</f>
        <v>45</v>
      </c>
      <c r="N913" s="1" t="str">
        <f aca="false">IF(I913="Rob","Robusta",IF(I913="Exc","Excelsa",IF(I913="Ara","Arab",IF(I913="Lib","Liberica"))))</f>
        <v>Arab</v>
      </c>
      <c r="O913" s="1" t="str">
        <f aca="false">IF(J913="M","Medium",IF(J913="L","Light",IF(J913="D","Dark")))</f>
        <v>Medium</v>
      </c>
    </row>
    <row r="914" customFormat="false" ht="15" hidden="false" customHeight="false" outlineLevel="0" collapsed="false">
      <c r="A914" s="7" t="s">
        <v>1776</v>
      </c>
      <c r="B914" s="8" t="n">
        <v>43726</v>
      </c>
      <c r="C914" s="7" t="s">
        <v>1777</v>
      </c>
      <c r="D914" s="1" t="s">
        <v>56</v>
      </c>
      <c r="E914" s="7" t="n">
        <v>6</v>
      </c>
      <c r="F914" s="7" t="str">
        <f aca="false">_xlfn.XLOOKUP(C914,customers!A913:A1913,customers!B913:B1913,,0)</f>
        <v>Paulie Fonzone</v>
      </c>
      <c r="G914" s="7" t="str">
        <f aca="false">IF(_xlfn.XLOOKUP(C914,customers!$A$1:$A$1001,customers!$C$1:$C$1001,,3)=0,"",_xlfn.XLOOKUP(C914,customers!$A$1:$A$1001,customers!$C$1:$C$1001,,3))</f>
        <v/>
      </c>
      <c r="H914" s="7" t="str">
        <f aca="false">_xlfn.XLOOKUP(C914,customers!$A$1:$A$1001,customers!$G$1:$G$1001,,0)</f>
        <v>United States</v>
      </c>
      <c r="I914" s="1" t="str">
        <f aca="false">VLOOKUP(D914,products!$A$1:$G$49,2,0)</f>
        <v>Rob</v>
      </c>
      <c r="J914" s="1" t="str">
        <f aca="false">VLOOKUP($D914,products!$A$1:$G$49,3,0)</f>
        <v>M</v>
      </c>
      <c r="K914" s="9" t="n">
        <f aca="false">VLOOKUP($D914,products!$A$1:$G$49,4,0)</f>
        <v>2.5</v>
      </c>
      <c r="L914" s="10" t="n">
        <f aca="false">VLOOKUP($D914,products!$A$1:$G$49,5,0)</f>
        <v>22.885</v>
      </c>
      <c r="M914" s="10" t="n">
        <f aca="false">L914*E914</f>
        <v>137.31</v>
      </c>
      <c r="N914" s="1" t="str">
        <f aca="false">IF(I914="Rob","Robusta",IF(I914="Exc","Excelsa",IF(I914="Ara","Arab",IF(I914="Lib","Liberica"))))</f>
        <v>Robusta</v>
      </c>
      <c r="O914" s="1" t="str">
        <f aca="false">IF(J914="M","Medium",IF(J914="L","Light",IF(J914="D","Dark")))</f>
        <v>Medium</v>
      </c>
    </row>
    <row r="915" customFormat="false" ht="15" hidden="false" customHeight="false" outlineLevel="0" collapsed="false">
      <c r="A915" s="7" t="s">
        <v>1778</v>
      </c>
      <c r="B915" s="8" t="n">
        <v>44406</v>
      </c>
      <c r="C915" s="7" t="s">
        <v>1779</v>
      </c>
      <c r="D915" s="1" t="s">
        <v>82</v>
      </c>
      <c r="E915" s="7" t="n">
        <v>1</v>
      </c>
      <c r="F915" s="7" t="str">
        <f aca="false">_xlfn.XLOOKUP(C915,customers!A914:A1914,customers!B914:B1914,,0)</f>
        <v>Merrile Cobbledick</v>
      </c>
      <c r="G915" s="7" t="str">
        <f aca="false">IF(_xlfn.XLOOKUP(C915,customers!$A$1:$A$1001,customers!$C$1:$C$1001,,3)=0,"",_xlfn.XLOOKUP(C915,customers!$A$1:$A$1001,customers!$C$1:$C$1001,,3))</f>
        <v>mcobbledickpd@ucsd.edu</v>
      </c>
      <c r="H915" s="7" t="str">
        <f aca="false">_xlfn.XLOOKUP(C915,customers!$A$1:$A$1001,customers!$G$1:$G$1001,,0)</f>
        <v>United States</v>
      </c>
      <c r="I915" s="1" t="str">
        <f aca="false">VLOOKUP(D915,products!$A$1:$G$49,2,0)</f>
        <v>Ara</v>
      </c>
      <c r="J915" s="1" t="str">
        <f aca="false">VLOOKUP($D915,products!$A$1:$G$49,3,0)</f>
        <v>M</v>
      </c>
      <c r="K915" s="9" t="n">
        <f aca="false">VLOOKUP($D915,products!$A$1:$G$49,4,0)</f>
        <v>0.5</v>
      </c>
      <c r="L915" s="10" t="n">
        <f aca="false">VLOOKUP($D915,products!$A$1:$G$49,5,0)</f>
        <v>6.75</v>
      </c>
      <c r="M915" s="10" t="n">
        <f aca="false">L915*E915</f>
        <v>6.75</v>
      </c>
      <c r="N915" s="1" t="str">
        <f aca="false">IF(I915="Rob","Robusta",IF(I915="Exc","Excelsa",IF(I915="Ara","Arab",IF(I915="Lib","Liberica"))))</f>
        <v>Arab</v>
      </c>
      <c r="O915" s="1" t="str">
        <f aca="false">IF(J915="M","Medium",IF(J915="L","Light",IF(J915="D","Dark")))</f>
        <v>Medium</v>
      </c>
    </row>
    <row r="916" customFormat="false" ht="15" hidden="false" customHeight="false" outlineLevel="0" collapsed="false">
      <c r="A916" s="7" t="s">
        <v>1780</v>
      </c>
      <c r="B916" s="8" t="n">
        <v>44640</v>
      </c>
      <c r="C916" s="7" t="s">
        <v>1781</v>
      </c>
      <c r="D916" s="1" t="s">
        <v>76</v>
      </c>
      <c r="E916" s="7" t="n">
        <v>4</v>
      </c>
      <c r="F916" s="7" t="str">
        <f aca="false">_xlfn.XLOOKUP(C916,customers!A915:A1915,customers!B915:B1915,,0)</f>
        <v>Antonius Lewry</v>
      </c>
      <c r="G916" s="7" t="str">
        <f aca="false">IF(_xlfn.XLOOKUP(C916,customers!$A$1:$A$1001,customers!$C$1:$C$1001,,3)=0,"",_xlfn.XLOOKUP(C916,customers!$A$1:$A$1001,customers!$C$1:$C$1001,,3))</f>
        <v>alewrype@whitehouse.gov</v>
      </c>
      <c r="H916" s="7" t="str">
        <f aca="false">_xlfn.XLOOKUP(C916,customers!$A$1:$A$1001,customers!$G$1:$G$1001,,0)</f>
        <v>United States</v>
      </c>
      <c r="I916" s="1" t="str">
        <f aca="false">VLOOKUP(D916,products!$A$1:$G$49,2,0)</f>
        <v>Ara</v>
      </c>
      <c r="J916" s="1" t="str">
        <f aca="false">VLOOKUP($D916,products!$A$1:$G$49,3,0)</f>
        <v>M</v>
      </c>
      <c r="K916" s="9" t="n">
        <f aca="false">VLOOKUP($D916,products!$A$1:$G$49,4,0)</f>
        <v>1</v>
      </c>
      <c r="L916" s="10" t="n">
        <f aca="false">VLOOKUP($D916,products!$A$1:$G$49,5,0)</f>
        <v>11.25</v>
      </c>
      <c r="M916" s="10" t="n">
        <f aca="false">L916*E916</f>
        <v>45</v>
      </c>
      <c r="N916" s="1" t="str">
        <f aca="false">IF(I916="Rob","Robusta",IF(I916="Exc","Excelsa",IF(I916="Ara","Arab",IF(I916="Lib","Liberica"))))</f>
        <v>Arab</v>
      </c>
      <c r="O916" s="1" t="str">
        <f aca="false">IF(J916="M","Medium",IF(J916="L","Light",IF(J916="D","Dark")))</f>
        <v>Medium</v>
      </c>
    </row>
    <row r="917" customFormat="false" ht="15" hidden="false" customHeight="false" outlineLevel="0" collapsed="false">
      <c r="A917" s="7" t="s">
        <v>1782</v>
      </c>
      <c r="B917" s="8" t="n">
        <v>43955</v>
      </c>
      <c r="C917" s="7" t="s">
        <v>1783</v>
      </c>
      <c r="D917" s="1" t="s">
        <v>545</v>
      </c>
      <c r="E917" s="7" t="n">
        <v>3</v>
      </c>
      <c r="F917" s="7" t="str">
        <f aca="false">_xlfn.XLOOKUP(C917,customers!A916:A1916,customers!B916:B1916,,0)</f>
        <v>Isis Hessel</v>
      </c>
      <c r="G917" s="7" t="str">
        <f aca="false">IF(_xlfn.XLOOKUP(C917,customers!$A$1:$A$1001,customers!$C$1:$C$1001,,3)=0,"",_xlfn.XLOOKUP(C917,customers!$A$1:$A$1001,customers!$C$1:$C$1001,,3))</f>
        <v>ihesselpf@ox.ac.uk</v>
      </c>
      <c r="H917" s="7" t="str">
        <f aca="false">_xlfn.XLOOKUP(C917,customers!$A$1:$A$1001,customers!$G$1:$G$1001,,0)</f>
        <v>United States</v>
      </c>
      <c r="I917" s="1" t="str">
        <f aca="false">VLOOKUP(D917,products!$A$1:$G$49,2,0)</f>
        <v>Exc</v>
      </c>
      <c r="J917" s="1" t="str">
        <f aca="false">VLOOKUP($D917,products!$A$1:$G$49,3,0)</f>
        <v>D</v>
      </c>
      <c r="K917" s="9" t="n">
        <f aca="false">VLOOKUP($D917,products!$A$1:$G$49,4,0)</f>
        <v>2.5</v>
      </c>
      <c r="L917" s="10" t="n">
        <f aca="false">VLOOKUP($D917,products!$A$1:$G$49,5,0)</f>
        <v>27.945</v>
      </c>
      <c r="M917" s="10" t="n">
        <f aca="false">L917*E917</f>
        <v>83.835</v>
      </c>
      <c r="N917" s="1" t="str">
        <f aca="false">IF(I917="Rob","Robusta",IF(I917="Exc","Excelsa",IF(I917="Ara","Arab",IF(I917="Lib","Liberica"))))</f>
        <v>Excelsa</v>
      </c>
      <c r="O917" s="1" t="str">
        <f aca="false">IF(J917="M","Medium",IF(J917="L","Light",IF(J917="D","Dark")))</f>
        <v>Dark</v>
      </c>
    </row>
    <row r="918" customFormat="false" ht="15" hidden="false" customHeight="false" outlineLevel="0" collapsed="false">
      <c r="A918" s="7" t="s">
        <v>1784</v>
      </c>
      <c r="B918" s="8" t="n">
        <v>44291</v>
      </c>
      <c r="C918" s="7" t="s">
        <v>1785</v>
      </c>
      <c r="D918" s="1" t="s">
        <v>66</v>
      </c>
      <c r="E918" s="7" t="n">
        <v>1</v>
      </c>
      <c r="F918" s="7" t="str">
        <f aca="false">_xlfn.XLOOKUP(C918,customers!A917:A1917,customers!B917:B1917,,0)</f>
        <v>Harland Trematick</v>
      </c>
      <c r="G918" s="7" t="str">
        <f aca="false">IF(_xlfn.XLOOKUP(C918,customers!$A$1:$A$1001,customers!$C$1:$C$1001,,3)=0,"",_xlfn.XLOOKUP(C918,customers!$A$1:$A$1001,customers!$C$1:$C$1001,,3))</f>
        <v/>
      </c>
      <c r="H918" s="7" t="str">
        <f aca="false">_xlfn.XLOOKUP(C918,customers!$A$1:$A$1001,customers!$G$1:$G$1001,,0)</f>
        <v>Ireland</v>
      </c>
      <c r="I918" s="1" t="str">
        <f aca="false">VLOOKUP(D918,products!$A$1:$G$49,2,0)</f>
        <v>Exc</v>
      </c>
      <c r="J918" s="1" t="str">
        <f aca="false">VLOOKUP($D918,products!$A$1:$G$49,3,0)</f>
        <v>D</v>
      </c>
      <c r="K918" s="9" t="n">
        <f aca="false">VLOOKUP($D918,products!$A$1:$G$49,4,0)</f>
        <v>0.2</v>
      </c>
      <c r="L918" s="10" t="n">
        <f aca="false">VLOOKUP($D918,products!$A$1:$G$49,5,0)</f>
        <v>3.645</v>
      </c>
      <c r="M918" s="10" t="n">
        <f aca="false">L918*E918</f>
        <v>3.645</v>
      </c>
      <c r="N918" s="1" t="str">
        <f aca="false">IF(I918="Rob","Robusta",IF(I918="Exc","Excelsa",IF(I918="Ara","Arab",IF(I918="Lib","Liberica"))))</f>
        <v>Excelsa</v>
      </c>
      <c r="O918" s="1" t="str">
        <f aca="false">IF(J918="M","Medium",IF(J918="L","Light",IF(J918="D","Dark")))</f>
        <v>Dark</v>
      </c>
    </row>
    <row r="919" customFormat="false" ht="15" hidden="false" customHeight="false" outlineLevel="0" collapsed="false">
      <c r="A919" s="7" t="s">
        <v>1786</v>
      </c>
      <c r="B919" s="8" t="n">
        <v>44573</v>
      </c>
      <c r="C919" s="7" t="s">
        <v>1787</v>
      </c>
      <c r="D919" s="1" t="s">
        <v>82</v>
      </c>
      <c r="E919" s="7" t="n">
        <v>1</v>
      </c>
      <c r="F919" s="7" t="str">
        <f aca="false">_xlfn.XLOOKUP(C919,customers!A918:A1918,customers!B918:B1918,,0)</f>
        <v>Chloris Sorrell</v>
      </c>
      <c r="G919" s="7" t="str">
        <f aca="false">IF(_xlfn.XLOOKUP(C919,customers!$A$1:$A$1001,customers!$C$1:$C$1001,,3)=0,"",_xlfn.XLOOKUP(C919,customers!$A$1:$A$1001,customers!$C$1:$C$1001,,3))</f>
        <v>csorrellph@amazon.com</v>
      </c>
      <c r="H919" s="7" t="str">
        <f aca="false">_xlfn.XLOOKUP(C919,customers!$A$1:$A$1001,customers!$G$1:$G$1001,,0)</f>
        <v>United Kingdom</v>
      </c>
      <c r="I919" s="1" t="str">
        <f aca="false">VLOOKUP(D919,products!$A$1:$G$49,2,0)</f>
        <v>Ara</v>
      </c>
      <c r="J919" s="1" t="str">
        <f aca="false">VLOOKUP($D919,products!$A$1:$G$49,3,0)</f>
        <v>M</v>
      </c>
      <c r="K919" s="9" t="n">
        <f aca="false">VLOOKUP($D919,products!$A$1:$G$49,4,0)</f>
        <v>0.5</v>
      </c>
      <c r="L919" s="10" t="n">
        <f aca="false">VLOOKUP($D919,products!$A$1:$G$49,5,0)</f>
        <v>6.75</v>
      </c>
      <c r="M919" s="10" t="n">
        <f aca="false">L919*E919</f>
        <v>6.75</v>
      </c>
      <c r="N919" s="1" t="str">
        <f aca="false">IF(I919="Rob","Robusta",IF(I919="Exc","Excelsa",IF(I919="Ara","Arab",IF(I919="Lib","Liberica"))))</f>
        <v>Arab</v>
      </c>
      <c r="O919" s="1" t="str">
        <f aca="false">IF(J919="M","Medium",IF(J919="L","Light",IF(J919="D","Dark")))</f>
        <v>Medium</v>
      </c>
    </row>
    <row r="920" customFormat="false" ht="15" hidden="false" customHeight="false" outlineLevel="0" collapsed="false">
      <c r="A920" s="7" t="s">
        <v>1786</v>
      </c>
      <c r="B920" s="8" t="n">
        <v>44573</v>
      </c>
      <c r="C920" s="7" t="s">
        <v>1787</v>
      </c>
      <c r="D920" s="1" t="s">
        <v>31</v>
      </c>
      <c r="E920" s="7" t="n">
        <v>3</v>
      </c>
      <c r="F920" s="7" t="str">
        <f aca="false">_xlfn.XLOOKUP(C920,customers!A919:A1919,customers!B919:B1919,,0)</f>
        <v>Chloris Sorrell</v>
      </c>
      <c r="G920" s="7" t="str">
        <f aca="false">IF(_xlfn.XLOOKUP(C920,customers!$A$1:$A$1001,customers!$C$1:$C$1001,,3)=0,"",_xlfn.XLOOKUP(C920,customers!$A$1:$A$1001,customers!$C$1:$C$1001,,3))</f>
        <v>csorrellph@amazon.com</v>
      </c>
      <c r="H920" s="7" t="str">
        <f aca="false">_xlfn.XLOOKUP(C920,customers!$A$1:$A$1001,customers!$G$1:$G$1001,,0)</f>
        <v>United Kingdom</v>
      </c>
      <c r="I920" s="1" t="str">
        <f aca="false">VLOOKUP(D920,products!$A$1:$G$49,2,0)</f>
        <v>Exc</v>
      </c>
      <c r="J920" s="1" t="str">
        <f aca="false">VLOOKUP($D920,products!$A$1:$G$49,3,0)</f>
        <v>D</v>
      </c>
      <c r="K920" s="9" t="n">
        <f aca="false">VLOOKUP($D920,products!$A$1:$G$49,4,0)</f>
        <v>0.5</v>
      </c>
      <c r="L920" s="10" t="n">
        <f aca="false">VLOOKUP($D920,products!$A$1:$G$49,5,0)</f>
        <v>7.29</v>
      </c>
      <c r="M920" s="10" t="n">
        <f aca="false">L920*E920</f>
        <v>21.87</v>
      </c>
      <c r="N920" s="1" t="str">
        <f aca="false">IF(I920="Rob","Robusta",IF(I920="Exc","Excelsa",IF(I920="Ara","Arab",IF(I920="Lib","Liberica"))))</f>
        <v>Excelsa</v>
      </c>
      <c r="O920" s="1" t="str">
        <f aca="false">IF(J920="M","Medium",IF(J920="L","Light",IF(J920="D","Dark")))</f>
        <v>Dark</v>
      </c>
    </row>
    <row r="921" customFormat="false" ht="15" hidden="false" customHeight="false" outlineLevel="0" collapsed="false">
      <c r="A921" s="7" t="s">
        <v>1788</v>
      </c>
      <c r="B921" s="8" t="n">
        <v>44181</v>
      </c>
      <c r="C921" s="7" t="s">
        <v>1789</v>
      </c>
      <c r="D921" s="1" t="s">
        <v>116</v>
      </c>
      <c r="E921" s="7" t="n">
        <v>5</v>
      </c>
      <c r="F921" s="7" t="str">
        <f aca="false">_xlfn.XLOOKUP(C921,customers!A920:A1920,customers!B920:B1920,,0)</f>
        <v>Quintina Heavyside</v>
      </c>
      <c r="G921" s="7" t="str">
        <f aca="false">IF(_xlfn.XLOOKUP(C921,customers!$A$1:$A$1001,customers!$C$1:$C$1001,,3)=0,"",_xlfn.XLOOKUP(C921,customers!$A$1:$A$1001,customers!$C$1:$C$1001,,3))</f>
        <v>qheavysidepj@unc.edu</v>
      </c>
      <c r="H921" s="7" t="str">
        <f aca="false">_xlfn.XLOOKUP(C921,customers!$A$1:$A$1001,customers!$G$1:$G$1001,,0)</f>
        <v>United States</v>
      </c>
      <c r="I921" s="1" t="str">
        <f aca="false">VLOOKUP(D921,products!$A$1:$G$49,2,0)</f>
        <v>Rob</v>
      </c>
      <c r="J921" s="1" t="str">
        <f aca="false">VLOOKUP($D921,products!$A$1:$G$49,3,0)</f>
        <v>D</v>
      </c>
      <c r="K921" s="9" t="n">
        <f aca="false">VLOOKUP($D921,products!$A$1:$G$49,4,0)</f>
        <v>0.2</v>
      </c>
      <c r="L921" s="10" t="n">
        <f aca="false">VLOOKUP($D921,products!$A$1:$G$49,5,0)</f>
        <v>2.685</v>
      </c>
      <c r="M921" s="10" t="n">
        <f aca="false">L921*E921</f>
        <v>13.425</v>
      </c>
      <c r="N921" s="1" t="str">
        <f aca="false">IF(I921="Rob","Robusta",IF(I921="Exc","Excelsa",IF(I921="Ara","Arab",IF(I921="Lib","Liberica"))))</f>
        <v>Robusta</v>
      </c>
      <c r="O921" s="1" t="str">
        <f aca="false">IF(J921="M","Medium",IF(J921="L","Light",IF(J921="D","Dark")))</f>
        <v>Dark</v>
      </c>
    </row>
    <row r="922" customFormat="false" ht="15" hidden="false" customHeight="false" outlineLevel="0" collapsed="false">
      <c r="A922" s="7" t="s">
        <v>1790</v>
      </c>
      <c r="B922" s="8" t="n">
        <v>44711</v>
      </c>
      <c r="C922" s="7" t="s">
        <v>1791</v>
      </c>
      <c r="D922" s="1" t="s">
        <v>50</v>
      </c>
      <c r="E922" s="7" t="n">
        <v>6</v>
      </c>
      <c r="F922" s="7" t="str">
        <f aca="false">_xlfn.XLOOKUP(C922,customers!A921:A1921,customers!B921:B1921,,0)</f>
        <v>Hadley Reuven</v>
      </c>
      <c r="G922" s="7" t="str">
        <f aca="false">IF(_xlfn.XLOOKUP(C922,customers!$A$1:$A$1001,customers!$C$1:$C$1001,,3)=0,"",_xlfn.XLOOKUP(C922,customers!$A$1:$A$1001,customers!$C$1:$C$1001,,3))</f>
        <v>hreuvenpk@whitehouse.gov</v>
      </c>
      <c r="H922" s="7" t="str">
        <f aca="false">_xlfn.XLOOKUP(C922,customers!$A$1:$A$1001,customers!$G$1:$G$1001,,0)</f>
        <v>United States</v>
      </c>
      <c r="I922" s="1" t="str">
        <f aca="false">VLOOKUP(D922,products!$A$1:$G$49,2,0)</f>
        <v>Rob</v>
      </c>
      <c r="J922" s="1" t="str">
        <f aca="false">VLOOKUP($D922,products!$A$1:$G$49,3,0)</f>
        <v>D</v>
      </c>
      <c r="K922" s="9" t="n">
        <f aca="false">VLOOKUP($D922,products!$A$1:$G$49,4,0)</f>
        <v>2.5</v>
      </c>
      <c r="L922" s="10" t="n">
        <f aca="false">VLOOKUP($D922,products!$A$1:$G$49,5,0)</f>
        <v>20.585</v>
      </c>
      <c r="M922" s="10" t="n">
        <f aca="false">L922*E922</f>
        <v>123.51</v>
      </c>
      <c r="N922" s="1" t="str">
        <f aca="false">IF(I922="Rob","Robusta",IF(I922="Exc","Excelsa",IF(I922="Ara","Arab",IF(I922="Lib","Liberica"))))</f>
        <v>Robusta</v>
      </c>
      <c r="O922" s="1" t="str">
        <f aca="false">IF(J922="M","Medium",IF(J922="L","Light",IF(J922="D","Dark")))</f>
        <v>Dark</v>
      </c>
    </row>
    <row r="923" customFormat="false" ht="15" hidden="false" customHeight="false" outlineLevel="0" collapsed="false">
      <c r="A923" s="7" t="s">
        <v>1792</v>
      </c>
      <c r="B923" s="8" t="n">
        <v>44509</v>
      </c>
      <c r="C923" s="7" t="s">
        <v>1793</v>
      </c>
      <c r="D923" s="1" t="s">
        <v>53</v>
      </c>
      <c r="E923" s="7" t="n">
        <v>2</v>
      </c>
      <c r="F923" s="7" t="str">
        <f aca="false">_xlfn.XLOOKUP(C923,customers!A922:A1922,customers!B922:B1922,,0)</f>
        <v>Mitch Attwool</v>
      </c>
      <c r="G923" s="7" t="str">
        <f aca="false">IF(_xlfn.XLOOKUP(C923,customers!$A$1:$A$1001,customers!$C$1:$C$1001,,3)=0,"",_xlfn.XLOOKUP(C923,customers!$A$1:$A$1001,customers!$C$1:$C$1001,,3))</f>
        <v>mattwoolpl@nba.com</v>
      </c>
      <c r="H923" s="7" t="str">
        <f aca="false">_xlfn.XLOOKUP(C923,customers!$A$1:$A$1001,customers!$G$1:$G$1001,,0)</f>
        <v>United States</v>
      </c>
      <c r="I923" s="1" t="str">
        <f aca="false">VLOOKUP(D923,products!$A$1:$G$49,2,0)</f>
        <v>Lib</v>
      </c>
      <c r="J923" s="1" t="str">
        <f aca="false">VLOOKUP($D923,products!$A$1:$G$49,3,0)</f>
        <v>D</v>
      </c>
      <c r="K923" s="9" t="n">
        <f aca="false">VLOOKUP($D923,products!$A$1:$G$49,4,0)</f>
        <v>0.2</v>
      </c>
      <c r="L923" s="10" t="n">
        <f aca="false">VLOOKUP($D923,products!$A$1:$G$49,5,0)</f>
        <v>3.885</v>
      </c>
      <c r="M923" s="10" t="n">
        <f aca="false">L923*E923</f>
        <v>7.77</v>
      </c>
      <c r="N923" s="1" t="str">
        <f aca="false">IF(I923="Rob","Robusta",IF(I923="Exc","Excelsa",IF(I923="Ara","Arab",IF(I923="Lib","Liberica"))))</f>
        <v>Liberica</v>
      </c>
      <c r="O923" s="1" t="str">
        <f aca="false">IF(J923="M","Medium",IF(J923="L","Light",IF(J923="D","Dark")))</f>
        <v>Dark</v>
      </c>
    </row>
    <row r="924" customFormat="false" ht="15" hidden="false" customHeight="false" outlineLevel="0" collapsed="false">
      <c r="A924" s="7" t="s">
        <v>1794</v>
      </c>
      <c r="B924" s="8" t="n">
        <v>44659</v>
      </c>
      <c r="C924" s="7" t="s">
        <v>1795</v>
      </c>
      <c r="D924" s="1" t="s">
        <v>76</v>
      </c>
      <c r="E924" s="7" t="n">
        <v>6</v>
      </c>
      <c r="F924" s="7" t="str">
        <f aca="false">_xlfn.XLOOKUP(C924,customers!A923:A1923,customers!B923:B1923,,0)</f>
        <v>Charin Maplethorp</v>
      </c>
      <c r="G924" s="7" t="str">
        <f aca="false">IF(_xlfn.XLOOKUP(C924,customers!$A$1:$A$1001,customers!$C$1:$C$1001,,3)=0,"",_xlfn.XLOOKUP(C924,customers!$A$1:$A$1001,customers!$C$1:$C$1001,,3))</f>
        <v/>
      </c>
      <c r="H924" s="7" t="str">
        <f aca="false">_xlfn.XLOOKUP(C924,customers!$A$1:$A$1001,customers!$G$1:$G$1001,,0)</f>
        <v>United States</v>
      </c>
      <c r="I924" s="1" t="str">
        <f aca="false">VLOOKUP(D924,products!$A$1:$G$49,2,0)</f>
        <v>Ara</v>
      </c>
      <c r="J924" s="1" t="str">
        <f aca="false">VLOOKUP($D924,products!$A$1:$G$49,3,0)</f>
        <v>M</v>
      </c>
      <c r="K924" s="9" t="n">
        <f aca="false">VLOOKUP($D924,products!$A$1:$G$49,4,0)</f>
        <v>1</v>
      </c>
      <c r="L924" s="10" t="n">
        <f aca="false">VLOOKUP($D924,products!$A$1:$G$49,5,0)</f>
        <v>11.25</v>
      </c>
      <c r="M924" s="10" t="n">
        <f aca="false">L924*E924</f>
        <v>67.5</v>
      </c>
      <c r="N924" s="1" t="str">
        <f aca="false">IF(I924="Rob","Robusta",IF(I924="Exc","Excelsa",IF(I924="Ara","Arab",IF(I924="Lib","Liberica"))))</f>
        <v>Arab</v>
      </c>
      <c r="O924" s="1" t="str">
        <f aca="false">IF(J924="M","Medium",IF(J924="L","Light",IF(J924="D","Dark")))</f>
        <v>Medium</v>
      </c>
    </row>
    <row r="925" customFormat="false" ht="15" hidden="false" customHeight="false" outlineLevel="0" collapsed="false">
      <c r="A925" s="7" t="s">
        <v>1796</v>
      </c>
      <c r="B925" s="8" t="n">
        <v>43746</v>
      </c>
      <c r="C925" s="7" t="s">
        <v>1797</v>
      </c>
      <c r="D925" s="1" t="s">
        <v>545</v>
      </c>
      <c r="E925" s="7" t="n">
        <v>1</v>
      </c>
      <c r="F925" s="7" t="str">
        <f aca="false">_xlfn.XLOOKUP(C925,customers!A924:A1924,customers!B924:B1924,,0)</f>
        <v>Goldie Wynes</v>
      </c>
      <c r="G925" s="7" t="str">
        <f aca="false">IF(_xlfn.XLOOKUP(C925,customers!$A$1:$A$1001,customers!$C$1:$C$1001,,3)=0,"",_xlfn.XLOOKUP(C925,customers!$A$1:$A$1001,customers!$C$1:$C$1001,,3))</f>
        <v>gwynespn@dagondesign.com</v>
      </c>
      <c r="H925" s="7" t="str">
        <f aca="false">_xlfn.XLOOKUP(C925,customers!$A$1:$A$1001,customers!$G$1:$G$1001,,0)</f>
        <v>United States</v>
      </c>
      <c r="I925" s="1" t="str">
        <f aca="false">VLOOKUP(D925,products!$A$1:$G$49,2,0)</f>
        <v>Exc</v>
      </c>
      <c r="J925" s="1" t="str">
        <f aca="false">VLOOKUP($D925,products!$A$1:$G$49,3,0)</f>
        <v>D</v>
      </c>
      <c r="K925" s="9" t="n">
        <f aca="false">VLOOKUP($D925,products!$A$1:$G$49,4,0)</f>
        <v>2.5</v>
      </c>
      <c r="L925" s="10" t="n">
        <f aca="false">VLOOKUP($D925,products!$A$1:$G$49,5,0)</f>
        <v>27.945</v>
      </c>
      <c r="M925" s="10" t="n">
        <f aca="false">L925*E925</f>
        <v>27.945</v>
      </c>
      <c r="N925" s="1" t="str">
        <f aca="false">IF(I925="Rob","Robusta",IF(I925="Exc","Excelsa",IF(I925="Ara","Arab",IF(I925="Lib","Liberica"))))</f>
        <v>Excelsa</v>
      </c>
      <c r="O925" s="1" t="str">
        <f aca="false">IF(J925="M","Medium",IF(J925="L","Light",IF(J925="D","Dark")))</f>
        <v>Dark</v>
      </c>
    </row>
    <row r="926" customFormat="false" ht="15" hidden="false" customHeight="false" outlineLevel="0" collapsed="false">
      <c r="A926" s="7" t="s">
        <v>1798</v>
      </c>
      <c r="B926" s="8" t="n">
        <v>44451</v>
      </c>
      <c r="C926" s="7" t="s">
        <v>1799</v>
      </c>
      <c r="D926" s="1" t="s">
        <v>219</v>
      </c>
      <c r="E926" s="7" t="n">
        <v>3</v>
      </c>
      <c r="F926" s="7" t="str">
        <f aca="false">_xlfn.XLOOKUP(C926,customers!A925:A1925,customers!B925:B1925,,0)</f>
        <v>Celie MacCourt</v>
      </c>
      <c r="G926" s="7" t="str">
        <f aca="false">IF(_xlfn.XLOOKUP(C926,customers!$A$1:$A$1001,customers!$C$1:$C$1001,,3)=0,"",_xlfn.XLOOKUP(C926,customers!$A$1:$A$1001,customers!$C$1:$C$1001,,3))</f>
        <v>cmaccourtpo@amazon.com</v>
      </c>
      <c r="H926" s="7" t="str">
        <f aca="false">_xlfn.XLOOKUP(C926,customers!$A$1:$A$1001,customers!$G$1:$G$1001,,0)</f>
        <v>United States</v>
      </c>
      <c r="I926" s="1" t="str">
        <f aca="false">VLOOKUP(D926,products!$A$1:$G$49,2,0)</f>
        <v>Ara</v>
      </c>
      <c r="J926" s="1" t="str">
        <f aca="false">VLOOKUP($D926,products!$A$1:$G$49,3,0)</f>
        <v>L</v>
      </c>
      <c r="K926" s="9" t="n">
        <f aca="false">VLOOKUP($D926,products!$A$1:$G$49,4,0)</f>
        <v>2.5</v>
      </c>
      <c r="L926" s="10" t="n">
        <f aca="false">VLOOKUP($D926,products!$A$1:$G$49,5,0)</f>
        <v>29.785</v>
      </c>
      <c r="M926" s="10" t="n">
        <f aca="false">L926*E926</f>
        <v>89.355</v>
      </c>
      <c r="N926" s="1" t="str">
        <f aca="false">IF(I926="Rob","Robusta",IF(I926="Exc","Excelsa",IF(I926="Ara","Arab",IF(I926="Lib","Liberica"))))</f>
        <v>Arab</v>
      </c>
      <c r="O926" s="1" t="str">
        <f aca="false">IF(J926="M","Medium",IF(J926="L","Light",IF(J926="D","Dark")))</f>
        <v>Light</v>
      </c>
    </row>
    <row r="927" customFormat="false" ht="15" hidden="false" customHeight="false" outlineLevel="0" collapsed="false">
      <c r="A927" s="7" t="s">
        <v>1800</v>
      </c>
      <c r="B927" s="8" t="n">
        <v>44770</v>
      </c>
      <c r="C927" s="7" t="s">
        <v>1744</v>
      </c>
      <c r="D927" s="1" t="s">
        <v>82</v>
      </c>
      <c r="E927" s="7" t="n">
        <v>3</v>
      </c>
      <c r="F927" s="7" t="e">
        <f aca="false">_xlfn.XLOOKUP(C927,customers!A926:A1926,customers!B926:B1926,,0)</f>
        <v>#N/A</v>
      </c>
      <c r="G927" s="7" t="str">
        <f aca="false">IF(_xlfn.XLOOKUP(C927,customers!$A$1:$A$1001,customers!$C$1:$C$1001,,3)=0,"",_xlfn.XLOOKUP(C927,customers!$A$1:$A$1001,customers!$C$1:$C$1001,,3))</f>
        <v/>
      </c>
      <c r="H927" s="7" t="str">
        <f aca="false">_xlfn.XLOOKUP(C927,customers!$A$1:$A$1001,customers!$G$1:$G$1001,,0)</f>
        <v>United States</v>
      </c>
      <c r="I927" s="1" t="str">
        <f aca="false">VLOOKUP(D927,products!$A$1:$G$49,2,0)</f>
        <v>Ara</v>
      </c>
      <c r="J927" s="1" t="str">
        <f aca="false">VLOOKUP($D927,products!$A$1:$G$49,3,0)</f>
        <v>M</v>
      </c>
      <c r="K927" s="9" t="n">
        <f aca="false">VLOOKUP($D927,products!$A$1:$G$49,4,0)</f>
        <v>0.5</v>
      </c>
      <c r="L927" s="10" t="n">
        <f aca="false">VLOOKUP($D927,products!$A$1:$G$49,5,0)</f>
        <v>6.75</v>
      </c>
      <c r="M927" s="10" t="n">
        <f aca="false">L927*E927</f>
        <v>20.25</v>
      </c>
      <c r="N927" s="1" t="str">
        <f aca="false">IF(I927="Rob","Robusta",IF(I927="Exc","Excelsa",IF(I927="Ara","Arab",IF(I927="Lib","Liberica"))))</f>
        <v>Arab</v>
      </c>
      <c r="O927" s="1" t="str">
        <f aca="false">IF(J927="M","Medium",IF(J927="L","Light",IF(J927="D","Dark")))</f>
        <v>Medium</v>
      </c>
    </row>
    <row r="928" customFormat="false" ht="15" hidden="false" customHeight="false" outlineLevel="0" collapsed="false">
      <c r="A928" s="7" t="s">
        <v>1801</v>
      </c>
      <c r="B928" s="8" t="n">
        <v>44012</v>
      </c>
      <c r="C928" s="7" t="s">
        <v>1802</v>
      </c>
      <c r="D928" s="1" t="s">
        <v>82</v>
      </c>
      <c r="E928" s="7" t="n">
        <v>5</v>
      </c>
      <c r="F928" s="7" t="str">
        <f aca="false">_xlfn.XLOOKUP(C928,customers!A927:A1927,customers!B927:B1927,,0)</f>
        <v>Evy Wilsone</v>
      </c>
      <c r="G928" s="7" t="str">
        <f aca="false">IF(_xlfn.XLOOKUP(C928,customers!$A$1:$A$1001,customers!$C$1:$C$1001,,3)=0,"",_xlfn.XLOOKUP(C928,customers!$A$1:$A$1001,customers!$C$1:$C$1001,,3))</f>
        <v>ewilsonepq@eepurl.com</v>
      </c>
      <c r="H928" s="7" t="str">
        <f aca="false">_xlfn.XLOOKUP(C928,customers!$A$1:$A$1001,customers!$G$1:$G$1001,,0)</f>
        <v>United States</v>
      </c>
      <c r="I928" s="1" t="str">
        <f aca="false">VLOOKUP(D928,products!$A$1:$G$49,2,0)</f>
        <v>Ara</v>
      </c>
      <c r="J928" s="1" t="str">
        <f aca="false">VLOOKUP($D928,products!$A$1:$G$49,3,0)</f>
        <v>M</v>
      </c>
      <c r="K928" s="9" t="n">
        <f aca="false">VLOOKUP($D928,products!$A$1:$G$49,4,0)</f>
        <v>0.5</v>
      </c>
      <c r="L928" s="10" t="n">
        <f aca="false">VLOOKUP($D928,products!$A$1:$G$49,5,0)</f>
        <v>6.75</v>
      </c>
      <c r="M928" s="10" t="n">
        <f aca="false">L928*E928</f>
        <v>33.75</v>
      </c>
      <c r="N928" s="1" t="str">
        <f aca="false">IF(I928="Rob","Robusta",IF(I928="Exc","Excelsa",IF(I928="Ara","Arab",IF(I928="Lib","Liberica"))))</f>
        <v>Arab</v>
      </c>
      <c r="O928" s="1" t="str">
        <f aca="false">IF(J928="M","Medium",IF(J928="L","Light",IF(J928="D","Dark")))</f>
        <v>Medium</v>
      </c>
    </row>
    <row r="929" customFormat="false" ht="15" hidden="false" customHeight="false" outlineLevel="0" collapsed="false">
      <c r="A929" s="7" t="s">
        <v>1803</v>
      </c>
      <c r="B929" s="8" t="n">
        <v>43474</v>
      </c>
      <c r="C929" s="7" t="s">
        <v>1804</v>
      </c>
      <c r="D929" s="1" t="s">
        <v>545</v>
      </c>
      <c r="E929" s="7" t="n">
        <v>4</v>
      </c>
      <c r="F929" s="7" t="str">
        <f aca="false">_xlfn.XLOOKUP(C929,customers!A928:A1928,customers!B928:B1928,,0)</f>
        <v>Dolores Duffie</v>
      </c>
      <c r="G929" s="7" t="str">
        <f aca="false">IF(_xlfn.XLOOKUP(C929,customers!$A$1:$A$1001,customers!$C$1:$C$1001,,3)=0,"",_xlfn.XLOOKUP(C929,customers!$A$1:$A$1001,customers!$C$1:$C$1001,,3))</f>
        <v>dduffiepr@time.com</v>
      </c>
      <c r="H929" s="7" t="str">
        <f aca="false">_xlfn.XLOOKUP(C929,customers!$A$1:$A$1001,customers!$G$1:$G$1001,,0)</f>
        <v>United States</v>
      </c>
      <c r="I929" s="1" t="str">
        <f aca="false">VLOOKUP(D929,products!$A$1:$G$49,2,0)</f>
        <v>Exc</v>
      </c>
      <c r="J929" s="1" t="str">
        <f aca="false">VLOOKUP($D929,products!$A$1:$G$49,3,0)</f>
        <v>D</v>
      </c>
      <c r="K929" s="9" t="n">
        <f aca="false">VLOOKUP($D929,products!$A$1:$G$49,4,0)</f>
        <v>2.5</v>
      </c>
      <c r="L929" s="10" t="n">
        <f aca="false">VLOOKUP($D929,products!$A$1:$G$49,5,0)</f>
        <v>27.945</v>
      </c>
      <c r="M929" s="10" t="n">
        <f aca="false">L929*E929</f>
        <v>111.78</v>
      </c>
      <c r="N929" s="1" t="str">
        <f aca="false">IF(I929="Rob","Robusta",IF(I929="Exc","Excelsa",IF(I929="Ara","Arab",IF(I929="Lib","Liberica"))))</f>
        <v>Excelsa</v>
      </c>
      <c r="O929" s="1" t="str">
        <f aca="false">IF(J929="M","Medium",IF(J929="L","Light",IF(J929="D","Dark")))</f>
        <v>Dark</v>
      </c>
    </row>
    <row r="930" customFormat="false" ht="15" hidden="false" customHeight="false" outlineLevel="0" collapsed="false">
      <c r="A930" s="7" t="s">
        <v>1805</v>
      </c>
      <c r="B930" s="8" t="n">
        <v>44754</v>
      </c>
      <c r="C930" s="7" t="s">
        <v>1806</v>
      </c>
      <c r="D930" s="1" t="s">
        <v>127</v>
      </c>
      <c r="E930" s="7" t="n">
        <v>2</v>
      </c>
      <c r="F930" s="7" t="str">
        <f aca="false">_xlfn.XLOOKUP(C930,customers!A929:A1929,customers!B929:B1929,,0)</f>
        <v>Mathilda Matiasek</v>
      </c>
      <c r="G930" s="7" t="str">
        <f aca="false">IF(_xlfn.XLOOKUP(C930,customers!$A$1:$A$1001,customers!$C$1:$C$1001,,3)=0,"",_xlfn.XLOOKUP(C930,customers!$A$1:$A$1001,customers!$C$1:$C$1001,,3))</f>
        <v>mmatiasekps@ucoz.ru</v>
      </c>
      <c r="H930" s="7" t="str">
        <f aca="false">_xlfn.XLOOKUP(C930,customers!$A$1:$A$1001,customers!$G$1:$G$1001,,0)</f>
        <v>United States</v>
      </c>
      <c r="I930" s="1" t="str">
        <f aca="false">VLOOKUP(D930,products!$A$1:$G$49,2,0)</f>
        <v>Exc</v>
      </c>
      <c r="J930" s="1" t="str">
        <f aca="false">VLOOKUP($D930,products!$A$1:$G$49,3,0)</f>
        <v>M</v>
      </c>
      <c r="K930" s="9" t="n">
        <f aca="false">VLOOKUP($D930,products!$A$1:$G$49,4,0)</f>
        <v>2.5</v>
      </c>
      <c r="L930" s="10" t="n">
        <f aca="false">VLOOKUP($D930,products!$A$1:$G$49,5,0)</f>
        <v>31.625</v>
      </c>
      <c r="M930" s="10" t="n">
        <f aca="false">L930*E930</f>
        <v>63.25</v>
      </c>
      <c r="N930" s="1" t="str">
        <f aca="false">IF(I930="Rob","Robusta",IF(I930="Exc","Excelsa",IF(I930="Ara","Arab",IF(I930="Lib","Liberica"))))</f>
        <v>Excelsa</v>
      </c>
      <c r="O930" s="1" t="str">
        <f aca="false">IF(J930="M","Medium",IF(J930="L","Light",IF(J930="D","Dark")))</f>
        <v>Medium</v>
      </c>
    </row>
    <row r="931" customFormat="false" ht="15" hidden="false" customHeight="false" outlineLevel="0" collapsed="false">
      <c r="A931" s="7" t="s">
        <v>1807</v>
      </c>
      <c r="B931" s="8" t="n">
        <v>44165</v>
      </c>
      <c r="C931" s="7" t="s">
        <v>1808</v>
      </c>
      <c r="D931" s="1" t="s">
        <v>269</v>
      </c>
      <c r="E931" s="7" t="n">
        <v>2</v>
      </c>
      <c r="F931" s="7" t="str">
        <f aca="false">_xlfn.XLOOKUP(C931,customers!A930:A1930,customers!B930:B1930,,0)</f>
        <v>Jarred Camillo</v>
      </c>
      <c r="G931" s="7" t="str">
        <f aca="false">IF(_xlfn.XLOOKUP(C931,customers!$A$1:$A$1001,customers!$C$1:$C$1001,,3)=0,"",_xlfn.XLOOKUP(C931,customers!$A$1:$A$1001,customers!$C$1:$C$1001,,3))</f>
        <v>jcamillopt@shinystat.com</v>
      </c>
      <c r="H931" s="7" t="str">
        <f aca="false">_xlfn.XLOOKUP(C931,customers!$A$1:$A$1001,customers!$G$1:$G$1001,,0)</f>
        <v>United States</v>
      </c>
      <c r="I931" s="1" t="str">
        <f aca="false">VLOOKUP(D931,products!$A$1:$G$49,2,0)</f>
        <v>Exc</v>
      </c>
      <c r="J931" s="1" t="str">
        <f aca="false">VLOOKUP($D931,products!$A$1:$G$49,3,0)</f>
        <v>L</v>
      </c>
      <c r="K931" s="9" t="n">
        <f aca="false">VLOOKUP($D931,products!$A$1:$G$49,4,0)</f>
        <v>0.2</v>
      </c>
      <c r="L931" s="10" t="n">
        <f aca="false">VLOOKUP($D931,products!$A$1:$G$49,5,0)</f>
        <v>4.455</v>
      </c>
      <c r="M931" s="10" t="n">
        <f aca="false">L931*E931</f>
        <v>8.91</v>
      </c>
      <c r="N931" s="1" t="str">
        <f aca="false">IF(I931="Rob","Robusta",IF(I931="Exc","Excelsa",IF(I931="Ara","Arab",IF(I931="Lib","Liberica"))))</f>
        <v>Excelsa</v>
      </c>
      <c r="O931" s="1" t="str">
        <f aca="false">IF(J931="M","Medium",IF(J931="L","Light",IF(J931="D","Dark")))</f>
        <v>Light</v>
      </c>
    </row>
    <row r="932" customFormat="false" ht="15" hidden="false" customHeight="false" outlineLevel="0" collapsed="false">
      <c r="A932" s="7" t="s">
        <v>1809</v>
      </c>
      <c r="B932" s="8" t="n">
        <v>43546</v>
      </c>
      <c r="C932" s="7" t="s">
        <v>1810</v>
      </c>
      <c r="D932" s="1" t="s">
        <v>260</v>
      </c>
      <c r="E932" s="7" t="n">
        <v>1</v>
      </c>
      <c r="F932" s="7" t="str">
        <f aca="false">_xlfn.XLOOKUP(C932,customers!A931:A1931,customers!B931:B1931,,0)</f>
        <v>Kameko Philbrick</v>
      </c>
      <c r="G932" s="7" t="str">
        <f aca="false">IF(_xlfn.XLOOKUP(C932,customers!$A$1:$A$1001,customers!$C$1:$C$1001,,3)=0,"",_xlfn.XLOOKUP(C932,customers!$A$1:$A$1001,customers!$C$1:$C$1001,,3))</f>
        <v>kphilbrickpu@cdc.gov</v>
      </c>
      <c r="H932" s="7" t="str">
        <f aca="false">_xlfn.XLOOKUP(C932,customers!$A$1:$A$1001,customers!$G$1:$G$1001,,0)</f>
        <v>United States</v>
      </c>
      <c r="I932" s="1" t="str">
        <f aca="false">VLOOKUP(D932,products!$A$1:$G$49,2,0)</f>
        <v>Exc</v>
      </c>
      <c r="J932" s="1" t="str">
        <f aca="false">VLOOKUP($D932,products!$A$1:$G$49,3,0)</f>
        <v>D</v>
      </c>
      <c r="K932" s="9" t="n">
        <f aca="false">VLOOKUP($D932,products!$A$1:$G$49,4,0)</f>
        <v>1</v>
      </c>
      <c r="L932" s="10" t="n">
        <f aca="false">VLOOKUP($D932,products!$A$1:$G$49,5,0)</f>
        <v>12.15</v>
      </c>
      <c r="M932" s="10" t="n">
        <f aca="false">L932*E932</f>
        <v>12.15</v>
      </c>
      <c r="N932" s="1" t="str">
        <f aca="false">IF(I932="Rob","Robusta",IF(I932="Exc","Excelsa",IF(I932="Ara","Arab",IF(I932="Lib","Liberica"))))</f>
        <v>Excelsa</v>
      </c>
      <c r="O932" s="1" t="str">
        <f aca="false">IF(J932="M","Medium",IF(J932="L","Light",IF(J932="D","Dark")))</f>
        <v>Dark</v>
      </c>
    </row>
    <row r="933" customFormat="false" ht="15" hidden="false" customHeight="false" outlineLevel="0" collapsed="false">
      <c r="A933" s="7" t="s">
        <v>1811</v>
      </c>
      <c r="B933" s="8" t="n">
        <v>44607</v>
      </c>
      <c r="C933" s="7" t="s">
        <v>1812</v>
      </c>
      <c r="D933" s="1" t="s">
        <v>87</v>
      </c>
      <c r="E933" s="7" t="n">
        <v>4</v>
      </c>
      <c r="F933" s="7" t="str">
        <f aca="false">_xlfn.XLOOKUP(C933,customers!A932:A1932,customers!B932:B1932,,0)</f>
        <v>Mallory Shrimpling</v>
      </c>
      <c r="G933" s="7" t="str">
        <f aca="false">IF(_xlfn.XLOOKUP(C933,customers!$A$1:$A$1001,customers!$C$1:$C$1001,,3)=0,"",_xlfn.XLOOKUP(C933,customers!$A$1:$A$1001,customers!$C$1:$C$1001,,3))</f>
        <v/>
      </c>
      <c r="H933" s="7" t="str">
        <f aca="false">_xlfn.XLOOKUP(C933,customers!$A$1:$A$1001,customers!$G$1:$G$1001,,0)</f>
        <v>United States</v>
      </c>
      <c r="I933" s="1" t="str">
        <f aca="false">VLOOKUP(D933,products!$A$1:$G$49,2,0)</f>
        <v>Ara</v>
      </c>
      <c r="J933" s="1" t="str">
        <f aca="false">VLOOKUP($D933,products!$A$1:$G$49,3,0)</f>
        <v>D</v>
      </c>
      <c r="K933" s="9" t="n">
        <f aca="false">VLOOKUP($D933,products!$A$1:$G$49,4,0)</f>
        <v>0.5</v>
      </c>
      <c r="L933" s="10" t="n">
        <f aca="false">VLOOKUP($D933,products!$A$1:$G$49,5,0)</f>
        <v>5.97</v>
      </c>
      <c r="M933" s="10" t="n">
        <f aca="false">L933*E933</f>
        <v>23.88</v>
      </c>
      <c r="N933" s="1" t="str">
        <f aca="false">IF(I933="Rob","Robusta",IF(I933="Exc","Excelsa",IF(I933="Ara","Arab",IF(I933="Lib","Liberica"))))</f>
        <v>Arab</v>
      </c>
      <c r="O933" s="1" t="str">
        <f aca="false">IF(J933="M","Medium",IF(J933="L","Light",IF(J933="D","Dark")))</f>
        <v>Dark</v>
      </c>
    </row>
    <row r="934" customFormat="false" ht="15" hidden="false" customHeight="false" outlineLevel="0" collapsed="false">
      <c r="A934" s="7" t="s">
        <v>1813</v>
      </c>
      <c r="B934" s="8" t="n">
        <v>44117</v>
      </c>
      <c r="C934" s="7" t="s">
        <v>1814</v>
      </c>
      <c r="D934" s="1" t="s">
        <v>24</v>
      </c>
      <c r="E934" s="7" t="n">
        <v>4</v>
      </c>
      <c r="F934" s="7" t="str">
        <f aca="false">_xlfn.XLOOKUP(C934,customers!A933:A1933,customers!B933:B1933,,0)</f>
        <v>Barnett Sillis</v>
      </c>
      <c r="G934" s="7" t="str">
        <f aca="false">IF(_xlfn.XLOOKUP(C934,customers!$A$1:$A$1001,customers!$C$1:$C$1001,,3)=0,"",_xlfn.XLOOKUP(C934,customers!$A$1:$A$1001,customers!$C$1:$C$1001,,3))</f>
        <v>bsillispw@istockphoto.com</v>
      </c>
      <c r="H934" s="7" t="str">
        <f aca="false">_xlfn.XLOOKUP(C934,customers!$A$1:$A$1001,customers!$G$1:$G$1001,,0)</f>
        <v>United States</v>
      </c>
      <c r="I934" s="1" t="str">
        <f aca="false">VLOOKUP(D934,products!$A$1:$G$49,2,0)</f>
        <v>Exc</v>
      </c>
      <c r="J934" s="1" t="str">
        <f aca="false">VLOOKUP($D934,products!$A$1:$G$49,3,0)</f>
        <v>M</v>
      </c>
      <c r="K934" s="9" t="n">
        <f aca="false">VLOOKUP($D934,products!$A$1:$G$49,4,0)</f>
        <v>1</v>
      </c>
      <c r="L934" s="10" t="n">
        <f aca="false">VLOOKUP($D934,products!$A$1:$G$49,5,0)</f>
        <v>13.75</v>
      </c>
      <c r="M934" s="10" t="n">
        <f aca="false">L934*E934</f>
        <v>55</v>
      </c>
      <c r="N934" s="1" t="str">
        <f aca="false">IF(I934="Rob","Robusta",IF(I934="Exc","Excelsa",IF(I934="Ara","Arab",IF(I934="Lib","Liberica"))))</f>
        <v>Excelsa</v>
      </c>
      <c r="O934" s="1" t="str">
        <f aca="false">IF(J934="M","Medium",IF(J934="L","Light",IF(J934="D","Dark")))</f>
        <v>Medium</v>
      </c>
    </row>
    <row r="935" customFormat="false" ht="15" hidden="false" customHeight="false" outlineLevel="0" collapsed="false">
      <c r="A935" s="7" t="s">
        <v>1815</v>
      </c>
      <c r="B935" s="8" t="n">
        <v>44557</v>
      </c>
      <c r="C935" s="7" t="s">
        <v>1816</v>
      </c>
      <c r="D935" s="1" t="s">
        <v>194</v>
      </c>
      <c r="E935" s="7" t="n">
        <v>3</v>
      </c>
      <c r="F935" s="7" t="str">
        <f aca="false">_xlfn.XLOOKUP(C935,customers!A934:A1934,customers!B934:B1934,,0)</f>
        <v>Brenn Dundredge</v>
      </c>
      <c r="G935" s="7" t="str">
        <f aca="false">IF(_xlfn.XLOOKUP(C935,customers!$A$1:$A$1001,customers!$C$1:$C$1001,,3)=0,"",_xlfn.XLOOKUP(C935,customers!$A$1:$A$1001,customers!$C$1:$C$1001,,3))</f>
        <v/>
      </c>
      <c r="H935" s="7" t="str">
        <f aca="false">_xlfn.XLOOKUP(C935,customers!$A$1:$A$1001,customers!$G$1:$G$1001,,0)</f>
        <v>United States</v>
      </c>
      <c r="I935" s="1" t="str">
        <f aca="false">VLOOKUP(D935,products!$A$1:$G$49,2,0)</f>
        <v>Rob</v>
      </c>
      <c r="J935" s="1" t="str">
        <f aca="false">VLOOKUP($D935,products!$A$1:$G$49,3,0)</f>
        <v>D</v>
      </c>
      <c r="K935" s="9" t="n">
        <f aca="false">VLOOKUP($D935,products!$A$1:$G$49,4,0)</f>
        <v>1</v>
      </c>
      <c r="L935" s="10" t="n">
        <f aca="false">VLOOKUP($D935,products!$A$1:$G$49,5,0)</f>
        <v>8.95</v>
      </c>
      <c r="M935" s="10" t="n">
        <f aca="false">L935*E935</f>
        <v>26.85</v>
      </c>
      <c r="N935" s="1" t="str">
        <f aca="false">IF(I935="Rob","Robusta",IF(I935="Exc","Excelsa",IF(I935="Ara","Arab",IF(I935="Lib","Liberica"))))</f>
        <v>Robusta</v>
      </c>
      <c r="O935" s="1" t="str">
        <f aca="false">IF(J935="M","Medium",IF(J935="L","Light",IF(J935="D","Dark")))</f>
        <v>Dark</v>
      </c>
    </row>
    <row r="936" customFormat="false" ht="15" hidden="false" customHeight="false" outlineLevel="0" collapsed="false">
      <c r="A936" s="7" t="s">
        <v>1817</v>
      </c>
      <c r="B936" s="8" t="n">
        <v>44409</v>
      </c>
      <c r="C936" s="7" t="s">
        <v>1818</v>
      </c>
      <c r="D936" s="1" t="s">
        <v>56</v>
      </c>
      <c r="E936" s="7" t="n">
        <v>5</v>
      </c>
      <c r="F936" s="7" t="str">
        <f aca="false">_xlfn.XLOOKUP(C936,customers!A935:A1935,customers!B935:B1935,,0)</f>
        <v>Read Cutts</v>
      </c>
      <c r="G936" s="7" t="str">
        <f aca="false">IF(_xlfn.XLOOKUP(C936,customers!$A$1:$A$1001,customers!$C$1:$C$1001,,3)=0,"",_xlfn.XLOOKUP(C936,customers!$A$1:$A$1001,customers!$C$1:$C$1001,,3))</f>
        <v>rcuttspy@techcrunch.com</v>
      </c>
      <c r="H936" s="7" t="str">
        <f aca="false">_xlfn.XLOOKUP(C936,customers!$A$1:$A$1001,customers!$G$1:$G$1001,,0)</f>
        <v>United States</v>
      </c>
      <c r="I936" s="1" t="str">
        <f aca="false">VLOOKUP(D936,products!$A$1:$G$49,2,0)</f>
        <v>Rob</v>
      </c>
      <c r="J936" s="1" t="str">
        <f aca="false">VLOOKUP($D936,products!$A$1:$G$49,3,0)</f>
        <v>M</v>
      </c>
      <c r="K936" s="9" t="n">
        <f aca="false">VLOOKUP($D936,products!$A$1:$G$49,4,0)</f>
        <v>2.5</v>
      </c>
      <c r="L936" s="10" t="n">
        <f aca="false">VLOOKUP($D936,products!$A$1:$G$49,5,0)</f>
        <v>22.885</v>
      </c>
      <c r="M936" s="10" t="n">
        <f aca="false">L936*E936</f>
        <v>114.425</v>
      </c>
      <c r="N936" s="1" t="str">
        <f aca="false">IF(I936="Rob","Robusta",IF(I936="Exc","Excelsa",IF(I936="Ara","Arab",IF(I936="Lib","Liberica"))))</f>
        <v>Robusta</v>
      </c>
      <c r="O936" s="1" t="str">
        <f aca="false">IF(J936="M","Medium",IF(J936="L","Light",IF(J936="D","Dark")))</f>
        <v>Medium</v>
      </c>
    </row>
    <row r="937" customFormat="false" ht="15" hidden="false" customHeight="false" outlineLevel="0" collapsed="false">
      <c r="A937" s="7" t="s">
        <v>1819</v>
      </c>
      <c r="B937" s="8" t="n">
        <v>44153</v>
      </c>
      <c r="C937" s="7" t="s">
        <v>1820</v>
      </c>
      <c r="D937" s="1" t="s">
        <v>186</v>
      </c>
      <c r="E937" s="7" t="n">
        <v>6</v>
      </c>
      <c r="F937" s="7" t="str">
        <f aca="false">_xlfn.XLOOKUP(C937,customers!A936:A1936,customers!B936:B1936,,0)</f>
        <v>Michale Delves</v>
      </c>
      <c r="G937" s="7" t="str">
        <f aca="false">IF(_xlfn.XLOOKUP(C937,customers!$A$1:$A$1001,customers!$C$1:$C$1001,,3)=0,"",_xlfn.XLOOKUP(C937,customers!$A$1:$A$1001,customers!$C$1:$C$1001,,3))</f>
        <v>mdelvespz@nature.com</v>
      </c>
      <c r="H937" s="7" t="str">
        <f aca="false">_xlfn.XLOOKUP(C937,customers!$A$1:$A$1001,customers!$G$1:$G$1001,,0)</f>
        <v>United States</v>
      </c>
      <c r="I937" s="1" t="str">
        <f aca="false">VLOOKUP(D937,products!$A$1:$G$49,2,0)</f>
        <v>Ara</v>
      </c>
      <c r="J937" s="1" t="str">
        <f aca="false">VLOOKUP($D937,products!$A$1:$G$49,3,0)</f>
        <v>M</v>
      </c>
      <c r="K937" s="9" t="n">
        <f aca="false">VLOOKUP($D937,products!$A$1:$G$49,4,0)</f>
        <v>2.5</v>
      </c>
      <c r="L937" s="10" t="n">
        <f aca="false">VLOOKUP($D937,products!$A$1:$G$49,5,0)</f>
        <v>25.875</v>
      </c>
      <c r="M937" s="10" t="n">
        <f aca="false">L937*E937</f>
        <v>155.25</v>
      </c>
      <c r="N937" s="1" t="str">
        <f aca="false">IF(I937="Rob","Robusta",IF(I937="Exc","Excelsa",IF(I937="Ara","Arab",IF(I937="Lib","Liberica"))))</f>
        <v>Arab</v>
      </c>
      <c r="O937" s="1" t="str">
        <f aca="false">IF(J937="M","Medium",IF(J937="L","Light",IF(J937="D","Dark")))</f>
        <v>Medium</v>
      </c>
    </row>
    <row r="938" customFormat="false" ht="15" hidden="false" customHeight="false" outlineLevel="0" collapsed="false">
      <c r="A938" s="7" t="s">
        <v>1821</v>
      </c>
      <c r="B938" s="8" t="n">
        <v>44493</v>
      </c>
      <c r="C938" s="7" t="s">
        <v>1822</v>
      </c>
      <c r="D938" s="1" t="s">
        <v>138</v>
      </c>
      <c r="E938" s="7" t="n">
        <v>3</v>
      </c>
      <c r="F938" s="7" t="str">
        <f aca="false">_xlfn.XLOOKUP(C938,customers!A937:A1937,customers!B937:B1937,,0)</f>
        <v>Devland Gritton</v>
      </c>
      <c r="G938" s="7" t="str">
        <f aca="false">IF(_xlfn.XLOOKUP(C938,customers!$A$1:$A$1001,customers!$C$1:$C$1001,,3)=0,"",_xlfn.XLOOKUP(C938,customers!$A$1:$A$1001,customers!$C$1:$C$1001,,3))</f>
        <v>dgrittonq0@nydailynews.com</v>
      </c>
      <c r="H938" s="7" t="str">
        <f aca="false">_xlfn.XLOOKUP(C938,customers!$A$1:$A$1001,customers!$G$1:$G$1001,,0)</f>
        <v>United States</v>
      </c>
      <c r="I938" s="1" t="str">
        <f aca="false">VLOOKUP(D938,products!$A$1:$G$49,2,0)</f>
        <v>Lib</v>
      </c>
      <c r="J938" s="1" t="str">
        <f aca="false">VLOOKUP($D938,products!$A$1:$G$49,3,0)</f>
        <v>D</v>
      </c>
      <c r="K938" s="9" t="n">
        <f aca="false">VLOOKUP($D938,products!$A$1:$G$49,4,0)</f>
        <v>0.5</v>
      </c>
      <c r="L938" s="10" t="n">
        <f aca="false">VLOOKUP($D938,products!$A$1:$G$49,5,0)</f>
        <v>7.77</v>
      </c>
      <c r="M938" s="10" t="n">
        <f aca="false">L938*E938</f>
        <v>23.31</v>
      </c>
      <c r="N938" s="1" t="str">
        <f aca="false">IF(I938="Rob","Robusta",IF(I938="Exc","Excelsa",IF(I938="Ara","Arab",IF(I938="Lib","Liberica"))))</f>
        <v>Liberica</v>
      </c>
      <c r="O938" s="1" t="str">
        <f aca="false">IF(J938="M","Medium",IF(J938="L","Light",IF(J938="D","Dark")))</f>
        <v>Dark</v>
      </c>
    </row>
    <row r="939" customFormat="false" ht="15" hidden="false" customHeight="false" outlineLevel="0" collapsed="false">
      <c r="A939" s="7" t="s">
        <v>1821</v>
      </c>
      <c r="B939" s="8" t="n">
        <v>44493</v>
      </c>
      <c r="C939" s="7" t="s">
        <v>1822</v>
      </c>
      <c r="D939" s="1" t="s">
        <v>56</v>
      </c>
      <c r="E939" s="7" t="n">
        <v>4</v>
      </c>
      <c r="F939" s="7" t="str">
        <f aca="false">_xlfn.XLOOKUP(C939,customers!A938:A1938,customers!B938:B1938,,0)</f>
        <v>Devland Gritton</v>
      </c>
      <c r="G939" s="7" t="str">
        <f aca="false">IF(_xlfn.XLOOKUP(C939,customers!$A$1:$A$1001,customers!$C$1:$C$1001,,3)=0,"",_xlfn.XLOOKUP(C939,customers!$A$1:$A$1001,customers!$C$1:$C$1001,,3))</f>
        <v>dgrittonq0@nydailynews.com</v>
      </c>
      <c r="H939" s="7" t="str">
        <f aca="false">_xlfn.XLOOKUP(C939,customers!$A$1:$A$1001,customers!$G$1:$G$1001,,0)</f>
        <v>United States</v>
      </c>
      <c r="I939" s="1" t="str">
        <f aca="false">VLOOKUP(D939,products!$A$1:$G$49,2,0)</f>
        <v>Rob</v>
      </c>
      <c r="J939" s="1" t="str">
        <f aca="false">VLOOKUP($D939,products!$A$1:$G$49,3,0)</f>
        <v>M</v>
      </c>
      <c r="K939" s="9" t="n">
        <f aca="false">VLOOKUP($D939,products!$A$1:$G$49,4,0)</f>
        <v>2.5</v>
      </c>
      <c r="L939" s="10" t="n">
        <f aca="false">VLOOKUP($D939,products!$A$1:$G$49,5,0)</f>
        <v>22.885</v>
      </c>
      <c r="M939" s="10" t="n">
        <f aca="false">L939*E939</f>
        <v>91.54</v>
      </c>
      <c r="N939" s="1" t="str">
        <f aca="false">IF(I939="Rob","Robusta",IF(I939="Exc","Excelsa",IF(I939="Ara","Arab",IF(I939="Lib","Liberica"))))</f>
        <v>Robusta</v>
      </c>
      <c r="O939" s="1" t="str">
        <f aca="false">IF(J939="M","Medium",IF(J939="L","Light",IF(J939="D","Dark")))</f>
        <v>Medium</v>
      </c>
    </row>
    <row r="940" customFormat="false" ht="15" hidden="false" customHeight="false" outlineLevel="0" collapsed="false">
      <c r="A940" s="7" t="s">
        <v>1823</v>
      </c>
      <c r="B940" s="8" t="n">
        <v>43829</v>
      </c>
      <c r="C940" s="7" t="s">
        <v>1824</v>
      </c>
      <c r="D940" s="1" t="s">
        <v>152</v>
      </c>
      <c r="E940" s="7" t="n">
        <v>5</v>
      </c>
      <c r="F940" s="7" t="str">
        <f aca="false">_xlfn.XLOOKUP(C940,customers!A939:A1939,customers!B939:B1939,,0)</f>
        <v>Dell Gut</v>
      </c>
      <c r="G940" s="7" t="str">
        <f aca="false">IF(_xlfn.XLOOKUP(C940,customers!$A$1:$A$1001,customers!$C$1:$C$1001,,3)=0,"",_xlfn.XLOOKUP(C940,customers!$A$1:$A$1001,customers!$C$1:$C$1001,,3))</f>
        <v>dgutq2@umich.edu</v>
      </c>
      <c r="H940" s="7" t="str">
        <f aca="false">_xlfn.XLOOKUP(C940,customers!$A$1:$A$1001,customers!$G$1:$G$1001,,0)</f>
        <v>United States</v>
      </c>
      <c r="I940" s="1" t="str">
        <f aca="false">VLOOKUP(D940,products!$A$1:$G$49,2,0)</f>
        <v>Exc</v>
      </c>
      <c r="J940" s="1" t="str">
        <f aca="false">VLOOKUP($D940,products!$A$1:$G$49,3,0)</f>
        <v>L</v>
      </c>
      <c r="K940" s="9" t="n">
        <f aca="false">VLOOKUP($D940,products!$A$1:$G$49,4,0)</f>
        <v>1</v>
      </c>
      <c r="L940" s="10" t="n">
        <f aca="false">VLOOKUP($D940,products!$A$1:$G$49,5,0)</f>
        <v>14.85</v>
      </c>
      <c r="M940" s="10" t="n">
        <f aca="false">L940*E940</f>
        <v>74.25</v>
      </c>
      <c r="N940" s="1" t="str">
        <f aca="false">IF(I940="Rob","Robusta",IF(I940="Exc","Excelsa",IF(I940="Ara","Arab",IF(I940="Lib","Liberica"))))</f>
        <v>Excelsa</v>
      </c>
      <c r="O940" s="1" t="str">
        <f aca="false">IF(J940="M","Medium",IF(J940="L","Light",IF(J940="D","Dark")))</f>
        <v>Light</v>
      </c>
    </row>
    <row r="941" customFormat="false" ht="15" hidden="false" customHeight="false" outlineLevel="0" collapsed="false">
      <c r="A941" s="7" t="s">
        <v>1825</v>
      </c>
      <c r="B941" s="8" t="n">
        <v>44229</v>
      </c>
      <c r="C941" s="7" t="s">
        <v>1826</v>
      </c>
      <c r="D941" s="1" t="s">
        <v>34</v>
      </c>
      <c r="E941" s="7" t="n">
        <v>6</v>
      </c>
      <c r="F941" s="7" t="str">
        <f aca="false">_xlfn.XLOOKUP(C941,customers!A940:A1940,customers!B940:B1940,,0)</f>
        <v>Willy Pummery</v>
      </c>
      <c r="G941" s="7" t="str">
        <f aca="false">IF(_xlfn.XLOOKUP(C941,customers!$A$1:$A$1001,customers!$C$1:$C$1001,,3)=0,"",_xlfn.XLOOKUP(C941,customers!$A$1:$A$1001,customers!$C$1:$C$1001,,3))</f>
        <v>wpummeryq3@topsy.com</v>
      </c>
      <c r="H941" s="7" t="str">
        <f aca="false">_xlfn.XLOOKUP(C941,customers!$A$1:$A$1001,customers!$G$1:$G$1001,,0)</f>
        <v>United States</v>
      </c>
      <c r="I941" s="1" t="str">
        <f aca="false">VLOOKUP(D941,products!$A$1:$G$49,2,0)</f>
        <v>Lib</v>
      </c>
      <c r="J941" s="1" t="str">
        <f aca="false">VLOOKUP($D941,products!$A$1:$G$49,3,0)</f>
        <v>L</v>
      </c>
      <c r="K941" s="9" t="n">
        <f aca="false">VLOOKUP($D941,products!$A$1:$G$49,4,0)</f>
        <v>0.2</v>
      </c>
      <c r="L941" s="10" t="n">
        <f aca="false">VLOOKUP($D941,products!$A$1:$G$49,5,0)</f>
        <v>4.755</v>
      </c>
      <c r="M941" s="10" t="n">
        <f aca="false">L941*E941</f>
        <v>28.53</v>
      </c>
      <c r="N941" s="1" t="str">
        <f aca="false">IF(I941="Rob","Robusta",IF(I941="Exc","Excelsa",IF(I941="Ara","Arab",IF(I941="Lib","Liberica"))))</f>
        <v>Liberica</v>
      </c>
      <c r="O941" s="1" t="str">
        <f aca="false">IF(J941="M","Medium",IF(J941="L","Light",IF(J941="D","Dark")))</f>
        <v>Light</v>
      </c>
    </row>
    <row r="942" customFormat="false" ht="15" hidden="false" customHeight="false" outlineLevel="0" collapsed="false">
      <c r="A942" s="7" t="s">
        <v>1827</v>
      </c>
      <c r="B942" s="8" t="n">
        <v>44332</v>
      </c>
      <c r="C942" s="7" t="s">
        <v>1828</v>
      </c>
      <c r="D942" s="1" t="s">
        <v>172</v>
      </c>
      <c r="E942" s="7" t="n">
        <v>2</v>
      </c>
      <c r="F942" s="7" t="str">
        <f aca="false">_xlfn.XLOOKUP(C942,customers!A941:A1941,customers!B941:B1941,,0)</f>
        <v>Geoffrey Siuda</v>
      </c>
      <c r="G942" s="7" t="str">
        <f aca="false">IF(_xlfn.XLOOKUP(C942,customers!$A$1:$A$1001,customers!$C$1:$C$1001,,3)=0,"",_xlfn.XLOOKUP(C942,customers!$A$1:$A$1001,customers!$C$1:$C$1001,,3))</f>
        <v>gsiudaq4@nytimes.com</v>
      </c>
      <c r="H942" s="7" t="str">
        <f aca="false">_xlfn.XLOOKUP(C942,customers!$A$1:$A$1001,customers!$G$1:$G$1001,,0)</f>
        <v>United States</v>
      </c>
      <c r="I942" s="1" t="str">
        <f aca="false">VLOOKUP(D942,products!$A$1:$G$49,2,0)</f>
        <v>Rob</v>
      </c>
      <c r="J942" s="1" t="str">
        <f aca="false">VLOOKUP($D942,products!$A$1:$G$49,3,0)</f>
        <v>L</v>
      </c>
      <c r="K942" s="9" t="n">
        <f aca="false">VLOOKUP($D942,products!$A$1:$G$49,4,0)</f>
        <v>0.5</v>
      </c>
      <c r="L942" s="10" t="n">
        <f aca="false">VLOOKUP($D942,products!$A$1:$G$49,5,0)</f>
        <v>7.17</v>
      </c>
      <c r="M942" s="10" t="n">
        <f aca="false">L942*E942</f>
        <v>14.34</v>
      </c>
      <c r="N942" s="1" t="str">
        <f aca="false">IF(I942="Rob","Robusta",IF(I942="Exc","Excelsa",IF(I942="Ara","Arab",IF(I942="Lib","Liberica"))))</f>
        <v>Robusta</v>
      </c>
      <c r="O942" s="1" t="str">
        <f aca="false">IF(J942="M","Medium",IF(J942="L","Light",IF(J942="D","Dark")))</f>
        <v>Light</v>
      </c>
    </row>
    <row r="943" customFormat="false" ht="15" hidden="false" customHeight="false" outlineLevel="0" collapsed="false">
      <c r="A943" s="7" t="s">
        <v>1829</v>
      </c>
      <c r="B943" s="8" t="n">
        <v>44674</v>
      </c>
      <c r="C943" s="7" t="s">
        <v>1830</v>
      </c>
      <c r="D943" s="1" t="s">
        <v>207</v>
      </c>
      <c r="E943" s="7" t="n">
        <v>2</v>
      </c>
      <c r="F943" s="7" t="str">
        <f aca="false">_xlfn.XLOOKUP(C943,customers!A942:A1942,customers!B942:B1942,,0)</f>
        <v>Henderson Crowne</v>
      </c>
      <c r="G943" s="7" t="str">
        <f aca="false">IF(_xlfn.XLOOKUP(C943,customers!$A$1:$A$1001,customers!$C$1:$C$1001,,3)=0,"",_xlfn.XLOOKUP(C943,customers!$A$1:$A$1001,customers!$C$1:$C$1001,,3))</f>
        <v>hcrowneq5@wufoo.com</v>
      </c>
      <c r="H943" s="7" t="str">
        <f aca="false">_xlfn.XLOOKUP(C943,customers!$A$1:$A$1001,customers!$G$1:$G$1001,,0)</f>
        <v>Ireland</v>
      </c>
      <c r="I943" s="1" t="str">
        <f aca="false">VLOOKUP(D943,products!$A$1:$G$49,2,0)</f>
        <v>Ara</v>
      </c>
      <c r="J943" s="1" t="str">
        <f aca="false">VLOOKUP($D943,products!$A$1:$G$49,3,0)</f>
        <v>L</v>
      </c>
      <c r="K943" s="9" t="n">
        <f aca="false">VLOOKUP($D943,products!$A$1:$G$49,4,0)</f>
        <v>0.5</v>
      </c>
      <c r="L943" s="10" t="n">
        <f aca="false">VLOOKUP($D943,products!$A$1:$G$49,5,0)</f>
        <v>7.77</v>
      </c>
      <c r="M943" s="10" t="n">
        <f aca="false">L943*E943</f>
        <v>15.54</v>
      </c>
      <c r="N943" s="1" t="str">
        <f aca="false">IF(I943="Rob","Robusta",IF(I943="Exc","Excelsa",IF(I943="Ara","Arab",IF(I943="Lib","Liberica"))))</f>
        <v>Arab</v>
      </c>
      <c r="O943" s="1" t="str">
        <f aca="false">IF(J943="M","Medium",IF(J943="L","Light",IF(J943="D","Dark")))</f>
        <v>Light</v>
      </c>
    </row>
    <row r="944" customFormat="false" ht="15" hidden="false" customHeight="false" outlineLevel="0" collapsed="false">
      <c r="A944" s="7" t="s">
        <v>1831</v>
      </c>
      <c r="B944" s="8" t="n">
        <v>44464</v>
      </c>
      <c r="C944" s="7" t="s">
        <v>1832</v>
      </c>
      <c r="D944" s="1" t="s">
        <v>204</v>
      </c>
      <c r="E944" s="7" t="n">
        <v>3</v>
      </c>
      <c r="F944" s="7" t="str">
        <f aca="false">_xlfn.XLOOKUP(C944,customers!A943:A1943,customers!B943:B1943,,0)</f>
        <v>Vernor Pawsey</v>
      </c>
      <c r="G944" s="7" t="str">
        <f aca="false">IF(_xlfn.XLOOKUP(C944,customers!$A$1:$A$1001,customers!$C$1:$C$1001,,3)=0,"",_xlfn.XLOOKUP(C944,customers!$A$1:$A$1001,customers!$C$1:$C$1001,,3))</f>
        <v>vpawseyq6@tiny.cc</v>
      </c>
      <c r="H944" s="7" t="str">
        <f aca="false">_xlfn.XLOOKUP(C944,customers!$A$1:$A$1001,customers!$G$1:$G$1001,,0)</f>
        <v>United States</v>
      </c>
      <c r="I944" s="1" t="str">
        <f aca="false">VLOOKUP(D944,products!$A$1:$G$49,2,0)</f>
        <v>Rob</v>
      </c>
      <c r="J944" s="1" t="str">
        <f aca="false">VLOOKUP($D944,products!$A$1:$G$49,3,0)</f>
        <v>L</v>
      </c>
      <c r="K944" s="9" t="n">
        <f aca="false">VLOOKUP($D944,products!$A$1:$G$49,4,0)</f>
        <v>1</v>
      </c>
      <c r="L944" s="10" t="n">
        <f aca="false">VLOOKUP($D944,products!$A$1:$G$49,5,0)</f>
        <v>11.95</v>
      </c>
      <c r="M944" s="10" t="n">
        <f aca="false">L944*E944</f>
        <v>35.85</v>
      </c>
      <c r="N944" s="1" t="str">
        <f aca="false">IF(I944="Rob","Robusta",IF(I944="Exc","Excelsa",IF(I944="Ara","Arab",IF(I944="Lib","Liberica"))))</f>
        <v>Robusta</v>
      </c>
      <c r="O944" s="1" t="str">
        <f aca="false">IF(J944="M","Medium",IF(J944="L","Light",IF(J944="D","Dark")))</f>
        <v>Light</v>
      </c>
    </row>
    <row r="945" customFormat="false" ht="15" hidden="false" customHeight="false" outlineLevel="0" collapsed="false">
      <c r="A945" s="7" t="s">
        <v>1833</v>
      </c>
      <c r="B945" s="8" t="n">
        <v>44719</v>
      </c>
      <c r="C945" s="7" t="s">
        <v>1834</v>
      </c>
      <c r="D945" s="1" t="s">
        <v>207</v>
      </c>
      <c r="E945" s="7" t="n">
        <v>6</v>
      </c>
      <c r="F945" s="7" t="str">
        <f aca="false">_xlfn.XLOOKUP(C945,customers!A944:A1944,customers!B944:B1944,,0)</f>
        <v>Augustin Waterhouse</v>
      </c>
      <c r="G945" s="7" t="str">
        <f aca="false">IF(_xlfn.XLOOKUP(C945,customers!$A$1:$A$1001,customers!$C$1:$C$1001,,3)=0,"",_xlfn.XLOOKUP(C945,customers!$A$1:$A$1001,customers!$C$1:$C$1001,,3))</f>
        <v>awaterhouseq7@istockphoto.com</v>
      </c>
      <c r="H945" s="7" t="str">
        <f aca="false">_xlfn.XLOOKUP(C945,customers!$A$1:$A$1001,customers!$G$1:$G$1001,,0)</f>
        <v>United States</v>
      </c>
      <c r="I945" s="1" t="str">
        <f aca="false">VLOOKUP(D945,products!$A$1:$G$49,2,0)</f>
        <v>Ara</v>
      </c>
      <c r="J945" s="1" t="str">
        <f aca="false">VLOOKUP($D945,products!$A$1:$G$49,3,0)</f>
        <v>L</v>
      </c>
      <c r="K945" s="9" t="n">
        <f aca="false">VLOOKUP($D945,products!$A$1:$G$49,4,0)</f>
        <v>0.5</v>
      </c>
      <c r="L945" s="10" t="n">
        <f aca="false">VLOOKUP($D945,products!$A$1:$G$49,5,0)</f>
        <v>7.77</v>
      </c>
      <c r="M945" s="10" t="n">
        <f aca="false">L945*E945</f>
        <v>46.62</v>
      </c>
      <c r="N945" s="1" t="str">
        <f aca="false">IF(I945="Rob","Robusta",IF(I945="Exc","Excelsa",IF(I945="Ara","Arab",IF(I945="Lib","Liberica"))))</f>
        <v>Arab</v>
      </c>
      <c r="O945" s="1" t="str">
        <f aca="false">IF(J945="M","Medium",IF(J945="L","Light",IF(J945="D","Dark")))</f>
        <v>Light</v>
      </c>
    </row>
    <row r="946" customFormat="false" ht="15" hidden="false" customHeight="false" outlineLevel="0" collapsed="false">
      <c r="A946" s="7" t="s">
        <v>1835</v>
      </c>
      <c r="B946" s="8" t="n">
        <v>44054</v>
      </c>
      <c r="C946" s="7" t="s">
        <v>1836</v>
      </c>
      <c r="D946" s="1" t="s">
        <v>172</v>
      </c>
      <c r="E946" s="7" t="n">
        <v>5</v>
      </c>
      <c r="F946" s="7" t="str">
        <f aca="false">_xlfn.XLOOKUP(C946,customers!A945:A1945,customers!B945:B1945,,0)</f>
        <v>Fanchon Haughian</v>
      </c>
      <c r="G946" s="7" t="str">
        <f aca="false">IF(_xlfn.XLOOKUP(C946,customers!$A$1:$A$1001,customers!$C$1:$C$1001,,3)=0,"",_xlfn.XLOOKUP(C946,customers!$A$1:$A$1001,customers!$C$1:$C$1001,,3))</f>
        <v>fhaughianq8@1688.com</v>
      </c>
      <c r="H946" s="7" t="str">
        <f aca="false">_xlfn.XLOOKUP(C946,customers!$A$1:$A$1001,customers!$G$1:$G$1001,,0)</f>
        <v>United States</v>
      </c>
      <c r="I946" s="1" t="str">
        <f aca="false">VLOOKUP(D946,products!$A$1:$G$49,2,0)</f>
        <v>Rob</v>
      </c>
      <c r="J946" s="1" t="str">
        <f aca="false">VLOOKUP($D946,products!$A$1:$G$49,3,0)</f>
        <v>L</v>
      </c>
      <c r="K946" s="9" t="n">
        <f aca="false">VLOOKUP($D946,products!$A$1:$G$49,4,0)</f>
        <v>0.5</v>
      </c>
      <c r="L946" s="10" t="n">
        <f aca="false">VLOOKUP($D946,products!$A$1:$G$49,5,0)</f>
        <v>7.17</v>
      </c>
      <c r="M946" s="10" t="n">
        <f aca="false">L946*E946</f>
        <v>35.85</v>
      </c>
      <c r="N946" s="1" t="str">
        <f aca="false">IF(I946="Rob","Robusta",IF(I946="Exc","Excelsa",IF(I946="Ara","Arab",IF(I946="Lib","Liberica"))))</f>
        <v>Robusta</v>
      </c>
      <c r="O946" s="1" t="str">
        <f aca="false">IF(J946="M","Medium",IF(J946="L","Light",IF(J946="D","Dark")))</f>
        <v>Light</v>
      </c>
    </row>
    <row r="947" customFormat="false" ht="15" hidden="false" customHeight="false" outlineLevel="0" collapsed="false">
      <c r="A947" s="7" t="s">
        <v>1837</v>
      </c>
      <c r="B947" s="8" t="n">
        <v>43524</v>
      </c>
      <c r="C947" s="7" t="s">
        <v>1838</v>
      </c>
      <c r="D947" s="1" t="s">
        <v>124</v>
      </c>
      <c r="E947" s="7" t="n">
        <v>4</v>
      </c>
      <c r="F947" s="7" t="str">
        <f aca="false">_xlfn.XLOOKUP(C947,customers!A946:A1946,customers!B946:B1946,,0)</f>
        <v>Jaimie Hatz</v>
      </c>
      <c r="G947" s="7" t="str">
        <f aca="false">IF(_xlfn.XLOOKUP(C947,customers!$A$1:$A$1001,customers!$C$1:$C$1001,,3)=0,"",_xlfn.XLOOKUP(C947,customers!$A$1:$A$1001,customers!$C$1:$C$1001,,3))</f>
        <v/>
      </c>
      <c r="H947" s="7" t="str">
        <f aca="false">_xlfn.XLOOKUP(C947,customers!$A$1:$A$1001,customers!$G$1:$G$1001,,0)</f>
        <v>United States</v>
      </c>
      <c r="I947" s="1" t="str">
        <f aca="false">VLOOKUP(D947,products!$A$1:$G$49,2,0)</f>
        <v>Lib</v>
      </c>
      <c r="J947" s="1" t="str">
        <f aca="false">VLOOKUP($D947,products!$A$1:$G$49,3,0)</f>
        <v>D</v>
      </c>
      <c r="K947" s="9" t="n">
        <f aca="false">VLOOKUP($D947,products!$A$1:$G$49,4,0)</f>
        <v>2.5</v>
      </c>
      <c r="L947" s="10" t="n">
        <f aca="false">VLOOKUP($D947,products!$A$1:$G$49,5,0)</f>
        <v>29.785</v>
      </c>
      <c r="M947" s="10" t="n">
        <f aca="false">L947*E947</f>
        <v>119.14</v>
      </c>
      <c r="N947" s="1" t="str">
        <f aca="false">IF(I947="Rob","Robusta",IF(I947="Exc","Excelsa",IF(I947="Ara","Arab",IF(I947="Lib","Liberica"))))</f>
        <v>Liberica</v>
      </c>
      <c r="O947" s="1" t="str">
        <f aca="false">IF(J947="M","Medium",IF(J947="L","Light",IF(J947="D","Dark")))</f>
        <v>Dark</v>
      </c>
    </row>
    <row r="948" customFormat="false" ht="15" hidden="false" customHeight="false" outlineLevel="0" collapsed="false">
      <c r="A948" s="7" t="s">
        <v>1839</v>
      </c>
      <c r="B948" s="8" t="n">
        <v>43719</v>
      </c>
      <c r="C948" s="7" t="s">
        <v>1840</v>
      </c>
      <c r="D948" s="1" t="s">
        <v>138</v>
      </c>
      <c r="E948" s="7" t="n">
        <v>3</v>
      </c>
      <c r="F948" s="7" t="str">
        <f aca="false">_xlfn.XLOOKUP(C948,customers!A947:A1947,customers!B947:B1947,,0)</f>
        <v>Edeline Edney</v>
      </c>
      <c r="G948" s="7" t="str">
        <f aca="false">IF(_xlfn.XLOOKUP(C948,customers!$A$1:$A$1001,customers!$C$1:$C$1001,,3)=0,"",_xlfn.XLOOKUP(C948,customers!$A$1:$A$1001,customers!$C$1:$C$1001,,3))</f>
        <v/>
      </c>
      <c r="H948" s="7" t="str">
        <f aca="false">_xlfn.XLOOKUP(C948,customers!$A$1:$A$1001,customers!$G$1:$G$1001,,0)</f>
        <v>United States</v>
      </c>
      <c r="I948" s="1" t="str">
        <f aca="false">VLOOKUP(D948,products!$A$1:$G$49,2,0)</f>
        <v>Lib</v>
      </c>
      <c r="J948" s="1" t="str">
        <f aca="false">VLOOKUP($D948,products!$A$1:$G$49,3,0)</f>
        <v>D</v>
      </c>
      <c r="K948" s="9" t="n">
        <f aca="false">VLOOKUP($D948,products!$A$1:$G$49,4,0)</f>
        <v>0.5</v>
      </c>
      <c r="L948" s="10" t="n">
        <f aca="false">VLOOKUP($D948,products!$A$1:$G$49,5,0)</f>
        <v>7.77</v>
      </c>
      <c r="M948" s="10" t="n">
        <f aca="false">L948*E948</f>
        <v>23.31</v>
      </c>
      <c r="N948" s="1" t="str">
        <f aca="false">IF(I948="Rob","Robusta",IF(I948="Exc","Excelsa",IF(I948="Ara","Arab",IF(I948="Lib","Liberica"))))</f>
        <v>Liberica</v>
      </c>
      <c r="O948" s="1" t="str">
        <f aca="false">IF(J948="M","Medium",IF(J948="L","Light",IF(J948="D","Dark")))</f>
        <v>Dark</v>
      </c>
    </row>
    <row r="949" customFormat="false" ht="15" hidden="false" customHeight="false" outlineLevel="0" collapsed="false">
      <c r="A949" s="7" t="s">
        <v>1841</v>
      </c>
      <c r="B949" s="8" t="n">
        <v>44294</v>
      </c>
      <c r="C949" s="7" t="s">
        <v>1842</v>
      </c>
      <c r="D949" s="1" t="s">
        <v>76</v>
      </c>
      <c r="E949" s="7" t="n">
        <v>1</v>
      </c>
      <c r="F949" s="7" t="str">
        <f aca="false">_xlfn.XLOOKUP(C949,customers!A948:A1948,customers!B948:B1948,,0)</f>
        <v>Rickie Faltin</v>
      </c>
      <c r="G949" s="7" t="str">
        <f aca="false">IF(_xlfn.XLOOKUP(C949,customers!$A$1:$A$1001,customers!$C$1:$C$1001,,3)=0,"",_xlfn.XLOOKUP(C949,customers!$A$1:$A$1001,customers!$C$1:$C$1001,,3))</f>
        <v>rfaltinqb@topsy.com</v>
      </c>
      <c r="H949" s="7" t="str">
        <f aca="false">_xlfn.XLOOKUP(C949,customers!$A$1:$A$1001,customers!$G$1:$G$1001,,0)</f>
        <v>Ireland</v>
      </c>
      <c r="I949" s="1" t="str">
        <f aca="false">VLOOKUP(D949,products!$A$1:$G$49,2,0)</f>
        <v>Ara</v>
      </c>
      <c r="J949" s="1" t="str">
        <f aca="false">VLOOKUP($D949,products!$A$1:$G$49,3,0)</f>
        <v>M</v>
      </c>
      <c r="K949" s="9" t="n">
        <f aca="false">VLOOKUP($D949,products!$A$1:$G$49,4,0)</f>
        <v>1</v>
      </c>
      <c r="L949" s="10" t="n">
        <f aca="false">VLOOKUP($D949,products!$A$1:$G$49,5,0)</f>
        <v>11.25</v>
      </c>
      <c r="M949" s="10" t="n">
        <f aca="false">L949*E949</f>
        <v>11.25</v>
      </c>
      <c r="N949" s="1" t="str">
        <f aca="false">IF(I949="Rob","Robusta",IF(I949="Exc","Excelsa",IF(I949="Ara","Arab",IF(I949="Lib","Liberica"))))</f>
        <v>Arab</v>
      </c>
      <c r="O949" s="1" t="str">
        <f aca="false">IF(J949="M","Medium",IF(J949="L","Light",IF(J949="D","Dark")))</f>
        <v>Medium</v>
      </c>
    </row>
    <row r="950" customFormat="false" ht="15" hidden="false" customHeight="false" outlineLevel="0" collapsed="false">
      <c r="A950" s="7" t="s">
        <v>1843</v>
      </c>
      <c r="B950" s="8" t="n">
        <v>44445</v>
      </c>
      <c r="C950" s="7" t="s">
        <v>1844</v>
      </c>
      <c r="D950" s="1" t="s">
        <v>545</v>
      </c>
      <c r="E950" s="7" t="n">
        <v>3</v>
      </c>
      <c r="F950" s="7" t="str">
        <f aca="false">_xlfn.XLOOKUP(C950,customers!A949:A1949,customers!B949:B1949,,0)</f>
        <v>Gnni Cheeke</v>
      </c>
      <c r="G950" s="7" t="str">
        <f aca="false">IF(_xlfn.XLOOKUP(C950,customers!$A$1:$A$1001,customers!$C$1:$C$1001,,3)=0,"",_xlfn.XLOOKUP(C950,customers!$A$1:$A$1001,customers!$C$1:$C$1001,,3))</f>
        <v>gcheekeqc@sitemeter.com</v>
      </c>
      <c r="H950" s="7" t="str">
        <f aca="false">_xlfn.XLOOKUP(C950,customers!$A$1:$A$1001,customers!$G$1:$G$1001,,0)</f>
        <v>United Kingdom</v>
      </c>
      <c r="I950" s="1" t="str">
        <f aca="false">VLOOKUP(D950,products!$A$1:$G$49,2,0)</f>
        <v>Exc</v>
      </c>
      <c r="J950" s="1" t="str">
        <f aca="false">VLOOKUP($D950,products!$A$1:$G$49,3,0)</f>
        <v>D</v>
      </c>
      <c r="K950" s="9" t="n">
        <f aca="false">VLOOKUP($D950,products!$A$1:$G$49,4,0)</f>
        <v>2.5</v>
      </c>
      <c r="L950" s="10" t="n">
        <f aca="false">VLOOKUP($D950,products!$A$1:$G$49,5,0)</f>
        <v>27.945</v>
      </c>
      <c r="M950" s="10" t="n">
        <f aca="false">L950*E950</f>
        <v>83.835</v>
      </c>
      <c r="N950" s="1" t="str">
        <f aca="false">IF(I950="Rob","Robusta",IF(I950="Exc","Excelsa",IF(I950="Ara","Arab",IF(I950="Lib","Liberica"))))</f>
        <v>Excelsa</v>
      </c>
      <c r="O950" s="1" t="str">
        <f aca="false">IF(J950="M","Medium",IF(J950="L","Light",IF(J950="D","Dark")))</f>
        <v>Dark</v>
      </c>
    </row>
    <row r="951" customFormat="false" ht="15" hidden="false" customHeight="false" outlineLevel="0" collapsed="false">
      <c r="A951" s="7" t="s">
        <v>1845</v>
      </c>
      <c r="B951" s="8" t="n">
        <v>44449</v>
      </c>
      <c r="C951" s="7" t="s">
        <v>1846</v>
      </c>
      <c r="D951" s="1" t="s">
        <v>25</v>
      </c>
      <c r="E951" s="7" t="n">
        <v>4</v>
      </c>
      <c r="F951" s="7" t="str">
        <f aca="false">_xlfn.XLOOKUP(C951,customers!A950:A1950,customers!B950:B1950,,0)</f>
        <v>Gwenni Ratt</v>
      </c>
      <c r="G951" s="7" t="str">
        <f aca="false">IF(_xlfn.XLOOKUP(C951,customers!$A$1:$A$1001,customers!$C$1:$C$1001,,3)=0,"",_xlfn.XLOOKUP(C951,customers!$A$1:$A$1001,customers!$C$1:$C$1001,,3))</f>
        <v>grattqd@phpbb.com</v>
      </c>
      <c r="H951" s="7" t="str">
        <f aca="false">_xlfn.XLOOKUP(C951,customers!$A$1:$A$1001,customers!$G$1:$G$1001,,0)</f>
        <v>Ireland</v>
      </c>
      <c r="I951" s="1" t="str">
        <f aca="false">VLOOKUP(D951,products!$A$1:$G$49,2,0)</f>
        <v>Rob</v>
      </c>
      <c r="J951" s="1" t="str">
        <f aca="false">VLOOKUP($D951,products!$A$1:$G$49,3,0)</f>
        <v>L</v>
      </c>
      <c r="K951" s="9" t="n">
        <f aca="false">VLOOKUP($D951,products!$A$1:$G$49,4,0)</f>
        <v>2.5</v>
      </c>
      <c r="L951" s="10" t="n">
        <f aca="false">VLOOKUP($D951,products!$A$1:$G$49,5,0)</f>
        <v>27.485</v>
      </c>
      <c r="M951" s="10" t="n">
        <f aca="false">L951*E951</f>
        <v>109.94</v>
      </c>
      <c r="N951" s="1" t="str">
        <f aca="false">IF(I951="Rob","Robusta",IF(I951="Exc","Excelsa",IF(I951="Ara","Arab",IF(I951="Lib","Liberica"))))</f>
        <v>Robusta</v>
      </c>
      <c r="O951" s="1" t="str">
        <f aca="false">IF(J951="M","Medium",IF(J951="L","Light",IF(J951="D","Dark")))</f>
        <v>Light</v>
      </c>
    </row>
    <row r="952" customFormat="false" ht="15" hidden="false" customHeight="false" outlineLevel="0" collapsed="false">
      <c r="A952" s="7" t="s">
        <v>1847</v>
      </c>
      <c r="B952" s="8" t="n">
        <v>44703</v>
      </c>
      <c r="C952" s="7" t="s">
        <v>1848</v>
      </c>
      <c r="D952" s="1" t="s">
        <v>197</v>
      </c>
      <c r="E952" s="7" t="n">
        <v>4</v>
      </c>
      <c r="F952" s="7" t="str">
        <f aca="false">_xlfn.XLOOKUP(C952,customers!A951:A1951,customers!B951:B1951,,0)</f>
        <v>Johnath Fairebrother</v>
      </c>
      <c r="G952" s="7" t="str">
        <f aca="false">IF(_xlfn.XLOOKUP(C952,customers!$A$1:$A$1001,customers!$C$1:$C$1001,,3)=0,"",_xlfn.XLOOKUP(C952,customers!$A$1:$A$1001,customers!$C$1:$C$1001,,3))</f>
        <v/>
      </c>
      <c r="H952" s="7" t="str">
        <f aca="false">_xlfn.XLOOKUP(C952,customers!$A$1:$A$1001,customers!$G$1:$G$1001,,0)</f>
        <v>United States</v>
      </c>
      <c r="I952" s="1" t="str">
        <f aca="false">VLOOKUP(D952,products!$A$1:$G$49,2,0)</f>
        <v>Rob</v>
      </c>
      <c r="J952" s="1" t="str">
        <f aca="false">VLOOKUP($D952,products!$A$1:$G$49,3,0)</f>
        <v>L</v>
      </c>
      <c r="K952" s="9" t="n">
        <f aca="false">VLOOKUP($D952,products!$A$1:$G$49,4,0)</f>
        <v>0.2</v>
      </c>
      <c r="L952" s="10" t="n">
        <f aca="false">VLOOKUP($D952,products!$A$1:$G$49,5,0)</f>
        <v>3.585</v>
      </c>
      <c r="M952" s="10" t="n">
        <f aca="false">L952*E952</f>
        <v>14.34</v>
      </c>
      <c r="N952" s="1" t="str">
        <f aca="false">IF(I952="Rob","Robusta",IF(I952="Exc","Excelsa",IF(I952="Ara","Arab",IF(I952="Lib","Liberica"))))</f>
        <v>Robusta</v>
      </c>
      <c r="O952" s="1" t="str">
        <f aca="false">IF(J952="M","Medium",IF(J952="L","Light",IF(J952="D","Dark")))</f>
        <v>Light</v>
      </c>
    </row>
    <row r="953" customFormat="false" ht="15" hidden="false" customHeight="false" outlineLevel="0" collapsed="false">
      <c r="A953" s="7" t="s">
        <v>1849</v>
      </c>
      <c r="B953" s="8" t="n">
        <v>44092</v>
      </c>
      <c r="C953" s="7" t="s">
        <v>1850</v>
      </c>
      <c r="D953" s="1" t="s">
        <v>197</v>
      </c>
      <c r="E953" s="7" t="n">
        <v>6</v>
      </c>
      <c r="F953" s="7" t="str">
        <f aca="false">_xlfn.XLOOKUP(C953,customers!A952:A1952,customers!B952:B1952,,0)</f>
        <v>Ingamar Eberlein</v>
      </c>
      <c r="G953" s="7" t="str">
        <f aca="false">IF(_xlfn.XLOOKUP(C953,customers!$A$1:$A$1001,customers!$C$1:$C$1001,,3)=0,"",_xlfn.XLOOKUP(C953,customers!$A$1:$A$1001,customers!$C$1:$C$1001,,3))</f>
        <v>ieberleinqf@hc360.com</v>
      </c>
      <c r="H953" s="7" t="str">
        <f aca="false">_xlfn.XLOOKUP(C953,customers!$A$1:$A$1001,customers!$G$1:$G$1001,,0)</f>
        <v>United States</v>
      </c>
      <c r="I953" s="1" t="str">
        <f aca="false">VLOOKUP(D953,products!$A$1:$G$49,2,0)</f>
        <v>Rob</v>
      </c>
      <c r="J953" s="1" t="str">
        <f aca="false">VLOOKUP($D953,products!$A$1:$G$49,3,0)</f>
        <v>L</v>
      </c>
      <c r="K953" s="9" t="n">
        <f aca="false">VLOOKUP($D953,products!$A$1:$G$49,4,0)</f>
        <v>0.2</v>
      </c>
      <c r="L953" s="10" t="n">
        <f aca="false">VLOOKUP($D953,products!$A$1:$G$49,5,0)</f>
        <v>3.585</v>
      </c>
      <c r="M953" s="10" t="n">
        <f aca="false">L953*E953</f>
        <v>21.51</v>
      </c>
      <c r="N953" s="1" t="str">
        <f aca="false">IF(I953="Rob","Robusta",IF(I953="Exc","Excelsa",IF(I953="Ara","Arab",IF(I953="Lib","Liberica"))))</f>
        <v>Robusta</v>
      </c>
      <c r="O953" s="1" t="str">
        <f aca="false">IF(J953="M","Medium",IF(J953="L","Light",IF(J953="D","Dark")))</f>
        <v>Light</v>
      </c>
    </row>
    <row r="954" customFormat="false" ht="15" hidden="false" customHeight="false" outlineLevel="0" collapsed="false">
      <c r="A954" s="7" t="s">
        <v>1851</v>
      </c>
      <c r="B954" s="8" t="n">
        <v>44439</v>
      </c>
      <c r="C954" s="7" t="s">
        <v>1852</v>
      </c>
      <c r="D954" s="1" t="s">
        <v>76</v>
      </c>
      <c r="E954" s="7" t="n">
        <v>2</v>
      </c>
      <c r="F954" s="7" t="str">
        <f aca="false">_xlfn.XLOOKUP(C954,customers!A953:A1953,customers!B953:B1953,,0)</f>
        <v>Jilly Dreng</v>
      </c>
      <c r="G954" s="7" t="str">
        <f aca="false">IF(_xlfn.XLOOKUP(C954,customers!$A$1:$A$1001,customers!$C$1:$C$1001,,3)=0,"",_xlfn.XLOOKUP(C954,customers!$A$1:$A$1001,customers!$C$1:$C$1001,,3))</f>
        <v>jdrengqg@uiuc.edu</v>
      </c>
      <c r="H954" s="7" t="str">
        <f aca="false">_xlfn.XLOOKUP(C954,customers!$A$1:$A$1001,customers!$G$1:$G$1001,,0)</f>
        <v>Ireland</v>
      </c>
      <c r="I954" s="1" t="str">
        <f aca="false">VLOOKUP(D954,products!$A$1:$G$49,2,0)</f>
        <v>Ara</v>
      </c>
      <c r="J954" s="1" t="str">
        <f aca="false">VLOOKUP($D954,products!$A$1:$G$49,3,0)</f>
        <v>M</v>
      </c>
      <c r="K954" s="9" t="n">
        <f aca="false">VLOOKUP($D954,products!$A$1:$G$49,4,0)</f>
        <v>1</v>
      </c>
      <c r="L954" s="10" t="n">
        <f aca="false">VLOOKUP($D954,products!$A$1:$G$49,5,0)</f>
        <v>11.25</v>
      </c>
      <c r="M954" s="10" t="n">
        <f aca="false">L954*E954</f>
        <v>22.5</v>
      </c>
      <c r="N954" s="1" t="str">
        <f aca="false">IF(I954="Rob","Robusta",IF(I954="Exc","Excelsa",IF(I954="Ara","Arab",IF(I954="Lib","Liberica"))))</f>
        <v>Arab</v>
      </c>
      <c r="O954" s="1" t="str">
        <f aca="false">IF(J954="M","Medium",IF(J954="L","Light",IF(J954="D","Dark")))</f>
        <v>Medium</v>
      </c>
    </row>
    <row r="955" customFormat="false" ht="15" hidden="false" customHeight="false" outlineLevel="0" collapsed="false">
      <c r="A955" s="7" t="s">
        <v>1853</v>
      </c>
      <c r="B955" s="8" t="n">
        <v>44582</v>
      </c>
      <c r="C955" s="7" t="s">
        <v>1816</v>
      </c>
      <c r="D955" s="1" t="s">
        <v>130</v>
      </c>
      <c r="E955" s="7" t="n">
        <v>1</v>
      </c>
      <c r="F955" s="7" t="e">
        <f aca="false">_xlfn.XLOOKUP(C955,customers!A954:A1954,customers!B954:B1954,,0)</f>
        <v>#N/A</v>
      </c>
      <c r="G955" s="7" t="str">
        <f aca="false">IF(_xlfn.XLOOKUP(C955,customers!$A$1:$A$1001,customers!$C$1:$C$1001,,3)=0,"",_xlfn.XLOOKUP(C955,customers!$A$1:$A$1001,customers!$C$1:$C$1001,,3))</f>
        <v/>
      </c>
      <c r="H955" s="7" t="str">
        <f aca="false">_xlfn.XLOOKUP(C955,customers!$A$1:$A$1001,customers!$G$1:$G$1001,,0)</f>
        <v>United States</v>
      </c>
      <c r="I955" s="1" t="str">
        <f aca="false">VLOOKUP(D955,products!$A$1:$G$49,2,0)</f>
        <v>Ara</v>
      </c>
      <c r="J955" s="1" t="str">
        <f aca="false">VLOOKUP($D955,products!$A$1:$G$49,3,0)</f>
        <v>L</v>
      </c>
      <c r="K955" s="9" t="n">
        <f aca="false">VLOOKUP($D955,products!$A$1:$G$49,4,0)</f>
        <v>0.2</v>
      </c>
      <c r="L955" s="10" t="n">
        <f aca="false">VLOOKUP($D955,products!$A$1:$G$49,5,0)</f>
        <v>3.885</v>
      </c>
      <c r="M955" s="10" t="n">
        <f aca="false">L955*E955</f>
        <v>3.885</v>
      </c>
      <c r="N955" s="1" t="str">
        <f aca="false">IF(I955="Rob","Robusta",IF(I955="Exc","Excelsa",IF(I955="Ara","Arab",IF(I955="Lib","Liberica"))))</f>
        <v>Arab</v>
      </c>
      <c r="O955" s="1" t="str">
        <f aca="false">IF(J955="M","Medium",IF(J955="L","Light",IF(J955="D","Dark")))</f>
        <v>Light</v>
      </c>
    </row>
    <row r="956" customFormat="false" ht="15" hidden="false" customHeight="false" outlineLevel="0" collapsed="false">
      <c r="A956" s="7" t="s">
        <v>1854</v>
      </c>
      <c r="B956" s="8" t="n">
        <v>44722</v>
      </c>
      <c r="C956" s="7" t="s">
        <v>1816</v>
      </c>
      <c r="D956" s="1" t="s">
        <v>545</v>
      </c>
      <c r="E956" s="7" t="n">
        <v>1</v>
      </c>
      <c r="F956" s="7" t="e">
        <f aca="false">_xlfn.XLOOKUP(C956,customers!A955:A1955,customers!B955:B1955,,0)</f>
        <v>#N/A</v>
      </c>
      <c r="G956" s="7" t="str">
        <f aca="false">IF(_xlfn.XLOOKUP(C956,customers!$A$1:$A$1001,customers!$C$1:$C$1001,,3)=0,"",_xlfn.XLOOKUP(C956,customers!$A$1:$A$1001,customers!$C$1:$C$1001,,3))</f>
        <v/>
      </c>
      <c r="H956" s="7" t="str">
        <f aca="false">_xlfn.XLOOKUP(C956,customers!$A$1:$A$1001,customers!$G$1:$G$1001,,0)</f>
        <v>United States</v>
      </c>
      <c r="I956" s="1" t="str">
        <f aca="false">VLOOKUP(D956,products!$A$1:$G$49,2,0)</f>
        <v>Exc</v>
      </c>
      <c r="J956" s="1" t="str">
        <f aca="false">VLOOKUP($D956,products!$A$1:$G$49,3,0)</f>
        <v>D</v>
      </c>
      <c r="K956" s="9" t="n">
        <f aca="false">VLOOKUP($D956,products!$A$1:$G$49,4,0)</f>
        <v>2.5</v>
      </c>
      <c r="L956" s="10" t="n">
        <f aca="false">VLOOKUP($D956,products!$A$1:$G$49,5,0)</f>
        <v>27.945</v>
      </c>
      <c r="M956" s="10" t="n">
        <f aca="false">L956*E956</f>
        <v>27.945</v>
      </c>
      <c r="N956" s="1" t="str">
        <f aca="false">IF(I956="Rob","Robusta",IF(I956="Exc","Excelsa",IF(I956="Ara","Arab",IF(I956="Lib","Liberica"))))</f>
        <v>Excelsa</v>
      </c>
      <c r="O956" s="1" t="str">
        <f aca="false">IF(J956="M","Medium",IF(J956="L","Light",IF(J956="D","Dark")))</f>
        <v>Dark</v>
      </c>
    </row>
    <row r="957" customFormat="false" ht="15" hidden="false" customHeight="false" outlineLevel="0" collapsed="false">
      <c r="A957" s="7" t="s">
        <v>1855</v>
      </c>
      <c r="B957" s="8" t="n">
        <v>43582</v>
      </c>
      <c r="C957" s="7" t="s">
        <v>1816</v>
      </c>
      <c r="D957" s="1" t="s">
        <v>45</v>
      </c>
      <c r="E957" s="7" t="n">
        <v>5</v>
      </c>
      <c r="F957" s="7" t="e">
        <f aca="false">_xlfn.XLOOKUP(C957,customers!A956:A1956,customers!B956:B1956,,0)</f>
        <v>#N/A</v>
      </c>
      <c r="G957" s="7" t="str">
        <f aca="false">IF(_xlfn.XLOOKUP(C957,customers!$A$1:$A$1001,customers!$C$1:$C$1001,,3)=0,"",_xlfn.XLOOKUP(C957,customers!$A$1:$A$1001,customers!$C$1:$C$1001,,3))</f>
        <v/>
      </c>
      <c r="H957" s="7" t="str">
        <f aca="false">_xlfn.XLOOKUP(C957,customers!$A$1:$A$1001,customers!$G$1:$G$1001,,0)</f>
        <v>United States</v>
      </c>
      <c r="I957" s="1" t="str">
        <f aca="false">VLOOKUP(D957,products!$A$1:$G$49,2,0)</f>
        <v>Exc</v>
      </c>
      <c r="J957" s="1" t="str">
        <f aca="false">VLOOKUP($D957,products!$A$1:$G$49,3,0)</f>
        <v>L</v>
      </c>
      <c r="K957" s="9" t="n">
        <f aca="false">VLOOKUP($D957,products!$A$1:$G$49,4,0)</f>
        <v>2.5</v>
      </c>
      <c r="L957" s="10" t="n">
        <f aca="false">VLOOKUP($D957,products!$A$1:$G$49,5,0)</f>
        <v>34.155</v>
      </c>
      <c r="M957" s="10" t="n">
        <f aca="false">L957*E957</f>
        <v>170.775</v>
      </c>
      <c r="N957" s="1" t="str">
        <f aca="false">IF(I957="Rob","Robusta",IF(I957="Exc","Excelsa",IF(I957="Ara","Arab",IF(I957="Lib","Liberica"))))</f>
        <v>Excelsa</v>
      </c>
      <c r="O957" s="1" t="str">
        <f aca="false">IF(J957="M","Medium",IF(J957="L","Light",IF(J957="D","Dark")))</f>
        <v>Light</v>
      </c>
    </row>
    <row r="958" customFormat="false" ht="15" hidden="false" customHeight="false" outlineLevel="0" collapsed="false">
      <c r="A958" s="7" t="s">
        <v>1855</v>
      </c>
      <c r="B958" s="8" t="n">
        <v>43582</v>
      </c>
      <c r="C958" s="7" t="s">
        <v>1816</v>
      </c>
      <c r="D958" s="1" t="s">
        <v>25</v>
      </c>
      <c r="E958" s="7" t="n">
        <v>2</v>
      </c>
      <c r="F958" s="7" t="e">
        <f aca="false">_xlfn.XLOOKUP(C958,customers!A957:A1957,customers!B957:B1957,,0)</f>
        <v>#N/A</v>
      </c>
      <c r="G958" s="7" t="str">
        <f aca="false">IF(_xlfn.XLOOKUP(C958,customers!$A$1:$A$1001,customers!$C$1:$C$1001,,3)=0,"",_xlfn.XLOOKUP(C958,customers!$A$1:$A$1001,customers!$C$1:$C$1001,,3))</f>
        <v/>
      </c>
      <c r="H958" s="7" t="str">
        <f aca="false">_xlfn.XLOOKUP(C958,customers!$A$1:$A$1001,customers!$G$1:$G$1001,,0)</f>
        <v>United States</v>
      </c>
      <c r="I958" s="1" t="str">
        <f aca="false">VLOOKUP(D958,products!$A$1:$G$49,2,0)</f>
        <v>Rob</v>
      </c>
      <c r="J958" s="1" t="str">
        <f aca="false">VLOOKUP($D958,products!$A$1:$G$49,3,0)</f>
        <v>L</v>
      </c>
      <c r="K958" s="9" t="n">
        <f aca="false">VLOOKUP($D958,products!$A$1:$G$49,4,0)</f>
        <v>2.5</v>
      </c>
      <c r="L958" s="10" t="n">
        <f aca="false">VLOOKUP($D958,products!$A$1:$G$49,5,0)</f>
        <v>27.485</v>
      </c>
      <c r="M958" s="10" t="n">
        <f aca="false">L958*E958</f>
        <v>54.97</v>
      </c>
      <c r="N958" s="1" t="str">
        <f aca="false">IF(I958="Rob","Robusta",IF(I958="Exc","Excelsa",IF(I958="Ara","Arab",IF(I958="Lib","Liberica"))))</f>
        <v>Robusta</v>
      </c>
      <c r="O958" s="1" t="str">
        <f aca="false">IF(J958="M","Medium",IF(J958="L","Light",IF(J958="D","Dark")))</f>
        <v>Light</v>
      </c>
    </row>
    <row r="959" customFormat="false" ht="15" hidden="false" customHeight="false" outlineLevel="0" collapsed="false">
      <c r="A959" s="7" t="s">
        <v>1855</v>
      </c>
      <c r="B959" s="8" t="n">
        <v>43582</v>
      </c>
      <c r="C959" s="7" t="s">
        <v>1816</v>
      </c>
      <c r="D959" s="1" t="s">
        <v>152</v>
      </c>
      <c r="E959" s="7" t="n">
        <v>1</v>
      </c>
      <c r="F959" s="7" t="e">
        <f aca="false">_xlfn.XLOOKUP(C959,customers!A958:A1958,customers!B958:B1958,,0)</f>
        <v>#N/A</v>
      </c>
      <c r="G959" s="7" t="str">
        <f aca="false">IF(_xlfn.XLOOKUP(C959,customers!$A$1:$A$1001,customers!$C$1:$C$1001,,3)=0,"",_xlfn.XLOOKUP(C959,customers!$A$1:$A$1001,customers!$C$1:$C$1001,,3))</f>
        <v/>
      </c>
      <c r="H959" s="7" t="str">
        <f aca="false">_xlfn.XLOOKUP(C959,customers!$A$1:$A$1001,customers!$G$1:$G$1001,,0)</f>
        <v>United States</v>
      </c>
      <c r="I959" s="1" t="str">
        <f aca="false">VLOOKUP(D959,products!$A$1:$G$49,2,0)</f>
        <v>Exc</v>
      </c>
      <c r="J959" s="1" t="str">
        <f aca="false">VLOOKUP($D959,products!$A$1:$G$49,3,0)</f>
        <v>L</v>
      </c>
      <c r="K959" s="9" t="n">
        <f aca="false">VLOOKUP($D959,products!$A$1:$G$49,4,0)</f>
        <v>1</v>
      </c>
      <c r="L959" s="10" t="n">
        <f aca="false">VLOOKUP($D959,products!$A$1:$G$49,5,0)</f>
        <v>14.85</v>
      </c>
      <c r="M959" s="10" t="n">
        <f aca="false">L959*E959</f>
        <v>14.85</v>
      </c>
      <c r="N959" s="1" t="str">
        <f aca="false">IF(I959="Rob","Robusta",IF(I959="Exc","Excelsa",IF(I959="Ara","Arab",IF(I959="Lib","Liberica"))))</f>
        <v>Excelsa</v>
      </c>
      <c r="O959" s="1" t="str">
        <f aca="false">IF(J959="M","Medium",IF(J959="L","Light",IF(J959="D","Dark")))</f>
        <v>Light</v>
      </c>
    </row>
    <row r="960" customFormat="false" ht="15" hidden="false" customHeight="false" outlineLevel="0" collapsed="false">
      <c r="A960" s="7" t="s">
        <v>1855</v>
      </c>
      <c r="B960" s="8" t="n">
        <v>43582</v>
      </c>
      <c r="C960" s="7" t="s">
        <v>1816</v>
      </c>
      <c r="D960" s="1" t="s">
        <v>130</v>
      </c>
      <c r="E960" s="7" t="n">
        <v>2</v>
      </c>
      <c r="F960" s="7" t="e">
        <f aca="false">_xlfn.XLOOKUP(C960,customers!A959:A1959,customers!B959:B1959,,0)</f>
        <v>#N/A</v>
      </c>
      <c r="G960" s="7" t="str">
        <f aca="false">IF(_xlfn.XLOOKUP(C960,customers!$A$1:$A$1001,customers!$C$1:$C$1001,,3)=0,"",_xlfn.XLOOKUP(C960,customers!$A$1:$A$1001,customers!$C$1:$C$1001,,3))</f>
        <v/>
      </c>
      <c r="H960" s="7" t="str">
        <f aca="false">_xlfn.XLOOKUP(C960,customers!$A$1:$A$1001,customers!$G$1:$G$1001,,0)</f>
        <v>United States</v>
      </c>
      <c r="I960" s="1" t="str">
        <f aca="false">VLOOKUP(D960,products!$A$1:$G$49,2,0)</f>
        <v>Ara</v>
      </c>
      <c r="J960" s="1" t="str">
        <f aca="false">VLOOKUP($D960,products!$A$1:$G$49,3,0)</f>
        <v>L</v>
      </c>
      <c r="K960" s="9" t="n">
        <f aca="false">VLOOKUP($D960,products!$A$1:$G$49,4,0)</f>
        <v>0.2</v>
      </c>
      <c r="L960" s="10" t="n">
        <f aca="false">VLOOKUP($D960,products!$A$1:$G$49,5,0)</f>
        <v>3.885</v>
      </c>
      <c r="M960" s="10" t="n">
        <f aca="false">L960*E960</f>
        <v>7.77</v>
      </c>
      <c r="N960" s="1" t="str">
        <f aca="false">IF(I960="Rob","Robusta",IF(I960="Exc","Excelsa",IF(I960="Ara","Arab",IF(I960="Lib","Liberica"))))</f>
        <v>Arab</v>
      </c>
      <c r="O960" s="1" t="str">
        <f aca="false">IF(J960="M","Medium",IF(J960="L","Light",IF(J960="D","Dark")))</f>
        <v>Light</v>
      </c>
    </row>
    <row r="961" customFormat="false" ht="15" hidden="false" customHeight="false" outlineLevel="0" collapsed="false">
      <c r="A961" s="7" t="s">
        <v>1856</v>
      </c>
      <c r="B961" s="8" t="n">
        <v>44598</v>
      </c>
      <c r="C961" s="7" t="s">
        <v>1857</v>
      </c>
      <c r="D961" s="1" t="s">
        <v>34</v>
      </c>
      <c r="E961" s="7" t="n">
        <v>5</v>
      </c>
      <c r="F961" s="7" t="str">
        <f aca="false">_xlfn.XLOOKUP(C961,customers!A960:A1960,customers!B960:B1960,,0)</f>
        <v>Rhodie Strathern</v>
      </c>
      <c r="G961" s="7" t="str">
        <f aca="false">IF(_xlfn.XLOOKUP(C961,customers!$A$1:$A$1001,customers!$C$1:$C$1001,,3)=0,"",_xlfn.XLOOKUP(C961,customers!$A$1:$A$1001,customers!$C$1:$C$1001,,3))</f>
        <v>rstrathernqn@devhub.com</v>
      </c>
      <c r="H961" s="7" t="str">
        <f aca="false">_xlfn.XLOOKUP(C961,customers!$A$1:$A$1001,customers!$G$1:$G$1001,,0)</f>
        <v>United States</v>
      </c>
      <c r="I961" s="1" t="str">
        <f aca="false">VLOOKUP(D961,products!$A$1:$G$49,2,0)</f>
        <v>Lib</v>
      </c>
      <c r="J961" s="1" t="str">
        <f aca="false">VLOOKUP($D961,products!$A$1:$G$49,3,0)</f>
        <v>L</v>
      </c>
      <c r="K961" s="9" t="n">
        <f aca="false">VLOOKUP($D961,products!$A$1:$G$49,4,0)</f>
        <v>0.2</v>
      </c>
      <c r="L961" s="10" t="n">
        <f aca="false">VLOOKUP($D961,products!$A$1:$G$49,5,0)</f>
        <v>4.755</v>
      </c>
      <c r="M961" s="10" t="n">
        <f aca="false">L961*E961</f>
        <v>23.775</v>
      </c>
      <c r="N961" s="1" t="str">
        <f aca="false">IF(I961="Rob","Robusta",IF(I961="Exc","Excelsa",IF(I961="Ara","Arab",IF(I961="Lib","Liberica"))))</f>
        <v>Liberica</v>
      </c>
      <c r="O961" s="1" t="str">
        <f aca="false">IF(J961="M","Medium",IF(J961="L","Light",IF(J961="D","Dark")))</f>
        <v>Light</v>
      </c>
    </row>
    <row r="962" customFormat="false" ht="15" hidden="false" customHeight="false" outlineLevel="0" collapsed="false">
      <c r="A962" s="7" t="s">
        <v>1858</v>
      </c>
      <c r="B962" s="8" t="n">
        <v>44591</v>
      </c>
      <c r="C962" s="7" t="s">
        <v>1859</v>
      </c>
      <c r="D962" s="1" t="s">
        <v>147</v>
      </c>
      <c r="E962" s="7" t="n">
        <v>5</v>
      </c>
      <c r="F962" s="7" t="str">
        <f aca="false">_xlfn.XLOOKUP(C962,customers!A961:A1961,customers!B961:B1961,,0)</f>
        <v>Chad Miguel</v>
      </c>
      <c r="G962" s="7" t="str">
        <f aca="false">IF(_xlfn.XLOOKUP(C962,customers!$A$1:$A$1001,customers!$C$1:$C$1001,,3)=0,"",_xlfn.XLOOKUP(C962,customers!$A$1:$A$1001,customers!$C$1:$C$1001,,3))</f>
        <v>cmiguelqo@exblog.jp</v>
      </c>
      <c r="H962" s="7" t="str">
        <f aca="false">_xlfn.XLOOKUP(C962,customers!$A$1:$A$1001,customers!$G$1:$G$1001,,0)</f>
        <v>United States</v>
      </c>
      <c r="I962" s="1" t="str">
        <f aca="false">VLOOKUP(D962,products!$A$1:$G$49,2,0)</f>
        <v>Lib</v>
      </c>
      <c r="J962" s="1" t="str">
        <f aca="false">VLOOKUP($D962,products!$A$1:$G$49,3,0)</f>
        <v>L</v>
      </c>
      <c r="K962" s="9" t="n">
        <f aca="false">VLOOKUP($D962,products!$A$1:$G$49,4,0)</f>
        <v>1</v>
      </c>
      <c r="L962" s="10" t="n">
        <f aca="false">VLOOKUP($D962,products!$A$1:$G$49,5,0)</f>
        <v>15.85</v>
      </c>
      <c r="M962" s="10" t="n">
        <f aca="false">L962*E962</f>
        <v>79.25</v>
      </c>
      <c r="N962" s="1" t="str">
        <f aca="false">IF(I962="Rob","Robusta",IF(I962="Exc","Excelsa",IF(I962="Ara","Arab",IF(I962="Lib","Liberica"))))</f>
        <v>Liberica</v>
      </c>
      <c r="O962" s="1" t="str">
        <f aca="false">IF(J962="M","Medium",IF(J962="L","Light",IF(J962="D","Dark")))</f>
        <v>Light</v>
      </c>
    </row>
    <row r="963" customFormat="false" ht="15" hidden="false" customHeight="false" outlineLevel="0" collapsed="false">
      <c r="A963" s="7" t="s">
        <v>1860</v>
      </c>
      <c r="B963" s="8" t="n">
        <v>44158</v>
      </c>
      <c r="C963" s="7" t="s">
        <v>1861</v>
      </c>
      <c r="D963" s="1" t="s">
        <v>133</v>
      </c>
      <c r="E963" s="7" t="n">
        <v>2</v>
      </c>
      <c r="F963" s="7" t="str">
        <f aca="false">_xlfn.XLOOKUP(C963,customers!A962:A1962,customers!B962:B1962,,0)</f>
        <v>Florinda Matusovsky</v>
      </c>
      <c r="G963" s="7" t="str">
        <f aca="false">IF(_xlfn.XLOOKUP(C963,customers!$A$1:$A$1001,customers!$C$1:$C$1001,,3)=0,"",_xlfn.XLOOKUP(C963,customers!$A$1:$A$1001,customers!$C$1:$C$1001,,3))</f>
        <v/>
      </c>
      <c r="H963" s="7" t="str">
        <f aca="false">_xlfn.XLOOKUP(C963,customers!$A$1:$A$1001,customers!$G$1:$G$1001,,0)</f>
        <v>United States</v>
      </c>
      <c r="I963" s="1" t="str">
        <f aca="false">VLOOKUP(D963,products!$A$1:$G$49,2,0)</f>
        <v>Ara</v>
      </c>
      <c r="J963" s="1" t="str">
        <f aca="false">VLOOKUP($D963,products!$A$1:$G$49,3,0)</f>
        <v>D</v>
      </c>
      <c r="K963" s="9" t="n">
        <f aca="false">VLOOKUP($D963,products!$A$1:$G$49,4,0)</f>
        <v>2.5</v>
      </c>
      <c r="L963" s="10" t="n">
        <f aca="false">VLOOKUP($D963,products!$A$1:$G$49,5,0)</f>
        <v>22.885</v>
      </c>
      <c r="M963" s="10" t="n">
        <f aca="false">L963*E963</f>
        <v>45.77</v>
      </c>
      <c r="N963" s="1" t="str">
        <f aca="false">IF(I963="Rob","Robusta",IF(I963="Exc","Excelsa",IF(I963="Ara","Arab",IF(I963="Lib","Liberica"))))</f>
        <v>Arab</v>
      </c>
      <c r="O963" s="1" t="str">
        <f aca="false">IF(J963="M","Medium",IF(J963="L","Light",IF(J963="D","Dark")))</f>
        <v>Dark</v>
      </c>
    </row>
    <row r="964" customFormat="false" ht="15" hidden="false" customHeight="false" outlineLevel="0" collapsed="false">
      <c r="A964" s="7" t="s">
        <v>1862</v>
      </c>
      <c r="B964" s="8" t="n">
        <v>44664</v>
      </c>
      <c r="C964" s="7" t="s">
        <v>1863</v>
      </c>
      <c r="D964" s="1" t="s">
        <v>194</v>
      </c>
      <c r="E964" s="7" t="n">
        <v>1</v>
      </c>
      <c r="F964" s="7" t="str">
        <f aca="false">_xlfn.XLOOKUP(C964,customers!A963:A1963,customers!B963:B1963,,0)</f>
        <v>Morly Rocks</v>
      </c>
      <c r="G964" s="7" t="str">
        <f aca="false">IF(_xlfn.XLOOKUP(C964,customers!$A$1:$A$1001,customers!$C$1:$C$1001,,3)=0,"",_xlfn.XLOOKUP(C964,customers!$A$1:$A$1001,customers!$C$1:$C$1001,,3))</f>
        <v>mrocksqq@exblog.jp</v>
      </c>
      <c r="H964" s="7" t="str">
        <f aca="false">_xlfn.XLOOKUP(C964,customers!$A$1:$A$1001,customers!$G$1:$G$1001,,0)</f>
        <v>Ireland</v>
      </c>
      <c r="I964" s="1" t="str">
        <f aca="false">VLOOKUP(D964,products!$A$1:$G$49,2,0)</f>
        <v>Rob</v>
      </c>
      <c r="J964" s="1" t="str">
        <f aca="false">VLOOKUP($D964,products!$A$1:$G$49,3,0)</f>
        <v>D</v>
      </c>
      <c r="K964" s="9" t="n">
        <f aca="false">VLOOKUP($D964,products!$A$1:$G$49,4,0)</f>
        <v>1</v>
      </c>
      <c r="L964" s="10" t="n">
        <f aca="false">VLOOKUP($D964,products!$A$1:$G$49,5,0)</f>
        <v>8.95</v>
      </c>
      <c r="M964" s="10" t="n">
        <f aca="false">L964*E964</f>
        <v>8.95</v>
      </c>
      <c r="N964" s="1" t="str">
        <f aca="false">IF(I964="Rob","Robusta",IF(I964="Exc","Excelsa",IF(I964="Ara","Arab",IF(I964="Lib","Liberica"))))</f>
        <v>Robusta</v>
      </c>
      <c r="O964" s="1" t="str">
        <f aca="false">IF(J964="M","Medium",IF(J964="L","Light",IF(J964="D","Dark")))</f>
        <v>Dark</v>
      </c>
    </row>
    <row r="965" customFormat="false" ht="15" hidden="false" customHeight="false" outlineLevel="0" collapsed="false">
      <c r="A965" s="7" t="s">
        <v>1864</v>
      </c>
      <c r="B965" s="8" t="n">
        <v>44203</v>
      </c>
      <c r="C965" s="7" t="s">
        <v>1865</v>
      </c>
      <c r="D965" s="1" t="s">
        <v>37</v>
      </c>
      <c r="E965" s="7" t="n">
        <v>4</v>
      </c>
      <c r="F965" s="7" t="str">
        <f aca="false">_xlfn.XLOOKUP(C965,customers!A964:A1964,customers!B964:B1964,,0)</f>
        <v>Yuri Burrells</v>
      </c>
      <c r="G965" s="7" t="str">
        <f aca="false">IF(_xlfn.XLOOKUP(C965,customers!$A$1:$A$1001,customers!$C$1:$C$1001,,3)=0,"",_xlfn.XLOOKUP(C965,customers!$A$1:$A$1001,customers!$C$1:$C$1001,,3))</f>
        <v>yburrellsqr@vinaora.com</v>
      </c>
      <c r="H965" s="7" t="str">
        <f aca="false">_xlfn.XLOOKUP(C965,customers!$A$1:$A$1001,customers!$G$1:$G$1001,,0)</f>
        <v>United States</v>
      </c>
      <c r="I965" s="1" t="str">
        <f aca="false">VLOOKUP(D965,products!$A$1:$G$49,2,0)</f>
        <v>Rob</v>
      </c>
      <c r="J965" s="1" t="str">
        <f aca="false">VLOOKUP($D965,products!$A$1:$G$49,3,0)</f>
        <v>M</v>
      </c>
      <c r="K965" s="9" t="n">
        <f aca="false">VLOOKUP($D965,products!$A$1:$G$49,4,0)</f>
        <v>0.5</v>
      </c>
      <c r="L965" s="10" t="n">
        <f aca="false">VLOOKUP($D965,products!$A$1:$G$49,5,0)</f>
        <v>5.97</v>
      </c>
      <c r="M965" s="10" t="n">
        <f aca="false">L965*E965</f>
        <v>23.88</v>
      </c>
      <c r="N965" s="1" t="str">
        <f aca="false">IF(I965="Rob","Robusta",IF(I965="Exc","Excelsa",IF(I965="Ara","Arab",IF(I965="Lib","Liberica"))))</f>
        <v>Robusta</v>
      </c>
      <c r="O965" s="1" t="str">
        <f aca="false">IF(J965="M","Medium",IF(J965="L","Light",IF(J965="D","Dark")))</f>
        <v>Medium</v>
      </c>
    </row>
    <row r="966" customFormat="false" ht="15" hidden="false" customHeight="false" outlineLevel="0" collapsed="false">
      <c r="A966" s="7" t="s">
        <v>1866</v>
      </c>
      <c r="B966" s="8" t="n">
        <v>43865</v>
      </c>
      <c r="C966" s="7" t="s">
        <v>1867</v>
      </c>
      <c r="D966" s="1" t="s">
        <v>269</v>
      </c>
      <c r="E966" s="7" t="n">
        <v>5</v>
      </c>
      <c r="F966" s="7" t="str">
        <f aca="false">_xlfn.XLOOKUP(C966,customers!A965:A1965,customers!B965:B1965,,0)</f>
        <v>Cleopatra Goodrum</v>
      </c>
      <c r="G966" s="7" t="str">
        <f aca="false">IF(_xlfn.XLOOKUP(C966,customers!$A$1:$A$1001,customers!$C$1:$C$1001,,3)=0,"",_xlfn.XLOOKUP(C966,customers!$A$1:$A$1001,customers!$C$1:$C$1001,,3))</f>
        <v>cgoodrumqs@goodreads.com</v>
      </c>
      <c r="H966" s="7" t="str">
        <f aca="false">_xlfn.XLOOKUP(C966,customers!$A$1:$A$1001,customers!$G$1:$G$1001,,0)</f>
        <v>United States</v>
      </c>
      <c r="I966" s="1" t="str">
        <f aca="false">VLOOKUP(D966,products!$A$1:$G$49,2,0)</f>
        <v>Exc</v>
      </c>
      <c r="J966" s="1" t="str">
        <f aca="false">VLOOKUP($D966,products!$A$1:$G$49,3,0)</f>
        <v>L</v>
      </c>
      <c r="K966" s="9" t="n">
        <f aca="false">VLOOKUP($D966,products!$A$1:$G$49,4,0)</f>
        <v>0.2</v>
      </c>
      <c r="L966" s="10" t="n">
        <f aca="false">VLOOKUP($D966,products!$A$1:$G$49,5,0)</f>
        <v>4.455</v>
      </c>
      <c r="M966" s="10" t="n">
        <f aca="false">L966*E966</f>
        <v>22.275</v>
      </c>
      <c r="N966" s="1" t="str">
        <f aca="false">IF(I966="Rob","Robusta",IF(I966="Exc","Excelsa",IF(I966="Ara","Arab",IF(I966="Lib","Liberica"))))</f>
        <v>Excelsa</v>
      </c>
      <c r="O966" s="1" t="str">
        <f aca="false">IF(J966="M","Medium",IF(J966="L","Light",IF(J966="D","Dark")))</f>
        <v>Light</v>
      </c>
    </row>
    <row r="967" customFormat="false" ht="15" hidden="false" customHeight="false" outlineLevel="0" collapsed="false">
      <c r="A967" s="7" t="s">
        <v>1868</v>
      </c>
      <c r="B967" s="8" t="n">
        <v>43724</v>
      </c>
      <c r="C967" s="7" t="s">
        <v>1869</v>
      </c>
      <c r="D967" s="1" t="s">
        <v>17</v>
      </c>
      <c r="E967" s="7" t="n">
        <v>3</v>
      </c>
      <c r="F967" s="7" t="str">
        <f aca="false">_xlfn.XLOOKUP(C967,customers!A966:A1966,customers!B966:B1966,,0)</f>
        <v>Joey Jefferys</v>
      </c>
      <c r="G967" s="7" t="str">
        <f aca="false">IF(_xlfn.XLOOKUP(C967,customers!$A$1:$A$1001,customers!$C$1:$C$1001,,3)=0,"",_xlfn.XLOOKUP(C967,customers!$A$1:$A$1001,customers!$C$1:$C$1001,,3))</f>
        <v>jjefferysqt@blog.com</v>
      </c>
      <c r="H967" s="7" t="str">
        <f aca="false">_xlfn.XLOOKUP(C967,customers!$A$1:$A$1001,customers!$G$1:$G$1001,,0)</f>
        <v>United States</v>
      </c>
      <c r="I967" s="1" t="str">
        <f aca="false">VLOOKUP(D967,products!$A$1:$G$49,2,0)</f>
        <v>Rob</v>
      </c>
      <c r="J967" s="1" t="str">
        <f aca="false">VLOOKUP($D967,products!$A$1:$G$49,3,0)</f>
        <v>M</v>
      </c>
      <c r="K967" s="9" t="n">
        <f aca="false">VLOOKUP($D967,products!$A$1:$G$49,4,0)</f>
        <v>1</v>
      </c>
      <c r="L967" s="10" t="n">
        <f aca="false">VLOOKUP($D967,products!$A$1:$G$49,5,0)</f>
        <v>9.95</v>
      </c>
      <c r="M967" s="10" t="n">
        <f aca="false">L967*E967</f>
        <v>29.85</v>
      </c>
      <c r="N967" s="1" t="str">
        <f aca="false">IF(I967="Rob","Robusta",IF(I967="Exc","Excelsa",IF(I967="Ara","Arab",IF(I967="Lib","Liberica"))))</f>
        <v>Robusta</v>
      </c>
      <c r="O967" s="1" t="str">
        <f aca="false">IF(J967="M","Medium",IF(J967="L","Light",IF(J967="D","Dark")))</f>
        <v>Medium</v>
      </c>
    </row>
    <row r="968" customFormat="false" ht="15" hidden="false" customHeight="false" outlineLevel="0" collapsed="false">
      <c r="A968" s="7" t="s">
        <v>1870</v>
      </c>
      <c r="B968" s="8" t="n">
        <v>43491</v>
      </c>
      <c r="C968" s="7" t="s">
        <v>1871</v>
      </c>
      <c r="D968" s="1" t="s">
        <v>191</v>
      </c>
      <c r="E968" s="7" t="n">
        <v>6</v>
      </c>
      <c r="F968" s="7" t="str">
        <f aca="false">_xlfn.XLOOKUP(C968,customers!A967:A1967,customers!B967:B1967,,0)</f>
        <v>Bearnard Wardell</v>
      </c>
      <c r="G968" s="7" t="str">
        <f aca="false">IF(_xlfn.XLOOKUP(C968,customers!$A$1:$A$1001,customers!$C$1:$C$1001,,3)=0,"",_xlfn.XLOOKUP(C968,customers!$A$1:$A$1001,customers!$C$1:$C$1001,,3))</f>
        <v>bwardellqu@adobe.com</v>
      </c>
      <c r="H968" s="7" t="str">
        <f aca="false">_xlfn.XLOOKUP(C968,customers!$A$1:$A$1001,customers!$G$1:$G$1001,,0)</f>
        <v>United States</v>
      </c>
      <c r="I968" s="1" t="str">
        <f aca="false">VLOOKUP(D968,products!$A$1:$G$49,2,0)</f>
        <v>Exc</v>
      </c>
      <c r="J968" s="1" t="str">
        <f aca="false">VLOOKUP($D968,products!$A$1:$G$49,3,0)</f>
        <v>L</v>
      </c>
      <c r="K968" s="9" t="n">
        <f aca="false">VLOOKUP($D968,products!$A$1:$G$49,4,0)</f>
        <v>0.5</v>
      </c>
      <c r="L968" s="10" t="n">
        <f aca="false">VLOOKUP($D968,products!$A$1:$G$49,5,0)</f>
        <v>8.91</v>
      </c>
      <c r="M968" s="10" t="n">
        <f aca="false">L968*E968</f>
        <v>53.46</v>
      </c>
      <c r="N968" s="1" t="str">
        <f aca="false">IF(I968="Rob","Robusta",IF(I968="Exc","Excelsa",IF(I968="Ara","Arab",IF(I968="Lib","Liberica"))))</f>
        <v>Excelsa</v>
      </c>
      <c r="O968" s="1" t="str">
        <f aca="false">IF(J968="M","Medium",IF(J968="L","Light",IF(J968="D","Dark")))</f>
        <v>Light</v>
      </c>
    </row>
    <row r="969" customFormat="false" ht="15" hidden="false" customHeight="false" outlineLevel="0" collapsed="false">
      <c r="A969" s="7" t="s">
        <v>1872</v>
      </c>
      <c r="B969" s="8" t="n">
        <v>44246</v>
      </c>
      <c r="C969" s="7" t="s">
        <v>1873</v>
      </c>
      <c r="D969" s="1" t="s">
        <v>116</v>
      </c>
      <c r="E969" s="7" t="n">
        <v>1</v>
      </c>
      <c r="F969" s="7" t="str">
        <f aca="false">_xlfn.XLOOKUP(C969,customers!A968:A1968,customers!B968:B1968,,0)</f>
        <v>Zeke Walisiak</v>
      </c>
      <c r="G969" s="7" t="str">
        <f aca="false">IF(_xlfn.XLOOKUP(C969,customers!$A$1:$A$1001,customers!$C$1:$C$1001,,3)=0,"",_xlfn.XLOOKUP(C969,customers!$A$1:$A$1001,customers!$C$1:$C$1001,,3))</f>
        <v>zwalisiakqv@ucsd.edu</v>
      </c>
      <c r="H969" s="7" t="str">
        <f aca="false">_xlfn.XLOOKUP(C969,customers!$A$1:$A$1001,customers!$G$1:$G$1001,,0)</f>
        <v>Ireland</v>
      </c>
      <c r="I969" s="1" t="str">
        <f aca="false">VLOOKUP(D969,products!$A$1:$G$49,2,0)</f>
        <v>Rob</v>
      </c>
      <c r="J969" s="1" t="str">
        <f aca="false">VLOOKUP($D969,products!$A$1:$G$49,3,0)</f>
        <v>D</v>
      </c>
      <c r="K969" s="9" t="n">
        <f aca="false">VLOOKUP($D969,products!$A$1:$G$49,4,0)</f>
        <v>0.2</v>
      </c>
      <c r="L969" s="10" t="n">
        <f aca="false">VLOOKUP($D969,products!$A$1:$G$49,5,0)</f>
        <v>2.685</v>
      </c>
      <c r="M969" s="10" t="n">
        <f aca="false">L969*E969</f>
        <v>2.685</v>
      </c>
      <c r="N969" s="1" t="str">
        <f aca="false">IF(I969="Rob","Robusta",IF(I969="Exc","Excelsa",IF(I969="Ara","Arab",IF(I969="Lib","Liberica"))))</f>
        <v>Robusta</v>
      </c>
      <c r="O969" s="1" t="str">
        <f aca="false">IF(J969="M","Medium",IF(J969="L","Light",IF(J969="D","Dark")))</f>
        <v>Dark</v>
      </c>
    </row>
    <row r="970" customFormat="false" ht="15" hidden="false" customHeight="false" outlineLevel="0" collapsed="false">
      <c r="A970" s="7" t="s">
        <v>1874</v>
      </c>
      <c r="B970" s="8" t="n">
        <v>44642</v>
      </c>
      <c r="C970" s="7" t="s">
        <v>1875</v>
      </c>
      <c r="D970" s="1" t="s">
        <v>177</v>
      </c>
      <c r="E970" s="7" t="n">
        <v>2</v>
      </c>
      <c r="F970" s="7" t="str">
        <f aca="false">_xlfn.XLOOKUP(C970,customers!A969:A1969,customers!B969:B1969,,0)</f>
        <v>Wiley Leopold</v>
      </c>
      <c r="G970" s="7" t="str">
        <f aca="false">IF(_xlfn.XLOOKUP(C970,customers!$A$1:$A$1001,customers!$C$1:$C$1001,,3)=0,"",_xlfn.XLOOKUP(C970,customers!$A$1:$A$1001,customers!$C$1:$C$1001,,3))</f>
        <v>wleopoldqw@blogspot.com</v>
      </c>
      <c r="H970" s="7" t="str">
        <f aca="false">_xlfn.XLOOKUP(C970,customers!$A$1:$A$1001,customers!$G$1:$G$1001,,0)</f>
        <v>United States</v>
      </c>
      <c r="I970" s="1" t="str">
        <f aca="false">VLOOKUP(D970,products!$A$1:$G$49,2,0)</f>
        <v>Rob</v>
      </c>
      <c r="J970" s="1" t="str">
        <f aca="false">VLOOKUP($D970,products!$A$1:$G$49,3,0)</f>
        <v>M</v>
      </c>
      <c r="K970" s="9" t="n">
        <f aca="false">VLOOKUP($D970,products!$A$1:$G$49,4,0)</f>
        <v>0.2</v>
      </c>
      <c r="L970" s="10" t="n">
        <f aca="false">VLOOKUP($D970,products!$A$1:$G$49,5,0)</f>
        <v>2.985</v>
      </c>
      <c r="M970" s="10" t="n">
        <f aca="false">L970*E970</f>
        <v>5.97</v>
      </c>
      <c r="N970" s="1" t="str">
        <f aca="false">IF(I970="Rob","Robusta",IF(I970="Exc","Excelsa",IF(I970="Ara","Arab",IF(I970="Lib","Liberica"))))</f>
        <v>Robusta</v>
      </c>
      <c r="O970" s="1" t="str">
        <f aca="false">IF(J970="M","Medium",IF(J970="L","Light",IF(J970="D","Dark")))</f>
        <v>Medium</v>
      </c>
    </row>
    <row r="971" customFormat="false" ht="15" hidden="false" customHeight="false" outlineLevel="0" collapsed="false">
      <c r="A971" s="7" t="s">
        <v>1876</v>
      </c>
      <c r="B971" s="8" t="n">
        <v>43649</v>
      </c>
      <c r="C971" s="7" t="s">
        <v>1877</v>
      </c>
      <c r="D971" s="1" t="s">
        <v>28</v>
      </c>
      <c r="E971" s="7" t="n">
        <v>1</v>
      </c>
      <c r="F971" s="7" t="str">
        <f aca="false">_xlfn.XLOOKUP(C971,customers!A970:A1970,customers!B970:B1970,,0)</f>
        <v>Chiarra Shalders</v>
      </c>
      <c r="G971" s="7" t="str">
        <f aca="false">IF(_xlfn.XLOOKUP(C971,customers!$A$1:$A$1001,customers!$C$1:$C$1001,,3)=0,"",_xlfn.XLOOKUP(C971,customers!$A$1:$A$1001,customers!$C$1:$C$1001,,3))</f>
        <v>cshaldersqx@cisco.com</v>
      </c>
      <c r="H971" s="7" t="str">
        <f aca="false">_xlfn.XLOOKUP(C971,customers!$A$1:$A$1001,customers!$G$1:$G$1001,,0)</f>
        <v>United States</v>
      </c>
      <c r="I971" s="1" t="str">
        <f aca="false">VLOOKUP(D971,products!$A$1:$G$49,2,0)</f>
        <v>Lib</v>
      </c>
      <c r="J971" s="1" t="str">
        <f aca="false">VLOOKUP($D971,products!$A$1:$G$49,3,0)</f>
        <v>D</v>
      </c>
      <c r="K971" s="9" t="n">
        <f aca="false">VLOOKUP($D971,products!$A$1:$G$49,4,0)</f>
        <v>1</v>
      </c>
      <c r="L971" s="10" t="n">
        <f aca="false">VLOOKUP($D971,products!$A$1:$G$49,5,0)</f>
        <v>12.95</v>
      </c>
      <c r="M971" s="10" t="n">
        <f aca="false">L971*E971</f>
        <v>12.95</v>
      </c>
      <c r="N971" s="1" t="str">
        <f aca="false">IF(I971="Rob","Robusta",IF(I971="Exc","Excelsa",IF(I971="Ara","Arab",IF(I971="Lib","Liberica"))))</f>
        <v>Liberica</v>
      </c>
      <c r="O971" s="1" t="str">
        <f aca="false">IF(J971="M","Medium",IF(J971="L","Light",IF(J971="D","Dark")))</f>
        <v>Dark</v>
      </c>
    </row>
    <row r="972" customFormat="false" ht="15" hidden="false" customHeight="false" outlineLevel="0" collapsed="false">
      <c r="A972" s="7" t="s">
        <v>1878</v>
      </c>
      <c r="B972" s="8" t="n">
        <v>43729</v>
      </c>
      <c r="C972" s="7" t="s">
        <v>1879</v>
      </c>
      <c r="D972" s="1" t="s">
        <v>18</v>
      </c>
      <c r="E972" s="7" t="n">
        <v>1</v>
      </c>
      <c r="F972" s="7" t="str">
        <f aca="false">_xlfn.XLOOKUP(C972,customers!A971:A1971,customers!B971:B1971,,0)</f>
        <v>Sharl Southerill</v>
      </c>
      <c r="G972" s="7" t="str">
        <f aca="false">IF(_xlfn.XLOOKUP(C972,customers!$A$1:$A$1001,customers!$C$1:$C$1001,,3)=0,"",_xlfn.XLOOKUP(C972,customers!$A$1:$A$1001,customers!$C$1:$C$1001,,3))</f>
        <v/>
      </c>
      <c r="H972" s="7" t="str">
        <f aca="false">_xlfn.XLOOKUP(C972,customers!$A$1:$A$1001,customers!$G$1:$G$1001,,0)</f>
        <v>United States</v>
      </c>
      <c r="I972" s="1" t="str">
        <f aca="false">VLOOKUP(D972,products!$A$1:$G$49,2,0)</f>
        <v>Exc</v>
      </c>
      <c r="J972" s="1" t="str">
        <f aca="false">VLOOKUP($D972,products!$A$1:$G$49,3,0)</f>
        <v>M</v>
      </c>
      <c r="K972" s="9" t="n">
        <f aca="false">VLOOKUP($D972,products!$A$1:$G$49,4,0)</f>
        <v>0.5</v>
      </c>
      <c r="L972" s="10" t="n">
        <f aca="false">VLOOKUP($D972,products!$A$1:$G$49,5,0)</f>
        <v>8.25</v>
      </c>
      <c r="M972" s="10" t="n">
        <f aca="false">L972*E972</f>
        <v>8.25</v>
      </c>
      <c r="N972" s="1" t="str">
        <f aca="false">IF(I972="Rob","Robusta",IF(I972="Exc","Excelsa",IF(I972="Ara","Arab",IF(I972="Lib","Liberica"))))</f>
        <v>Excelsa</v>
      </c>
      <c r="O972" s="1" t="str">
        <f aca="false">IF(J972="M","Medium",IF(J972="L","Light",IF(J972="D","Dark")))</f>
        <v>Medium</v>
      </c>
    </row>
    <row r="973" customFormat="false" ht="15" hidden="false" customHeight="false" outlineLevel="0" collapsed="false">
      <c r="A973" s="7" t="s">
        <v>1880</v>
      </c>
      <c r="B973" s="8" t="n">
        <v>43703</v>
      </c>
      <c r="C973" s="7" t="s">
        <v>1881</v>
      </c>
      <c r="D973" s="1" t="s">
        <v>219</v>
      </c>
      <c r="E973" s="7" t="n">
        <v>5</v>
      </c>
      <c r="F973" s="7" t="str">
        <f aca="false">_xlfn.XLOOKUP(C973,customers!A972:A1972,customers!B972:B1972,,0)</f>
        <v>Noni Furber</v>
      </c>
      <c r="G973" s="7" t="str">
        <f aca="false">IF(_xlfn.XLOOKUP(C973,customers!$A$1:$A$1001,customers!$C$1:$C$1001,,3)=0,"",_xlfn.XLOOKUP(C973,customers!$A$1:$A$1001,customers!$C$1:$C$1001,,3))</f>
        <v>nfurberqz@jugem.jp</v>
      </c>
      <c r="H973" s="7" t="str">
        <f aca="false">_xlfn.XLOOKUP(C973,customers!$A$1:$A$1001,customers!$G$1:$G$1001,,0)</f>
        <v>United States</v>
      </c>
      <c r="I973" s="1" t="str">
        <f aca="false">VLOOKUP(D973,products!$A$1:$G$49,2,0)</f>
        <v>Ara</v>
      </c>
      <c r="J973" s="1" t="str">
        <f aca="false">VLOOKUP($D973,products!$A$1:$G$49,3,0)</f>
        <v>L</v>
      </c>
      <c r="K973" s="9" t="n">
        <f aca="false">VLOOKUP($D973,products!$A$1:$G$49,4,0)</f>
        <v>2.5</v>
      </c>
      <c r="L973" s="10" t="n">
        <f aca="false">VLOOKUP($D973,products!$A$1:$G$49,5,0)</f>
        <v>29.785</v>
      </c>
      <c r="M973" s="10" t="n">
        <f aca="false">L973*E973</f>
        <v>148.925</v>
      </c>
      <c r="N973" s="1" t="str">
        <f aca="false">IF(I973="Rob","Robusta",IF(I973="Exc","Excelsa",IF(I973="Ara","Arab",IF(I973="Lib","Liberica"))))</f>
        <v>Arab</v>
      </c>
      <c r="O973" s="1" t="str">
        <f aca="false">IF(J973="M","Medium",IF(J973="L","Light",IF(J973="D","Dark")))</f>
        <v>Light</v>
      </c>
    </row>
    <row r="974" customFormat="false" ht="15" hidden="false" customHeight="false" outlineLevel="0" collapsed="false">
      <c r="A974" s="7" t="s">
        <v>1882</v>
      </c>
      <c r="B974" s="8" t="n">
        <v>44411</v>
      </c>
      <c r="C974" s="7" t="s">
        <v>1883</v>
      </c>
      <c r="D974" s="1" t="s">
        <v>219</v>
      </c>
      <c r="E974" s="7" t="n">
        <v>3</v>
      </c>
      <c r="F974" s="7" t="str">
        <f aca="false">_xlfn.XLOOKUP(C974,customers!A973:A1973,customers!B973:B1973,,0)</f>
        <v>Dinah Crutcher</v>
      </c>
      <c r="G974" s="7" t="str">
        <f aca="false">IF(_xlfn.XLOOKUP(C974,customers!$A$1:$A$1001,customers!$C$1:$C$1001,,3)=0,"",_xlfn.XLOOKUP(C974,customers!$A$1:$A$1001,customers!$C$1:$C$1001,,3))</f>
        <v/>
      </c>
      <c r="H974" s="7" t="str">
        <f aca="false">_xlfn.XLOOKUP(C974,customers!$A$1:$A$1001,customers!$G$1:$G$1001,,0)</f>
        <v>Ireland</v>
      </c>
      <c r="I974" s="1" t="str">
        <f aca="false">VLOOKUP(D974,products!$A$1:$G$49,2,0)</f>
        <v>Ara</v>
      </c>
      <c r="J974" s="1" t="str">
        <f aca="false">VLOOKUP($D974,products!$A$1:$G$49,3,0)</f>
        <v>L</v>
      </c>
      <c r="K974" s="9" t="n">
        <f aca="false">VLOOKUP($D974,products!$A$1:$G$49,4,0)</f>
        <v>2.5</v>
      </c>
      <c r="L974" s="10" t="n">
        <f aca="false">VLOOKUP($D974,products!$A$1:$G$49,5,0)</f>
        <v>29.785</v>
      </c>
      <c r="M974" s="10" t="n">
        <f aca="false">L974*E974</f>
        <v>89.355</v>
      </c>
      <c r="N974" s="1" t="str">
        <f aca="false">IF(I974="Rob","Robusta",IF(I974="Exc","Excelsa",IF(I974="Ara","Arab",IF(I974="Lib","Liberica"))))</f>
        <v>Arab</v>
      </c>
      <c r="O974" s="1" t="str">
        <f aca="false">IF(J974="M","Medium",IF(J974="L","Light",IF(J974="D","Dark")))</f>
        <v>Light</v>
      </c>
    </row>
    <row r="975" customFormat="false" ht="15" hidden="false" customHeight="false" outlineLevel="0" collapsed="false">
      <c r="A975" s="7" t="s">
        <v>1884</v>
      </c>
      <c r="B975" s="8" t="n">
        <v>44493</v>
      </c>
      <c r="C975" s="7" t="s">
        <v>1885</v>
      </c>
      <c r="D975" s="1" t="s">
        <v>111</v>
      </c>
      <c r="E975" s="7" t="n">
        <v>6</v>
      </c>
      <c r="F975" s="7" t="str">
        <f aca="false">_xlfn.XLOOKUP(C975,customers!A974:A1974,customers!B974:B1974,,0)</f>
        <v>Charlean Keave</v>
      </c>
      <c r="G975" s="7" t="str">
        <f aca="false">IF(_xlfn.XLOOKUP(C975,customers!$A$1:$A$1001,customers!$C$1:$C$1001,,3)=0,"",_xlfn.XLOOKUP(C975,customers!$A$1:$A$1001,customers!$C$1:$C$1001,,3))</f>
        <v>ckeaver1@ucoz.com</v>
      </c>
      <c r="H975" s="7" t="str">
        <f aca="false">_xlfn.XLOOKUP(C975,customers!$A$1:$A$1001,customers!$G$1:$G$1001,,0)</f>
        <v>United States</v>
      </c>
      <c r="I975" s="1" t="str">
        <f aca="false">VLOOKUP(D975,products!$A$1:$G$49,2,0)</f>
        <v>Lib</v>
      </c>
      <c r="J975" s="1" t="str">
        <f aca="false">VLOOKUP($D975,products!$A$1:$G$49,3,0)</f>
        <v>M</v>
      </c>
      <c r="K975" s="9" t="n">
        <f aca="false">VLOOKUP($D975,products!$A$1:$G$49,4,0)</f>
        <v>1</v>
      </c>
      <c r="L975" s="10" t="n">
        <f aca="false">VLOOKUP($D975,products!$A$1:$G$49,5,0)</f>
        <v>14.55</v>
      </c>
      <c r="M975" s="10" t="n">
        <f aca="false">L975*E975</f>
        <v>87.3</v>
      </c>
      <c r="N975" s="1" t="str">
        <f aca="false">IF(I975="Rob","Robusta",IF(I975="Exc","Excelsa",IF(I975="Ara","Arab",IF(I975="Lib","Liberica"))))</f>
        <v>Liberica</v>
      </c>
      <c r="O975" s="1" t="str">
        <f aca="false">IF(J975="M","Medium",IF(J975="L","Light",IF(J975="D","Dark")))</f>
        <v>Medium</v>
      </c>
    </row>
    <row r="976" customFormat="false" ht="15" hidden="false" customHeight="false" outlineLevel="0" collapsed="false">
      <c r="A976" s="7" t="s">
        <v>1886</v>
      </c>
      <c r="B976" s="8" t="n">
        <v>43556</v>
      </c>
      <c r="C976" s="7" t="s">
        <v>1887</v>
      </c>
      <c r="D976" s="1" t="s">
        <v>161</v>
      </c>
      <c r="E976" s="7" t="n">
        <v>1</v>
      </c>
      <c r="F976" s="7" t="str">
        <f aca="false">_xlfn.XLOOKUP(C976,customers!A975:A1975,customers!B975:B1975,,0)</f>
        <v>Sada Roseborough</v>
      </c>
      <c r="G976" s="7" t="str">
        <f aca="false">IF(_xlfn.XLOOKUP(C976,customers!$A$1:$A$1001,customers!$C$1:$C$1001,,3)=0,"",_xlfn.XLOOKUP(C976,customers!$A$1:$A$1001,customers!$C$1:$C$1001,,3))</f>
        <v>sroseboroughr2@virginia.edu</v>
      </c>
      <c r="H976" s="7" t="str">
        <f aca="false">_xlfn.XLOOKUP(C976,customers!$A$1:$A$1001,customers!$G$1:$G$1001,,0)</f>
        <v>United States</v>
      </c>
      <c r="I976" s="1" t="str">
        <f aca="false">VLOOKUP(D976,products!$A$1:$G$49,2,0)</f>
        <v>Rob</v>
      </c>
      <c r="J976" s="1" t="str">
        <f aca="false">VLOOKUP($D976,products!$A$1:$G$49,3,0)</f>
        <v>D</v>
      </c>
      <c r="K976" s="9" t="n">
        <f aca="false">VLOOKUP($D976,products!$A$1:$G$49,4,0)</f>
        <v>0.5</v>
      </c>
      <c r="L976" s="10" t="n">
        <f aca="false">VLOOKUP($D976,products!$A$1:$G$49,5,0)</f>
        <v>5.37</v>
      </c>
      <c r="M976" s="10" t="n">
        <f aca="false">L976*E976</f>
        <v>5.37</v>
      </c>
      <c r="N976" s="1" t="str">
        <f aca="false">IF(I976="Rob","Robusta",IF(I976="Exc","Excelsa",IF(I976="Ara","Arab",IF(I976="Lib","Liberica"))))</f>
        <v>Robusta</v>
      </c>
      <c r="O976" s="1" t="str">
        <f aca="false">IF(J976="M","Medium",IF(J976="L","Light",IF(J976="D","Dark")))</f>
        <v>Dark</v>
      </c>
    </row>
    <row r="977" customFormat="false" ht="15" hidden="false" customHeight="false" outlineLevel="0" collapsed="false">
      <c r="A977" s="7" t="s">
        <v>1888</v>
      </c>
      <c r="B977" s="8" t="n">
        <v>44538</v>
      </c>
      <c r="C977" s="7" t="s">
        <v>1889</v>
      </c>
      <c r="D977" s="1" t="s">
        <v>69</v>
      </c>
      <c r="E977" s="7" t="n">
        <v>3</v>
      </c>
      <c r="F977" s="7" t="str">
        <f aca="false">_xlfn.XLOOKUP(C977,customers!A976:A1976,customers!B976:B1976,,0)</f>
        <v>Clayton Kingwell</v>
      </c>
      <c r="G977" s="7" t="str">
        <f aca="false">IF(_xlfn.XLOOKUP(C977,customers!$A$1:$A$1001,customers!$C$1:$C$1001,,3)=0,"",_xlfn.XLOOKUP(C977,customers!$A$1:$A$1001,customers!$C$1:$C$1001,,3))</f>
        <v>ckingwellr3@squarespace.com</v>
      </c>
      <c r="H977" s="7" t="str">
        <f aca="false">_xlfn.XLOOKUP(C977,customers!$A$1:$A$1001,customers!$G$1:$G$1001,,0)</f>
        <v>Ireland</v>
      </c>
      <c r="I977" s="1" t="str">
        <f aca="false">VLOOKUP(D977,products!$A$1:$G$49,2,0)</f>
        <v>Ara</v>
      </c>
      <c r="J977" s="1" t="str">
        <f aca="false">VLOOKUP($D977,products!$A$1:$G$49,3,0)</f>
        <v>D</v>
      </c>
      <c r="K977" s="9" t="n">
        <f aca="false">VLOOKUP($D977,products!$A$1:$G$49,4,0)</f>
        <v>0.2</v>
      </c>
      <c r="L977" s="10" t="n">
        <f aca="false">VLOOKUP($D977,products!$A$1:$G$49,5,0)</f>
        <v>2.985</v>
      </c>
      <c r="M977" s="10" t="n">
        <f aca="false">L977*E977</f>
        <v>8.955</v>
      </c>
      <c r="N977" s="1" t="str">
        <f aca="false">IF(I977="Rob","Robusta",IF(I977="Exc","Excelsa",IF(I977="Ara","Arab",IF(I977="Lib","Liberica"))))</f>
        <v>Arab</v>
      </c>
      <c r="O977" s="1" t="str">
        <f aca="false">IF(J977="M","Medium",IF(J977="L","Light",IF(J977="D","Dark")))</f>
        <v>Dark</v>
      </c>
    </row>
    <row r="978" customFormat="false" ht="15" hidden="false" customHeight="false" outlineLevel="0" collapsed="false">
      <c r="A978" s="7" t="s">
        <v>1890</v>
      </c>
      <c r="B978" s="8" t="n">
        <v>43643</v>
      </c>
      <c r="C978" s="7" t="s">
        <v>1891</v>
      </c>
      <c r="D978" s="1" t="s">
        <v>25</v>
      </c>
      <c r="E978" s="7" t="n">
        <v>5</v>
      </c>
      <c r="F978" s="7" t="str">
        <f aca="false">_xlfn.XLOOKUP(C978,customers!A977:A1977,customers!B977:B1977,,0)</f>
        <v>Kacy Canto</v>
      </c>
      <c r="G978" s="7" t="str">
        <f aca="false">IF(_xlfn.XLOOKUP(C978,customers!$A$1:$A$1001,customers!$C$1:$C$1001,,3)=0,"",_xlfn.XLOOKUP(C978,customers!$A$1:$A$1001,customers!$C$1:$C$1001,,3))</f>
        <v>kcantor4@gmpg.org</v>
      </c>
      <c r="H978" s="7" t="str">
        <f aca="false">_xlfn.XLOOKUP(C978,customers!$A$1:$A$1001,customers!$G$1:$G$1001,,0)</f>
        <v>United States</v>
      </c>
      <c r="I978" s="1" t="str">
        <f aca="false">VLOOKUP(D978,products!$A$1:$G$49,2,0)</f>
        <v>Rob</v>
      </c>
      <c r="J978" s="1" t="str">
        <f aca="false">VLOOKUP($D978,products!$A$1:$G$49,3,0)</f>
        <v>L</v>
      </c>
      <c r="K978" s="9" t="n">
        <f aca="false">VLOOKUP($D978,products!$A$1:$G$49,4,0)</f>
        <v>2.5</v>
      </c>
      <c r="L978" s="10" t="n">
        <f aca="false">VLOOKUP($D978,products!$A$1:$G$49,5,0)</f>
        <v>27.485</v>
      </c>
      <c r="M978" s="10" t="n">
        <f aca="false">L978*E978</f>
        <v>137.425</v>
      </c>
      <c r="N978" s="1" t="str">
        <f aca="false">IF(I978="Rob","Robusta",IF(I978="Exc","Excelsa",IF(I978="Ara","Arab",IF(I978="Lib","Liberica"))))</f>
        <v>Robusta</v>
      </c>
      <c r="O978" s="1" t="str">
        <f aca="false">IF(J978="M","Medium",IF(J978="L","Light",IF(J978="D","Dark")))</f>
        <v>Light</v>
      </c>
    </row>
    <row r="979" customFormat="false" ht="15" hidden="false" customHeight="false" outlineLevel="0" collapsed="false">
      <c r="A979" s="7" t="s">
        <v>1892</v>
      </c>
      <c r="B979" s="8" t="n">
        <v>44026</v>
      </c>
      <c r="C979" s="7" t="s">
        <v>1893</v>
      </c>
      <c r="D979" s="1" t="s">
        <v>204</v>
      </c>
      <c r="E979" s="7" t="n">
        <v>5</v>
      </c>
      <c r="F979" s="7" t="str">
        <f aca="false">_xlfn.XLOOKUP(C979,customers!A978:A1978,customers!B978:B1978,,0)</f>
        <v>Mab Blakemore</v>
      </c>
      <c r="G979" s="7" t="str">
        <f aca="false">IF(_xlfn.XLOOKUP(C979,customers!$A$1:$A$1001,customers!$C$1:$C$1001,,3)=0,"",_xlfn.XLOOKUP(C979,customers!$A$1:$A$1001,customers!$C$1:$C$1001,,3))</f>
        <v>mblakemorer5@nsw.gov.au</v>
      </c>
      <c r="H979" s="7" t="str">
        <f aca="false">_xlfn.XLOOKUP(C979,customers!$A$1:$A$1001,customers!$G$1:$G$1001,,0)</f>
        <v>United States</v>
      </c>
      <c r="I979" s="1" t="str">
        <f aca="false">VLOOKUP(D979,products!$A$1:$G$49,2,0)</f>
        <v>Rob</v>
      </c>
      <c r="J979" s="1" t="str">
        <f aca="false">VLOOKUP($D979,products!$A$1:$G$49,3,0)</f>
        <v>L</v>
      </c>
      <c r="K979" s="9" t="n">
        <f aca="false">VLOOKUP($D979,products!$A$1:$G$49,4,0)</f>
        <v>1</v>
      </c>
      <c r="L979" s="10" t="n">
        <f aca="false">VLOOKUP($D979,products!$A$1:$G$49,5,0)</f>
        <v>11.95</v>
      </c>
      <c r="M979" s="10" t="n">
        <f aca="false">L979*E979</f>
        <v>59.75</v>
      </c>
      <c r="N979" s="1" t="str">
        <f aca="false">IF(I979="Rob","Robusta",IF(I979="Exc","Excelsa",IF(I979="Ara","Arab",IF(I979="Lib","Liberica"))))</f>
        <v>Robusta</v>
      </c>
      <c r="O979" s="1" t="str">
        <f aca="false">IF(J979="M","Medium",IF(J979="L","Light",IF(J979="D","Dark")))</f>
        <v>Light</v>
      </c>
    </row>
    <row r="980" customFormat="false" ht="15" hidden="false" customHeight="false" outlineLevel="0" collapsed="false">
      <c r="A980" s="7" t="s">
        <v>1894</v>
      </c>
      <c r="B980" s="8" t="n">
        <v>43913</v>
      </c>
      <c r="C980" s="7" t="s">
        <v>1885</v>
      </c>
      <c r="D980" s="1" t="s">
        <v>207</v>
      </c>
      <c r="E980" s="7" t="n">
        <v>3</v>
      </c>
      <c r="F980" s="7" t="e">
        <f aca="false">_xlfn.XLOOKUP(C980,customers!A979:A1979,customers!B979:B1979,,0)</f>
        <v>#N/A</v>
      </c>
      <c r="G980" s="7" t="str">
        <f aca="false">IF(_xlfn.XLOOKUP(C980,customers!$A$1:$A$1001,customers!$C$1:$C$1001,,3)=0,"",_xlfn.XLOOKUP(C980,customers!$A$1:$A$1001,customers!$C$1:$C$1001,,3))</f>
        <v>ckeaver1@ucoz.com</v>
      </c>
      <c r="H980" s="7" t="str">
        <f aca="false">_xlfn.XLOOKUP(C980,customers!$A$1:$A$1001,customers!$G$1:$G$1001,,0)</f>
        <v>United States</v>
      </c>
      <c r="I980" s="1" t="str">
        <f aca="false">VLOOKUP(D980,products!$A$1:$G$49,2,0)</f>
        <v>Ara</v>
      </c>
      <c r="J980" s="1" t="str">
        <f aca="false">VLOOKUP($D980,products!$A$1:$G$49,3,0)</f>
        <v>L</v>
      </c>
      <c r="K980" s="9" t="n">
        <f aca="false">VLOOKUP($D980,products!$A$1:$G$49,4,0)</f>
        <v>0.5</v>
      </c>
      <c r="L980" s="10" t="n">
        <f aca="false">VLOOKUP($D980,products!$A$1:$G$49,5,0)</f>
        <v>7.77</v>
      </c>
      <c r="M980" s="10" t="n">
        <f aca="false">L980*E980</f>
        <v>23.31</v>
      </c>
      <c r="N980" s="1" t="str">
        <f aca="false">IF(I980="Rob","Robusta",IF(I980="Exc","Excelsa",IF(I980="Ara","Arab",IF(I980="Lib","Liberica"))))</f>
        <v>Arab</v>
      </c>
      <c r="O980" s="1" t="str">
        <f aca="false">IF(J980="M","Medium",IF(J980="L","Light",IF(J980="D","Dark")))</f>
        <v>Light</v>
      </c>
    </row>
    <row r="981" customFormat="false" ht="15" hidden="false" customHeight="false" outlineLevel="0" collapsed="false">
      <c r="A981" s="7" t="s">
        <v>1895</v>
      </c>
      <c r="B981" s="8" t="n">
        <v>43856</v>
      </c>
      <c r="C981" s="7" t="s">
        <v>1896</v>
      </c>
      <c r="D981" s="1" t="s">
        <v>161</v>
      </c>
      <c r="E981" s="7" t="n">
        <v>2</v>
      </c>
      <c r="F981" s="7" t="str">
        <f aca="false">_xlfn.XLOOKUP(C981,customers!A980:A1980,customers!B980:B1980,,0)</f>
        <v>Javier Causnett</v>
      </c>
      <c r="G981" s="7" t="str">
        <f aca="false">IF(_xlfn.XLOOKUP(C981,customers!$A$1:$A$1001,customers!$C$1:$C$1001,,3)=0,"",_xlfn.XLOOKUP(C981,customers!$A$1:$A$1001,customers!$C$1:$C$1001,,3))</f>
        <v/>
      </c>
      <c r="H981" s="7" t="str">
        <f aca="false">_xlfn.XLOOKUP(C981,customers!$A$1:$A$1001,customers!$G$1:$G$1001,,0)</f>
        <v>United States</v>
      </c>
      <c r="I981" s="1" t="str">
        <f aca="false">VLOOKUP(D981,products!$A$1:$G$49,2,0)</f>
        <v>Rob</v>
      </c>
      <c r="J981" s="1" t="str">
        <f aca="false">VLOOKUP($D981,products!$A$1:$G$49,3,0)</f>
        <v>D</v>
      </c>
      <c r="K981" s="9" t="n">
        <f aca="false">VLOOKUP($D981,products!$A$1:$G$49,4,0)</f>
        <v>0.5</v>
      </c>
      <c r="L981" s="10" t="n">
        <f aca="false">VLOOKUP($D981,products!$A$1:$G$49,5,0)</f>
        <v>5.37</v>
      </c>
      <c r="M981" s="10" t="n">
        <f aca="false">L981*E981</f>
        <v>10.74</v>
      </c>
      <c r="N981" s="1" t="str">
        <f aca="false">IF(I981="Rob","Robusta",IF(I981="Exc","Excelsa",IF(I981="Ara","Arab",IF(I981="Lib","Liberica"))))</f>
        <v>Robusta</v>
      </c>
      <c r="O981" s="1" t="str">
        <f aca="false">IF(J981="M","Medium",IF(J981="L","Light",IF(J981="D","Dark")))</f>
        <v>Dark</v>
      </c>
    </row>
    <row r="982" customFormat="false" ht="15" hidden="false" customHeight="false" outlineLevel="0" collapsed="false">
      <c r="A982" s="7" t="s">
        <v>1897</v>
      </c>
      <c r="B982" s="8" t="n">
        <v>43982</v>
      </c>
      <c r="C982" s="7" t="s">
        <v>1898</v>
      </c>
      <c r="D982" s="1" t="s">
        <v>545</v>
      </c>
      <c r="E982" s="7" t="n">
        <v>6</v>
      </c>
      <c r="F982" s="7" t="str">
        <f aca="false">_xlfn.XLOOKUP(C982,customers!A981:A1981,customers!B981:B1981,,0)</f>
        <v>Demetris Micheli</v>
      </c>
      <c r="G982" s="7" t="str">
        <f aca="false">IF(_xlfn.XLOOKUP(C982,customers!$A$1:$A$1001,customers!$C$1:$C$1001,,3)=0,"",_xlfn.XLOOKUP(C982,customers!$A$1:$A$1001,customers!$C$1:$C$1001,,3))</f>
        <v/>
      </c>
      <c r="H982" s="7" t="str">
        <f aca="false">_xlfn.XLOOKUP(C982,customers!$A$1:$A$1001,customers!$G$1:$G$1001,,0)</f>
        <v>United States</v>
      </c>
      <c r="I982" s="1" t="str">
        <f aca="false">VLOOKUP(D982,products!$A$1:$G$49,2,0)</f>
        <v>Exc</v>
      </c>
      <c r="J982" s="1" t="str">
        <f aca="false">VLOOKUP($D982,products!$A$1:$G$49,3,0)</f>
        <v>D</v>
      </c>
      <c r="K982" s="9" t="n">
        <f aca="false">VLOOKUP($D982,products!$A$1:$G$49,4,0)</f>
        <v>2.5</v>
      </c>
      <c r="L982" s="10" t="n">
        <f aca="false">VLOOKUP($D982,products!$A$1:$G$49,5,0)</f>
        <v>27.945</v>
      </c>
      <c r="M982" s="10" t="n">
        <f aca="false">L982*E982</f>
        <v>167.67</v>
      </c>
      <c r="N982" s="1" t="str">
        <f aca="false">IF(I982="Rob","Robusta",IF(I982="Exc","Excelsa",IF(I982="Ara","Arab",IF(I982="Lib","Liberica"))))</f>
        <v>Excelsa</v>
      </c>
      <c r="O982" s="1" t="str">
        <f aca="false">IF(J982="M","Medium",IF(J982="L","Light",IF(J982="D","Dark")))</f>
        <v>Dark</v>
      </c>
    </row>
    <row r="983" customFormat="false" ht="15" hidden="false" customHeight="false" outlineLevel="0" collapsed="false">
      <c r="A983" s="7" t="s">
        <v>1899</v>
      </c>
      <c r="B983" s="8" t="n">
        <v>44397</v>
      </c>
      <c r="C983" s="7" t="s">
        <v>1900</v>
      </c>
      <c r="D983" s="1" t="s">
        <v>66</v>
      </c>
      <c r="E983" s="7" t="n">
        <v>6</v>
      </c>
      <c r="F983" s="7" t="str">
        <f aca="false">_xlfn.XLOOKUP(C983,customers!A982:A1982,customers!B982:B1982,,0)</f>
        <v>Chloette Bernardot</v>
      </c>
      <c r="G983" s="7" t="str">
        <f aca="false">IF(_xlfn.XLOOKUP(C983,customers!$A$1:$A$1001,customers!$C$1:$C$1001,,3)=0,"",_xlfn.XLOOKUP(C983,customers!$A$1:$A$1001,customers!$C$1:$C$1001,,3))</f>
        <v>cbernardotr9@wix.com</v>
      </c>
      <c r="H983" s="7" t="str">
        <f aca="false">_xlfn.XLOOKUP(C983,customers!$A$1:$A$1001,customers!$G$1:$G$1001,,0)</f>
        <v>United States</v>
      </c>
      <c r="I983" s="1" t="str">
        <f aca="false">VLOOKUP(D983,products!$A$1:$G$49,2,0)</f>
        <v>Exc</v>
      </c>
      <c r="J983" s="1" t="str">
        <f aca="false">VLOOKUP($D983,products!$A$1:$G$49,3,0)</f>
        <v>D</v>
      </c>
      <c r="K983" s="9" t="n">
        <f aca="false">VLOOKUP($D983,products!$A$1:$G$49,4,0)</f>
        <v>0.2</v>
      </c>
      <c r="L983" s="10" t="n">
        <f aca="false">VLOOKUP($D983,products!$A$1:$G$49,5,0)</f>
        <v>3.645</v>
      </c>
      <c r="M983" s="10" t="n">
        <f aca="false">L983*E983</f>
        <v>21.87</v>
      </c>
      <c r="N983" s="1" t="str">
        <f aca="false">IF(I983="Rob","Robusta",IF(I983="Exc","Excelsa",IF(I983="Ara","Arab",IF(I983="Lib","Liberica"))))</f>
        <v>Excelsa</v>
      </c>
      <c r="O983" s="1" t="str">
        <f aca="false">IF(J983="M","Medium",IF(J983="L","Light",IF(J983="D","Dark")))</f>
        <v>Dark</v>
      </c>
    </row>
    <row r="984" customFormat="false" ht="15" hidden="false" customHeight="false" outlineLevel="0" collapsed="false">
      <c r="A984" s="7" t="s">
        <v>1901</v>
      </c>
      <c r="B984" s="8" t="n">
        <v>44785</v>
      </c>
      <c r="C984" s="7" t="s">
        <v>1902</v>
      </c>
      <c r="D984" s="1" t="s">
        <v>204</v>
      </c>
      <c r="E984" s="7" t="n">
        <v>2</v>
      </c>
      <c r="F984" s="7" t="str">
        <f aca="false">_xlfn.XLOOKUP(C984,customers!A983:A1983,customers!B983:B1983,,0)</f>
        <v>Kim Kemery</v>
      </c>
      <c r="G984" s="7" t="str">
        <f aca="false">IF(_xlfn.XLOOKUP(C984,customers!$A$1:$A$1001,customers!$C$1:$C$1001,,3)=0,"",_xlfn.XLOOKUP(C984,customers!$A$1:$A$1001,customers!$C$1:$C$1001,,3))</f>
        <v>kkemeryra@t.co</v>
      </c>
      <c r="H984" s="7" t="str">
        <f aca="false">_xlfn.XLOOKUP(C984,customers!$A$1:$A$1001,customers!$G$1:$G$1001,,0)</f>
        <v>United States</v>
      </c>
      <c r="I984" s="1" t="str">
        <f aca="false">VLOOKUP(D984,products!$A$1:$G$49,2,0)</f>
        <v>Rob</v>
      </c>
      <c r="J984" s="1" t="str">
        <f aca="false">VLOOKUP($D984,products!$A$1:$G$49,3,0)</f>
        <v>L</v>
      </c>
      <c r="K984" s="9" t="n">
        <f aca="false">VLOOKUP($D984,products!$A$1:$G$49,4,0)</f>
        <v>1</v>
      </c>
      <c r="L984" s="10" t="n">
        <f aca="false">VLOOKUP($D984,products!$A$1:$G$49,5,0)</f>
        <v>11.95</v>
      </c>
      <c r="M984" s="10" t="n">
        <f aca="false">L984*E984</f>
        <v>23.9</v>
      </c>
      <c r="N984" s="1" t="str">
        <f aca="false">IF(I984="Rob","Robusta",IF(I984="Exc","Excelsa",IF(I984="Ara","Arab",IF(I984="Lib","Liberica"))))</f>
        <v>Robusta</v>
      </c>
      <c r="O984" s="1" t="str">
        <f aca="false">IF(J984="M","Medium",IF(J984="L","Light",IF(J984="D","Dark")))</f>
        <v>Light</v>
      </c>
    </row>
    <row r="985" customFormat="false" ht="15" hidden="false" customHeight="false" outlineLevel="0" collapsed="false">
      <c r="A985" s="7" t="s">
        <v>1903</v>
      </c>
      <c r="B985" s="8" t="n">
        <v>43831</v>
      </c>
      <c r="C985" s="7" t="s">
        <v>1904</v>
      </c>
      <c r="D985" s="1" t="s">
        <v>59</v>
      </c>
      <c r="E985" s="7" t="n">
        <v>2</v>
      </c>
      <c r="F985" s="7" t="str">
        <f aca="false">_xlfn.XLOOKUP(C985,customers!A984:A1984,customers!B984:B1984,,0)</f>
        <v>Fanchette Parlot</v>
      </c>
      <c r="G985" s="7" t="str">
        <f aca="false">IF(_xlfn.XLOOKUP(C985,customers!$A$1:$A$1001,customers!$C$1:$C$1001,,3)=0,"",_xlfn.XLOOKUP(C985,customers!$A$1:$A$1001,customers!$C$1:$C$1001,,3))</f>
        <v>fparlotrb@forbes.com</v>
      </c>
      <c r="H985" s="7" t="str">
        <f aca="false">_xlfn.XLOOKUP(C985,customers!$A$1:$A$1001,customers!$G$1:$G$1001,,0)</f>
        <v>United States</v>
      </c>
      <c r="I985" s="1" t="str">
        <f aca="false">VLOOKUP(D985,products!$A$1:$G$49,2,0)</f>
        <v>Ara</v>
      </c>
      <c r="J985" s="1" t="str">
        <f aca="false">VLOOKUP($D985,products!$A$1:$G$49,3,0)</f>
        <v>M</v>
      </c>
      <c r="K985" s="9" t="n">
        <f aca="false">VLOOKUP($D985,products!$A$1:$G$49,4,0)</f>
        <v>0.2</v>
      </c>
      <c r="L985" s="10" t="n">
        <f aca="false">VLOOKUP($D985,products!$A$1:$G$49,5,0)</f>
        <v>3.375</v>
      </c>
      <c r="M985" s="10" t="n">
        <f aca="false">L985*E985</f>
        <v>6.75</v>
      </c>
      <c r="N985" s="1" t="str">
        <f aca="false">IF(I985="Rob","Robusta",IF(I985="Exc","Excelsa",IF(I985="Ara","Arab",IF(I985="Lib","Liberica"))))</f>
        <v>Arab</v>
      </c>
      <c r="O985" s="1" t="str">
        <f aca="false">IF(J985="M","Medium",IF(J985="L","Light",IF(J985="D","Dark")))</f>
        <v>Medium</v>
      </c>
    </row>
    <row r="986" customFormat="false" ht="15" hidden="false" customHeight="false" outlineLevel="0" collapsed="false">
      <c r="A986" s="7" t="s">
        <v>1905</v>
      </c>
      <c r="B986" s="8" t="n">
        <v>44214</v>
      </c>
      <c r="C986" s="7" t="s">
        <v>1906</v>
      </c>
      <c r="D986" s="1" t="s">
        <v>127</v>
      </c>
      <c r="E986" s="7" t="n">
        <v>1</v>
      </c>
      <c r="F986" s="7" t="str">
        <f aca="false">_xlfn.XLOOKUP(C986,customers!A985:A1985,customers!B985:B1985,,0)</f>
        <v>Ramon Cheak</v>
      </c>
      <c r="G986" s="7" t="str">
        <f aca="false">IF(_xlfn.XLOOKUP(C986,customers!$A$1:$A$1001,customers!$C$1:$C$1001,,3)=0,"",_xlfn.XLOOKUP(C986,customers!$A$1:$A$1001,customers!$C$1:$C$1001,,3))</f>
        <v>rcheakrc@tripadvisor.com</v>
      </c>
      <c r="H986" s="7" t="str">
        <f aca="false">_xlfn.XLOOKUP(C986,customers!$A$1:$A$1001,customers!$G$1:$G$1001,,0)</f>
        <v>Ireland</v>
      </c>
      <c r="I986" s="1" t="str">
        <f aca="false">VLOOKUP(D986,products!$A$1:$G$49,2,0)</f>
        <v>Exc</v>
      </c>
      <c r="J986" s="1" t="str">
        <f aca="false">VLOOKUP($D986,products!$A$1:$G$49,3,0)</f>
        <v>M</v>
      </c>
      <c r="K986" s="9" t="n">
        <f aca="false">VLOOKUP($D986,products!$A$1:$G$49,4,0)</f>
        <v>2.5</v>
      </c>
      <c r="L986" s="10" t="n">
        <f aca="false">VLOOKUP($D986,products!$A$1:$G$49,5,0)</f>
        <v>31.625</v>
      </c>
      <c r="M986" s="10" t="n">
        <f aca="false">L986*E986</f>
        <v>31.625</v>
      </c>
      <c r="N986" s="1" t="str">
        <f aca="false">IF(I986="Rob","Robusta",IF(I986="Exc","Excelsa",IF(I986="Ara","Arab",IF(I986="Lib","Liberica"))))</f>
        <v>Excelsa</v>
      </c>
      <c r="O986" s="1" t="str">
        <f aca="false">IF(J986="M","Medium",IF(J986="L","Light",IF(J986="D","Dark")))</f>
        <v>Medium</v>
      </c>
    </row>
    <row r="987" customFormat="false" ht="15" hidden="false" customHeight="false" outlineLevel="0" collapsed="false">
      <c r="A987" s="7" t="s">
        <v>1907</v>
      </c>
      <c r="B987" s="8" t="n">
        <v>44561</v>
      </c>
      <c r="C987" s="7" t="s">
        <v>1908</v>
      </c>
      <c r="D987" s="1" t="s">
        <v>204</v>
      </c>
      <c r="E987" s="7" t="n">
        <v>4</v>
      </c>
      <c r="F987" s="7" t="str">
        <f aca="false">_xlfn.XLOOKUP(C987,customers!A986:A1986,customers!B986:B1986,,0)</f>
        <v>Koressa O'Geneay</v>
      </c>
      <c r="G987" s="7" t="str">
        <f aca="false">IF(_xlfn.XLOOKUP(C987,customers!$A$1:$A$1001,customers!$C$1:$C$1001,,3)=0,"",_xlfn.XLOOKUP(C987,customers!$A$1:$A$1001,customers!$C$1:$C$1001,,3))</f>
        <v>kogeneayrd@utexas.edu</v>
      </c>
      <c r="H987" s="7" t="str">
        <f aca="false">_xlfn.XLOOKUP(C987,customers!$A$1:$A$1001,customers!$G$1:$G$1001,,0)</f>
        <v>United States</v>
      </c>
      <c r="I987" s="1" t="str">
        <f aca="false">VLOOKUP(D987,products!$A$1:$G$49,2,0)</f>
        <v>Rob</v>
      </c>
      <c r="J987" s="1" t="str">
        <f aca="false">VLOOKUP($D987,products!$A$1:$G$49,3,0)</f>
        <v>L</v>
      </c>
      <c r="K987" s="9" t="n">
        <f aca="false">VLOOKUP($D987,products!$A$1:$G$49,4,0)</f>
        <v>1</v>
      </c>
      <c r="L987" s="10" t="n">
        <f aca="false">VLOOKUP($D987,products!$A$1:$G$49,5,0)</f>
        <v>11.95</v>
      </c>
      <c r="M987" s="10" t="n">
        <f aca="false">L987*E987</f>
        <v>47.8</v>
      </c>
      <c r="N987" s="1" t="str">
        <f aca="false">IF(I987="Rob","Robusta",IF(I987="Exc","Excelsa",IF(I987="Ara","Arab",IF(I987="Lib","Liberica"))))</f>
        <v>Robusta</v>
      </c>
      <c r="O987" s="1" t="str">
        <f aca="false">IF(J987="M","Medium",IF(J987="L","Light",IF(J987="D","Dark")))</f>
        <v>Light</v>
      </c>
    </row>
    <row r="988" customFormat="false" ht="15" hidden="false" customHeight="false" outlineLevel="0" collapsed="false">
      <c r="A988" s="7" t="s">
        <v>1909</v>
      </c>
      <c r="B988" s="8" t="n">
        <v>43955</v>
      </c>
      <c r="C988" s="7" t="s">
        <v>1910</v>
      </c>
      <c r="D988" s="1" t="s">
        <v>212</v>
      </c>
      <c r="E988" s="7" t="n">
        <v>1</v>
      </c>
      <c r="F988" s="7" t="str">
        <f aca="false">_xlfn.XLOOKUP(C988,customers!A987:A1987,customers!B987:B1987,,0)</f>
        <v>Claudell Ayre</v>
      </c>
      <c r="G988" s="7" t="str">
        <f aca="false">IF(_xlfn.XLOOKUP(C988,customers!$A$1:$A$1001,customers!$C$1:$C$1001,,3)=0,"",_xlfn.XLOOKUP(C988,customers!$A$1:$A$1001,customers!$C$1:$C$1001,,3))</f>
        <v>cayrere@symantec.com</v>
      </c>
      <c r="H988" s="7" t="str">
        <f aca="false">_xlfn.XLOOKUP(C988,customers!$A$1:$A$1001,customers!$G$1:$G$1001,,0)</f>
        <v>United States</v>
      </c>
      <c r="I988" s="1" t="str">
        <f aca="false">VLOOKUP(D988,products!$A$1:$G$49,2,0)</f>
        <v>Lib</v>
      </c>
      <c r="J988" s="1" t="str">
        <f aca="false">VLOOKUP($D988,products!$A$1:$G$49,3,0)</f>
        <v>M</v>
      </c>
      <c r="K988" s="9" t="n">
        <f aca="false">VLOOKUP($D988,products!$A$1:$G$49,4,0)</f>
        <v>2.5</v>
      </c>
      <c r="L988" s="10" t="n">
        <f aca="false">VLOOKUP($D988,products!$A$1:$G$49,5,0)</f>
        <v>33.465</v>
      </c>
      <c r="M988" s="10" t="n">
        <f aca="false">L988*E988</f>
        <v>33.465</v>
      </c>
      <c r="N988" s="1" t="str">
        <f aca="false">IF(I988="Rob","Robusta",IF(I988="Exc","Excelsa",IF(I988="Ara","Arab",IF(I988="Lib","Liberica"))))</f>
        <v>Liberica</v>
      </c>
      <c r="O988" s="1" t="str">
        <f aca="false">IF(J988="M","Medium",IF(J988="L","Light",IF(J988="D","Dark")))</f>
        <v>Medium</v>
      </c>
    </row>
    <row r="989" customFormat="false" ht="15" hidden="false" customHeight="false" outlineLevel="0" collapsed="false">
      <c r="A989" s="7" t="s">
        <v>1911</v>
      </c>
      <c r="B989" s="8" t="n">
        <v>44247</v>
      </c>
      <c r="C989" s="7" t="s">
        <v>1912</v>
      </c>
      <c r="D989" s="1" t="s">
        <v>87</v>
      </c>
      <c r="E989" s="7" t="n">
        <v>5</v>
      </c>
      <c r="F989" s="7" t="str">
        <f aca="false">_xlfn.XLOOKUP(C989,customers!A988:A1988,customers!B988:B1988,,0)</f>
        <v>Lorianne Kyneton</v>
      </c>
      <c r="G989" s="7" t="str">
        <f aca="false">IF(_xlfn.XLOOKUP(C989,customers!$A$1:$A$1001,customers!$C$1:$C$1001,,3)=0,"",_xlfn.XLOOKUP(C989,customers!$A$1:$A$1001,customers!$C$1:$C$1001,,3))</f>
        <v>lkynetonrf@macromedia.com</v>
      </c>
      <c r="H989" s="7" t="str">
        <f aca="false">_xlfn.XLOOKUP(C989,customers!$A$1:$A$1001,customers!$G$1:$G$1001,,0)</f>
        <v>United Kingdom</v>
      </c>
      <c r="I989" s="1" t="str">
        <f aca="false">VLOOKUP(D989,products!$A$1:$G$49,2,0)</f>
        <v>Ara</v>
      </c>
      <c r="J989" s="1" t="str">
        <f aca="false">VLOOKUP($D989,products!$A$1:$G$49,3,0)</f>
        <v>D</v>
      </c>
      <c r="K989" s="9" t="n">
        <f aca="false">VLOOKUP($D989,products!$A$1:$G$49,4,0)</f>
        <v>0.5</v>
      </c>
      <c r="L989" s="10" t="n">
        <f aca="false">VLOOKUP($D989,products!$A$1:$G$49,5,0)</f>
        <v>5.97</v>
      </c>
      <c r="M989" s="10" t="n">
        <f aca="false">L989*E989</f>
        <v>29.85</v>
      </c>
      <c r="N989" s="1" t="str">
        <f aca="false">IF(I989="Rob","Robusta",IF(I989="Exc","Excelsa",IF(I989="Ara","Arab",IF(I989="Lib","Liberica"))))</f>
        <v>Arab</v>
      </c>
      <c r="O989" s="1" t="str">
        <f aca="false">IF(J989="M","Medium",IF(J989="L","Light",IF(J989="D","Dark")))</f>
        <v>Dark</v>
      </c>
    </row>
    <row r="990" customFormat="false" ht="15" hidden="false" customHeight="false" outlineLevel="0" collapsed="false">
      <c r="A990" s="7" t="s">
        <v>1913</v>
      </c>
      <c r="B990" s="8" t="n">
        <v>43897</v>
      </c>
      <c r="C990" s="7" t="s">
        <v>1914</v>
      </c>
      <c r="D990" s="1" t="s">
        <v>17</v>
      </c>
      <c r="E990" s="7" t="n">
        <v>3</v>
      </c>
      <c r="F990" s="7" t="str">
        <f aca="false">_xlfn.XLOOKUP(C990,customers!A989:A1989,customers!B989:B1989,,0)</f>
        <v>Adele McFayden</v>
      </c>
      <c r="G990" s="7" t="str">
        <f aca="false">IF(_xlfn.XLOOKUP(C990,customers!$A$1:$A$1001,customers!$C$1:$C$1001,,3)=0,"",_xlfn.XLOOKUP(C990,customers!$A$1:$A$1001,customers!$C$1:$C$1001,,3))</f>
        <v/>
      </c>
      <c r="H990" s="7" t="str">
        <f aca="false">_xlfn.XLOOKUP(C990,customers!$A$1:$A$1001,customers!$G$1:$G$1001,,0)</f>
        <v>United Kingdom</v>
      </c>
      <c r="I990" s="1" t="str">
        <f aca="false">VLOOKUP(D990,products!$A$1:$G$49,2,0)</f>
        <v>Rob</v>
      </c>
      <c r="J990" s="1" t="str">
        <f aca="false">VLOOKUP($D990,products!$A$1:$G$49,3,0)</f>
        <v>M</v>
      </c>
      <c r="K990" s="9" t="n">
        <f aca="false">VLOOKUP($D990,products!$A$1:$G$49,4,0)</f>
        <v>1</v>
      </c>
      <c r="L990" s="10" t="n">
        <f aca="false">VLOOKUP($D990,products!$A$1:$G$49,5,0)</f>
        <v>9.95</v>
      </c>
      <c r="M990" s="10" t="n">
        <f aca="false">L990*E990</f>
        <v>29.85</v>
      </c>
      <c r="N990" s="1" t="str">
        <f aca="false">IF(I990="Rob","Robusta",IF(I990="Exc","Excelsa",IF(I990="Ara","Arab",IF(I990="Lib","Liberica"))))</f>
        <v>Robusta</v>
      </c>
      <c r="O990" s="1" t="str">
        <f aca="false">IF(J990="M","Medium",IF(J990="L","Light",IF(J990="D","Dark")))</f>
        <v>Medium</v>
      </c>
    </row>
    <row r="991" customFormat="false" ht="15" hidden="false" customHeight="false" outlineLevel="0" collapsed="false">
      <c r="A991" s="7" t="s">
        <v>1915</v>
      </c>
      <c r="B991" s="8" t="n">
        <v>43560</v>
      </c>
      <c r="C991" s="7" t="s">
        <v>1916</v>
      </c>
      <c r="D991" s="1" t="s">
        <v>186</v>
      </c>
      <c r="E991" s="7" t="n">
        <v>6</v>
      </c>
      <c r="F991" s="7" t="str">
        <f aca="false">_xlfn.XLOOKUP(C991,customers!A990:A1990,customers!B990:B1990,,0)</f>
        <v>Herta Layne</v>
      </c>
      <c r="G991" s="7" t="str">
        <f aca="false">IF(_xlfn.XLOOKUP(C991,customers!$A$1:$A$1001,customers!$C$1:$C$1001,,3)=0,"",_xlfn.XLOOKUP(C991,customers!$A$1:$A$1001,customers!$C$1:$C$1001,,3))</f>
        <v/>
      </c>
      <c r="H991" s="7" t="str">
        <f aca="false">_xlfn.XLOOKUP(C991,customers!$A$1:$A$1001,customers!$G$1:$G$1001,,0)</f>
        <v>United States</v>
      </c>
      <c r="I991" s="1" t="str">
        <f aca="false">VLOOKUP(D991,products!$A$1:$G$49,2,0)</f>
        <v>Ara</v>
      </c>
      <c r="J991" s="1" t="str">
        <f aca="false">VLOOKUP($D991,products!$A$1:$G$49,3,0)</f>
        <v>M</v>
      </c>
      <c r="K991" s="9" t="n">
        <f aca="false">VLOOKUP($D991,products!$A$1:$G$49,4,0)</f>
        <v>2.5</v>
      </c>
      <c r="L991" s="10" t="n">
        <f aca="false">VLOOKUP($D991,products!$A$1:$G$49,5,0)</f>
        <v>25.875</v>
      </c>
      <c r="M991" s="10" t="n">
        <f aca="false">L991*E991</f>
        <v>155.25</v>
      </c>
      <c r="N991" s="1" t="str">
        <f aca="false">IF(I991="Rob","Robusta",IF(I991="Exc","Excelsa",IF(I991="Ara","Arab",IF(I991="Lib","Liberica"))))</f>
        <v>Arab</v>
      </c>
      <c r="O991" s="1" t="str">
        <f aca="false">IF(J991="M","Medium",IF(J991="L","Light",IF(J991="D","Dark")))</f>
        <v>Medium</v>
      </c>
    </row>
    <row r="992" customFormat="false" ht="15" hidden="false" customHeight="false" outlineLevel="0" collapsed="false">
      <c r="A992" s="7" t="s">
        <v>1917</v>
      </c>
      <c r="B992" s="8" t="n">
        <v>44718</v>
      </c>
      <c r="C992" s="7" t="s">
        <v>1918</v>
      </c>
      <c r="D992" s="1" t="s">
        <v>66</v>
      </c>
      <c r="E992" s="7" t="n">
        <v>5</v>
      </c>
      <c r="F992" s="7" t="str">
        <f aca="false">_xlfn.XLOOKUP(C992,customers!A991:A1991,customers!B991:B1991,,0)</f>
        <v>Marguerite Graves</v>
      </c>
      <c r="G992" s="7" t="str">
        <f aca="false">IF(_xlfn.XLOOKUP(C992,customers!$A$1:$A$1001,customers!$C$1:$C$1001,,3)=0,"",_xlfn.XLOOKUP(C992,customers!$A$1:$A$1001,customers!$C$1:$C$1001,,3))</f>
        <v/>
      </c>
      <c r="H992" s="7" t="str">
        <f aca="false">_xlfn.XLOOKUP(C992,customers!$A$1:$A$1001,customers!$G$1:$G$1001,,0)</f>
        <v>United States</v>
      </c>
      <c r="I992" s="1" t="str">
        <f aca="false">VLOOKUP(D992,products!$A$1:$G$49,2,0)</f>
        <v>Exc</v>
      </c>
      <c r="J992" s="1" t="str">
        <f aca="false">VLOOKUP($D992,products!$A$1:$G$49,3,0)</f>
        <v>D</v>
      </c>
      <c r="K992" s="9" t="n">
        <f aca="false">VLOOKUP($D992,products!$A$1:$G$49,4,0)</f>
        <v>0.2</v>
      </c>
      <c r="L992" s="10" t="n">
        <f aca="false">VLOOKUP($D992,products!$A$1:$G$49,5,0)</f>
        <v>3.645</v>
      </c>
      <c r="M992" s="10" t="n">
        <f aca="false">L992*E992</f>
        <v>18.225</v>
      </c>
      <c r="N992" s="1" t="str">
        <f aca="false">IF(I992="Rob","Robusta",IF(I992="Exc","Excelsa",IF(I992="Ara","Arab",IF(I992="Lib","Liberica"))))</f>
        <v>Excelsa</v>
      </c>
      <c r="O992" s="1" t="str">
        <f aca="false">IF(J992="M","Medium",IF(J992="L","Light",IF(J992="D","Dark")))</f>
        <v>Dark</v>
      </c>
    </row>
    <row r="993" customFormat="false" ht="15" hidden="false" customHeight="false" outlineLevel="0" collapsed="false">
      <c r="A993" s="7" t="s">
        <v>1917</v>
      </c>
      <c r="B993" s="8" t="n">
        <v>44718</v>
      </c>
      <c r="C993" s="7" t="s">
        <v>1918</v>
      </c>
      <c r="D993" s="1" t="s">
        <v>138</v>
      </c>
      <c r="E993" s="7" t="n">
        <v>2</v>
      </c>
      <c r="F993" s="7" t="str">
        <f aca="false">_xlfn.XLOOKUP(C993,customers!A992:A1992,customers!B992:B1992,,0)</f>
        <v>Marguerite Graves</v>
      </c>
      <c r="G993" s="7" t="str">
        <f aca="false">IF(_xlfn.XLOOKUP(C993,customers!$A$1:$A$1001,customers!$C$1:$C$1001,,3)=0,"",_xlfn.XLOOKUP(C993,customers!$A$1:$A$1001,customers!$C$1:$C$1001,,3))</f>
        <v/>
      </c>
      <c r="H993" s="7" t="str">
        <f aca="false">_xlfn.XLOOKUP(C993,customers!$A$1:$A$1001,customers!$G$1:$G$1001,,0)</f>
        <v>United States</v>
      </c>
      <c r="I993" s="1" t="str">
        <f aca="false">VLOOKUP(D993,products!$A$1:$G$49,2,0)</f>
        <v>Lib</v>
      </c>
      <c r="J993" s="1" t="str">
        <f aca="false">VLOOKUP($D993,products!$A$1:$G$49,3,0)</f>
        <v>D</v>
      </c>
      <c r="K993" s="9" t="n">
        <f aca="false">VLOOKUP($D993,products!$A$1:$G$49,4,0)</f>
        <v>0.5</v>
      </c>
      <c r="L993" s="10" t="n">
        <f aca="false">VLOOKUP($D993,products!$A$1:$G$49,5,0)</f>
        <v>7.77</v>
      </c>
      <c r="M993" s="10" t="n">
        <f aca="false">L993*E993</f>
        <v>15.54</v>
      </c>
      <c r="N993" s="1" t="str">
        <f aca="false">IF(I993="Rob","Robusta",IF(I993="Exc","Excelsa",IF(I993="Ara","Arab",IF(I993="Lib","Liberica"))))</f>
        <v>Liberica</v>
      </c>
      <c r="O993" s="1" t="str">
        <f aca="false">IF(J993="M","Medium",IF(J993="L","Light",IF(J993="D","Dark")))</f>
        <v>Dark</v>
      </c>
    </row>
    <row r="994" customFormat="false" ht="15" hidden="false" customHeight="false" outlineLevel="0" collapsed="false">
      <c r="A994" s="7" t="s">
        <v>1919</v>
      </c>
      <c r="B994" s="8" t="n">
        <v>44276</v>
      </c>
      <c r="C994" s="7" t="s">
        <v>1920</v>
      </c>
      <c r="D994" s="1" t="s">
        <v>119</v>
      </c>
      <c r="E994" s="7" t="n">
        <v>3</v>
      </c>
      <c r="F994" s="7" t="str">
        <f aca="false">_xlfn.XLOOKUP(C994,customers!A993:A1993,customers!B993:B1993,,0)</f>
        <v>Desdemona Eye</v>
      </c>
      <c r="G994" s="7" t="str">
        <f aca="false">IF(_xlfn.XLOOKUP(C994,customers!$A$1:$A$1001,customers!$C$1:$C$1001,,3)=0,"",_xlfn.XLOOKUP(C994,customers!$A$1:$A$1001,customers!$C$1:$C$1001,,3))</f>
        <v/>
      </c>
      <c r="H994" s="7" t="str">
        <f aca="false">_xlfn.XLOOKUP(C994,customers!$A$1:$A$1001,customers!$G$1:$G$1001,,0)</f>
        <v>Ireland</v>
      </c>
      <c r="I994" s="1" t="str">
        <f aca="false">VLOOKUP(D994,products!$A$1:$G$49,2,0)</f>
        <v>Lib</v>
      </c>
      <c r="J994" s="1" t="str">
        <f aca="false">VLOOKUP($D994,products!$A$1:$G$49,3,0)</f>
        <v>L</v>
      </c>
      <c r="K994" s="9" t="n">
        <f aca="false">VLOOKUP($D994,products!$A$1:$G$49,4,0)</f>
        <v>2.5</v>
      </c>
      <c r="L994" s="10" t="n">
        <f aca="false">VLOOKUP($D994,products!$A$1:$G$49,5,0)</f>
        <v>36.455</v>
      </c>
      <c r="M994" s="10" t="n">
        <f aca="false">L994*E994</f>
        <v>109.365</v>
      </c>
      <c r="N994" s="1" t="str">
        <f aca="false">IF(I994="Rob","Robusta",IF(I994="Exc","Excelsa",IF(I994="Ara","Arab",IF(I994="Lib","Liberica"))))</f>
        <v>Liberica</v>
      </c>
      <c r="O994" s="1" t="str">
        <f aca="false">IF(J994="M","Medium",IF(J994="L","Light",IF(J994="D","Dark")))</f>
        <v>Light</v>
      </c>
    </row>
    <row r="995" customFormat="false" ht="15" hidden="false" customHeight="false" outlineLevel="0" collapsed="false">
      <c r="A995" s="7" t="s">
        <v>1921</v>
      </c>
      <c r="B995" s="8" t="n">
        <v>44549</v>
      </c>
      <c r="C995" s="7" t="s">
        <v>1922</v>
      </c>
      <c r="D995" s="1" t="s">
        <v>21</v>
      </c>
      <c r="E995" s="7" t="n">
        <v>6</v>
      </c>
      <c r="F995" s="7" t="str">
        <f aca="false">_xlfn.XLOOKUP(C995,customers!A994:A1994,customers!B994:B1994,,0)</f>
        <v>Margarette Sterland</v>
      </c>
      <c r="G995" s="7" t="str">
        <f aca="false">IF(_xlfn.XLOOKUP(C995,customers!$A$1:$A$1001,customers!$C$1:$C$1001,,3)=0,"",_xlfn.XLOOKUP(C995,customers!$A$1:$A$1001,customers!$C$1:$C$1001,,3))</f>
        <v/>
      </c>
      <c r="H995" s="7" t="str">
        <f aca="false">_xlfn.XLOOKUP(C995,customers!$A$1:$A$1001,customers!$G$1:$G$1001,,0)</f>
        <v>United States</v>
      </c>
      <c r="I995" s="1" t="str">
        <f aca="false">VLOOKUP(D995,products!$A$1:$G$49,2,0)</f>
        <v>Ara</v>
      </c>
      <c r="J995" s="1" t="str">
        <f aca="false">VLOOKUP($D995,products!$A$1:$G$49,3,0)</f>
        <v>L</v>
      </c>
      <c r="K995" s="9" t="n">
        <f aca="false">VLOOKUP($D995,products!$A$1:$G$49,4,0)</f>
        <v>1</v>
      </c>
      <c r="L995" s="10" t="n">
        <f aca="false">VLOOKUP($D995,products!$A$1:$G$49,5,0)</f>
        <v>12.95</v>
      </c>
      <c r="M995" s="10" t="n">
        <f aca="false">L995*E995</f>
        <v>77.7</v>
      </c>
      <c r="N995" s="1" t="str">
        <f aca="false">IF(I995="Rob","Robusta",IF(I995="Exc","Excelsa",IF(I995="Ara","Arab",IF(I995="Lib","Liberica"))))</f>
        <v>Arab</v>
      </c>
      <c r="O995" s="1" t="str">
        <f aca="false">IF(J995="M","Medium",IF(J995="L","Light",IF(J995="D","Dark")))</f>
        <v>Light</v>
      </c>
    </row>
    <row r="996" customFormat="false" ht="15" hidden="false" customHeight="false" outlineLevel="0" collapsed="false">
      <c r="A996" s="7" t="s">
        <v>1923</v>
      </c>
      <c r="B996" s="8" t="n">
        <v>44244</v>
      </c>
      <c r="C996" s="7" t="s">
        <v>1924</v>
      </c>
      <c r="D996" s="1" t="s">
        <v>69</v>
      </c>
      <c r="E996" s="7" t="n">
        <v>3</v>
      </c>
      <c r="F996" s="7" t="str">
        <f aca="false">_xlfn.XLOOKUP(C996,customers!A995:A1995,customers!B995:B1995,,0)</f>
        <v>Catharine Scoines</v>
      </c>
      <c r="G996" s="7" t="str">
        <f aca="false">IF(_xlfn.XLOOKUP(C996,customers!$A$1:$A$1001,customers!$C$1:$C$1001,,3)=0,"",_xlfn.XLOOKUP(C996,customers!$A$1:$A$1001,customers!$C$1:$C$1001,,3))</f>
        <v/>
      </c>
      <c r="H996" s="7" t="str">
        <f aca="false">_xlfn.XLOOKUP(C996,customers!$A$1:$A$1001,customers!$G$1:$G$1001,,0)</f>
        <v>Ireland</v>
      </c>
      <c r="I996" s="1" t="str">
        <f aca="false">VLOOKUP(D996,products!$A$1:$G$49,2,0)</f>
        <v>Ara</v>
      </c>
      <c r="J996" s="1" t="str">
        <f aca="false">VLOOKUP($D996,products!$A$1:$G$49,3,0)</f>
        <v>D</v>
      </c>
      <c r="K996" s="9" t="n">
        <f aca="false">VLOOKUP($D996,products!$A$1:$G$49,4,0)</f>
        <v>0.2</v>
      </c>
      <c r="L996" s="10" t="n">
        <f aca="false">VLOOKUP($D996,products!$A$1:$G$49,5,0)</f>
        <v>2.985</v>
      </c>
      <c r="M996" s="10" t="n">
        <f aca="false">L996*E996</f>
        <v>8.955</v>
      </c>
      <c r="N996" s="1" t="str">
        <f aca="false">IF(I996="Rob","Robusta",IF(I996="Exc","Excelsa",IF(I996="Ara","Arab",IF(I996="Lib","Liberica"))))</f>
        <v>Arab</v>
      </c>
      <c r="O996" s="1" t="str">
        <f aca="false">IF(J996="M","Medium",IF(J996="L","Light",IF(J996="D","Dark")))</f>
        <v>Dark</v>
      </c>
    </row>
    <row r="997" customFormat="false" ht="15" hidden="false" customHeight="false" outlineLevel="0" collapsed="false">
      <c r="A997" s="7" t="s">
        <v>1925</v>
      </c>
      <c r="B997" s="8" t="n">
        <v>43836</v>
      </c>
      <c r="C997" s="7" t="s">
        <v>1926</v>
      </c>
      <c r="D997" s="1" t="s">
        <v>25</v>
      </c>
      <c r="E997" s="7" t="n">
        <v>1</v>
      </c>
      <c r="F997" s="7" t="str">
        <f aca="false">_xlfn.XLOOKUP(C997,customers!A996:A1996,customers!B996:B1996,,0)</f>
        <v>Jennica Tewelson</v>
      </c>
      <c r="G997" s="7" t="str">
        <f aca="false">IF(_xlfn.XLOOKUP(C997,customers!$A$1:$A$1001,customers!$C$1:$C$1001,,3)=0,"",_xlfn.XLOOKUP(C997,customers!$A$1:$A$1001,customers!$C$1:$C$1001,,3))</f>
        <v>jtewelsonrn@samsung.com</v>
      </c>
      <c r="H997" s="7" t="str">
        <f aca="false">_xlfn.XLOOKUP(C997,customers!$A$1:$A$1001,customers!$G$1:$G$1001,,0)</f>
        <v>United States</v>
      </c>
      <c r="I997" s="1" t="str">
        <f aca="false">VLOOKUP(D997,products!$A$1:$G$49,2,0)</f>
        <v>Rob</v>
      </c>
      <c r="J997" s="1" t="str">
        <f aca="false">VLOOKUP($D997,products!$A$1:$G$49,3,0)</f>
        <v>L</v>
      </c>
      <c r="K997" s="9" t="n">
        <f aca="false">VLOOKUP($D997,products!$A$1:$G$49,4,0)</f>
        <v>2.5</v>
      </c>
      <c r="L997" s="10" t="n">
        <f aca="false">VLOOKUP($D997,products!$A$1:$G$49,5,0)</f>
        <v>27.485</v>
      </c>
      <c r="M997" s="10" t="n">
        <f aca="false">L997*E997</f>
        <v>27.485</v>
      </c>
      <c r="N997" s="1" t="str">
        <f aca="false">IF(I997="Rob","Robusta",IF(I997="Exc","Excelsa",IF(I997="Ara","Arab",IF(I997="Lib","Liberica"))))</f>
        <v>Robusta</v>
      </c>
      <c r="O997" s="1" t="str">
        <f aca="false">IF(J997="M","Medium",IF(J997="L","Light",IF(J997="D","Dark")))</f>
        <v>Light</v>
      </c>
    </row>
    <row r="998" customFormat="false" ht="15" hidden="false" customHeight="false" outlineLevel="0" collapsed="false">
      <c r="A998" s="7" t="s">
        <v>1927</v>
      </c>
      <c r="B998" s="8" t="n">
        <v>44685</v>
      </c>
      <c r="C998" s="7" t="s">
        <v>1918</v>
      </c>
      <c r="D998" s="1" t="s">
        <v>37</v>
      </c>
      <c r="E998" s="7" t="n">
        <v>5</v>
      </c>
      <c r="F998" s="7" t="str">
        <f aca="false">_xlfn.XLOOKUP(C998,customers!A997:A1997,customers!B997:B1997,,0)</f>
        <v>Marguerite Graves</v>
      </c>
      <c r="G998" s="7" t="str">
        <f aca="false">IF(_xlfn.XLOOKUP(C998,customers!$A$1:$A$1001,customers!$C$1:$C$1001,,3)=0,"",_xlfn.XLOOKUP(C998,customers!$A$1:$A$1001,customers!$C$1:$C$1001,,3))</f>
        <v/>
      </c>
      <c r="H998" s="7" t="str">
        <f aca="false">_xlfn.XLOOKUP(C998,customers!$A$1:$A$1001,customers!$G$1:$G$1001,,0)</f>
        <v>United States</v>
      </c>
      <c r="I998" s="1" t="str">
        <f aca="false">VLOOKUP(D998,products!$A$1:$G$49,2,0)</f>
        <v>Rob</v>
      </c>
      <c r="J998" s="1" t="str">
        <f aca="false">VLOOKUP($D998,products!$A$1:$G$49,3,0)</f>
        <v>M</v>
      </c>
      <c r="K998" s="9" t="n">
        <f aca="false">VLOOKUP($D998,products!$A$1:$G$49,4,0)</f>
        <v>0.5</v>
      </c>
      <c r="L998" s="10" t="n">
        <f aca="false">VLOOKUP($D998,products!$A$1:$G$49,5,0)</f>
        <v>5.97</v>
      </c>
      <c r="M998" s="10" t="n">
        <f aca="false">L998*E998</f>
        <v>29.85</v>
      </c>
      <c r="N998" s="1" t="str">
        <f aca="false">IF(I998="Rob","Robusta",IF(I998="Exc","Excelsa",IF(I998="Ara","Arab",IF(I998="Lib","Liberica"))))</f>
        <v>Robusta</v>
      </c>
      <c r="O998" s="1" t="str">
        <f aca="false">IF(J998="M","Medium",IF(J998="L","Light",IF(J998="D","Dark")))</f>
        <v>Medium</v>
      </c>
    </row>
    <row r="999" customFormat="false" ht="15" hidden="false" customHeight="false" outlineLevel="0" collapsed="false">
      <c r="A999" s="7" t="s">
        <v>1928</v>
      </c>
      <c r="B999" s="8" t="n">
        <v>43749</v>
      </c>
      <c r="C999" s="7" t="s">
        <v>1918</v>
      </c>
      <c r="D999" s="1" t="s">
        <v>82</v>
      </c>
      <c r="E999" s="7" t="n">
        <v>4</v>
      </c>
      <c r="F999" s="7" t="str">
        <f aca="false">_xlfn.XLOOKUP(C999,customers!A998:A1998,customers!B998:B1998,,0)</f>
        <v>Marguerite Graves</v>
      </c>
      <c r="G999" s="7" t="str">
        <f aca="false">IF(_xlfn.XLOOKUP(C999,customers!$A$1:$A$1001,customers!$C$1:$C$1001,,3)=0,"",_xlfn.XLOOKUP(C999,customers!$A$1:$A$1001,customers!$C$1:$C$1001,,3))</f>
        <v/>
      </c>
      <c r="H999" s="7" t="str">
        <f aca="false">_xlfn.XLOOKUP(C999,customers!$A$1:$A$1001,customers!$G$1:$G$1001,,0)</f>
        <v>United States</v>
      </c>
      <c r="I999" s="1" t="str">
        <f aca="false">VLOOKUP(D999,products!$A$1:$G$49,2,0)</f>
        <v>Ara</v>
      </c>
      <c r="J999" s="1" t="str">
        <f aca="false">VLOOKUP($D999,products!$A$1:$G$49,3,0)</f>
        <v>M</v>
      </c>
      <c r="K999" s="9" t="n">
        <f aca="false">VLOOKUP($D999,products!$A$1:$G$49,4,0)</f>
        <v>0.5</v>
      </c>
      <c r="L999" s="10" t="n">
        <f aca="false">VLOOKUP($D999,products!$A$1:$G$49,5,0)</f>
        <v>6.75</v>
      </c>
      <c r="M999" s="10" t="n">
        <f aca="false">L999*E999</f>
        <v>27</v>
      </c>
      <c r="N999" s="1" t="str">
        <f aca="false">IF(I999="Rob","Robusta",IF(I999="Exc","Excelsa",IF(I999="Ara","Arab",IF(I999="Lib","Liberica"))))</f>
        <v>Arab</v>
      </c>
      <c r="O999" s="1" t="str">
        <f aca="false">IF(J999="M","Medium",IF(J999="L","Light",IF(J999="D","Dark")))</f>
        <v>Medium</v>
      </c>
    </row>
    <row r="1000" customFormat="false" ht="15" hidden="false" customHeight="false" outlineLevel="0" collapsed="false">
      <c r="A1000" s="7" t="s">
        <v>1929</v>
      </c>
      <c r="B1000" s="8" t="n">
        <v>44411</v>
      </c>
      <c r="C1000" s="7" t="s">
        <v>1930</v>
      </c>
      <c r="D1000" s="1" t="s">
        <v>42</v>
      </c>
      <c r="E1000" s="7" t="n">
        <v>1</v>
      </c>
      <c r="F1000" s="7" t="str">
        <f aca="false">_xlfn.XLOOKUP(C1000,customers!A999:A1999,customers!B999:B1999,,0)</f>
        <v>Nicolina Jenny</v>
      </c>
      <c r="G1000" s="7" t="str">
        <f aca="false">IF(_xlfn.XLOOKUP(C1000,customers!$A$1:$A$1001,customers!$C$1:$C$1001,,3)=0,"",_xlfn.XLOOKUP(C1000,customers!$A$1:$A$1001,customers!$C$1:$C$1001,,3))</f>
        <v>njennyrq@bigcartel.com</v>
      </c>
      <c r="H1000" s="7" t="str">
        <f aca="false">_xlfn.XLOOKUP(C1000,customers!$A$1:$A$1001,customers!$G$1:$G$1001,,0)</f>
        <v>United States</v>
      </c>
      <c r="I1000" s="1" t="str">
        <f aca="false">VLOOKUP(D1000,products!$A$1:$G$49,2,0)</f>
        <v>Ara</v>
      </c>
      <c r="J1000" s="1" t="str">
        <f aca="false">VLOOKUP($D1000,products!$A$1:$G$49,3,0)</f>
        <v>D</v>
      </c>
      <c r="K1000" s="9" t="n">
        <f aca="false">VLOOKUP($D1000,products!$A$1:$G$49,4,0)</f>
        <v>1</v>
      </c>
      <c r="L1000" s="10" t="n">
        <f aca="false">VLOOKUP($D1000,products!$A$1:$G$49,5,0)</f>
        <v>9.95</v>
      </c>
      <c r="M1000" s="10" t="n">
        <f aca="false">L1000*E1000</f>
        <v>9.95</v>
      </c>
      <c r="N1000" s="1" t="str">
        <f aca="false">IF(I1000="Rob","Robusta",IF(I1000="Exc","Excelsa",IF(I1000="Ara","Arab",IF(I1000="Lib","Liberica"))))</f>
        <v>Arab</v>
      </c>
      <c r="O1000" s="1" t="str">
        <f aca="false">IF(J1000="M","Medium",IF(J1000="L","Light",IF(J1000="D","Dark")))</f>
        <v>Dark</v>
      </c>
    </row>
    <row r="1001" customFormat="false" ht="15" hidden="false" customHeight="false" outlineLevel="0" collapsed="false">
      <c r="A1001" s="7" t="s">
        <v>1931</v>
      </c>
      <c r="B1001" s="8" t="n">
        <v>44119</v>
      </c>
      <c r="C1001" s="7" t="s">
        <v>1932</v>
      </c>
      <c r="D1001" s="1" t="s">
        <v>79</v>
      </c>
      <c r="E1001" s="7" t="n">
        <v>3</v>
      </c>
      <c r="F1001" s="7" t="str">
        <f aca="false">_xlfn.XLOOKUP(C1001,customers!A1000:A2000,customers!B1000:B2000,,0)</f>
        <v>Vidovic Antonelli</v>
      </c>
      <c r="G1001" s="7" t="str">
        <f aca="false">IF(_xlfn.XLOOKUP(C1001,customers!$A$1:$A$1001,customers!$C$1:$C$1001,,3)=0,"",_xlfn.XLOOKUP(C1001,customers!$A$1:$A$1001,customers!$C$1:$C$1001,,3))</f>
        <v/>
      </c>
      <c r="H1001" s="7" t="str">
        <f aca="false">_xlfn.XLOOKUP(C1001,customers!$A$1:$A$1001,customers!$G$1:$G$1001,,0)</f>
        <v>United Kingdom</v>
      </c>
      <c r="I1001" s="1" t="str">
        <f aca="false">VLOOKUP(D1001,products!$A$1:$G$49,2,0)</f>
        <v>Exc</v>
      </c>
      <c r="J1001" s="1" t="str">
        <f aca="false">VLOOKUP($D1001,products!$A$1:$G$49,3,0)</f>
        <v>M</v>
      </c>
      <c r="K1001" s="9" t="n">
        <f aca="false">VLOOKUP($D1001,products!$A$1:$G$49,4,0)</f>
        <v>0.2</v>
      </c>
      <c r="L1001" s="10" t="n">
        <f aca="false">VLOOKUP($D1001,products!$A$1:$G$49,5,0)</f>
        <v>4.125</v>
      </c>
      <c r="M1001" s="10" t="n">
        <f aca="false">L1001*E1001</f>
        <v>12.375</v>
      </c>
      <c r="N1001" s="1" t="str">
        <f aca="false">IF(I1001="Rob","Robusta",IF(I1001="Exc","Excelsa",IF(I1001="Ara","Arab",IF(I1001="Lib","Liberica"))))</f>
        <v>Excelsa</v>
      </c>
      <c r="O1001" s="1" t="str">
        <f aca="false">IF(J1001="M","Medium",IF(J1001="L","Light",IF(J1001="D","Dark")))</f>
        <v>Medium</v>
      </c>
    </row>
  </sheetData>
  <autoFilter ref="A1:O100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23.71"/>
    <col collapsed="false" customWidth="true" hidden="false" outlineLevel="0" max="3" min="3" style="1" width="39.42"/>
    <col collapsed="false" customWidth="true" hidden="false" outlineLevel="0" max="4" min="4" style="1" width="18.29"/>
    <col collapsed="false" customWidth="true" hidden="false" outlineLevel="0" max="5" min="5" style="1" width="27"/>
    <col collapsed="false" customWidth="true" hidden="false" outlineLevel="0" max="6" min="6" style="1" width="20.71"/>
    <col collapsed="false" customWidth="true" hidden="false" outlineLevel="0" max="7" min="7" style="1" width="15.42"/>
    <col collapsed="false" customWidth="true" hidden="false" outlineLevel="0" max="9" min="9" style="1" width="11.71"/>
  </cols>
  <sheetData>
    <row r="1" customFormat="false" ht="15" hidden="false" customHeight="false" outlineLevel="0" collapsed="false">
      <c r="A1" s="7" t="s">
        <v>2</v>
      </c>
      <c r="B1" s="7" t="s">
        <v>5</v>
      </c>
      <c r="C1" s="7" t="s">
        <v>6</v>
      </c>
      <c r="D1" s="7" t="s">
        <v>1933</v>
      </c>
      <c r="E1" s="7" t="s">
        <v>1934</v>
      </c>
      <c r="F1" s="7" t="s">
        <v>1935</v>
      </c>
      <c r="G1" s="7" t="s">
        <v>7</v>
      </c>
      <c r="H1" s="7" t="s">
        <v>1936</v>
      </c>
      <c r="I1" s="7" t="s">
        <v>1937</v>
      </c>
    </row>
    <row r="2" customFormat="false" ht="15" hidden="false" customHeight="false" outlineLevel="0" collapsed="false">
      <c r="A2" s="7" t="s">
        <v>16</v>
      </c>
      <c r="B2" s="7" t="s">
        <v>1938</v>
      </c>
      <c r="C2" s="7" t="s">
        <v>1939</v>
      </c>
      <c r="D2" s="7" t="s">
        <v>1940</v>
      </c>
      <c r="E2" s="7" t="s">
        <v>1941</v>
      </c>
      <c r="F2" s="7" t="s">
        <v>1942</v>
      </c>
      <c r="G2" s="7" t="s">
        <v>1943</v>
      </c>
      <c r="H2" s="7" t="n">
        <v>7505</v>
      </c>
      <c r="I2" s="1" t="s">
        <v>1944</v>
      </c>
    </row>
    <row r="3" customFormat="false" ht="15" hidden="false" customHeight="false" outlineLevel="0" collapsed="false">
      <c r="A3" s="7" t="s">
        <v>1945</v>
      </c>
      <c r="B3" s="7" t="s">
        <v>1946</v>
      </c>
      <c r="C3" s="7" t="s">
        <v>1947</v>
      </c>
      <c r="D3" s="7" t="s">
        <v>1948</v>
      </c>
      <c r="E3" s="7" t="s">
        <v>1949</v>
      </c>
      <c r="F3" s="7" t="s">
        <v>1950</v>
      </c>
      <c r="G3" s="7" t="s">
        <v>1951</v>
      </c>
      <c r="H3" s="7" t="s">
        <v>1952</v>
      </c>
      <c r="I3" s="1" t="s">
        <v>1953</v>
      </c>
    </row>
    <row r="4" customFormat="false" ht="15" hidden="false" customHeight="false" outlineLevel="0" collapsed="false">
      <c r="A4" s="7" t="s">
        <v>20</v>
      </c>
      <c r="B4" s="7" t="s">
        <v>1954</v>
      </c>
      <c r="C4" s="7" t="s">
        <v>1955</v>
      </c>
      <c r="D4" s="7" t="s">
        <v>1956</v>
      </c>
      <c r="E4" s="7" t="s">
        <v>1957</v>
      </c>
      <c r="F4" s="7" t="s">
        <v>1958</v>
      </c>
      <c r="G4" s="7" t="s">
        <v>1943</v>
      </c>
      <c r="H4" s="7" t="n">
        <v>78205</v>
      </c>
      <c r="I4" s="1" t="s">
        <v>1944</v>
      </c>
    </row>
    <row r="5" customFormat="false" ht="15" hidden="false" customHeight="false" outlineLevel="0" collapsed="false">
      <c r="A5" s="7" t="s">
        <v>1959</v>
      </c>
      <c r="B5" s="7" t="s">
        <v>1960</v>
      </c>
      <c r="C5" s="7" t="s">
        <v>1961</v>
      </c>
      <c r="D5" s="7" t="s">
        <v>1962</v>
      </c>
      <c r="E5" s="7" t="s">
        <v>1963</v>
      </c>
      <c r="F5" s="7" t="s">
        <v>1964</v>
      </c>
      <c r="G5" s="7" t="s">
        <v>1943</v>
      </c>
      <c r="H5" s="7" t="n">
        <v>62711</v>
      </c>
      <c r="I5" s="1" t="s">
        <v>1944</v>
      </c>
    </row>
    <row r="6" customFormat="false" ht="15" hidden="false" customHeight="false" outlineLevel="0" collapsed="false">
      <c r="A6" s="7" t="s">
        <v>23</v>
      </c>
      <c r="B6" s="7" t="s">
        <v>1965</v>
      </c>
      <c r="C6" s="7"/>
      <c r="D6" s="7" t="s">
        <v>1966</v>
      </c>
      <c r="E6" s="7" t="s">
        <v>1967</v>
      </c>
      <c r="F6" s="7" t="s">
        <v>1968</v>
      </c>
      <c r="G6" s="7" t="s">
        <v>1951</v>
      </c>
      <c r="H6" s="7" t="s">
        <v>1969</v>
      </c>
      <c r="I6" s="1" t="s">
        <v>1953</v>
      </c>
    </row>
    <row r="7" customFormat="false" ht="15" hidden="false" customHeight="false" outlineLevel="0" collapsed="false">
      <c r="A7" s="7" t="s">
        <v>27</v>
      </c>
      <c r="B7" s="7" t="s">
        <v>1970</v>
      </c>
      <c r="C7" s="7"/>
      <c r="D7" s="7" t="s">
        <v>1971</v>
      </c>
      <c r="E7" s="7" t="s">
        <v>1972</v>
      </c>
      <c r="F7" s="7" t="s">
        <v>1973</v>
      </c>
      <c r="G7" s="7" t="s">
        <v>1943</v>
      </c>
      <c r="H7" s="7" t="n">
        <v>18505</v>
      </c>
      <c r="I7" s="1" t="s">
        <v>1953</v>
      </c>
    </row>
    <row r="8" customFormat="false" ht="15" hidden="false" customHeight="false" outlineLevel="0" collapsed="false">
      <c r="A8" s="7" t="s">
        <v>30</v>
      </c>
      <c r="B8" s="7" t="s">
        <v>1974</v>
      </c>
      <c r="C8" s="7" t="s">
        <v>1975</v>
      </c>
      <c r="D8" s="7" t="s">
        <v>1976</v>
      </c>
      <c r="E8" s="7" t="s">
        <v>1977</v>
      </c>
      <c r="F8" s="7" t="s">
        <v>1978</v>
      </c>
      <c r="G8" s="7" t="s">
        <v>1943</v>
      </c>
      <c r="H8" s="7" t="n">
        <v>45440</v>
      </c>
      <c r="I8" s="1" t="s">
        <v>1944</v>
      </c>
    </row>
    <row r="9" customFormat="false" ht="15" hidden="false" customHeight="false" outlineLevel="0" collapsed="false">
      <c r="A9" s="7" t="s">
        <v>33</v>
      </c>
      <c r="B9" s="7" t="s">
        <v>1979</v>
      </c>
      <c r="C9" s="7"/>
      <c r="D9" s="7" t="s">
        <v>1980</v>
      </c>
      <c r="E9" s="7" t="s">
        <v>1981</v>
      </c>
      <c r="F9" s="7" t="s">
        <v>1982</v>
      </c>
      <c r="G9" s="7" t="s">
        <v>1951</v>
      </c>
      <c r="H9" s="7" t="s">
        <v>1983</v>
      </c>
      <c r="I9" s="1" t="s">
        <v>1944</v>
      </c>
    </row>
    <row r="10" customFormat="false" ht="15" hidden="false" customHeight="false" outlineLevel="0" collapsed="false">
      <c r="A10" s="7" t="s">
        <v>36</v>
      </c>
      <c r="B10" s="7" t="s">
        <v>1984</v>
      </c>
      <c r="C10" s="7" t="s">
        <v>1985</v>
      </c>
      <c r="D10" s="7" t="s">
        <v>1986</v>
      </c>
      <c r="E10" s="7" t="s">
        <v>1987</v>
      </c>
      <c r="F10" s="7" t="s">
        <v>1988</v>
      </c>
      <c r="G10" s="7" t="s">
        <v>1943</v>
      </c>
      <c r="H10" s="7" t="n">
        <v>90045</v>
      </c>
      <c r="I10" s="1" t="s">
        <v>1953</v>
      </c>
    </row>
    <row r="11" customFormat="false" ht="15" hidden="false" customHeight="false" outlineLevel="0" collapsed="false">
      <c r="A11" s="7" t="s">
        <v>39</v>
      </c>
      <c r="B11" s="7" t="s">
        <v>1989</v>
      </c>
      <c r="C11" s="7" t="s">
        <v>1990</v>
      </c>
      <c r="D11" s="7" t="s">
        <v>1991</v>
      </c>
      <c r="E11" s="7" t="s">
        <v>1992</v>
      </c>
      <c r="F11" s="7" t="s">
        <v>1988</v>
      </c>
      <c r="G11" s="7" t="s">
        <v>1943</v>
      </c>
      <c r="H11" s="7" t="n">
        <v>90065</v>
      </c>
      <c r="I11" s="1" t="s">
        <v>1953</v>
      </c>
    </row>
    <row r="12" customFormat="false" ht="15" hidden="false" customHeight="false" outlineLevel="0" collapsed="false">
      <c r="A12" s="7" t="s">
        <v>41</v>
      </c>
      <c r="B12" s="7" t="s">
        <v>1993</v>
      </c>
      <c r="C12" s="7" t="s">
        <v>1994</v>
      </c>
      <c r="D12" s="7" t="s">
        <v>1995</v>
      </c>
      <c r="E12" s="7" t="s">
        <v>1996</v>
      </c>
      <c r="F12" s="7" t="s">
        <v>1997</v>
      </c>
      <c r="G12" s="7" t="s">
        <v>1943</v>
      </c>
      <c r="H12" s="7" t="n">
        <v>95160</v>
      </c>
      <c r="I12" s="1" t="s">
        <v>1953</v>
      </c>
    </row>
    <row r="13" customFormat="false" ht="15" hidden="false" customHeight="false" outlineLevel="0" collapsed="false">
      <c r="A13" s="7" t="s">
        <v>44</v>
      </c>
      <c r="B13" s="7" t="s">
        <v>1998</v>
      </c>
      <c r="C13" s="7" t="s">
        <v>1999</v>
      </c>
      <c r="D13" s="7" t="s">
        <v>2000</v>
      </c>
      <c r="E13" s="7" t="s">
        <v>2001</v>
      </c>
      <c r="F13" s="7" t="s">
        <v>1997</v>
      </c>
      <c r="G13" s="7" t="s">
        <v>1943</v>
      </c>
      <c r="H13" s="7" t="n">
        <v>95194</v>
      </c>
      <c r="I13" s="1" t="s">
        <v>1944</v>
      </c>
    </row>
    <row r="14" customFormat="false" ht="15" hidden="false" customHeight="false" outlineLevel="0" collapsed="false">
      <c r="A14" s="7" t="s">
        <v>47</v>
      </c>
      <c r="B14" s="7" t="s">
        <v>2002</v>
      </c>
      <c r="C14" s="7" t="s">
        <v>2003</v>
      </c>
      <c r="D14" s="7" t="s">
        <v>2004</v>
      </c>
      <c r="E14" s="7" t="s">
        <v>2005</v>
      </c>
      <c r="F14" s="7" t="s">
        <v>2006</v>
      </c>
      <c r="G14" s="7" t="s">
        <v>1943</v>
      </c>
      <c r="H14" s="7" t="n">
        <v>23285</v>
      </c>
      <c r="I14" s="1" t="s">
        <v>1953</v>
      </c>
    </row>
    <row r="15" customFormat="false" ht="15" hidden="false" customHeight="false" outlineLevel="0" collapsed="false">
      <c r="A15" s="7" t="s">
        <v>49</v>
      </c>
      <c r="B15" s="7" t="s">
        <v>2007</v>
      </c>
      <c r="C15" s="7" t="s">
        <v>2008</v>
      </c>
      <c r="D15" s="7"/>
      <c r="E15" s="7" t="s">
        <v>2009</v>
      </c>
      <c r="F15" s="7" t="s">
        <v>2010</v>
      </c>
      <c r="G15" s="7" t="s">
        <v>1943</v>
      </c>
      <c r="H15" s="7" t="n">
        <v>41905</v>
      </c>
      <c r="I15" s="1" t="s">
        <v>1953</v>
      </c>
    </row>
    <row r="16" customFormat="false" ht="15" hidden="false" customHeight="false" outlineLevel="0" collapsed="false">
      <c r="A16" s="7" t="s">
        <v>52</v>
      </c>
      <c r="B16" s="7" t="s">
        <v>2011</v>
      </c>
      <c r="C16" s="7" t="s">
        <v>2012</v>
      </c>
      <c r="D16" s="7" t="s">
        <v>2013</v>
      </c>
      <c r="E16" s="7" t="s">
        <v>2014</v>
      </c>
      <c r="F16" s="7" t="s">
        <v>2015</v>
      </c>
      <c r="G16" s="7" t="s">
        <v>1943</v>
      </c>
      <c r="H16" s="7" t="n">
        <v>63131</v>
      </c>
      <c r="I16" s="1" t="s">
        <v>1944</v>
      </c>
    </row>
    <row r="17" customFormat="false" ht="15" hidden="false" customHeight="false" outlineLevel="0" collapsed="false">
      <c r="A17" s="7" t="s">
        <v>55</v>
      </c>
      <c r="B17" s="7" t="s">
        <v>2016</v>
      </c>
      <c r="C17" s="7" t="s">
        <v>2017</v>
      </c>
      <c r="D17" s="7"/>
      <c r="E17" s="7" t="s">
        <v>2018</v>
      </c>
      <c r="F17" s="7" t="s">
        <v>2019</v>
      </c>
      <c r="G17" s="7" t="s">
        <v>1943</v>
      </c>
      <c r="H17" s="7" t="n">
        <v>19172</v>
      </c>
      <c r="I17" s="1" t="s">
        <v>1953</v>
      </c>
    </row>
    <row r="18" customFormat="false" ht="15" hidden="false" customHeight="false" outlineLevel="0" collapsed="false">
      <c r="A18" s="7" t="s">
        <v>58</v>
      </c>
      <c r="B18" s="7" t="s">
        <v>2020</v>
      </c>
      <c r="C18" s="7" t="s">
        <v>2021</v>
      </c>
      <c r="D18" s="7" t="s">
        <v>2022</v>
      </c>
      <c r="E18" s="7" t="s">
        <v>2023</v>
      </c>
      <c r="F18" s="7" t="s">
        <v>2024</v>
      </c>
      <c r="G18" s="7" t="s">
        <v>1943</v>
      </c>
      <c r="H18" s="7" t="n">
        <v>97271</v>
      </c>
      <c r="I18" s="1" t="s">
        <v>1953</v>
      </c>
    </row>
    <row r="19" customFormat="false" ht="15" hidden="false" customHeight="false" outlineLevel="0" collapsed="false">
      <c r="A19" s="7" t="s">
        <v>61</v>
      </c>
      <c r="B19" s="7" t="s">
        <v>2025</v>
      </c>
      <c r="C19" s="7" t="s">
        <v>2026</v>
      </c>
      <c r="D19" s="7" t="s">
        <v>2027</v>
      </c>
      <c r="E19" s="7" t="s">
        <v>2028</v>
      </c>
      <c r="F19" s="7" t="s">
        <v>2029</v>
      </c>
      <c r="G19" s="7" t="s">
        <v>1943</v>
      </c>
      <c r="H19" s="7" t="n">
        <v>77240</v>
      </c>
      <c r="I19" s="1" t="s">
        <v>1953</v>
      </c>
    </row>
    <row r="20" customFormat="false" ht="15" hidden="false" customHeight="false" outlineLevel="0" collapsed="false">
      <c r="A20" s="7" t="s">
        <v>63</v>
      </c>
      <c r="B20" s="7" t="s">
        <v>2030</v>
      </c>
      <c r="C20" s="7" t="s">
        <v>2031</v>
      </c>
      <c r="D20" s="7"/>
      <c r="E20" s="7" t="s">
        <v>2032</v>
      </c>
      <c r="F20" s="7" t="s">
        <v>2033</v>
      </c>
      <c r="G20" s="7" t="s">
        <v>1951</v>
      </c>
      <c r="H20" s="7" t="s">
        <v>2034</v>
      </c>
      <c r="I20" s="1" t="s">
        <v>1944</v>
      </c>
    </row>
    <row r="21" customFormat="false" ht="15" hidden="false" customHeight="false" outlineLevel="0" collapsed="false">
      <c r="A21" s="7" t="s">
        <v>65</v>
      </c>
      <c r="B21" s="7" t="s">
        <v>2035</v>
      </c>
      <c r="C21" s="7" t="s">
        <v>2036</v>
      </c>
      <c r="D21" s="7" t="s">
        <v>2037</v>
      </c>
      <c r="E21" s="7" t="s">
        <v>2038</v>
      </c>
      <c r="F21" s="7" t="s">
        <v>2039</v>
      </c>
      <c r="G21" s="7" t="s">
        <v>1943</v>
      </c>
      <c r="H21" s="7" t="n">
        <v>10060</v>
      </c>
      <c r="I21" s="1" t="s">
        <v>1944</v>
      </c>
    </row>
    <row r="22" customFormat="false" ht="15" hidden="false" customHeight="false" outlineLevel="0" collapsed="false">
      <c r="A22" s="7" t="s">
        <v>2040</v>
      </c>
      <c r="B22" s="7" t="s">
        <v>2041</v>
      </c>
      <c r="C22" s="7"/>
      <c r="D22" s="7" t="s">
        <v>2042</v>
      </c>
      <c r="E22" s="7" t="s">
        <v>2043</v>
      </c>
      <c r="F22" s="7" t="s">
        <v>2044</v>
      </c>
      <c r="G22" s="7" t="s">
        <v>1951</v>
      </c>
      <c r="H22" s="7" t="s">
        <v>2045</v>
      </c>
      <c r="I22" s="1" t="s">
        <v>1944</v>
      </c>
    </row>
    <row r="23" customFormat="false" ht="15" hidden="false" customHeight="false" outlineLevel="0" collapsed="false">
      <c r="A23" s="7" t="s">
        <v>68</v>
      </c>
      <c r="B23" s="7" t="s">
        <v>2046</v>
      </c>
      <c r="C23" s="7" t="s">
        <v>2047</v>
      </c>
      <c r="D23" s="7" t="s">
        <v>2048</v>
      </c>
      <c r="E23" s="7" t="s">
        <v>2049</v>
      </c>
      <c r="F23" s="7" t="s">
        <v>2050</v>
      </c>
      <c r="G23" s="7" t="s">
        <v>1943</v>
      </c>
      <c r="H23" s="7" t="n">
        <v>49560</v>
      </c>
      <c r="I23" s="1" t="s">
        <v>1953</v>
      </c>
    </row>
    <row r="24" customFormat="false" ht="15" hidden="false" customHeight="false" outlineLevel="0" collapsed="false">
      <c r="A24" s="7" t="s">
        <v>71</v>
      </c>
      <c r="B24" s="7" t="s">
        <v>2051</v>
      </c>
      <c r="C24" s="7" t="s">
        <v>2052</v>
      </c>
      <c r="D24" s="7" t="s">
        <v>2053</v>
      </c>
      <c r="E24" s="7" t="s">
        <v>2054</v>
      </c>
      <c r="F24" s="7" t="s">
        <v>2055</v>
      </c>
      <c r="G24" s="7" t="s">
        <v>1943</v>
      </c>
      <c r="H24" s="7" t="n">
        <v>33982</v>
      </c>
      <c r="I24" s="1" t="s">
        <v>1944</v>
      </c>
    </row>
    <row r="25" customFormat="false" ht="15" hidden="false" customHeight="false" outlineLevel="0" collapsed="false">
      <c r="A25" s="7" t="s">
        <v>73</v>
      </c>
      <c r="B25" s="7" t="s">
        <v>2056</v>
      </c>
      <c r="C25" s="7" t="s">
        <v>2057</v>
      </c>
      <c r="D25" s="7" t="s">
        <v>2058</v>
      </c>
      <c r="E25" s="7" t="s">
        <v>2059</v>
      </c>
      <c r="F25" s="7" t="s">
        <v>2060</v>
      </c>
      <c r="G25" s="7" t="s">
        <v>1943</v>
      </c>
      <c r="H25" s="7" t="n">
        <v>98682</v>
      </c>
      <c r="I25" s="1" t="s">
        <v>1944</v>
      </c>
    </row>
    <row r="26" customFormat="false" ht="15" hidden="false" customHeight="false" outlineLevel="0" collapsed="false">
      <c r="A26" s="7" t="s">
        <v>75</v>
      </c>
      <c r="B26" s="7" t="s">
        <v>2061</v>
      </c>
      <c r="C26" s="7" t="s">
        <v>2062</v>
      </c>
      <c r="D26" s="7" t="s">
        <v>2063</v>
      </c>
      <c r="E26" s="7" t="s">
        <v>2064</v>
      </c>
      <c r="F26" s="7" t="s">
        <v>2065</v>
      </c>
      <c r="G26" s="7" t="s">
        <v>1943</v>
      </c>
      <c r="H26" s="7" t="n">
        <v>80150</v>
      </c>
      <c r="I26" s="1" t="s">
        <v>1953</v>
      </c>
    </row>
    <row r="27" customFormat="false" ht="15" hidden="false" customHeight="false" outlineLevel="0" collapsed="false">
      <c r="A27" s="7" t="s">
        <v>78</v>
      </c>
      <c r="B27" s="7" t="s">
        <v>2066</v>
      </c>
      <c r="C27" s="7"/>
      <c r="D27" s="7" t="s">
        <v>2067</v>
      </c>
      <c r="E27" s="7" t="s">
        <v>2068</v>
      </c>
      <c r="F27" s="7" t="s">
        <v>2055</v>
      </c>
      <c r="G27" s="7" t="s">
        <v>1943</v>
      </c>
      <c r="H27" s="7" t="n">
        <v>33982</v>
      </c>
      <c r="I27" s="1" t="s">
        <v>1944</v>
      </c>
    </row>
    <row r="28" customFormat="false" ht="15" hidden="false" customHeight="false" outlineLevel="0" collapsed="false">
      <c r="A28" s="7" t="s">
        <v>81</v>
      </c>
      <c r="B28" s="7" t="s">
        <v>2069</v>
      </c>
      <c r="C28" s="7" t="s">
        <v>2070</v>
      </c>
      <c r="D28" s="7" t="s">
        <v>2071</v>
      </c>
      <c r="E28" s="7" t="s">
        <v>2072</v>
      </c>
      <c r="F28" s="7" t="s">
        <v>2073</v>
      </c>
      <c r="G28" s="7" t="s">
        <v>1943</v>
      </c>
      <c r="H28" s="7" t="n">
        <v>94975</v>
      </c>
      <c r="I28" s="1" t="s">
        <v>1944</v>
      </c>
    </row>
    <row r="29" customFormat="false" ht="15" hidden="false" customHeight="false" outlineLevel="0" collapsed="false">
      <c r="A29" s="7" t="s">
        <v>84</v>
      </c>
      <c r="B29" s="7" t="s">
        <v>2074</v>
      </c>
      <c r="C29" s="7" t="s">
        <v>2075</v>
      </c>
      <c r="D29" s="7" t="s">
        <v>2076</v>
      </c>
      <c r="E29" s="7" t="s">
        <v>2077</v>
      </c>
      <c r="F29" s="7" t="s">
        <v>2078</v>
      </c>
      <c r="G29" s="7" t="s">
        <v>1951</v>
      </c>
      <c r="H29" s="7" t="s">
        <v>2079</v>
      </c>
      <c r="I29" s="1" t="s">
        <v>1953</v>
      </c>
    </row>
    <row r="30" customFormat="false" ht="15" hidden="false" customHeight="false" outlineLevel="0" collapsed="false">
      <c r="A30" s="7" t="s">
        <v>86</v>
      </c>
      <c r="B30" s="7" t="s">
        <v>2080</v>
      </c>
      <c r="C30" s="7" t="s">
        <v>2081</v>
      </c>
      <c r="D30" s="7" t="s">
        <v>2082</v>
      </c>
      <c r="E30" s="7" t="s">
        <v>2083</v>
      </c>
      <c r="F30" s="7" t="s">
        <v>2084</v>
      </c>
      <c r="G30" s="7" t="s">
        <v>1951</v>
      </c>
      <c r="H30" s="7" t="s">
        <v>2085</v>
      </c>
      <c r="I30" s="1" t="s">
        <v>1953</v>
      </c>
    </row>
    <row r="31" customFormat="false" ht="15" hidden="false" customHeight="false" outlineLevel="0" collapsed="false">
      <c r="A31" s="7" t="s">
        <v>89</v>
      </c>
      <c r="B31" s="7" t="s">
        <v>2086</v>
      </c>
      <c r="C31" s="7" t="s">
        <v>2087</v>
      </c>
      <c r="D31" s="7" t="s">
        <v>2088</v>
      </c>
      <c r="E31" s="7" t="s">
        <v>2089</v>
      </c>
      <c r="F31" s="7" t="s">
        <v>2090</v>
      </c>
      <c r="G31" s="7" t="s">
        <v>1951</v>
      </c>
      <c r="H31" s="7" t="s">
        <v>2091</v>
      </c>
      <c r="I31" s="1" t="s">
        <v>1944</v>
      </c>
    </row>
    <row r="32" customFormat="false" ht="15" hidden="false" customHeight="false" outlineLevel="0" collapsed="false">
      <c r="A32" s="7" t="s">
        <v>91</v>
      </c>
      <c r="B32" s="7" t="s">
        <v>2092</v>
      </c>
      <c r="C32" s="7"/>
      <c r="D32" s="7" t="s">
        <v>2093</v>
      </c>
      <c r="E32" s="7" t="s">
        <v>2094</v>
      </c>
      <c r="F32" s="7" t="s">
        <v>2095</v>
      </c>
      <c r="G32" s="7" t="s">
        <v>1943</v>
      </c>
      <c r="H32" s="7" t="n">
        <v>80044</v>
      </c>
      <c r="I32" s="1" t="s">
        <v>1953</v>
      </c>
    </row>
    <row r="33" customFormat="false" ht="15" hidden="false" customHeight="false" outlineLevel="0" collapsed="false">
      <c r="A33" s="7" t="s">
        <v>2096</v>
      </c>
      <c r="B33" s="7" t="s">
        <v>2097</v>
      </c>
      <c r="C33" s="7" t="s">
        <v>2098</v>
      </c>
      <c r="D33" s="7" t="s">
        <v>2099</v>
      </c>
      <c r="E33" s="7" t="s">
        <v>2100</v>
      </c>
      <c r="F33" s="7" t="s">
        <v>2101</v>
      </c>
      <c r="G33" s="7" t="s">
        <v>1943</v>
      </c>
      <c r="H33" s="7" t="n">
        <v>11407</v>
      </c>
      <c r="I33" s="1" t="s">
        <v>1953</v>
      </c>
    </row>
    <row r="34" customFormat="false" ht="15" hidden="false" customHeight="false" outlineLevel="0" collapsed="false">
      <c r="A34" s="7" t="s">
        <v>2102</v>
      </c>
      <c r="B34" s="7" t="s">
        <v>2103</v>
      </c>
      <c r="C34" s="7" t="s">
        <v>2104</v>
      </c>
      <c r="D34" s="7" t="s">
        <v>2105</v>
      </c>
      <c r="E34" s="7" t="s">
        <v>2106</v>
      </c>
      <c r="F34" s="7" t="s">
        <v>2107</v>
      </c>
      <c r="G34" s="7" t="s">
        <v>1951</v>
      </c>
      <c r="H34" s="7" t="s">
        <v>2108</v>
      </c>
      <c r="I34" s="1" t="s">
        <v>1944</v>
      </c>
    </row>
    <row r="35" customFormat="false" ht="15" hidden="false" customHeight="false" outlineLevel="0" collapsed="false">
      <c r="A35" s="7" t="s">
        <v>95</v>
      </c>
      <c r="B35" s="7" t="s">
        <v>2109</v>
      </c>
      <c r="C35" s="7" t="s">
        <v>2110</v>
      </c>
      <c r="D35" s="7"/>
      <c r="E35" s="7" t="s">
        <v>2111</v>
      </c>
      <c r="F35" s="7" t="s">
        <v>2112</v>
      </c>
      <c r="G35" s="7" t="s">
        <v>1943</v>
      </c>
      <c r="H35" s="7" t="n">
        <v>58207</v>
      </c>
      <c r="I35" s="1" t="s">
        <v>1953</v>
      </c>
    </row>
    <row r="36" customFormat="false" ht="15" hidden="false" customHeight="false" outlineLevel="0" collapsed="false">
      <c r="A36" s="7" t="s">
        <v>97</v>
      </c>
      <c r="B36" s="7" t="s">
        <v>2113</v>
      </c>
      <c r="C36" s="7" t="s">
        <v>2114</v>
      </c>
      <c r="D36" s="7" t="s">
        <v>2115</v>
      </c>
      <c r="E36" s="7" t="s">
        <v>2116</v>
      </c>
      <c r="F36" s="7" t="s">
        <v>2117</v>
      </c>
      <c r="G36" s="7" t="s">
        <v>2118</v>
      </c>
      <c r="H36" s="7" t="s">
        <v>2119</v>
      </c>
      <c r="I36" s="1" t="s">
        <v>1944</v>
      </c>
    </row>
    <row r="37" customFormat="false" ht="15" hidden="false" customHeight="false" outlineLevel="0" collapsed="false">
      <c r="A37" s="7" t="s">
        <v>100</v>
      </c>
      <c r="B37" s="7" t="s">
        <v>2120</v>
      </c>
      <c r="C37" s="7" t="s">
        <v>2121</v>
      </c>
      <c r="D37" s="7" t="s">
        <v>2122</v>
      </c>
      <c r="E37" s="7" t="s">
        <v>2123</v>
      </c>
      <c r="F37" s="7" t="s">
        <v>2124</v>
      </c>
      <c r="G37" s="7" t="s">
        <v>1943</v>
      </c>
      <c r="H37" s="7" t="n">
        <v>25362</v>
      </c>
      <c r="I37" s="1" t="s">
        <v>1953</v>
      </c>
    </row>
    <row r="38" customFormat="false" ht="15" hidden="false" customHeight="false" outlineLevel="0" collapsed="false">
      <c r="A38" s="7" t="s">
        <v>102</v>
      </c>
      <c r="B38" s="7" t="s">
        <v>2125</v>
      </c>
      <c r="C38" s="7" t="s">
        <v>2126</v>
      </c>
      <c r="D38" s="7" t="s">
        <v>2127</v>
      </c>
      <c r="E38" s="7" t="s">
        <v>2128</v>
      </c>
      <c r="F38" s="7" t="s">
        <v>2129</v>
      </c>
      <c r="G38" s="7" t="s">
        <v>1943</v>
      </c>
      <c r="H38" s="7" t="n">
        <v>72204</v>
      </c>
      <c r="I38" s="1" t="s">
        <v>1953</v>
      </c>
    </row>
    <row r="39" customFormat="false" ht="15" hidden="false" customHeight="false" outlineLevel="0" collapsed="false">
      <c r="A39" s="7" t="s">
        <v>104</v>
      </c>
      <c r="B39" s="7" t="s">
        <v>2130</v>
      </c>
      <c r="C39" s="7" t="s">
        <v>2131</v>
      </c>
      <c r="D39" s="7" t="s">
        <v>2132</v>
      </c>
      <c r="E39" s="7" t="s">
        <v>2133</v>
      </c>
      <c r="F39" s="7" t="s">
        <v>2134</v>
      </c>
      <c r="G39" s="7" t="s">
        <v>1943</v>
      </c>
      <c r="H39" s="7" t="n">
        <v>80291</v>
      </c>
      <c r="I39" s="1" t="s">
        <v>1953</v>
      </c>
    </row>
    <row r="40" customFormat="false" ht="15" hidden="false" customHeight="false" outlineLevel="0" collapsed="false">
      <c r="A40" s="7" t="s">
        <v>106</v>
      </c>
      <c r="B40" s="7" t="s">
        <v>2135</v>
      </c>
      <c r="C40" s="7" t="s">
        <v>2136</v>
      </c>
      <c r="D40" s="7" t="s">
        <v>2137</v>
      </c>
      <c r="E40" s="7" t="s">
        <v>2138</v>
      </c>
      <c r="F40" s="7" t="s">
        <v>2139</v>
      </c>
      <c r="G40" s="7" t="s">
        <v>1943</v>
      </c>
      <c r="H40" s="7" t="n">
        <v>55458</v>
      </c>
      <c r="I40" s="1" t="s">
        <v>1953</v>
      </c>
    </row>
    <row r="41" customFormat="false" ht="15" hidden="false" customHeight="false" outlineLevel="0" collapsed="false">
      <c r="A41" s="7" t="s">
        <v>108</v>
      </c>
      <c r="B41" s="7" t="s">
        <v>2140</v>
      </c>
      <c r="C41" s="7"/>
      <c r="D41" s="7"/>
      <c r="E41" s="7" t="s">
        <v>2141</v>
      </c>
      <c r="F41" s="7" t="s">
        <v>2142</v>
      </c>
      <c r="G41" s="7" t="s">
        <v>1943</v>
      </c>
      <c r="H41" s="7" t="n">
        <v>85715</v>
      </c>
      <c r="I41" s="1" t="s">
        <v>1944</v>
      </c>
    </row>
    <row r="42" customFormat="false" ht="15" hidden="false" customHeight="false" outlineLevel="0" collapsed="false">
      <c r="A42" s="7" t="s">
        <v>110</v>
      </c>
      <c r="B42" s="7" t="s">
        <v>2143</v>
      </c>
      <c r="C42" s="7"/>
      <c r="D42" s="7" t="s">
        <v>2144</v>
      </c>
      <c r="E42" s="7" t="s">
        <v>2145</v>
      </c>
      <c r="F42" s="7" t="s">
        <v>2146</v>
      </c>
      <c r="G42" s="7" t="s">
        <v>1943</v>
      </c>
      <c r="H42" s="7" t="n">
        <v>70116</v>
      </c>
      <c r="I42" s="1" t="s">
        <v>1953</v>
      </c>
    </row>
    <row r="43" customFormat="false" ht="15" hidden="false" customHeight="false" outlineLevel="0" collapsed="false">
      <c r="A43" s="7" t="s">
        <v>113</v>
      </c>
      <c r="B43" s="7" t="s">
        <v>2147</v>
      </c>
      <c r="C43" s="7" t="s">
        <v>2148</v>
      </c>
      <c r="D43" s="7" t="s">
        <v>2149</v>
      </c>
      <c r="E43" s="7" t="s">
        <v>2150</v>
      </c>
      <c r="F43" s="7" t="s">
        <v>2151</v>
      </c>
      <c r="G43" s="7" t="s">
        <v>1943</v>
      </c>
      <c r="H43" s="7" t="n">
        <v>6183</v>
      </c>
      <c r="I43" s="1" t="s">
        <v>1944</v>
      </c>
    </row>
    <row r="44" customFormat="false" ht="15" hidden="false" customHeight="false" outlineLevel="0" collapsed="false">
      <c r="A44" s="7" t="s">
        <v>115</v>
      </c>
      <c r="B44" s="7" t="s">
        <v>2152</v>
      </c>
      <c r="C44" s="7" t="s">
        <v>2153</v>
      </c>
      <c r="D44" s="7" t="s">
        <v>2154</v>
      </c>
      <c r="E44" s="7" t="s">
        <v>2155</v>
      </c>
      <c r="F44" s="7" t="s">
        <v>2156</v>
      </c>
      <c r="G44" s="7" t="s">
        <v>1943</v>
      </c>
      <c r="H44" s="7" t="n">
        <v>84409</v>
      </c>
      <c r="I44" s="1" t="s">
        <v>1944</v>
      </c>
    </row>
    <row r="45" customFormat="false" ht="15" hidden="false" customHeight="false" outlineLevel="0" collapsed="false">
      <c r="A45" s="7" t="s">
        <v>118</v>
      </c>
      <c r="B45" s="7" t="s">
        <v>2157</v>
      </c>
      <c r="C45" s="7"/>
      <c r="D45" s="7" t="s">
        <v>2158</v>
      </c>
      <c r="E45" s="7" t="s">
        <v>2159</v>
      </c>
      <c r="F45" s="7" t="s">
        <v>2160</v>
      </c>
      <c r="G45" s="7" t="s">
        <v>1943</v>
      </c>
      <c r="H45" s="7" t="n">
        <v>2216</v>
      </c>
      <c r="I45" s="1" t="s">
        <v>1953</v>
      </c>
    </row>
    <row r="46" customFormat="false" ht="15" hidden="false" customHeight="false" outlineLevel="0" collapsed="false">
      <c r="A46" s="7" t="s">
        <v>121</v>
      </c>
      <c r="B46" s="7" t="s">
        <v>2161</v>
      </c>
      <c r="C46" s="7" t="s">
        <v>2162</v>
      </c>
      <c r="D46" s="7" t="s">
        <v>2163</v>
      </c>
      <c r="E46" s="7" t="s">
        <v>2164</v>
      </c>
      <c r="F46" s="7" t="s">
        <v>2165</v>
      </c>
      <c r="G46" s="7" t="s">
        <v>1943</v>
      </c>
      <c r="H46" s="7" t="n">
        <v>14604</v>
      </c>
      <c r="I46" s="1" t="s">
        <v>1944</v>
      </c>
    </row>
    <row r="47" customFormat="false" ht="15" hidden="false" customHeight="false" outlineLevel="0" collapsed="false">
      <c r="A47" s="7" t="s">
        <v>123</v>
      </c>
      <c r="B47" s="7" t="s">
        <v>2166</v>
      </c>
      <c r="C47" s="7" t="s">
        <v>2167</v>
      </c>
      <c r="D47" s="7" t="s">
        <v>2168</v>
      </c>
      <c r="E47" s="7" t="s">
        <v>2169</v>
      </c>
      <c r="F47" s="7" t="s">
        <v>2170</v>
      </c>
      <c r="G47" s="7" t="s">
        <v>1943</v>
      </c>
      <c r="H47" s="7" t="n">
        <v>10469</v>
      </c>
      <c r="I47" s="1" t="s">
        <v>1953</v>
      </c>
    </row>
    <row r="48" customFormat="false" ht="15" hidden="false" customHeight="false" outlineLevel="0" collapsed="false">
      <c r="A48" s="7" t="s">
        <v>126</v>
      </c>
      <c r="B48" s="7" t="s">
        <v>2171</v>
      </c>
      <c r="C48" s="7"/>
      <c r="D48" s="7" t="s">
        <v>2172</v>
      </c>
      <c r="E48" s="7" t="s">
        <v>2173</v>
      </c>
      <c r="F48" s="7" t="s">
        <v>2174</v>
      </c>
      <c r="G48" s="7" t="s">
        <v>1943</v>
      </c>
      <c r="H48" s="7" t="n">
        <v>35205</v>
      </c>
      <c r="I48" s="1" t="s">
        <v>1944</v>
      </c>
    </row>
    <row r="49" customFormat="false" ht="15" hidden="false" customHeight="false" outlineLevel="0" collapsed="false">
      <c r="A49" s="7" t="s">
        <v>129</v>
      </c>
      <c r="B49" s="7" t="s">
        <v>2175</v>
      </c>
      <c r="C49" s="7" t="s">
        <v>2176</v>
      </c>
      <c r="D49" s="7" t="s">
        <v>2177</v>
      </c>
      <c r="E49" s="7" t="s">
        <v>2178</v>
      </c>
      <c r="F49" s="7" t="s">
        <v>2179</v>
      </c>
      <c r="G49" s="7" t="s">
        <v>1943</v>
      </c>
      <c r="H49" s="7" t="n">
        <v>92415</v>
      </c>
      <c r="I49" s="1" t="s">
        <v>1944</v>
      </c>
    </row>
    <row r="50" customFormat="false" ht="15" hidden="false" customHeight="false" outlineLevel="0" collapsed="false">
      <c r="A50" s="7" t="s">
        <v>132</v>
      </c>
      <c r="B50" s="7" t="s">
        <v>2180</v>
      </c>
      <c r="C50" s="7" t="s">
        <v>2181</v>
      </c>
      <c r="D50" s="7"/>
      <c r="E50" s="7" t="s">
        <v>2182</v>
      </c>
      <c r="F50" s="7" t="s">
        <v>2183</v>
      </c>
      <c r="G50" s="7" t="s">
        <v>1943</v>
      </c>
      <c r="H50" s="7" t="n">
        <v>23514</v>
      </c>
      <c r="I50" s="1" t="s">
        <v>1953</v>
      </c>
    </row>
    <row r="51" customFormat="false" ht="15" hidden="false" customHeight="false" outlineLevel="0" collapsed="false">
      <c r="A51" s="7" t="s">
        <v>135</v>
      </c>
      <c r="B51" s="7" t="s">
        <v>2184</v>
      </c>
      <c r="C51" s="7" t="s">
        <v>2185</v>
      </c>
      <c r="D51" s="7" t="s">
        <v>2186</v>
      </c>
      <c r="E51" s="7" t="s">
        <v>2187</v>
      </c>
      <c r="F51" s="7" t="s">
        <v>2188</v>
      </c>
      <c r="G51" s="7" t="s">
        <v>1943</v>
      </c>
      <c r="H51" s="7" t="n">
        <v>20409</v>
      </c>
      <c r="I51" s="1" t="s">
        <v>1953</v>
      </c>
    </row>
    <row r="52" customFormat="false" ht="15" hidden="false" customHeight="false" outlineLevel="0" collapsed="false">
      <c r="A52" s="7" t="s">
        <v>137</v>
      </c>
      <c r="B52" s="7" t="s">
        <v>2189</v>
      </c>
      <c r="C52" s="7" t="s">
        <v>2190</v>
      </c>
      <c r="D52" s="7" t="s">
        <v>2191</v>
      </c>
      <c r="E52" s="7" t="s">
        <v>2192</v>
      </c>
      <c r="F52" s="7" t="s">
        <v>2193</v>
      </c>
      <c r="G52" s="7" t="s">
        <v>1943</v>
      </c>
      <c r="H52" s="7" t="n">
        <v>33355</v>
      </c>
      <c r="I52" s="1" t="s">
        <v>1953</v>
      </c>
    </row>
    <row r="53" customFormat="false" ht="15" hidden="false" customHeight="false" outlineLevel="0" collapsed="false">
      <c r="A53" s="7" t="s">
        <v>140</v>
      </c>
      <c r="B53" s="7" t="s">
        <v>2194</v>
      </c>
      <c r="C53" s="7" t="s">
        <v>2195</v>
      </c>
      <c r="D53" s="7" t="s">
        <v>2196</v>
      </c>
      <c r="E53" s="7" t="s">
        <v>2197</v>
      </c>
      <c r="F53" s="7" t="s">
        <v>1950</v>
      </c>
      <c r="G53" s="7" t="s">
        <v>1951</v>
      </c>
      <c r="H53" s="7" t="s">
        <v>1952</v>
      </c>
      <c r="I53" s="1" t="s">
        <v>1944</v>
      </c>
    </row>
    <row r="54" customFormat="false" ht="15" hidden="false" customHeight="false" outlineLevel="0" collapsed="false">
      <c r="A54" s="7" t="s">
        <v>142</v>
      </c>
      <c r="B54" s="7" t="s">
        <v>2198</v>
      </c>
      <c r="C54" s="7" t="s">
        <v>2199</v>
      </c>
      <c r="D54" s="7"/>
      <c r="E54" s="7" t="s">
        <v>2200</v>
      </c>
      <c r="F54" s="7" t="s">
        <v>2201</v>
      </c>
      <c r="G54" s="7" t="s">
        <v>2118</v>
      </c>
      <c r="H54" s="7" t="s">
        <v>2202</v>
      </c>
      <c r="I54" s="1" t="s">
        <v>1953</v>
      </c>
    </row>
    <row r="55" customFormat="false" ht="15" hidden="false" customHeight="false" outlineLevel="0" collapsed="false">
      <c r="A55" s="7" t="s">
        <v>2203</v>
      </c>
      <c r="B55" s="7" t="s">
        <v>2204</v>
      </c>
      <c r="C55" s="7" t="s">
        <v>2205</v>
      </c>
      <c r="D55" s="7" t="s">
        <v>2206</v>
      </c>
      <c r="E55" s="7" t="s">
        <v>2207</v>
      </c>
      <c r="F55" s="7" t="s">
        <v>2208</v>
      </c>
      <c r="G55" s="7" t="s">
        <v>1943</v>
      </c>
      <c r="H55" s="7" t="n">
        <v>84605</v>
      </c>
      <c r="I55" s="1" t="s">
        <v>1953</v>
      </c>
    </row>
    <row r="56" customFormat="false" ht="15" hidden="false" customHeight="false" outlineLevel="0" collapsed="false">
      <c r="A56" s="7" t="s">
        <v>144</v>
      </c>
      <c r="B56" s="7" t="s">
        <v>2209</v>
      </c>
      <c r="C56" s="7" t="s">
        <v>2210</v>
      </c>
      <c r="D56" s="7" t="s">
        <v>2211</v>
      </c>
      <c r="E56" s="7" t="s">
        <v>2212</v>
      </c>
      <c r="F56" s="7" t="s">
        <v>2213</v>
      </c>
      <c r="G56" s="7" t="s">
        <v>1943</v>
      </c>
      <c r="H56" s="7" t="n">
        <v>43666</v>
      </c>
      <c r="I56" s="1" t="s">
        <v>1953</v>
      </c>
    </row>
    <row r="57" customFormat="false" ht="15" hidden="false" customHeight="false" outlineLevel="0" collapsed="false">
      <c r="A57" s="7" t="s">
        <v>146</v>
      </c>
      <c r="B57" s="7" t="s">
        <v>2214</v>
      </c>
      <c r="C57" s="7"/>
      <c r="D57" s="7" t="s">
        <v>2215</v>
      </c>
      <c r="E57" s="7" t="s">
        <v>2216</v>
      </c>
      <c r="F57" s="7" t="s">
        <v>2217</v>
      </c>
      <c r="G57" s="7" t="s">
        <v>1943</v>
      </c>
      <c r="H57" s="7" t="n">
        <v>8650</v>
      </c>
      <c r="I57" s="1" t="s">
        <v>1953</v>
      </c>
    </row>
    <row r="58" customFormat="false" ht="15" hidden="false" customHeight="false" outlineLevel="0" collapsed="false">
      <c r="A58" s="7" t="s">
        <v>149</v>
      </c>
      <c r="B58" s="7" t="s">
        <v>2218</v>
      </c>
      <c r="C58" s="7" t="s">
        <v>2219</v>
      </c>
      <c r="D58" s="7" t="s">
        <v>2220</v>
      </c>
      <c r="E58" s="7" t="s">
        <v>2221</v>
      </c>
      <c r="F58" s="7" t="s">
        <v>2222</v>
      </c>
      <c r="G58" s="7" t="s">
        <v>1943</v>
      </c>
      <c r="H58" s="7" t="n">
        <v>33686</v>
      </c>
      <c r="I58" s="1" t="s">
        <v>1944</v>
      </c>
    </row>
    <row r="59" customFormat="false" ht="15" hidden="false" customHeight="false" outlineLevel="0" collapsed="false">
      <c r="A59" s="7" t="s">
        <v>151</v>
      </c>
      <c r="B59" s="7" t="s">
        <v>2223</v>
      </c>
      <c r="C59" s="7" t="s">
        <v>2224</v>
      </c>
      <c r="D59" s="7" t="s">
        <v>2225</v>
      </c>
      <c r="E59" s="7" t="s">
        <v>2226</v>
      </c>
      <c r="F59" s="7" t="s">
        <v>2227</v>
      </c>
      <c r="G59" s="7" t="s">
        <v>1943</v>
      </c>
      <c r="H59" s="7" t="n">
        <v>32590</v>
      </c>
      <c r="I59" s="1" t="s">
        <v>1953</v>
      </c>
    </row>
    <row r="60" customFormat="false" ht="15" hidden="false" customHeight="false" outlineLevel="0" collapsed="false">
      <c r="A60" s="7" t="s">
        <v>154</v>
      </c>
      <c r="B60" s="7" t="s">
        <v>2228</v>
      </c>
      <c r="C60" s="7"/>
      <c r="D60" s="7" t="s">
        <v>2229</v>
      </c>
      <c r="E60" s="7" t="s">
        <v>2230</v>
      </c>
      <c r="F60" s="7" t="s">
        <v>2231</v>
      </c>
      <c r="G60" s="7" t="s">
        <v>1943</v>
      </c>
      <c r="H60" s="7" t="n">
        <v>33543</v>
      </c>
      <c r="I60" s="1" t="s">
        <v>1944</v>
      </c>
    </row>
    <row r="61" customFormat="false" ht="15" hidden="false" customHeight="false" outlineLevel="0" collapsed="false">
      <c r="A61" s="7" t="s">
        <v>156</v>
      </c>
      <c r="B61" s="7" t="s">
        <v>2232</v>
      </c>
      <c r="C61" s="7" t="s">
        <v>2233</v>
      </c>
      <c r="D61" s="7"/>
      <c r="E61" s="7" t="s">
        <v>2234</v>
      </c>
      <c r="F61" s="7" t="s">
        <v>2235</v>
      </c>
      <c r="G61" s="7" t="s">
        <v>1943</v>
      </c>
      <c r="H61" s="7" t="n">
        <v>55123</v>
      </c>
      <c r="I61" s="1" t="s">
        <v>1944</v>
      </c>
    </row>
    <row r="62" customFormat="false" ht="15" hidden="false" customHeight="false" outlineLevel="0" collapsed="false">
      <c r="A62" s="7" t="s">
        <v>158</v>
      </c>
      <c r="B62" s="7" t="s">
        <v>2236</v>
      </c>
      <c r="C62" s="7" t="s">
        <v>2237</v>
      </c>
      <c r="D62" s="7" t="s">
        <v>2238</v>
      </c>
      <c r="E62" s="7" t="s">
        <v>2239</v>
      </c>
      <c r="F62" s="7" t="s">
        <v>2240</v>
      </c>
      <c r="G62" s="7" t="s">
        <v>1943</v>
      </c>
      <c r="H62" s="7" t="n">
        <v>46862</v>
      </c>
      <c r="I62" s="1" t="s">
        <v>1953</v>
      </c>
    </row>
    <row r="63" customFormat="false" ht="15" hidden="false" customHeight="false" outlineLevel="0" collapsed="false">
      <c r="A63" s="7" t="s">
        <v>160</v>
      </c>
      <c r="B63" s="7" t="s">
        <v>2241</v>
      </c>
      <c r="C63" s="7"/>
      <c r="D63" s="7" t="s">
        <v>2242</v>
      </c>
      <c r="E63" s="7" t="s">
        <v>2243</v>
      </c>
      <c r="F63" s="7" t="s">
        <v>2244</v>
      </c>
      <c r="G63" s="7" t="s">
        <v>2118</v>
      </c>
      <c r="H63" s="7" t="s">
        <v>2245</v>
      </c>
      <c r="I63" s="1" t="s">
        <v>1944</v>
      </c>
    </row>
    <row r="64" customFormat="false" ht="15" hidden="false" customHeight="false" outlineLevel="0" collapsed="false">
      <c r="A64" s="7" t="s">
        <v>163</v>
      </c>
      <c r="B64" s="7" t="s">
        <v>2246</v>
      </c>
      <c r="C64" s="7"/>
      <c r="D64" s="7" t="s">
        <v>2247</v>
      </c>
      <c r="E64" s="7" t="s">
        <v>2248</v>
      </c>
      <c r="F64" s="7" t="s">
        <v>2249</v>
      </c>
      <c r="G64" s="7" t="s">
        <v>1943</v>
      </c>
      <c r="H64" s="7" t="n">
        <v>34114</v>
      </c>
      <c r="I64" s="1" t="s">
        <v>1944</v>
      </c>
    </row>
    <row r="65" customFormat="false" ht="15" hidden="false" customHeight="false" outlineLevel="0" collapsed="false">
      <c r="A65" s="7" t="s">
        <v>165</v>
      </c>
      <c r="B65" s="7" t="s">
        <v>2250</v>
      </c>
      <c r="C65" s="7" t="s">
        <v>2251</v>
      </c>
      <c r="D65" s="7" t="s">
        <v>2252</v>
      </c>
      <c r="E65" s="7" t="s">
        <v>2253</v>
      </c>
      <c r="F65" s="7" t="s">
        <v>2254</v>
      </c>
      <c r="G65" s="7" t="s">
        <v>1943</v>
      </c>
      <c r="H65" s="7" t="n">
        <v>60681</v>
      </c>
      <c r="I65" s="1" t="s">
        <v>1953</v>
      </c>
    </row>
    <row r="66" customFormat="false" ht="15" hidden="false" customHeight="false" outlineLevel="0" collapsed="false">
      <c r="A66" s="7" t="s">
        <v>167</v>
      </c>
      <c r="B66" s="7" t="s">
        <v>2255</v>
      </c>
      <c r="C66" s="7"/>
      <c r="D66" s="7" t="s">
        <v>2256</v>
      </c>
      <c r="E66" s="7" t="s">
        <v>2257</v>
      </c>
      <c r="F66" s="7" t="s">
        <v>2258</v>
      </c>
      <c r="G66" s="7" t="s">
        <v>1943</v>
      </c>
      <c r="H66" s="7" t="n">
        <v>7104</v>
      </c>
      <c r="I66" s="1" t="s">
        <v>1944</v>
      </c>
    </row>
    <row r="67" customFormat="false" ht="15" hidden="false" customHeight="false" outlineLevel="0" collapsed="false">
      <c r="A67" s="7" t="s">
        <v>169</v>
      </c>
      <c r="B67" s="7" t="s">
        <v>2259</v>
      </c>
      <c r="C67" s="7" t="s">
        <v>2260</v>
      </c>
      <c r="D67" s="7" t="s">
        <v>2261</v>
      </c>
      <c r="E67" s="7" t="s">
        <v>2262</v>
      </c>
      <c r="F67" s="7" t="s">
        <v>2263</v>
      </c>
      <c r="G67" s="7" t="s">
        <v>1943</v>
      </c>
      <c r="H67" s="7" t="n">
        <v>22184</v>
      </c>
      <c r="I67" s="1" t="s">
        <v>1944</v>
      </c>
    </row>
    <row r="68" customFormat="false" ht="15" hidden="false" customHeight="false" outlineLevel="0" collapsed="false">
      <c r="A68" s="7" t="s">
        <v>171</v>
      </c>
      <c r="B68" s="7" t="s">
        <v>2264</v>
      </c>
      <c r="C68" s="7" t="s">
        <v>2265</v>
      </c>
      <c r="D68" s="7" t="s">
        <v>2266</v>
      </c>
      <c r="E68" s="7" t="s">
        <v>2267</v>
      </c>
      <c r="F68" s="7" t="s">
        <v>2268</v>
      </c>
      <c r="G68" s="7" t="s">
        <v>1943</v>
      </c>
      <c r="H68" s="7" t="n">
        <v>76178</v>
      </c>
      <c r="I68" s="1" t="s">
        <v>1944</v>
      </c>
    </row>
    <row r="69" customFormat="false" ht="15" hidden="false" customHeight="false" outlineLevel="0" collapsed="false">
      <c r="A69" s="7" t="s">
        <v>174</v>
      </c>
      <c r="B69" s="7" t="s">
        <v>2269</v>
      </c>
      <c r="C69" s="7" t="s">
        <v>2270</v>
      </c>
      <c r="D69" s="7" t="s">
        <v>2271</v>
      </c>
      <c r="E69" s="7" t="s">
        <v>2272</v>
      </c>
      <c r="F69" s="7" t="s">
        <v>2273</v>
      </c>
      <c r="G69" s="7" t="s">
        <v>1943</v>
      </c>
      <c r="H69" s="7" t="n">
        <v>91505</v>
      </c>
      <c r="I69" s="1" t="s">
        <v>1953</v>
      </c>
    </row>
    <row r="70" customFormat="false" ht="15" hidden="false" customHeight="false" outlineLevel="0" collapsed="false">
      <c r="A70" s="7" t="s">
        <v>176</v>
      </c>
      <c r="B70" s="7" t="s">
        <v>2274</v>
      </c>
      <c r="C70" s="7" t="s">
        <v>2275</v>
      </c>
      <c r="D70" s="7" t="s">
        <v>2276</v>
      </c>
      <c r="E70" s="7" t="s">
        <v>2277</v>
      </c>
      <c r="F70" s="7" t="s">
        <v>2278</v>
      </c>
      <c r="G70" s="7" t="s">
        <v>1943</v>
      </c>
      <c r="H70" s="7" t="n">
        <v>37665</v>
      </c>
      <c r="I70" s="1" t="s">
        <v>1953</v>
      </c>
    </row>
    <row r="71" customFormat="false" ht="15" hidden="false" customHeight="false" outlineLevel="0" collapsed="false">
      <c r="A71" s="7" t="s">
        <v>179</v>
      </c>
      <c r="B71" s="7" t="s">
        <v>2279</v>
      </c>
      <c r="C71" s="7" t="s">
        <v>2280</v>
      </c>
      <c r="D71" s="7" t="s">
        <v>2281</v>
      </c>
      <c r="E71" s="7" t="s">
        <v>2282</v>
      </c>
      <c r="F71" s="7" t="s">
        <v>2283</v>
      </c>
      <c r="G71" s="7" t="s">
        <v>2118</v>
      </c>
      <c r="H71" s="7" t="s">
        <v>2284</v>
      </c>
      <c r="I71" s="1" t="s">
        <v>1944</v>
      </c>
    </row>
    <row r="72" customFormat="false" ht="15" hidden="false" customHeight="false" outlineLevel="0" collapsed="false">
      <c r="A72" s="7" t="s">
        <v>181</v>
      </c>
      <c r="B72" s="7" t="s">
        <v>2285</v>
      </c>
      <c r="C72" s="7" t="s">
        <v>2286</v>
      </c>
      <c r="D72" s="7" t="s">
        <v>2287</v>
      </c>
      <c r="E72" s="7" t="s">
        <v>2288</v>
      </c>
      <c r="F72" s="7" t="s">
        <v>2289</v>
      </c>
      <c r="G72" s="7" t="s">
        <v>1943</v>
      </c>
      <c r="H72" s="7" t="n">
        <v>43231</v>
      </c>
      <c r="I72" s="1" t="s">
        <v>1953</v>
      </c>
    </row>
    <row r="73" customFormat="false" ht="15" hidden="false" customHeight="false" outlineLevel="0" collapsed="false">
      <c r="A73" s="7" t="s">
        <v>183</v>
      </c>
      <c r="B73" s="7" t="s">
        <v>2290</v>
      </c>
      <c r="C73" s="7" t="s">
        <v>2291</v>
      </c>
      <c r="D73" s="7" t="s">
        <v>2292</v>
      </c>
      <c r="E73" s="7" t="s">
        <v>2293</v>
      </c>
      <c r="F73" s="7" t="s">
        <v>2294</v>
      </c>
      <c r="G73" s="7" t="s">
        <v>1951</v>
      </c>
      <c r="H73" s="7" t="s">
        <v>2295</v>
      </c>
      <c r="I73" s="1" t="s">
        <v>1953</v>
      </c>
    </row>
    <row r="74" customFormat="false" ht="15" hidden="false" customHeight="false" outlineLevel="0" collapsed="false">
      <c r="A74" s="7" t="s">
        <v>185</v>
      </c>
      <c r="B74" s="7" t="s">
        <v>2296</v>
      </c>
      <c r="C74" s="7"/>
      <c r="D74" s="7" t="s">
        <v>2297</v>
      </c>
      <c r="E74" s="7" t="s">
        <v>2298</v>
      </c>
      <c r="F74" s="7" t="s">
        <v>2146</v>
      </c>
      <c r="G74" s="7" t="s">
        <v>1943</v>
      </c>
      <c r="H74" s="7" t="n">
        <v>70183</v>
      </c>
      <c r="I74" s="1" t="s">
        <v>1953</v>
      </c>
    </row>
    <row r="75" customFormat="false" ht="15" hidden="false" customHeight="false" outlineLevel="0" collapsed="false">
      <c r="A75" s="7" t="s">
        <v>188</v>
      </c>
      <c r="B75" s="7" t="s">
        <v>2299</v>
      </c>
      <c r="C75" s="7"/>
      <c r="D75" s="7" t="s">
        <v>2300</v>
      </c>
      <c r="E75" s="7" t="s">
        <v>2301</v>
      </c>
      <c r="F75" s="7" t="s">
        <v>2302</v>
      </c>
      <c r="G75" s="7" t="s">
        <v>1943</v>
      </c>
      <c r="H75" s="7" t="n">
        <v>28230</v>
      </c>
      <c r="I75" s="1" t="s">
        <v>1944</v>
      </c>
    </row>
    <row r="76" customFormat="false" ht="15" hidden="false" customHeight="false" outlineLevel="0" collapsed="false">
      <c r="A76" s="7" t="s">
        <v>190</v>
      </c>
      <c r="B76" s="7" t="s">
        <v>2303</v>
      </c>
      <c r="C76" s="7" t="s">
        <v>2304</v>
      </c>
      <c r="D76" s="7" t="s">
        <v>2305</v>
      </c>
      <c r="E76" s="7" t="s">
        <v>2306</v>
      </c>
      <c r="F76" s="7" t="s">
        <v>1964</v>
      </c>
      <c r="G76" s="7" t="s">
        <v>1943</v>
      </c>
      <c r="H76" s="7" t="n">
        <v>1114</v>
      </c>
      <c r="I76" s="1" t="s">
        <v>1944</v>
      </c>
    </row>
    <row r="77" customFormat="false" ht="15" hidden="false" customHeight="false" outlineLevel="0" collapsed="false">
      <c r="A77" s="7" t="s">
        <v>193</v>
      </c>
      <c r="B77" s="7" t="s">
        <v>2307</v>
      </c>
      <c r="C77" s="7" t="s">
        <v>2308</v>
      </c>
      <c r="D77" s="7" t="s">
        <v>2309</v>
      </c>
      <c r="E77" s="7" t="s">
        <v>2310</v>
      </c>
      <c r="F77" s="7" t="s">
        <v>2311</v>
      </c>
      <c r="G77" s="7" t="s">
        <v>1951</v>
      </c>
      <c r="H77" s="7" t="s">
        <v>2312</v>
      </c>
      <c r="I77" s="1" t="s">
        <v>1944</v>
      </c>
    </row>
    <row r="78" customFormat="false" ht="15" hidden="false" customHeight="false" outlineLevel="0" collapsed="false">
      <c r="A78" s="7" t="s">
        <v>196</v>
      </c>
      <c r="B78" s="7" t="s">
        <v>2313</v>
      </c>
      <c r="C78" s="7"/>
      <c r="D78" s="7" t="s">
        <v>2314</v>
      </c>
      <c r="E78" s="7" t="s">
        <v>2315</v>
      </c>
      <c r="F78" s="7" t="s">
        <v>2316</v>
      </c>
      <c r="G78" s="7" t="s">
        <v>1951</v>
      </c>
      <c r="H78" s="7" t="s">
        <v>2317</v>
      </c>
      <c r="I78" s="1" t="s">
        <v>1944</v>
      </c>
    </row>
    <row r="79" customFormat="false" ht="15" hidden="false" customHeight="false" outlineLevel="0" collapsed="false">
      <c r="A79" s="7" t="s">
        <v>199</v>
      </c>
      <c r="B79" s="7" t="s">
        <v>2318</v>
      </c>
      <c r="C79" s="7" t="s">
        <v>2319</v>
      </c>
      <c r="D79" s="7" t="s">
        <v>2320</v>
      </c>
      <c r="E79" s="7" t="s">
        <v>2321</v>
      </c>
      <c r="F79" s="7" t="s">
        <v>2322</v>
      </c>
      <c r="G79" s="7" t="s">
        <v>1943</v>
      </c>
      <c r="H79" s="7" t="n">
        <v>79705</v>
      </c>
      <c r="I79" s="1" t="s">
        <v>1953</v>
      </c>
    </row>
    <row r="80" customFormat="false" ht="15" hidden="false" customHeight="false" outlineLevel="0" collapsed="false">
      <c r="A80" s="7" t="s">
        <v>201</v>
      </c>
      <c r="B80" s="7" t="s">
        <v>2323</v>
      </c>
      <c r="C80" s="7" t="s">
        <v>2324</v>
      </c>
      <c r="D80" s="7" t="s">
        <v>2325</v>
      </c>
      <c r="E80" s="7" t="s">
        <v>2326</v>
      </c>
      <c r="F80" s="7" t="s">
        <v>2327</v>
      </c>
      <c r="G80" s="7" t="s">
        <v>1943</v>
      </c>
      <c r="H80" s="7" t="n">
        <v>75323</v>
      </c>
      <c r="I80" s="1" t="s">
        <v>1944</v>
      </c>
    </row>
    <row r="81" customFormat="false" ht="15" hidden="false" customHeight="false" outlineLevel="0" collapsed="false">
      <c r="A81" s="7" t="s">
        <v>203</v>
      </c>
      <c r="B81" s="7" t="s">
        <v>2328</v>
      </c>
      <c r="C81" s="7" t="s">
        <v>2329</v>
      </c>
      <c r="D81" s="7" t="s">
        <v>2330</v>
      </c>
      <c r="E81" s="7" t="s">
        <v>2331</v>
      </c>
      <c r="F81" s="7" t="s">
        <v>2332</v>
      </c>
      <c r="G81" s="7" t="s">
        <v>1943</v>
      </c>
      <c r="H81" s="7" t="n">
        <v>20189</v>
      </c>
      <c r="I81" s="1" t="s">
        <v>1953</v>
      </c>
    </row>
    <row r="82" customFormat="false" ht="15" hidden="false" customHeight="false" outlineLevel="0" collapsed="false">
      <c r="A82" s="7" t="s">
        <v>206</v>
      </c>
      <c r="B82" s="7" t="s">
        <v>2333</v>
      </c>
      <c r="C82" s="7" t="s">
        <v>2334</v>
      </c>
      <c r="D82" s="7" t="s">
        <v>2335</v>
      </c>
      <c r="E82" s="7" t="s">
        <v>2336</v>
      </c>
      <c r="F82" s="7" t="s">
        <v>2337</v>
      </c>
      <c r="G82" s="7" t="s">
        <v>1943</v>
      </c>
      <c r="H82" s="7" t="n">
        <v>94627</v>
      </c>
      <c r="I82" s="1" t="s">
        <v>1944</v>
      </c>
    </row>
    <row r="83" customFormat="false" ht="15" hidden="false" customHeight="false" outlineLevel="0" collapsed="false">
      <c r="A83" s="7" t="s">
        <v>209</v>
      </c>
      <c r="B83" s="7" t="s">
        <v>2338</v>
      </c>
      <c r="C83" s="7" t="s">
        <v>2339</v>
      </c>
      <c r="D83" s="7" t="s">
        <v>2340</v>
      </c>
      <c r="E83" s="7" t="s">
        <v>2341</v>
      </c>
      <c r="F83" s="7" t="s">
        <v>2342</v>
      </c>
      <c r="G83" s="7" t="s">
        <v>1943</v>
      </c>
      <c r="H83" s="7" t="n">
        <v>80930</v>
      </c>
      <c r="I83" s="1" t="s">
        <v>1944</v>
      </c>
    </row>
    <row r="84" customFormat="false" ht="15" hidden="false" customHeight="false" outlineLevel="0" collapsed="false">
      <c r="A84" s="7" t="s">
        <v>211</v>
      </c>
      <c r="B84" s="7" t="s">
        <v>2343</v>
      </c>
      <c r="C84" s="7" t="s">
        <v>2344</v>
      </c>
      <c r="D84" s="7" t="s">
        <v>2345</v>
      </c>
      <c r="E84" s="7" t="s">
        <v>2346</v>
      </c>
      <c r="F84" s="7" t="s">
        <v>2347</v>
      </c>
      <c r="G84" s="7" t="s">
        <v>1951</v>
      </c>
      <c r="H84" s="7" t="s">
        <v>2348</v>
      </c>
      <c r="I84" s="1" t="s">
        <v>1944</v>
      </c>
    </row>
    <row r="85" customFormat="false" ht="15" hidden="false" customHeight="false" outlineLevel="0" collapsed="false">
      <c r="A85" s="7" t="s">
        <v>214</v>
      </c>
      <c r="B85" s="7" t="s">
        <v>2349</v>
      </c>
      <c r="C85" s="7"/>
      <c r="D85" s="7" t="s">
        <v>2350</v>
      </c>
      <c r="E85" s="7" t="s">
        <v>2351</v>
      </c>
      <c r="F85" s="7" t="s">
        <v>2352</v>
      </c>
      <c r="G85" s="7" t="s">
        <v>1943</v>
      </c>
      <c r="H85" s="7" t="n">
        <v>14205</v>
      </c>
      <c r="I85" s="1" t="s">
        <v>1944</v>
      </c>
    </row>
    <row r="86" customFormat="false" ht="15" hidden="false" customHeight="false" outlineLevel="0" collapsed="false">
      <c r="A86" s="7" t="s">
        <v>216</v>
      </c>
      <c r="B86" s="7" t="s">
        <v>2353</v>
      </c>
      <c r="C86" s="7" t="s">
        <v>2354</v>
      </c>
      <c r="D86" s="7" t="s">
        <v>2355</v>
      </c>
      <c r="E86" s="7" t="s">
        <v>2356</v>
      </c>
      <c r="F86" s="7" t="s">
        <v>2357</v>
      </c>
      <c r="G86" s="7" t="s">
        <v>1943</v>
      </c>
      <c r="H86" s="7" t="n">
        <v>93715</v>
      </c>
      <c r="I86" s="1" t="s">
        <v>1953</v>
      </c>
    </row>
    <row r="87" customFormat="false" ht="15" hidden="false" customHeight="false" outlineLevel="0" collapsed="false">
      <c r="A87" s="7" t="s">
        <v>218</v>
      </c>
      <c r="B87" s="7" t="s">
        <v>2358</v>
      </c>
      <c r="C87" s="7" t="s">
        <v>2359</v>
      </c>
      <c r="D87" s="7"/>
      <c r="E87" s="7" t="s">
        <v>2360</v>
      </c>
      <c r="F87" s="7" t="s">
        <v>2268</v>
      </c>
      <c r="G87" s="7" t="s">
        <v>1943</v>
      </c>
      <c r="H87" s="7" t="n">
        <v>76121</v>
      </c>
      <c r="I87" s="1" t="s">
        <v>1953</v>
      </c>
    </row>
    <row r="88" customFormat="false" ht="15" hidden="false" customHeight="false" outlineLevel="0" collapsed="false">
      <c r="A88" s="7" t="s">
        <v>315</v>
      </c>
      <c r="B88" s="7" t="s">
        <v>2361</v>
      </c>
      <c r="C88" s="7" t="s">
        <v>2362</v>
      </c>
      <c r="D88" s="7"/>
      <c r="E88" s="7" t="s">
        <v>2363</v>
      </c>
      <c r="F88" s="7" t="s">
        <v>2364</v>
      </c>
      <c r="G88" s="7" t="s">
        <v>1943</v>
      </c>
      <c r="H88" s="7" t="n">
        <v>73179</v>
      </c>
      <c r="I88" s="1" t="s">
        <v>1944</v>
      </c>
    </row>
    <row r="89" customFormat="false" ht="15" hidden="false" customHeight="false" outlineLevel="0" collapsed="false">
      <c r="A89" s="7" t="s">
        <v>221</v>
      </c>
      <c r="B89" s="7" t="s">
        <v>2365</v>
      </c>
      <c r="C89" s="7" t="s">
        <v>2366</v>
      </c>
      <c r="D89" s="7"/>
      <c r="E89" s="7" t="s">
        <v>2367</v>
      </c>
      <c r="F89" s="7" t="s">
        <v>2368</v>
      </c>
      <c r="G89" s="7" t="s">
        <v>1943</v>
      </c>
      <c r="H89" s="7" t="n">
        <v>77705</v>
      </c>
      <c r="I89" s="1" t="s">
        <v>1953</v>
      </c>
    </row>
    <row r="90" customFormat="false" ht="15" hidden="false" customHeight="false" outlineLevel="0" collapsed="false">
      <c r="A90" s="7" t="s">
        <v>223</v>
      </c>
      <c r="B90" s="7" t="s">
        <v>2369</v>
      </c>
      <c r="C90" s="7" t="s">
        <v>2370</v>
      </c>
      <c r="D90" s="7"/>
      <c r="E90" s="7" t="s">
        <v>2371</v>
      </c>
      <c r="F90" s="7" t="s">
        <v>2372</v>
      </c>
      <c r="G90" s="7" t="s">
        <v>1943</v>
      </c>
      <c r="H90" s="7" t="n">
        <v>89519</v>
      </c>
      <c r="I90" s="1" t="s">
        <v>1953</v>
      </c>
    </row>
    <row r="91" customFormat="false" ht="15" hidden="false" customHeight="false" outlineLevel="0" collapsed="false">
      <c r="A91" s="7" t="s">
        <v>225</v>
      </c>
      <c r="B91" s="7" t="s">
        <v>2373</v>
      </c>
      <c r="C91" s="7" t="s">
        <v>2374</v>
      </c>
      <c r="D91" s="7" t="s">
        <v>2375</v>
      </c>
      <c r="E91" s="7" t="s">
        <v>2376</v>
      </c>
      <c r="F91" s="7" t="s">
        <v>2377</v>
      </c>
      <c r="G91" s="7" t="s">
        <v>1943</v>
      </c>
      <c r="H91" s="7" t="n">
        <v>64136</v>
      </c>
      <c r="I91" s="1" t="s">
        <v>1953</v>
      </c>
    </row>
    <row r="92" customFormat="false" ht="15" hidden="false" customHeight="false" outlineLevel="0" collapsed="false">
      <c r="A92" s="7" t="s">
        <v>227</v>
      </c>
      <c r="B92" s="7" t="s">
        <v>2378</v>
      </c>
      <c r="C92" s="7"/>
      <c r="D92" s="7" t="s">
        <v>2379</v>
      </c>
      <c r="E92" s="7" t="s">
        <v>2380</v>
      </c>
      <c r="F92" s="7" t="s">
        <v>1950</v>
      </c>
      <c r="G92" s="7" t="s">
        <v>1951</v>
      </c>
      <c r="H92" s="7" t="s">
        <v>1952</v>
      </c>
      <c r="I92" s="1" t="s">
        <v>1944</v>
      </c>
    </row>
    <row r="93" customFormat="false" ht="15" hidden="false" customHeight="false" outlineLevel="0" collapsed="false">
      <c r="A93" s="7" t="s">
        <v>229</v>
      </c>
      <c r="B93" s="7" t="s">
        <v>2381</v>
      </c>
      <c r="C93" s="7" t="s">
        <v>2382</v>
      </c>
      <c r="D93" s="7" t="s">
        <v>2383</v>
      </c>
      <c r="E93" s="7" t="s">
        <v>2384</v>
      </c>
      <c r="F93" s="7" t="s">
        <v>2385</v>
      </c>
      <c r="G93" s="7" t="s">
        <v>1943</v>
      </c>
      <c r="H93" s="7" t="n">
        <v>92878</v>
      </c>
      <c r="I93" s="1" t="s">
        <v>1953</v>
      </c>
    </row>
    <row r="94" customFormat="false" ht="15" hidden="false" customHeight="false" outlineLevel="0" collapsed="false">
      <c r="A94" s="7" t="s">
        <v>231</v>
      </c>
      <c r="B94" s="7" t="s">
        <v>2386</v>
      </c>
      <c r="C94" s="7"/>
      <c r="D94" s="7" t="s">
        <v>2387</v>
      </c>
      <c r="E94" s="7" t="s">
        <v>2388</v>
      </c>
      <c r="F94" s="7" t="s">
        <v>2389</v>
      </c>
      <c r="G94" s="7" t="s">
        <v>1943</v>
      </c>
      <c r="H94" s="7" t="n">
        <v>78759</v>
      </c>
      <c r="I94" s="1" t="s">
        <v>1944</v>
      </c>
    </row>
    <row r="95" customFormat="false" ht="15" hidden="false" customHeight="false" outlineLevel="0" collapsed="false">
      <c r="A95" s="7" t="s">
        <v>233</v>
      </c>
      <c r="B95" s="7" t="s">
        <v>2390</v>
      </c>
      <c r="C95" s="7" t="s">
        <v>2391</v>
      </c>
      <c r="D95" s="7" t="s">
        <v>2392</v>
      </c>
      <c r="E95" s="7" t="s">
        <v>2393</v>
      </c>
      <c r="F95" s="7" t="s">
        <v>2394</v>
      </c>
      <c r="G95" s="7" t="s">
        <v>2118</v>
      </c>
      <c r="H95" s="7" t="s">
        <v>2395</v>
      </c>
      <c r="I95" s="1" t="s">
        <v>1944</v>
      </c>
    </row>
    <row r="96" customFormat="false" ht="15" hidden="false" customHeight="false" outlineLevel="0" collapsed="false">
      <c r="A96" s="7" t="s">
        <v>235</v>
      </c>
      <c r="B96" s="7" t="s">
        <v>2396</v>
      </c>
      <c r="C96" s="7"/>
      <c r="D96" s="7"/>
      <c r="E96" s="7" t="s">
        <v>2397</v>
      </c>
      <c r="F96" s="7" t="s">
        <v>2398</v>
      </c>
      <c r="G96" s="7" t="s">
        <v>1951</v>
      </c>
      <c r="H96" s="7" t="s">
        <v>2399</v>
      </c>
      <c r="I96" s="1" t="s">
        <v>1944</v>
      </c>
    </row>
    <row r="97" customFormat="false" ht="15" hidden="false" customHeight="false" outlineLevel="0" collapsed="false">
      <c r="A97" s="7" t="s">
        <v>237</v>
      </c>
      <c r="B97" s="7" t="s">
        <v>2400</v>
      </c>
      <c r="C97" s="7" t="s">
        <v>2401</v>
      </c>
      <c r="D97" s="7"/>
      <c r="E97" s="7" t="s">
        <v>2402</v>
      </c>
      <c r="F97" s="7" t="s">
        <v>2357</v>
      </c>
      <c r="G97" s="7" t="s">
        <v>1943</v>
      </c>
      <c r="H97" s="7" t="n">
        <v>93762</v>
      </c>
      <c r="I97" s="1" t="s">
        <v>1953</v>
      </c>
    </row>
    <row r="98" customFormat="false" ht="15" hidden="false" customHeight="false" outlineLevel="0" collapsed="false">
      <c r="A98" s="7" t="s">
        <v>239</v>
      </c>
      <c r="B98" s="7" t="s">
        <v>2403</v>
      </c>
      <c r="C98" s="7" t="s">
        <v>2404</v>
      </c>
      <c r="D98" s="7"/>
      <c r="E98" s="7" t="s">
        <v>2405</v>
      </c>
      <c r="F98" s="7" t="s">
        <v>2015</v>
      </c>
      <c r="G98" s="7" t="s">
        <v>1943</v>
      </c>
      <c r="H98" s="7" t="n">
        <v>63150</v>
      </c>
      <c r="I98" s="1" t="s">
        <v>1953</v>
      </c>
    </row>
    <row r="99" customFormat="false" ht="15" hidden="false" customHeight="false" outlineLevel="0" collapsed="false">
      <c r="A99" s="7" t="s">
        <v>241</v>
      </c>
      <c r="B99" s="7" t="s">
        <v>2406</v>
      </c>
      <c r="C99" s="7" t="s">
        <v>2407</v>
      </c>
      <c r="D99" s="7" t="s">
        <v>2408</v>
      </c>
      <c r="E99" s="7" t="s">
        <v>2409</v>
      </c>
      <c r="F99" s="7" t="s">
        <v>2357</v>
      </c>
      <c r="G99" s="7" t="s">
        <v>1943</v>
      </c>
      <c r="H99" s="7" t="n">
        <v>93726</v>
      </c>
      <c r="I99" s="1" t="s">
        <v>1953</v>
      </c>
    </row>
    <row r="100" customFormat="false" ht="15" hidden="false" customHeight="false" outlineLevel="0" collapsed="false">
      <c r="A100" s="7" t="s">
        <v>243</v>
      </c>
      <c r="B100" s="7" t="s">
        <v>2410</v>
      </c>
      <c r="C100" s="7"/>
      <c r="D100" s="7" t="s">
        <v>2411</v>
      </c>
      <c r="E100" s="7" t="s">
        <v>2412</v>
      </c>
      <c r="F100" s="7" t="s">
        <v>2413</v>
      </c>
      <c r="G100" s="7" t="s">
        <v>1951</v>
      </c>
      <c r="H100" s="7" t="s">
        <v>2414</v>
      </c>
      <c r="I100" s="1" t="s">
        <v>1953</v>
      </c>
    </row>
    <row r="101" customFormat="false" ht="15" hidden="false" customHeight="false" outlineLevel="0" collapsed="false">
      <c r="A101" s="7" t="s">
        <v>245</v>
      </c>
      <c r="B101" s="7" t="s">
        <v>2415</v>
      </c>
      <c r="C101" s="7"/>
      <c r="D101" s="7" t="s">
        <v>2416</v>
      </c>
      <c r="E101" s="7" t="s">
        <v>2417</v>
      </c>
      <c r="F101" s="7" t="s">
        <v>2289</v>
      </c>
      <c r="G101" s="7" t="s">
        <v>1943</v>
      </c>
      <c r="H101" s="7" t="n">
        <v>43210</v>
      </c>
      <c r="I101" s="1" t="s">
        <v>1944</v>
      </c>
    </row>
    <row r="102" customFormat="false" ht="15" hidden="false" customHeight="false" outlineLevel="0" collapsed="false">
      <c r="A102" s="7" t="s">
        <v>247</v>
      </c>
      <c r="B102" s="7" t="s">
        <v>2418</v>
      </c>
      <c r="C102" s="7"/>
      <c r="D102" s="7" t="s">
        <v>2419</v>
      </c>
      <c r="E102" s="7" t="s">
        <v>2420</v>
      </c>
      <c r="F102" s="7" t="s">
        <v>2421</v>
      </c>
      <c r="G102" s="7" t="s">
        <v>1943</v>
      </c>
      <c r="H102" s="7" t="n">
        <v>95205</v>
      </c>
      <c r="I102" s="1" t="s">
        <v>1944</v>
      </c>
    </row>
    <row r="103" customFormat="false" ht="15" hidden="false" customHeight="false" outlineLevel="0" collapsed="false">
      <c r="A103" s="7" t="s">
        <v>249</v>
      </c>
      <c r="B103" s="7" t="s">
        <v>2422</v>
      </c>
      <c r="C103" s="7" t="s">
        <v>2423</v>
      </c>
      <c r="D103" s="7" t="s">
        <v>2424</v>
      </c>
      <c r="E103" s="7" t="s">
        <v>2425</v>
      </c>
      <c r="F103" s="7" t="s">
        <v>2426</v>
      </c>
      <c r="G103" s="7" t="s">
        <v>1951</v>
      </c>
      <c r="H103" s="7" t="s">
        <v>2427</v>
      </c>
      <c r="I103" s="1" t="s">
        <v>1944</v>
      </c>
    </row>
    <row r="104" customFormat="false" ht="15" hidden="false" customHeight="false" outlineLevel="0" collapsed="false">
      <c r="A104" s="7" t="s">
        <v>251</v>
      </c>
      <c r="B104" s="7" t="s">
        <v>2428</v>
      </c>
      <c r="C104" s="7" t="s">
        <v>2429</v>
      </c>
      <c r="D104" s="7" t="s">
        <v>2430</v>
      </c>
      <c r="E104" s="7" t="s">
        <v>2431</v>
      </c>
      <c r="F104" s="7" t="s">
        <v>2432</v>
      </c>
      <c r="G104" s="7" t="s">
        <v>1951</v>
      </c>
      <c r="H104" s="7" t="s">
        <v>2414</v>
      </c>
      <c r="I104" s="1" t="s">
        <v>1944</v>
      </c>
    </row>
    <row r="105" customFormat="false" ht="15" hidden="false" customHeight="false" outlineLevel="0" collapsed="false">
      <c r="A105" s="7" t="s">
        <v>253</v>
      </c>
      <c r="B105" s="7" t="s">
        <v>2433</v>
      </c>
      <c r="C105" s="7" t="s">
        <v>2434</v>
      </c>
      <c r="D105" s="7" t="s">
        <v>2435</v>
      </c>
      <c r="E105" s="7" t="s">
        <v>2436</v>
      </c>
      <c r="F105" s="7" t="s">
        <v>2165</v>
      </c>
      <c r="G105" s="7" t="s">
        <v>1943</v>
      </c>
      <c r="H105" s="7" t="n">
        <v>14652</v>
      </c>
      <c r="I105" s="1" t="s">
        <v>1953</v>
      </c>
    </row>
    <row r="106" customFormat="false" ht="15" hidden="false" customHeight="false" outlineLevel="0" collapsed="false">
      <c r="A106" s="7" t="s">
        <v>255</v>
      </c>
      <c r="B106" s="7" t="s">
        <v>2437</v>
      </c>
      <c r="C106" s="7" t="s">
        <v>2438</v>
      </c>
      <c r="D106" s="7" t="s">
        <v>2439</v>
      </c>
      <c r="E106" s="7" t="s">
        <v>2440</v>
      </c>
      <c r="F106" s="7" t="s">
        <v>2441</v>
      </c>
      <c r="G106" s="7" t="s">
        <v>1943</v>
      </c>
      <c r="H106" s="7" t="n">
        <v>35487</v>
      </c>
      <c r="I106" s="1" t="s">
        <v>1953</v>
      </c>
    </row>
    <row r="107" customFormat="false" ht="15" hidden="false" customHeight="false" outlineLevel="0" collapsed="false">
      <c r="A107" s="7" t="s">
        <v>257</v>
      </c>
      <c r="B107" s="7" t="s">
        <v>2442</v>
      </c>
      <c r="C107" s="7" t="s">
        <v>2443</v>
      </c>
      <c r="D107" s="7" t="s">
        <v>2444</v>
      </c>
      <c r="E107" s="7" t="s">
        <v>2445</v>
      </c>
      <c r="F107" s="7" t="s">
        <v>2029</v>
      </c>
      <c r="G107" s="7" t="s">
        <v>1943</v>
      </c>
      <c r="H107" s="7" t="n">
        <v>77260</v>
      </c>
      <c r="I107" s="1" t="s">
        <v>1944</v>
      </c>
    </row>
    <row r="108" customFormat="false" ht="15" hidden="false" customHeight="false" outlineLevel="0" collapsed="false">
      <c r="A108" s="7" t="s">
        <v>259</v>
      </c>
      <c r="B108" s="7" t="s">
        <v>2446</v>
      </c>
      <c r="C108" s="7" t="s">
        <v>2447</v>
      </c>
      <c r="D108" s="7" t="s">
        <v>2448</v>
      </c>
      <c r="E108" s="7" t="s">
        <v>2449</v>
      </c>
      <c r="F108" s="7" t="s">
        <v>2450</v>
      </c>
      <c r="G108" s="7" t="s">
        <v>1943</v>
      </c>
      <c r="H108" s="7" t="n">
        <v>88514</v>
      </c>
      <c r="I108" s="1" t="s">
        <v>1953</v>
      </c>
    </row>
    <row r="109" customFormat="false" ht="15" hidden="false" customHeight="false" outlineLevel="0" collapsed="false">
      <c r="A109" s="7" t="s">
        <v>262</v>
      </c>
      <c r="B109" s="7" t="s">
        <v>2451</v>
      </c>
      <c r="C109" s="7" t="s">
        <v>2452</v>
      </c>
      <c r="D109" s="7" t="s">
        <v>2453</v>
      </c>
      <c r="E109" s="7" t="s">
        <v>2454</v>
      </c>
      <c r="F109" s="7" t="s">
        <v>2342</v>
      </c>
      <c r="G109" s="7" t="s">
        <v>1943</v>
      </c>
      <c r="H109" s="7" t="n">
        <v>80935</v>
      </c>
      <c r="I109" s="1" t="s">
        <v>1944</v>
      </c>
    </row>
    <row r="110" customFormat="false" ht="15" hidden="false" customHeight="false" outlineLevel="0" collapsed="false">
      <c r="A110" s="7" t="s">
        <v>264</v>
      </c>
      <c r="B110" s="7" t="s">
        <v>2455</v>
      </c>
      <c r="C110" s="7"/>
      <c r="D110" s="7" t="s">
        <v>2456</v>
      </c>
      <c r="E110" s="7" t="s">
        <v>2457</v>
      </c>
      <c r="F110" s="7" t="s">
        <v>2240</v>
      </c>
      <c r="G110" s="7" t="s">
        <v>1943</v>
      </c>
      <c r="H110" s="7" t="n">
        <v>46862</v>
      </c>
      <c r="I110" s="1" t="s">
        <v>1953</v>
      </c>
    </row>
    <row r="111" customFormat="false" ht="15" hidden="false" customHeight="false" outlineLevel="0" collapsed="false">
      <c r="A111" s="7" t="s">
        <v>266</v>
      </c>
      <c r="B111" s="7" t="s">
        <v>2458</v>
      </c>
      <c r="C111" s="7" t="s">
        <v>2459</v>
      </c>
      <c r="D111" s="7" t="s">
        <v>2460</v>
      </c>
      <c r="E111" s="7" t="s">
        <v>2461</v>
      </c>
      <c r="F111" s="7" t="s">
        <v>2462</v>
      </c>
      <c r="G111" s="7" t="s">
        <v>1943</v>
      </c>
      <c r="H111" s="7" t="n">
        <v>11054</v>
      </c>
      <c r="I111" s="1" t="s">
        <v>1944</v>
      </c>
    </row>
    <row r="112" customFormat="false" ht="15" hidden="false" customHeight="false" outlineLevel="0" collapsed="false">
      <c r="A112" s="7" t="s">
        <v>268</v>
      </c>
      <c r="B112" s="7" t="s">
        <v>2463</v>
      </c>
      <c r="C112" s="7" t="s">
        <v>2464</v>
      </c>
      <c r="D112" s="7" t="s">
        <v>2465</v>
      </c>
      <c r="E112" s="7" t="s">
        <v>2466</v>
      </c>
      <c r="F112" s="7" t="s">
        <v>1964</v>
      </c>
      <c r="G112" s="7" t="s">
        <v>1943</v>
      </c>
      <c r="H112" s="7" t="n">
        <v>1105</v>
      </c>
      <c r="I112" s="1" t="s">
        <v>1944</v>
      </c>
    </row>
    <row r="113" customFormat="false" ht="15" hidden="false" customHeight="false" outlineLevel="0" collapsed="false">
      <c r="A113" s="7" t="s">
        <v>271</v>
      </c>
      <c r="B113" s="7" t="s">
        <v>2467</v>
      </c>
      <c r="C113" s="7" t="s">
        <v>2468</v>
      </c>
      <c r="D113" s="7"/>
      <c r="E113" s="7" t="s">
        <v>2469</v>
      </c>
      <c r="F113" s="7" t="s">
        <v>2227</v>
      </c>
      <c r="G113" s="7" t="s">
        <v>1943</v>
      </c>
      <c r="H113" s="7" t="n">
        <v>32575</v>
      </c>
      <c r="I113" s="1" t="s">
        <v>1953</v>
      </c>
    </row>
    <row r="114" customFormat="false" ht="15" hidden="false" customHeight="false" outlineLevel="0" collapsed="false">
      <c r="A114" s="7" t="s">
        <v>273</v>
      </c>
      <c r="B114" s="7" t="s">
        <v>2470</v>
      </c>
      <c r="C114" s="7" t="s">
        <v>2471</v>
      </c>
      <c r="D114" s="7" t="s">
        <v>2472</v>
      </c>
      <c r="E114" s="7" t="s">
        <v>2473</v>
      </c>
      <c r="F114" s="7" t="s">
        <v>2006</v>
      </c>
      <c r="G114" s="7" t="s">
        <v>1943</v>
      </c>
      <c r="H114" s="7" t="n">
        <v>23242</v>
      </c>
      <c r="I114" s="1" t="s">
        <v>1953</v>
      </c>
    </row>
    <row r="115" customFormat="false" ht="15" hidden="false" customHeight="false" outlineLevel="0" collapsed="false">
      <c r="A115" s="7" t="s">
        <v>275</v>
      </c>
      <c r="B115" s="7" t="s">
        <v>2474</v>
      </c>
      <c r="C115" s="7" t="s">
        <v>2475</v>
      </c>
      <c r="D115" s="7" t="s">
        <v>2476</v>
      </c>
      <c r="E115" s="7" t="s">
        <v>2477</v>
      </c>
      <c r="F115" s="7" t="s">
        <v>2478</v>
      </c>
      <c r="G115" s="7" t="s">
        <v>1951</v>
      </c>
      <c r="H115" s="7" t="s">
        <v>2479</v>
      </c>
      <c r="I115" s="1" t="s">
        <v>1953</v>
      </c>
    </row>
    <row r="116" customFormat="false" ht="15" hidden="false" customHeight="false" outlineLevel="0" collapsed="false">
      <c r="A116" s="7" t="s">
        <v>277</v>
      </c>
      <c r="B116" s="7" t="s">
        <v>2480</v>
      </c>
      <c r="C116" s="7"/>
      <c r="D116" s="7" t="s">
        <v>2481</v>
      </c>
      <c r="E116" s="7" t="s">
        <v>2482</v>
      </c>
      <c r="F116" s="7" t="s">
        <v>2483</v>
      </c>
      <c r="G116" s="7" t="s">
        <v>1943</v>
      </c>
      <c r="H116" s="7" t="n">
        <v>25705</v>
      </c>
      <c r="I116" s="1" t="s">
        <v>1953</v>
      </c>
    </row>
    <row r="117" customFormat="false" ht="15" hidden="false" customHeight="false" outlineLevel="0" collapsed="false">
      <c r="A117" s="7" t="s">
        <v>279</v>
      </c>
      <c r="B117" s="7" t="s">
        <v>2484</v>
      </c>
      <c r="C117" s="7" t="s">
        <v>2485</v>
      </c>
      <c r="D117" s="7" t="s">
        <v>2486</v>
      </c>
      <c r="E117" s="7" t="s">
        <v>2487</v>
      </c>
      <c r="F117" s="7" t="s">
        <v>2174</v>
      </c>
      <c r="G117" s="7" t="s">
        <v>2118</v>
      </c>
      <c r="H117" s="7" t="s">
        <v>2488</v>
      </c>
      <c r="I117" s="1" t="s">
        <v>1953</v>
      </c>
    </row>
    <row r="118" customFormat="false" ht="15" hidden="false" customHeight="false" outlineLevel="0" collapsed="false">
      <c r="A118" s="7" t="s">
        <v>281</v>
      </c>
      <c r="B118" s="7" t="s">
        <v>2489</v>
      </c>
      <c r="C118" s="7" t="s">
        <v>2490</v>
      </c>
      <c r="D118" s="7" t="s">
        <v>2491</v>
      </c>
      <c r="E118" s="7" t="s">
        <v>2492</v>
      </c>
      <c r="F118" s="7" t="s">
        <v>2493</v>
      </c>
      <c r="G118" s="7" t="s">
        <v>1951</v>
      </c>
      <c r="H118" s="7" t="s">
        <v>2494</v>
      </c>
      <c r="I118" s="1" t="s">
        <v>1944</v>
      </c>
    </row>
    <row r="119" customFormat="false" ht="15" hidden="false" customHeight="false" outlineLevel="0" collapsed="false">
      <c r="A119" s="7" t="s">
        <v>283</v>
      </c>
      <c r="B119" s="7" t="s">
        <v>2495</v>
      </c>
      <c r="C119" s="7" t="s">
        <v>2496</v>
      </c>
      <c r="D119" s="7" t="s">
        <v>2497</v>
      </c>
      <c r="E119" s="7" t="s">
        <v>2498</v>
      </c>
      <c r="F119" s="7" t="s">
        <v>1978</v>
      </c>
      <c r="G119" s="7" t="s">
        <v>1943</v>
      </c>
      <c r="H119" s="7" t="n">
        <v>45432</v>
      </c>
      <c r="I119" s="1" t="s">
        <v>1953</v>
      </c>
    </row>
    <row r="120" customFormat="false" ht="15" hidden="false" customHeight="false" outlineLevel="0" collapsed="false">
      <c r="A120" s="7" t="s">
        <v>285</v>
      </c>
      <c r="B120" s="7" t="s">
        <v>2499</v>
      </c>
      <c r="C120" s="7" t="s">
        <v>2500</v>
      </c>
      <c r="D120" s="7" t="s">
        <v>2501</v>
      </c>
      <c r="E120" s="7" t="s">
        <v>2502</v>
      </c>
      <c r="F120" s="7" t="s">
        <v>2503</v>
      </c>
      <c r="G120" s="7" t="s">
        <v>1943</v>
      </c>
      <c r="H120" s="7" t="n">
        <v>99507</v>
      </c>
      <c r="I120" s="1" t="s">
        <v>1944</v>
      </c>
    </row>
    <row r="121" customFormat="false" ht="15" hidden="false" customHeight="false" outlineLevel="0" collapsed="false">
      <c r="A121" s="7" t="s">
        <v>287</v>
      </c>
      <c r="B121" s="7" t="s">
        <v>2504</v>
      </c>
      <c r="C121" s="7" t="s">
        <v>2505</v>
      </c>
      <c r="D121" s="7" t="s">
        <v>2506</v>
      </c>
      <c r="E121" s="7" t="s">
        <v>2507</v>
      </c>
      <c r="F121" s="7" t="s">
        <v>2508</v>
      </c>
      <c r="G121" s="7" t="s">
        <v>1943</v>
      </c>
      <c r="H121" s="7" t="n">
        <v>37215</v>
      </c>
      <c r="I121" s="1" t="s">
        <v>1953</v>
      </c>
    </row>
    <row r="122" customFormat="false" ht="15" hidden="false" customHeight="false" outlineLevel="0" collapsed="false">
      <c r="A122" s="7" t="s">
        <v>2509</v>
      </c>
      <c r="B122" s="7" t="s">
        <v>2510</v>
      </c>
      <c r="C122" s="7" t="s">
        <v>2511</v>
      </c>
      <c r="D122" s="7" t="s">
        <v>2512</v>
      </c>
      <c r="E122" s="7" t="s">
        <v>2513</v>
      </c>
      <c r="F122" s="7" t="s">
        <v>1988</v>
      </c>
      <c r="G122" s="7" t="s">
        <v>1943</v>
      </c>
      <c r="H122" s="7" t="n">
        <v>90040</v>
      </c>
      <c r="I122" s="1" t="s">
        <v>1944</v>
      </c>
    </row>
    <row r="123" customFormat="false" ht="15" hidden="false" customHeight="false" outlineLevel="0" collapsed="false">
      <c r="A123" s="7" t="s">
        <v>2514</v>
      </c>
      <c r="B123" s="7" t="s">
        <v>2515</v>
      </c>
      <c r="C123" s="7" t="s">
        <v>2516</v>
      </c>
      <c r="D123" s="7" t="s">
        <v>2517</v>
      </c>
      <c r="E123" s="7" t="s">
        <v>2518</v>
      </c>
      <c r="F123" s="7" t="s">
        <v>2302</v>
      </c>
      <c r="G123" s="7" t="s">
        <v>1943</v>
      </c>
      <c r="H123" s="7" t="n">
        <v>28289</v>
      </c>
      <c r="I123" s="1" t="s">
        <v>1953</v>
      </c>
    </row>
    <row r="124" customFormat="false" ht="15" hidden="false" customHeight="false" outlineLevel="0" collapsed="false">
      <c r="A124" s="7" t="s">
        <v>289</v>
      </c>
      <c r="B124" s="7" t="s">
        <v>2519</v>
      </c>
      <c r="C124" s="7" t="s">
        <v>2520</v>
      </c>
      <c r="D124" s="7" t="s">
        <v>2521</v>
      </c>
      <c r="E124" s="7" t="s">
        <v>2522</v>
      </c>
      <c r="F124" s="7" t="s">
        <v>2134</v>
      </c>
      <c r="G124" s="7" t="s">
        <v>1943</v>
      </c>
      <c r="H124" s="7" t="n">
        <v>80217</v>
      </c>
      <c r="I124" s="1" t="s">
        <v>1944</v>
      </c>
    </row>
    <row r="125" customFormat="false" ht="15" hidden="false" customHeight="false" outlineLevel="0" collapsed="false">
      <c r="A125" s="7" t="s">
        <v>291</v>
      </c>
      <c r="B125" s="7" t="s">
        <v>2523</v>
      </c>
      <c r="C125" s="7" t="s">
        <v>2524</v>
      </c>
      <c r="D125" s="7" t="s">
        <v>2525</v>
      </c>
      <c r="E125" s="7" t="s">
        <v>2526</v>
      </c>
      <c r="F125" s="7" t="s">
        <v>2527</v>
      </c>
      <c r="G125" s="7" t="s">
        <v>1943</v>
      </c>
      <c r="H125" s="7" t="n">
        <v>6912</v>
      </c>
      <c r="I125" s="1" t="s">
        <v>1953</v>
      </c>
    </row>
    <row r="126" customFormat="false" ht="15" hidden="false" customHeight="false" outlineLevel="0" collapsed="false">
      <c r="A126" s="7" t="s">
        <v>293</v>
      </c>
      <c r="B126" s="7" t="s">
        <v>2528</v>
      </c>
      <c r="C126" s="7" t="s">
        <v>2529</v>
      </c>
      <c r="D126" s="7" t="s">
        <v>2530</v>
      </c>
      <c r="E126" s="7" t="s">
        <v>2531</v>
      </c>
      <c r="F126" s="7" t="s">
        <v>2532</v>
      </c>
      <c r="G126" s="7" t="s">
        <v>1943</v>
      </c>
      <c r="H126" s="7" t="n">
        <v>23605</v>
      </c>
      <c r="I126" s="1" t="s">
        <v>1944</v>
      </c>
    </row>
    <row r="127" customFormat="false" ht="15" hidden="false" customHeight="false" outlineLevel="0" collapsed="false">
      <c r="A127" s="7" t="s">
        <v>295</v>
      </c>
      <c r="B127" s="7" t="s">
        <v>2533</v>
      </c>
      <c r="C127" s="7" t="s">
        <v>2534</v>
      </c>
      <c r="D127" s="7" t="s">
        <v>2535</v>
      </c>
      <c r="E127" s="7" t="s">
        <v>2536</v>
      </c>
      <c r="F127" s="7" t="s">
        <v>2537</v>
      </c>
      <c r="G127" s="7" t="s">
        <v>1951</v>
      </c>
      <c r="H127" s="7" t="s">
        <v>2538</v>
      </c>
      <c r="I127" s="1" t="s">
        <v>1944</v>
      </c>
    </row>
    <row r="128" customFormat="false" ht="15" hidden="false" customHeight="false" outlineLevel="0" collapsed="false">
      <c r="A128" s="7" t="s">
        <v>297</v>
      </c>
      <c r="B128" s="7" t="s">
        <v>2539</v>
      </c>
      <c r="C128" s="7" t="s">
        <v>2540</v>
      </c>
      <c r="D128" s="7" t="s">
        <v>2541</v>
      </c>
      <c r="E128" s="7" t="s">
        <v>2542</v>
      </c>
      <c r="F128" s="7" t="s">
        <v>2503</v>
      </c>
      <c r="G128" s="7" t="s">
        <v>1943</v>
      </c>
      <c r="H128" s="7" t="n">
        <v>99599</v>
      </c>
      <c r="I128" s="1" t="s">
        <v>1953</v>
      </c>
    </row>
    <row r="129" customFormat="false" ht="15" hidden="false" customHeight="false" outlineLevel="0" collapsed="false">
      <c r="A129" s="7" t="s">
        <v>299</v>
      </c>
      <c r="B129" s="7" t="s">
        <v>2543</v>
      </c>
      <c r="C129" s="7" t="s">
        <v>2544</v>
      </c>
      <c r="D129" s="7" t="s">
        <v>2545</v>
      </c>
      <c r="E129" s="7" t="s">
        <v>2546</v>
      </c>
      <c r="F129" s="7" t="s">
        <v>2368</v>
      </c>
      <c r="G129" s="7" t="s">
        <v>1951</v>
      </c>
      <c r="H129" s="7" t="s">
        <v>2547</v>
      </c>
      <c r="I129" s="1" t="s">
        <v>1953</v>
      </c>
    </row>
    <row r="130" customFormat="false" ht="15" hidden="false" customHeight="false" outlineLevel="0" collapsed="false">
      <c r="A130" s="7" t="s">
        <v>301</v>
      </c>
      <c r="B130" s="7" t="s">
        <v>2548</v>
      </c>
      <c r="C130" s="7" t="s">
        <v>2549</v>
      </c>
      <c r="D130" s="7" t="s">
        <v>2550</v>
      </c>
      <c r="E130" s="7" t="s">
        <v>2551</v>
      </c>
      <c r="F130" s="7" t="s">
        <v>2552</v>
      </c>
      <c r="G130" s="7" t="s">
        <v>1943</v>
      </c>
      <c r="H130" s="7" t="n">
        <v>58122</v>
      </c>
      <c r="I130" s="1" t="s">
        <v>1953</v>
      </c>
    </row>
    <row r="131" customFormat="false" ht="15" hidden="false" customHeight="false" outlineLevel="0" collapsed="false">
      <c r="A131" s="7" t="s">
        <v>303</v>
      </c>
      <c r="B131" s="7" t="s">
        <v>2553</v>
      </c>
      <c r="C131" s="7" t="s">
        <v>2554</v>
      </c>
      <c r="D131" s="7" t="s">
        <v>2555</v>
      </c>
      <c r="E131" s="7" t="s">
        <v>2556</v>
      </c>
      <c r="F131" s="7" t="s">
        <v>2557</v>
      </c>
      <c r="G131" s="7" t="s">
        <v>1943</v>
      </c>
      <c r="H131" s="7" t="n">
        <v>47737</v>
      </c>
      <c r="I131" s="1" t="s">
        <v>1944</v>
      </c>
    </row>
    <row r="132" customFormat="false" ht="15" hidden="false" customHeight="false" outlineLevel="0" collapsed="false">
      <c r="A132" s="7" t="s">
        <v>305</v>
      </c>
      <c r="B132" s="7" t="s">
        <v>2558</v>
      </c>
      <c r="C132" s="7"/>
      <c r="D132" s="7" t="s">
        <v>2559</v>
      </c>
      <c r="E132" s="7" t="s">
        <v>2560</v>
      </c>
      <c r="F132" s="7" t="s">
        <v>2478</v>
      </c>
      <c r="G132" s="7" t="s">
        <v>1951</v>
      </c>
      <c r="H132" s="7" t="s">
        <v>2479</v>
      </c>
      <c r="I132" s="1" t="s">
        <v>1944</v>
      </c>
    </row>
    <row r="133" customFormat="false" ht="15" hidden="false" customHeight="false" outlineLevel="0" collapsed="false">
      <c r="A133" s="7" t="s">
        <v>307</v>
      </c>
      <c r="B133" s="7" t="s">
        <v>2561</v>
      </c>
      <c r="C133" s="7" t="s">
        <v>2562</v>
      </c>
      <c r="D133" s="7" t="s">
        <v>2563</v>
      </c>
      <c r="E133" s="7" t="s">
        <v>2564</v>
      </c>
      <c r="F133" s="7" t="s">
        <v>2302</v>
      </c>
      <c r="G133" s="7" t="s">
        <v>1943</v>
      </c>
      <c r="H133" s="7" t="n">
        <v>28210</v>
      </c>
      <c r="I133" s="1" t="s">
        <v>1944</v>
      </c>
    </row>
    <row r="134" customFormat="false" ht="15" hidden="false" customHeight="false" outlineLevel="0" collapsed="false">
      <c r="A134" s="7" t="s">
        <v>309</v>
      </c>
      <c r="B134" s="7" t="s">
        <v>2565</v>
      </c>
      <c r="C134" s="7" t="s">
        <v>2566</v>
      </c>
      <c r="D134" s="7" t="s">
        <v>2567</v>
      </c>
      <c r="E134" s="7" t="s">
        <v>2568</v>
      </c>
      <c r="F134" s="7" t="s">
        <v>2569</v>
      </c>
      <c r="G134" s="7" t="s">
        <v>1943</v>
      </c>
      <c r="H134" s="7" t="n">
        <v>35815</v>
      </c>
      <c r="I134" s="1" t="s">
        <v>1944</v>
      </c>
    </row>
    <row r="135" customFormat="false" ht="15" hidden="false" customHeight="false" outlineLevel="0" collapsed="false">
      <c r="A135" s="7" t="s">
        <v>311</v>
      </c>
      <c r="B135" s="7" t="s">
        <v>2570</v>
      </c>
      <c r="C135" s="7" t="s">
        <v>2571</v>
      </c>
      <c r="D135" s="7" t="s">
        <v>2572</v>
      </c>
      <c r="E135" s="7" t="s">
        <v>2573</v>
      </c>
      <c r="F135" s="7" t="s">
        <v>2574</v>
      </c>
      <c r="G135" s="7" t="s">
        <v>1943</v>
      </c>
      <c r="H135" s="7" t="n">
        <v>92725</v>
      </c>
      <c r="I135" s="1" t="s">
        <v>1953</v>
      </c>
    </row>
    <row r="136" customFormat="false" ht="15" hidden="false" customHeight="false" outlineLevel="0" collapsed="false">
      <c r="A136" s="7" t="s">
        <v>313</v>
      </c>
      <c r="B136" s="7" t="s">
        <v>2575</v>
      </c>
      <c r="C136" s="7"/>
      <c r="D136" s="7"/>
      <c r="E136" s="7" t="s">
        <v>2576</v>
      </c>
      <c r="F136" s="7" t="s">
        <v>2188</v>
      </c>
      <c r="G136" s="7" t="s">
        <v>1943</v>
      </c>
      <c r="H136" s="7" t="n">
        <v>20520</v>
      </c>
      <c r="I136" s="1" t="s">
        <v>1944</v>
      </c>
    </row>
    <row r="137" customFormat="false" ht="15" hidden="false" customHeight="false" outlineLevel="0" collapsed="false">
      <c r="A137" s="7" t="s">
        <v>2577</v>
      </c>
      <c r="B137" s="7" t="s">
        <v>2578</v>
      </c>
      <c r="C137" s="7" t="s">
        <v>2579</v>
      </c>
      <c r="D137" s="7" t="s">
        <v>2580</v>
      </c>
      <c r="E137" s="7" t="s">
        <v>2581</v>
      </c>
      <c r="F137" s="7" t="s">
        <v>2582</v>
      </c>
      <c r="G137" s="7" t="s">
        <v>1951</v>
      </c>
      <c r="H137" s="7" t="s">
        <v>2583</v>
      </c>
      <c r="I137" s="1" t="s">
        <v>1953</v>
      </c>
    </row>
    <row r="138" customFormat="false" ht="15" hidden="false" customHeight="false" outlineLevel="0" collapsed="false">
      <c r="A138" s="7" t="s">
        <v>317</v>
      </c>
      <c r="B138" s="7" t="s">
        <v>2584</v>
      </c>
      <c r="C138" s="7" t="s">
        <v>2585</v>
      </c>
      <c r="D138" s="7" t="s">
        <v>2586</v>
      </c>
      <c r="E138" s="7" t="s">
        <v>2587</v>
      </c>
      <c r="F138" s="7" t="s">
        <v>2015</v>
      </c>
      <c r="G138" s="7" t="s">
        <v>1943</v>
      </c>
      <c r="H138" s="7" t="n">
        <v>63131</v>
      </c>
      <c r="I138" s="1" t="s">
        <v>1953</v>
      </c>
    </row>
    <row r="139" customFormat="false" ht="15" hidden="false" customHeight="false" outlineLevel="0" collapsed="false">
      <c r="A139" s="7" t="s">
        <v>319</v>
      </c>
      <c r="B139" s="7" t="s">
        <v>2588</v>
      </c>
      <c r="C139" s="7"/>
      <c r="D139" s="7" t="s">
        <v>2589</v>
      </c>
      <c r="E139" s="7" t="s">
        <v>2590</v>
      </c>
      <c r="F139" s="7" t="s">
        <v>2107</v>
      </c>
      <c r="G139" s="7" t="s">
        <v>1951</v>
      </c>
      <c r="H139" s="7" t="s">
        <v>2108</v>
      </c>
      <c r="I139" s="1" t="s">
        <v>1953</v>
      </c>
    </row>
    <row r="140" customFormat="false" ht="15" hidden="false" customHeight="false" outlineLevel="0" collapsed="false">
      <c r="A140" s="7" t="s">
        <v>321</v>
      </c>
      <c r="B140" s="7" t="s">
        <v>2591</v>
      </c>
      <c r="C140" s="7"/>
      <c r="D140" s="7" t="s">
        <v>2592</v>
      </c>
      <c r="E140" s="7" t="s">
        <v>2593</v>
      </c>
      <c r="F140" s="7" t="s">
        <v>2594</v>
      </c>
      <c r="G140" s="7" t="s">
        <v>1943</v>
      </c>
      <c r="H140" s="7" t="n">
        <v>96805</v>
      </c>
      <c r="I140" s="1" t="s">
        <v>1953</v>
      </c>
    </row>
    <row r="141" customFormat="false" ht="15" hidden="false" customHeight="false" outlineLevel="0" collapsed="false">
      <c r="A141" s="7" t="s">
        <v>323</v>
      </c>
      <c r="B141" s="7" t="s">
        <v>2595</v>
      </c>
      <c r="C141" s="7"/>
      <c r="D141" s="7" t="s">
        <v>2596</v>
      </c>
      <c r="E141" s="7" t="s">
        <v>2597</v>
      </c>
      <c r="F141" s="7" t="s">
        <v>2385</v>
      </c>
      <c r="G141" s="7" t="s">
        <v>1943</v>
      </c>
      <c r="H141" s="7" t="n">
        <v>92878</v>
      </c>
      <c r="I141" s="1" t="s">
        <v>1944</v>
      </c>
    </row>
    <row r="142" customFormat="false" ht="15" hidden="false" customHeight="false" outlineLevel="0" collapsed="false">
      <c r="A142" s="7" t="s">
        <v>325</v>
      </c>
      <c r="B142" s="7" t="s">
        <v>2598</v>
      </c>
      <c r="C142" s="7" t="s">
        <v>2599</v>
      </c>
      <c r="D142" s="7" t="s">
        <v>2600</v>
      </c>
      <c r="E142" s="7" t="s">
        <v>2601</v>
      </c>
      <c r="F142" s="7" t="s">
        <v>2602</v>
      </c>
      <c r="G142" s="7" t="s">
        <v>1951</v>
      </c>
      <c r="H142" s="7" t="s">
        <v>2547</v>
      </c>
      <c r="I142" s="1" t="s">
        <v>1944</v>
      </c>
    </row>
    <row r="143" customFormat="false" ht="15" hidden="false" customHeight="false" outlineLevel="0" collapsed="false">
      <c r="A143" s="7" t="s">
        <v>327</v>
      </c>
      <c r="B143" s="7" t="s">
        <v>2603</v>
      </c>
      <c r="C143" s="7" t="s">
        <v>2604</v>
      </c>
      <c r="D143" s="7" t="s">
        <v>2605</v>
      </c>
      <c r="E143" s="7" t="s">
        <v>2606</v>
      </c>
      <c r="F143" s="7" t="s">
        <v>2188</v>
      </c>
      <c r="G143" s="7" t="s">
        <v>1943</v>
      </c>
      <c r="H143" s="7" t="n">
        <v>20520</v>
      </c>
      <c r="I143" s="1" t="s">
        <v>1944</v>
      </c>
    </row>
    <row r="144" customFormat="false" ht="15" hidden="false" customHeight="false" outlineLevel="0" collapsed="false">
      <c r="A144" s="7" t="s">
        <v>329</v>
      </c>
      <c r="B144" s="7" t="s">
        <v>2607</v>
      </c>
      <c r="C144" s="7"/>
      <c r="D144" s="7"/>
      <c r="E144" s="7" t="s">
        <v>2608</v>
      </c>
      <c r="F144" s="7" t="s">
        <v>2609</v>
      </c>
      <c r="G144" s="7" t="s">
        <v>1951</v>
      </c>
      <c r="H144" s="7" t="s">
        <v>2312</v>
      </c>
      <c r="I144" s="1" t="s">
        <v>1944</v>
      </c>
    </row>
    <row r="145" customFormat="false" ht="15" hidden="false" customHeight="false" outlineLevel="0" collapsed="false">
      <c r="A145" s="7" t="s">
        <v>331</v>
      </c>
      <c r="B145" s="7" t="s">
        <v>2610</v>
      </c>
      <c r="C145" s="7" t="s">
        <v>2611</v>
      </c>
      <c r="D145" s="7" t="s">
        <v>2612</v>
      </c>
      <c r="E145" s="7" t="s">
        <v>2613</v>
      </c>
      <c r="F145" s="7" t="s">
        <v>2029</v>
      </c>
      <c r="G145" s="7" t="s">
        <v>1943</v>
      </c>
      <c r="H145" s="7" t="n">
        <v>77281</v>
      </c>
      <c r="I145" s="1" t="s">
        <v>1953</v>
      </c>
    </row>
    <row r="146" customFormat="false" ht="15" hidden="false" customHeight="false" outlineLevel="0" collapsed="false">
      <c r="A146" s="7" t="s">
        <v>333</v>
      </c>
      <c r="B146" s="7" t="s">
        <v>2614</v>
      </c>
      <c r="C146" s="7" t="s">
        <v>2615</v>
      </c>
      <c r="D146" s="7" t="s">
        <v>2616</v>
      </c>
      <c r="E146" s="7" t="s">
        <v>2617</v>
      </c>
      <c r="F146" s="7" t="s">
        <v>2618</v>
      </c>
      <c r="G146" s="7" t="s">
        <v>1943</v>
      </c>
      <c r="H146" s="7" t="n">
        <v>92668</v>
      </c>
      <c r="I146" s="1" t="s">
        <v>1944</v>
      </c>
    </row>
    <row r="147" customFormat="false" ht="15" hidden="false" customHeight="false" outlineLevel="0" collapsed="false">
      <c r="A147" s="7" t="s">
        <v>335</v>
      </c>
      <c r="B147" s="7" t="s">
        <v>2619</v>
      </c>
      <c r="C147" s="7" t="s">
        <v>2620</v>
      </c>
      <c r="D147" s="7" t="s">
        <v>2621</v>
      </c>
      <c r="E147" s="7" t="s">
        <v>2622</v>
      </c>
      <c r="F147" s="7" t="s">
        <v>2450</v>
      </c>
      <c r="G147" s="7" t="s">
        <v>1943</v>
      </c>
      <c r="H147" s="7" t="n">
        <v>88553</v>
      </c>
      <c r="I147" s="1" t="s">
        <v>1953</v>
      </c>
    </row>
    <row r="148" customFormat="false" ht="15" hidden="false" customHeight="false" outlineLevel="0" collapsed="false">
      <c r="A148" s="7" t="s">
        <v>337</v>
      </c>
      <c r="B148" s="7" t="s">
        <v>2623</v>
      </c>
      <c r="C148" s="7" t="s">
        <v>2624</v>
      </c>
      <c r="D148" s="7" t="s">
        <v>2625</v>
      </c>
      <c r="E148" s="7" t="s">
        <v>2626</v>
      </c>
      <c r="F148" s="7" t="s">
        <v>2627</v>
      </c>
      <c r="G148" s="7" t="s">
        <v>1943</v>
      </c>
      <c r="H148" s="7" t="n">
        <v>89714</v>
      </c>
      <c r="I148" s="1" t="s">
        <v>1953</v>
      </c>
    </row>
    <row r="149" customFormat="false" ht="15" hidden="false" customHeight="false" outlineLevel="0" collapsed="false">
      <c r="A149" s="7" t="s">
        <v>2628</v>
      </c>
      <c r="B149" s="7" t="s">
        <v>2629</v>
      </c>
      <c r="C149" s="7" t="s">
        <v>2630</v>
      </c>
      <c r="D149" s="7" t="s">
        <v>2631</v>
      </c>
      <c r="E149" s="7" t="s">
        <v>2632</v>
      </c>
      <c r="F149" s="7" t="s">
        <v>2268</v>
      </c>
      <c r="G149" s="7" t="s">
        <v>1943</v>
      </c>
      <c r="H149" s="7" t="n">
        <v>76105</v>
      </c>
      <c r="I149" s="1" t="s">
        <v>1944</v>
      </c>
    </row>
    <row r="150" customFormat="false" ht="15" hidden="false" customHeight="false" outlineLevel="0" collapsed="false">
      <c r="A150" s="7" t="s">
        <v>339</v>
      </c>
      <c r="B150" s="7" t="s">
        <v>2633</v>
      </c>
      <c r="C150" s="7" t="s">
        <v>2634</v>
      </c>
      <c r="D150" s="7" t="s">
        <v>2635</v>
      </c>
      <c r="E150" s="7" t="s">
        <v>2636</v>
      </c>
      <c r="F150" s="7" t="s">
        <v>2208</v>
      </c>
      <c r="G150" s="7" t="s">
        <v>1943</v>
      </c>
      <c r="H150" s="7" t="n">
        <v>84605</v>
      </c>
      <c r="I150" s="1" t="s">
        <v>1944</v>
      </c>
    </row>
    <row r="151" customFormat="false" ht="15" hidden="false" customHeight="false" outlineLevel="0" collapsed="false">
      <c r="A151" s="7" t="s">
        <v>341</v>
      </c>
      <c r="B151" s="7" t="s">
        <v>2637</v>
      </c>
      <c r="C151" s="7"/>
      <c r="D151" s="7" t="s">
        <v>2638</v>
      </c>
      <c r="E151" s="7" t="s">
        <v>2639</v>
      </c>
      <c r="F151" s="7" t="s">
        <v>2640</v>
      </c>
      <c r="G151" s="7" t="s">
        <v>1943</v>
      </c>
      <c r="H151" s="7" t="n">
        <v>33487</v>
      </c>
      <c r="I151" s="1" t="s">
        <v>1944</v>
      </c>
    </row>
    <row r="152" customFormat="false" ht="15" hidden="false" customHeight="false" outlineLevel="0" collapsed="false">
      <c r="A152" s="7" t="s">
        <v>343</v>
      </c>
      <c r="B152" s="7" t="s">
        <v>2641</v>
      </c>
      <c r="C152" s="7" t="s">
        <v>2642</v>
      </c>
      <c r="D152" s="7" t="s">
        <v>2643</v>
      </c>
      <c r="E152" s="7" t="s">
        <v>2644</v>
      </c>
      <c r="F152" s="7" t="s">
        <v>2645</v>
      </c>
      <c r="G152" s="7" t="s">
        <v>1943</v>
      </c>
      <c r="H152" s="7" t="n">
        <v>24040</v>
      </c>
      <c r="I152" s="1" t="s">
        <v>1944</v>
      </c>
    </row>
    <row r="153" customFormat="false" ht="15" hidden="false" customHeight="false" outlineLevel="0" collapsed="false">
      <c r="A153" s="7" t="s">
        <v>345</v>
      </c>
      <c r="B153" s="7" t="s">
        <v>2646</v>
      </c>
      <c r="C153" s="7"/>
      <c r="D153" s="7" t="s">
        <v>2647</v>
      </c>
      <c r="E153" s="7" t="s">
        <v>2648</v>
      </c>
      <c r="F153" s="7" t="s">
        <v>2649</v>
      </c>
      <c r="G153" s="7" t="s">
        <v>1943</v>
      </c>
      <c r="H153" s="7" t="n">
        <v>50369</v>
      </c>
      <c r="I153" s="1" t="s">
        <v>1944</v>
      </c>
    </row>
    <row r="154" customFormat="false" ht="15" hidden="false" customHeight="false" outlineLevel="0" collapsed="false">
      <c r="A154" s="7" t="s">
        <v>347</v>
      </c>
      <c r="B154" s="7" t="s">
        <v>2650</v>
      </c>
      <c r="C154" s="7" t="s">
        <v>2651</v>
      </c>
      <c r="D154" s="7" t="s">
        <v>2652</v>
      </c>
      <c r="E154" s="7" t="s">
        <v>2653</v>
      </c>
      <c r="F154" s="7" t="s">
        <v>2594</v>
      </c>
      <c r="G154" s="7" t="s">
        <v>1943</v>
      </c>
      <c r="H154" s="7" t="n">
        <v>96805</v>
      </c>
      <c r="I154" s="1" t="s">
        <v>1944</v>
      </c>
    </row>
    <row r="155" customFormat="false" ht="15" hidden="false" customHeight="false" outlineLevel="0" collapsed="false">
      <c r="A155" s="7" t="s">
        <v>349</v>
      </c>
      <c r="B155" s="7" t="s">
        <v>2654</v>
      </c>
      <c r="C155" s="7"/>
      <c r="D155" s="7" t="s">
        <v>2655</v>
      </c>
      <c r="E155" s="7" t="s">
        <v>2656</v>
      </c>
      <c r="F155" s="7" t="s">
        <v>2193</v>
      </c>
      <c r="G155" s="7" t="s">
        <v>1943</v>
      </c>
      <c r="H155" s="7" t="n">
        <v>33345</v>
      </c>
      <c r="I155" s="1" t="s">
        <v>1953</v>
      </c>
    </row>
    <row r="156" customFormat="false" ht="15" hidden="false" customHeight="false" outlineLevel="0" collapsed="false">
      <c r="A156" s="7" t="s">
        <v>351</v>
      </c>
      <c r="B156" s="7" t="s">
        <v>2657</v>
      </c>
      <c r="C156" s="7" t="s">
        <v>2658</v>
      </c>
      <c r="D156" s="7" t="s">
        <v>2659</v>
      </c>
      <c r="E156" s="7" t="s">
        <v>2660</v>
      </c>
      <c r="F156" s="7" t="s">
        <v>2019</v>
      </c>
      <c r="G156" s="7" t="s">
        <v>1943</v>
      </c>
      <c r="H156" s="7" t="n">
        <v>19172</v>
      </c>
      <c r="I156" s="1" t="s">
        <v>1953</v>
      </c>
    </row>
    <row r="157" customFormat="false" ht="15" hidden="false" customHeight="false" outlineLevel="0" collapsed="false">
      <c r="A157" s="7" t="s">
        <v>353</v>
      </c>
      <c r="B157" s="7" t="s">
        <v>2661</v>
      </c>
      <c r="C157" s="7" t="s">
        <v>2662</v>
      </c>
      <c r="D157" s="7" t="s">
        <v>2663</v>
      </c>
      <c r="E157" s="7" t="s">
        <v>2664</v>
      </c>
      <c r="F157" s="7" t="s">
        <v>2665</v>
      </c>
      <c r="G157" s="7" t="s">
        <v>1943</v>
      </c>
      <c r="H157" s="7" t="n">
        <v>6854</v>
      </c>
      <c r="I157" s="1" t="s">
        <v>1944</v>
      </c>
    </row>
    <row r="158" customFormat="false" ht="15" hidden="false" customHeight="false" outlineLevel="0" collapsed="false">
      <c r="A158" s="7" t="s">
        <v>355</v>
      </c>
      <c r="B158" s="7" t="s">
        <v>2666</v>
      </c>
      <c r="C158" s="7" t="s">
        <v>2667</v>
      </c>
      <c r="D158" s="7" t="s">
        <v>2668</v>
      </c>
      <c r="E158" s="7" t="s">
        <v>2669</v>
      </c>
      <c r="F158" s="7" t="s">
        <v>2670</v>
      </c>
      <c r="G158" s="7" t="s">
        <v>1943</v>
      </c>
      <c r="H158" s="7" t="n">
        <v>76011</v>
      </c>
      <c r="I158" s="1" t="s">
        <v>1944</v>
      </c>
    </row>
    <row r="159" customFormat="false" ht="15" hidden="false" customHeight="false" outlineLevel="0" collapsed="false">
      <c r="A159" s="7" t="s">
        <v>357</v>
      </c>
      <c r="B159" s="7" t="s">
        <v>2671</v>
      </c>
      <c r="C159" s="7" t="s">
        <v>2672</v>
      </c>
      <c r="D159" s="7" t="s">
        <v>2673</v>
      </c>
      <c r="E159" s="7" t="s">
        <v>2674</v>
      </c>
      <c r="F159" s="7" t="s">
        <v>2675</v>
      </c>
      <c r="G159" s="7" t="s">
        <v>1951</v>
      </c>
      <c r="H159" s="7" t="s">
        <v>2676</v>
      </c>
      <c r="I159" s="1" t="s">
        <v>1953</v>
      </c>
    </row>
    <row r="160" customFormat="false" ht="15" hidden="false" customHeight="false" outlineLevel="0" collapsed="false">
      <c r="A160" s="7" t="s">
        <v>359</v>
      </c>
      <c r="B160" s="7" t="s">
        <v>2677</v>
      </c>
      <c r="C160" s="7"/>
      <c r="D160" s="7" t="s">
        <v>2678</v>
      </c>
      <c r="E160" s="7" t="s">
        <v>2679</v>
      </c>
      <c r="F160" s="7" t="s">
        <v>2680</v>
      </c>
      <c r="G160" s="7" t="s">
        <v>1943</v>
      </c>
      <c r="H160" s="7" t="n">
        <v>37416</v>
      </c>
      <c r="I160" s="1" t="s">
        <v>1944</v>
      </c>
    </row>
    <row r="161" customFormat="false" ht="15" hidden="false" customHeight="false" outlineLevel="0" collapsed="false">
      <c r="A161" s="7" t="s">
        <v>361</v>
      </c>
      <c r="B161" s="7" t="s">
        <v>2681</v>
      </c>
      <c r="C161" s="7"/>
      <c r="D161" s="7" t="s">
        <v>2682</v>
      </c>
      <c r="E161" s="7" t="s">
        <v>2683</v>
      </c>
      <c r="F161" s="7" t="s">
        <v>2024</v>
      </c>
      <c r="G161" s="7" t="s">
        <v>1943</v>
      </c>
      <c r="H161" s="7" t="n">
        <v>97296</v>
      </c>
      <c r="I161" s="1" t="s">
        <v>1953</v>
      </c>
    </row>
    <row r="162" customFormat="false" ht="15" hidden="false" customHeight="false" outlineLevel="0" collapsed="false">
      <c r="A162" s="7" t="s">
        <v>363</v>
      </c>
      <c r="B162" s="7" t="s">
        <v>2684</v>
      </c>
      <c r="C162" s="7" t="s">
        <v>2685</v>
      </c>
      <c r="D162" s="7" t="s">
        <v>2686</v>
      </c>
      <c r="E162" s="7" t="s">
        <v>2687</v>
      </c>
      <c r="F162" s="7" t="s">
        <v>2364</v>
      </c>
      <c r="G162" s="7" t="s">
        <v>1943</v>
      </c>
      <c r="H162" s="7" t="n">
        <v>73135</v>
      </c>
      <c r="I162" s="1" t="s">
        <v>1953</v>
      </c>
    </row>
    <row r="163" customFormat="false" ht="15" hidden="false" customHeight="false" outlineLevel="0" collapsed="false">
      <c r="A163" s="7" t="s">
        <v>365</v>
      </c>
      <c r="B163" s="7" t="s">
        <v>2688</v>
      </c>
      <c r="C163" s="7" t="s">
        <v>2689</v>
      </c>
      <c r="D163" s="7" t="s">
        <v>2690</v>
      </c>
      <c r="E163" s="7" t="s">
        <v>2691</v>
      </c>
      <c r="F163" s="7" t="s">
        <v>2188</v>
      </c>
      <c r="G163" s="7" t="s">
        <v>1943</v>
      </c>
      <c r="H163" s="7" t="n">
        <v>20520</v>
      </c>
      <c r="I163" s="1" t="s">
        <v>1953</v>
      </c>
    </row>
    <row r="164" customFormat="false" ht="15" hidden="false" customHeight="false" outlineLevel="0" collapsed="false">
      <c r="A164" s="7" t="s">
        <v>367</v>
      </c>
      <c r="B164" s="7" t="s">
        <v>2692</v>
      </c>
      <c r="C164" s="7" t="s">
        <v>2693</v>
      </c>
      <c r="D164" s="7" t="s">
        <v>2694</v>
      </c>
      <c r="E164" s="7" t="s">
        <v>2695</v>
      </c>
      <c r="F164" s="7" t="s">
        <v>2696</v>
      </c>
      <c r="G164" s="7" t="s">
        <v>1943</v>
      </c>
      <c r="H164" s="7" t="n">
        <v>27415</v>
      </c>
      <c r="I164" s="1" t="s">
        <v>1944</v>
      </c>
    </row>
    <row r="165" customFormat="false" ht="15" hidden="false" customHeight="false" outlineLevel="0" collapsed="false">
      <c r="A165" s="7" t="s">
        <v>369</v>
      </c>
      <c r="B165" s="7" t="s">
        <v>2697</v>
      </c>
      <c r="C165" s="7" t="s">
        <v>2698</v>
      </c>
      <c r="D165" s="7" t="s">
        <v>2699</v>
      </c>
      <c r="E165" s="7" t="s">
        <v>2700</v>
      </c>
      <c r="F165" s="7" t="s">
        <v>2701</v>
      </c>
      <c r="G165" s="7" t="s">
        <v>1943</v>
      </c>
      <c r="H165" s="7" t="n">
        <v>22313</v>
      </c>
      <c r="I165" s="1" t="s">
        <v>1953</v>
      </c>
    </row>
    <row r="166" customFormat="false" ht="15" hidden="false" customHeight="false" outlineLevel="0" collapsed="false">
      <c r="A166" s="7" t="s">
        <v>371</v>
      </c>
      <c r="B166" s="7" t="s">
        <v>2702</v>
      </c>
      <c r="C166" s="7" t="s">
        <v>2703</v>
      </c>
      <c r="D166" s="7" t="s">
        <v>2704</v>
      </c>
      <c r="E166" s="7" t="s">
        <v>2705</v>
      </c>
      <c r="F166" s="7" t="s">
        <v>2706</v>
      </c>
      <c r="G166" s="7" t="s">
        <v>1951</v>
      </c>
      <c r="H166" s="7" t="s">
        <v>2707</v>
      </c>
      <c r="I166" s="1" t="s">
        <v>1953</v>
      </c>
    </row>
    <row r="167" customFormat="false" ht="15" hidden="false" customHeight="false" outlineLevel="0" collapsed="false">
      <c r="A167" s="7" t="s">
        <v>373</v>
      </c>
      <c r="B167" s="7" t="s">
        <v>2708</v>
      </c>
      <c r="C167" s="7"/>
      <c r="D167" s="7" t="s">
        <v>2709</v>
      </c>
      <c r="E167" s="7" t="s">
        <v>2710</v>
      </c>
      <c r="F167" s="7" t="s">
        <v>2711</v>
      </c>
      <c r="G167" s="7" t="s">
        <v>1943</v>
      </c>
      <c r="H167" s="7" t="n">
        <v>53405</v>
      </c>
      <c r="I167" s="1" t="s">
        <v>1944</v>
      </c>
    </row>
    <row r="168" customFormat="false" ht="15" hidden="false" customHeight="false" outlineLevel="0" collapsed="false">
      <c r="A168" s="7" t="s">
        <v>375</v>
      </c>
      <c r="B168" s="7" t="s">
        <v>2712</v>
      </c>
      <c r="C168" s="7"/>
      <c r="D168" s="7" t="s">
        <v>2713</v>
      </c>
      <c r="E168" s="7" t="s">
        <v>2714</v>
      </c>
      <c r="F168" s="7" t="s">
        <v>2715</v>
      </c>
      <c r="G168" s="7" t="s">
        <v>1943</v>
      </c>
      <c r="H168" s="7" t="n">
        <v>34629</v>
      </c>
      <c r="I168" s="1" t="s">
        <v>1944</v>
      </c>
    </row>
    <row r="169" customFormat="false" ht="15" hidden="false" customHeight="false" outlineLevel="0" collapsed="false">
      <c r="A169" s="7" t="s">
        <v>377</v>
      </c>
      <c r="B169" s="7" t="s">
        <v>2716</v>
      </c>
      <c r="C169" s="7" t="s">
        <v>2717</v>
      </c>
      <c r="D169" s="7" t="s">
        <v>2718</v>
      </c>
      <c r="E169" s="7" t="s">
        <v>2719</v>
      </c>
      <c r="F169" s="7" t="s">
        <v>2711</v>
      </c>
      <c r="G169" s="7" t="s">
        <v>1943</v>
      </c>
      <c r="H169" s="7" t="n">
        <v>53405</v>
      </c>
      <c r="I169" s="1" t="s">
        <v>1944</v>
      </c>
    </row>
    <row r="170" customFormat="false" ht="15" hidden="false" customHeight="false" outlineLevel="0" collapsed="false">
      <c r="A170" s="7" t="s">
        <v>379</v>
      </c>
      <c r="B170" s="7" t="s">
        <v>2720</v>
      </c>
      <c r="C170" s="7"/>
      <c r="D170" s="7" t="s">
        <v>2721</v>
      </c>
      <c r="E170" s="7" t="s">
        <v>2722</v>
      </c>
      <c r="F170" s="7" t="s">
        <v>2706</v>
      </c>
      <c r="G170" s="7" t="s">
        <v>1951</v>
      </c>
      <c r="H170" s="7" t="s">
        <v>2707</v>
      </c>
      <c r="I170" s="1" t="s">
        <v>1953</v>
      </c>
    </row>
    <row r="171" customFormat="false" ht="15" hidden="false" customHeight="false" outlineLevel="0" collapsed="false">
      <c r="A171" s="7" t="s">
        <v>381</v>
      </c>
      <c r="B171" s="7" t="s">
        <v>2723</v>
      </c>
      <c r="C171" s="7" t="s">
        <v>2724</v>
      </c>
      <c r="D171" s="7" t="s">
        <v>2725</v>
      </c>
      <c r="E171" s="7" t="s">
        <v>2726</v>
      </c>
      <c r="F171" s="7" t="s">
        <v>2727</v>
      </c>
      <c r="G171" s="7" t="s">
        <v>1951</v>
      </c>
      <c r="H171" s="7" t="s">
        <v>2728</v>
      </c>
      <c r="I171" s="1" t="s">
        <v>1953</v>
      </c>
    </row>
    <row r="172" customFormat="false" ht="15" hidden="false" customHeight="false" outlineLevel="0" collapsed="false">
      <c r="A172" s="7" t="s">
        <v>383</v>
      </c>
      <c r="B172" s="7" t="s">
        <v>2729</v>
      </c>
      <c r="C172" s="7" t="s">
        <v>2730</v>
      </c>
      <c r="D172" s="7"/>
      <c r="E172" s="7" t="s">
        <v>2731</v>
      </c>
      <c r="F172" s="7" t="s">
        <v>2732</v>
      </c>
      <c r="G172" s="7" t="s">
        <v>2118</v>
      </c>
      <c r="H172" s="7" t="s">
        <v>2733</v>
      </c>
      <c r="I172" s="1" t="s">
        <v>1953</v>
      </c>
    </row>
    <row r="173" customFormat="false" ht="15" hidden="false" customHeight="false" outlineLevel="0" collapsed="false">
      <c r="A173" s="7" t="s">
        <v>385</v>
      </c>
      <c r="B173" s="7" t="s">
        <v>2734</v>
      </c>
      <c r="C173" s="7" t="s">
        <v>2735</v>
      </c>
      <c r="D173" s="7" t="s">
        <v>2736</v>
      </c>
      <c r="E173" s="7" t="s">
        <v>2737</v>
      </c>
      <c r="F173" s="7" t="s">
        <v>2222</v>
      </c>
      <c r="G173" s="7" t="s">
        <v>1943</v>
      </c>
      <c r="H173" s="7" t="n">
        <v>33686</v>
      </c>
      <c r="I173" s="1" t="s">
        <v>1944</v>
      </c>
    </row>
    <row r="174" customFormat="false" ht="15" hidden="false" customHeight="false" outlineLevel="0" collapsed="false">
      <c r="A174" s="7" t="s">
        <v>387</v>
      </c>
      <c r="B174" s="7" t="s">
        <v>2738</v>
      </c>
      <c r="C174" s="7" t="s">
        <v>2739</v>
      </c>
      <c r="D174" s="7"/>
      <c r="E174" s="7" t="s">
        <v>2740</v>
      </c>
      <c r="F174" s="7" t="s">
        <v>2741</v>
      </c>
      <c r="G174" s="7" t="s">
        <v>1951</v>
      </c>
      <c r="H174" s="7" t="s">
        <v>2414</v>
      </c>
      <c r="I174" s="1" t="s">
        <v>1953</v>
      </c>
    </row>
    <row r="175" customFormat="false" ht="15" hidden="false" customHeight="false" outlineLevel="0" collapsed="false">
      <c r="A175" s="7" t="s">
        <v>389</v>
      </c>
      <c r="B175" s="7" t="s">
        <v>2742</v>
      </c>
      <c r="C175" s="7" t="s">
        <v>2743</v>
      </c>
      <c r="D175" s="7" t="s">
        <v>2744</v>
      </c>
      <c r="E175" s="7" t="s">
        <v>2745</v>
      </c>
      <c r="F175" s="7" t="s">
        <v>2746</v>
      </c>
      <c r="G175" s="7" t="s">
        <v>1943</v>
      </c>
      <c r="H175" s="7" t="n">
        <v>36195</v>
      </c>
      <c r="I175" s="1" t="s">
        <v>1953</v>
      </c>
    </row>
    <row r="176" customFormat="false" ht="15" hidden="false" customHeight="false" outlineLevel="0" collapsed="false">
      <c r="A176" s="7" t="s">
        <v>391</v>
      </c>
      <c r="B176" s="7" t="s">
        <v>2747</v>
      </c>
      <c r="C176" s="7"/>
      <c r="D176" s="7" t="s">
        <v>2748</v>
      </c>
      <c r="E176" s="7" t="s">
        <v>2749</v>
      </c>
      <c r="F176" s="7" t="s">
        <v>2750</v>
      </c>
      <c r="G176" s="7" t="s">
        <v>1943</v>
      </c>
      <c r="H176" s="7" t="n">
        <v>89436</v>
      </c>
      <c r="I176" s="1" t="s">
        <v>1944</v>
      </c>
    </row>
    <row r="177" customFormat="false" ht="15" hidden="false" customHeight="false" outlineLevel="0" collapsed="false">
      <c r="A177" s="7" t="s">
        <v>393</v>
      </c>
      <c r="B177" s="7" t="s">
        <v>2751</v>
      </c>
      <c r="C177" s="7" t="s">
        <v>2752</v>
      </c>
      <c r="D177" s="7" t="s">
        <v>2753</v>
      </c>
      <c r="E177" s="7" t="s">
        <v>2754</v>
      </c>
      <c r="F177" s="7" t="s">
        <v>2755</v>
      </c>
      <c r="G177" s="7" t="s">
        <v>1943</v>
      </c>
      <c r="H177" s="7" t="n">
        <v>31205</v>
      </c>
      <c r="I177" s="1" t="s">
        <v>1944</v>
      </c>
    </row>
    <row r="178" customFormat="false" ht="15" hidden="false" customHeight="false" outlineLevel="0" collapsed="false">
      <c r="A178" s="7" t="s">
        <v>395</v>
      </c>
      <c r="B178" s="7" t="s">
        <v>2756</v>
      </c>
      <c r="C178" s="7" t="s">
        <v>2757</v>
      </c>
      <c r="D178" s="7" t="s">
        <v>2758</v>
      </c>
      <c r="E178" s="7" t="s">
        <v>2759</v>
      </c>
      <c r="F178" s="7" t="s">
        <v>2760</v>
      </c>
      <c r="G178" s="7" t="s">
        <v>1943</v>
      </c>
      <c r="H178" s="7" t="n">
        <v>90605</v>
      </c>
      <c r="I178" s="1" t="s">
        <v>1944</v>
      </c>
    </row>
    <row r="179" customFormat="false" ht="15" hidden="false" customHeight="false" outlineLevel="0" collapsed="false">
      <c r="A179" s="7" t="s">
        <v>397</v>
      </c>
      <c r="B179" s="7" t="s">
        <v>2761</v>
      </c>
      <c r="C179" s="7" t="s">
        <v>2762</v>
      </c>
      <c r="D179" s="7"/>
      <c r="E179" s="7" t="s">
        <v>2763</v>
      </c>
      <c r="F179" s="7" t="s">
        <v>2764</v>
      </c>
      <c r="G179" s="7" t="s">
        <v>1943</v>
      </c>
      <c r="H179" s="7" t="n">
        <v>37605</v>
      </c>
      <c r="I179" s="1" t="s">
        <v>1944</v>
      </c>
    </row>
    <row r="180" customFormat="false" ht="15" hidden="false" customHeight="false" outlineLevel="0" collapsed="false">
      <c r="A180" s="7" t="s">
        <v>399</v>
      </c>
      <c r="B180" s="7" t="s">
        <v>2765</v>
      </c>
      <c r="C180" s="7" t="s">
        <v>2766</v>
      </c>
      <c r="D180" s="7" t="s">
        <v>2767</v>
      </c>
      <c r="E180" s="7" t="s">
        <v>2768</v>
      </c>
      <c r="F180" s="7" t="s">
        <v>2165</v>
      </c>
      <c r="G180" s="7" t="s">
        <v>1943</v>
      </c>
      <c r="H180" s="7" t="n">
        <v>14614</v>
      </c>
      <c r="I180" s="1" t="s">
        <v>1953</v>
      </c>
    </row>
    <row r="181" customFormat="false" ht="15" hidden="false" customHeight="false" outlineLevel="0" collapsed="false">
      <c r="A181" s="7" t="s">
        <v>401</v>
      </c>
      <c r="B181" s="7" t="s">
        <v>2769</v>
      </c>
      <c r="C181" s="7"/>
      <c r="D181" s="7" t="s">
        <v>2770</v>
      </c>
      <c r="E181" s="7" t="s">
        <v>2771</v>
      </c>
      <c r="F181" s="7" t="s">
        <v>2772</v>
      </c>
      <c r="G181" s="7" t="s">
        <v>1951</v>
      </c>
      <c r="H181" s="7" t="s">
        <v>2773</v>
      </c>
      <c r="I181" s="1" t="s">
        <v>1953</v>
      </c>
    </row>
    <row r="182" customFormat="false" ht="15" hidden="false" customHeight="false" outlineLevel="0" collapsed="false">
      <c r="A182" s="7" t="s">
        <v>403</v>
      </c>
      <c r="B182" s="7" t="s">
        <v>2774</v>
      </c>
      <c r="C182" s="7" t="s">
        <v>2775</v>
      </c>
      <c r="D182" s="7" t="s">
        <v>2776</v>
      </c>
      <c r="E182" s="7" t="s">
        <v>2777</v>
      </c>
      <c r="F182" s="7" t="s">
        <v>2778</v>
      </c>
      <c r="G182" s="7" t="s">
        <v>1943</v>
      </c>
      <c r="H182" s="7" t="n">
        <v>11254</v>
      </c>
      <c r="I182" s="1" t="s">
        <v>1953</v>
      </c>
    </row>
    <row r="183" customFormat="false" ht="15" hidden="false" customHeight="false" outlineLevel="0" collapsed="false">
      <c r="A183" s="7" t="s">
        <v>2779</v>
      </c>
      <c r="B183" s="7" t="s">
        <v>2780</v>
      </c>
      <c r="C183" s="7" t="s">
        <v>2781</v>
      </c>
      <c r="D183" s="7" t="s">
        <v>2782</v>
      </c>
      <c r="E183" s="7" t="s">
        <v>2783</v>
      </c>
      <c r="F183" s="7" t="s">
        <v>1964</v>
      </c>
      <c r="G183" s="7" t="s">
        <v>1943</v>
      </c>
      <c r="H183" s="7" t="n">
        <v>1114</v>
      </c>
      <c r="I183" s="1" t="s">
        <v>1953</v>
      </c>
    </row>
    <row r="184" customFormat="false" ht="15" hidden="false" customHeight="false" outlineLevel="0" collapsed="false">
      <c r="A184" s="7" t="s">
        <v>405</v>
      </c>
      <c r="B184" s="7" t="s">
        <v>2784</v>
      </c>
      <c r="C184" s="7" t="s">
        <v>2785</v>
      </c>
      <c r="D184" s="7" t="s">
        <v>2786</v>
      </c>
      <c r="E184" s="7" t="s">
        <v>2787</v>
      </c>
      <c r="F184" s="7" t="s">
        <v>2788</v>
      </c>
      <c r="G184" s="7" t="s">
        <v>1943</v>
      </c>
      <c r="H184" s="7" t="n">
        <v>22908</v>
      </c>
      <c r="I184" s="1" t="s">
        <v>1953</v>
      </c>
    </row>
    <row r="185" customFormat="false" ht="15" hidden="false" customHeight="false" outlineLevel="0" collapsed="false">
      <c r="A185" s="7" t="s">
        <v>407</v>
      </c>
      <c r="B185" s="7" t="s">
        <v>2789</v>
      </c>
      <c r="C185" s="7" t="s">
        <v>2790</v>
      </c>
      <c r="D185" s="7" t="s">
        <v>2791</v>
      </c>
      <c r="E185" s="7" t="s">
        <v>2792</v>
      </c>
      <c r="F185" s="7" t="s">
        <v>2793</v>
      </c>
      <c r="G185" s="7" t="s">
        <v>1943</v>
      </c>
      <c r="H185" s="7" t="n">
        <v>75044</v>
      </c>
      <c r="I185" s="1" t="s">
        <v>1953</v>
      </c>
    </row>
    <row r="186" customFormat="false" ht="15" hidden="false" customHeight="false" outlineLevel="0" collapsed="false">
      <c r="A186" s="7" t="s">
        <v>409</v>
      </c>
      <c r="B186" s="7" t="s">
        <v>2794</v>
      </c>
      <c r="C186" s="7" t="s">
        <v>2795</v>
      </c>
      <c r="D186" s="7" t="s">
        <v>2796</v>
      </c>
      <c r="E186" s="7" t="s">
        <v>2797</v>
      </c>
      <c r="F186" s="7" t="s">
        <v>2139</v>
      </c>
      <c r="G186" s="7" t="s">
        <v>1943</v>
      </c>
      <c r="H186" s="7" t="n">
        <v>55448</v>
      </c>
      <c r="I186" s="1" t="s">
        <v>1953</v>
      </c>
    </row>
    <row r="187" customFormat="false" ht="15" hidden="false" customHeight="false" outlineLevel="0" collapsed="false">
      <c r="A187" s="7" t="s">
        <v>411</v>
      </c>
      <c r="B187" s="7" t="s">
        <v>2798</v>
      </c>
      <c r="C187" s="7" t="s">
        <v>2799</v>
      </c>
      <c r="D187" s="7" t="s">
        <v>2800</v>
      </c>
      <c r="E187" s="7" t="s">
        <v>2801</v>
      </c>
      <c r="F187" s="7" t="s">
        <v>2802</v>
      </c>
      <c r="G187" s="7" t="s">
        <v>1943</v>
      </c>
      <c r="H187" s="7" t="n">
        <v>48919</v>
      </c>
      <c r="I187" s="1" t="s">
        <v>1944</v>
      </c>
    </row>
    <row r="188" customFormat="false" ht="15" hidden="false" customHeight="false" outlineLevel="0" collapsed="false">
      <c r="A188" s="7" t="s">
        <v>413</v>
      </c>
      <c r="B188" s="7" t="s">
        <v>2803</v>
      </c>
      <c r="C188" s="7" t="s">
        <v>2804</v>
      </c>
      <c r="D188" s="7" t="s">
        <v>2805</v>
      </c>
      <c r="E188" s="7" t="s">
        <v>2806</v>
      </c>
      <c r="F188" s="7" t="s">
        <v>2112</v>
      </c>
      <c r="G188" s="7" t="s">
        <v>1943</v>
      </c>
      <c r="H188" s="7" t="n">
        <v>58207</v>
      </c>
      <c r="I188" s="1" t="s">
        <v>1953</v>
      </c>
    </row>
    <row r="189" customFormat="false" ht="15" hidden="false" customHeight="false" outlineLevel="0" collapsed="false">
      <c r="A189" s="7" t="s">
        <v>415</v>
      </c>
      <c r="B189" s="7" t="s">
        <v>2807</v>
      </c>
      <c r="C189" s="7" t="s">
        <v>2808</v>
      </c>
      <c r="D189" s="7"/>
      <c r="E189" s="7" t="s">
        <v>2809</v>
      </c>
      <c r="F189" s="7" t="s">
        <v>2503</v>
      </c>
      <c r="G189" s="7" t="s">
        <v>1943</v>
      </c>
      <c r="H189" s="7" t="n">
        <v>99522</v>
      </c>
      <c r="I189" s="1" t="s">
        <v>1944</v>
      </c>
    </row>
    <row r="190" customFormat="false" ht="15" hidden="false" customHeight="false" outlineLevel="0" collapsed="false">
      <c r="A190" s="7" t="s">
        <v>417</v>
      </c>
      <c r="B190" s="7" t="s">
        <v>2810</v>
      </c>
      <c r="C190" s="7" t="s">
        <v>2811</v>
      </c>
      <c r="D190" s="7" t="s">
        <v>2812</v>
      </c>
      <c r="E190" s="7" t="s">
        <v>2813</v>
      </c>
      <c r="F190" s="7" t="s">
        <v>2364</v>
      </c>
      <c r="G190" s="7" t="s">
        <v>1943</v>
      </c>
      <c r="H190" s="7" t="n">
        <v>73129</v>
      </c>
      <c r="I190" s="1" t="s">
        <v>1944</v>
      </c>
    </row>
    <row r="191" customFormat="false" ht="15" hidden="false" customHeight="false" outlineLevel="0" collapsed="false">
      <c r="A191" s="7" t="s">
        <v>419</v>
      </c>
      <c r="B191" s="7" t="s">
        <v>2814</v>
      </c>
      <c r="C191" s="7" t="s">
        <v>2815</v>
      </c>
      <c r="D191" s="7" t="s">
        <v>2816</v>
      </c>
      <c r="E191" s="7" t="s">
        <v>2817</v>
      </c>
      <c r="F191" s="7" t="s">
        <v>2818</v>
      </c>
      <c r="G191" s="7" t="s">
        <v>1943</v>
      </c>
      <c r="H191" s="7" t="n">
        <v>74103</v>
      </c>
      <c r="I191" s="1" t="s">
        <v>1944</v>
      </c>
    </row>
    <row r="192" customFormat="false" ht="15" hidden="false" customHeight="false" outlineLevel="0" collapsed="false">
      <c r="A192" s="7" t="s">
        <v>421</v>
      </c>
      <c r="B192" s="7" t="s">
        <v>2819</v>
      </c>
      <c r="C192" s="7" t="s">
        <v>2820</v>
      </c>
      <c r="D192" s="7" t="s">
        <v>2821</v>
      </c>
      <c r="E192" s="7" t="s">
        <v>2822</v>
      </c>
      <c r="F192" s="7" t="s">
        <v>2823</v>
      </c>
      <c r="G192" s="7" t="s">
        <v>1943</v>
      </c>
      <c r="H192" s="7" t="n">
        <v>48211</v>
      </c>
      <c r="I192" s="1" t="s">
        <v>1944</v>
      </c>
    </row>
    <row r="193" customFormat="false" ht="15" hidden="false" customHeight="false" outlineLevel="0" collapsed="false">
      <c r="A193" s="7" t="s">
        <v>423</v>
      </c>
      <c r="B193" s="7" t="s">
        <v>2824</v>
      </c>
      <c r="C193" s="7" t="s">
        <v>2825</v>
      </c>
      <c r="D193" s="7" t="s">
        <v>2826</v>
      </c>
      <c r="E193" s="7" t="s">
        <v>2827</v>
      </c>
      <c r="F193" s="7" t="s">
        <v>2188</v>
      </c>
      <c r="G193" s="7" t="s">
        <v>1943</v>
      </c>
      <c r="H193" s="7" t="n">
        <v>20436</v>
      </c>
      <c r="I193" s="1" t="s">
        <v>1944</v>
      </c>
    </row>
    <row r="194" customFormat="false" ht="15" hidden="false" customHeight="false" outlineLevel="0" collapsed="false">
      <c r="A194" s="7" t="s">
        <v>425</v>
      </c>
      <c r="B194" s="7" t="s">
        <v>2828</v>
      </c>
      <c r="C194" s="7" t="s">
        <v>2829</v>
      </c>
      <c r="D194" s="7" t="s">
        <v>2830</v>
      </c>
      <c r="E194" s="7" t="s">
        <v>2831</v>
      </c>
      <c r="F194" s="7" t="s">
        <v>2832</v>
      </c>
      <c r="G194" s="7" t="s">
        <v>1951</v>
      </c>
      <c r="H194" s="7" t="s">
        <v>2833</v>
      </c>
      <c r="I194" s="1" t="s">
        <v>1944</v>
      </c>
    </row>
    <row r="195" customFormat="false" ht="15" hidden="false" customHeight="false" outlineLevel="0" collapsed="false">
      <c r="A195" s="7" t="s">
        <v>427</v>
      </c>
      <c r="B195" s="7" t="s">
        <v>2834</v>
      </c>
      <c r="C195" s="7"/>
      <c r="D195" s="7" t="s">
        <v>2835</v>
      </c>
      <c r="E195" s="7" t="s">
        <v>2836</v>
      </c>
      <c r="F195" s="7" t="s">
        <v>2837</v>
      </c>
      <c r="G195" s="7" t="s">
        <v>1943</v>
      </c>
      <c r="H195" s="7" t="n">
        <v>85215</v>
      </c>
      <c r="I195" s="1" t="s">
        <v>1953</v>
      </c>
    </row>
    <row r="196" customFormat="false" ht="15" hidden="false" customHeight="false" outlineLevel="0" collapsed="false">
      <c r="A196" s="7" t="s">
        <v>429</v>
      </c>
      <c r="B196" s="7" t="s">
        <v>2838</v>
      </c>
      <c r="C196" s="7" t="s">
        <v>2839</v>
      </c>
      <c r="D196" s="7" t="s">
        <v>2840</v>
      </c>
      <c r="E196" s="7" t="s">
        <v>2841</v>
      </c>
      <c r="F196" s="7" t="s">
        <v>2842</v>
      </c>
      <c r="G196" s="7" t="s">
        <v>1943</v>
      </c>
      <c r="H196" s="7" t="n">
        <v>44485</v>
      </c>
      <c r="I196" s="1" t="s">
        <v>1953</v>
      </c>
    </row>
    <row r="197" customFormat="false" ht="15" hidden="false" customHeight="false" outlineLevel="0" collapsed="false">
      <c r="A197" s="7" t="s">
        <v>431</v>
      </c>
      <c r="B197" s="7" t="s">
        <v>2843</v>
      </c>
      <c r="C197" s="7" t="s">
        <v>2844</v>
      </c>
      <c r="D197" s="7" t="s">
        <v>2845</v>
      </c>
      <c r="E197" s="7" t="s">
        <v>2846</v>
      </c>
      <c r="F197" s="7" t="s">
        <v>2847</v>
      </c>
      <c r="G197" s="7" t="s">
        <v>1943</v>
      </c>
      <c r="H197" s="7" t="n">
        <v>38150</v>
      </c>
      <c r="I197" s="1" t="s">
        <v>1953</v>
      </c>
    </row>
    <row r="198" customFormat="false" ht="15" hidden="false" customHeight="false" outlineLevel="0" collapsed="false">
      <c r="A198" s="7" t="s">
        <v>433</v>
      </c>
      <c r="B198" s="7" t="s">
        <v>2848</v>
      </c>
      <c r="C198" s="7" t="s">
        <v>2849</v>
      </c>
      <c r="D198" s="7"/>
      <c r="E198" s="7" t="s">
        <v>2850</v>
      </c>
      <c r="F198" s="7" t="s">
        <v>2188</v>
      </c>
      <c r="G198" s="7" t="s">
        <v>1943</v>
      </c>
      <c r="H198" s="7" t="n">
        <v>20535</v>
      </c>
      <c r="I198" s="1" t="s">
        <v>1953</v>
      </c>
    </row>
    <row r="199" customFormat="false" ht="15" hidden="false" customHeight="false" outlineLevel="0" collapsed="false">
      <c r="A199" s="7" t="s">
        <v>2851</v>
      </c>
      <c r="B199" s="7" t="s">
        <v>2852</v>
      </c>
      <c r="C199" s="7" t="s">
        <v>2853</v>
      </c>
      <c r="D199" s="7" t="s">
        <v>2854</v>
      </c>
      <c r="E199" s="7" t="s">
        <v>2855</v>
      </c>
      <c r="F199" s="7" t="s">
        <v>2856</v>
      </c>
      <c r="G199" s="7" t="s">
        <v>1951</v>
      </c>
      <c r="H199" s="7" t="s">
        <v>2857</v>
      </c>
      <c r="I199" s="1" t="s">
        <v>1944</v>
      </c>
    </row>
    <row r="200" customFormat="false" ht="15" hidden="false" customHeight="false" outlineLevel="0" collapsed="false">
      <c r="A200" s="7" t="s">
        <v>2858</v>
      </c>
      <c r="B200" s="7" t="s">
        <v>2859</v>
      </c>
      <c r="C200" s="7" t="s">
        <v>2860</v>
      </c>
      <c r="D200" s="7" t="s">
        <v>2861</v>
      </c>
      <c r="E200" s="7" t="s">
        <v>2862</v>
      </c>
      <c r="F200" s="7" t="s">
        <v>2863</v>
      </c>
      <c r="G200" s="7" t="s">
        <v>1943</v>
      </c>
      <c r="H200" s="7" t="n">
        <v>33064</v>
      </c>
      <c r="I200" s="1" t="s">
        <v>1953</v>
      </c>
    </row>
    <row r="201" customFormat="false" ht="15" hidden="false" customHeight="false" outlineLevel="0" collapsed="false">
      <c r="A201" s="7" t="s">
        <v>2864</v>
      </c>
      <c r="B201" s="7" t="s">
        <v>2865</v>
      </c>
      <c r="C201" s="7" t="s">
        <v>2866</v>
      </c>
      <c r="D201" s="7" t="s">
        <v>2867</v>
      </c>
      <c r="E201" s="7" t="s">
        <v>2868</v>
      </c>
      <c r="F201" s="7" t="s">
        <v>2254</v>
      </c>
      <c r="G201" s="7" t="s">
        <v>1943</v>
      </c>
      <c r="H201" s="7" t="n">
        <v>60604</v>
      </c>
      <c r="I201" s="1" t="s">
        <v>1953</v>
      </c>
    </row>
    <row r="202" customFormat="false" ht="15" hidden="false" customHeight="false" outlineLevel="0" collapsed="false">
      <c r="A202" s="7" t="s">
        <v>2869</v>
      </c>
      <c r="B202" s="7" t="s">
        <v>2870</v>
      </c>
      <c r="C202" s="7" t="s">
        <v>2871</v>
      </c>
      <c r="D202" s="7" t="s">
        <v>2872</v>
      </c>
      <c r="E202" s="7" t="s">
        <v>2873</v>
      </c>
      <c r="F202" s="7" t="s">
        <v>2874</v>
      </c>
      <c r="G202" s="7" t="s">
        <v>2118</v>
      </c>
      <c r="H202" s="7" t="s">
        <v>2875</v>
      </c>
      <c r="I202" s="1" t="s">
        <v>1953</v>
      </c>
    </row>
    <row r="203" customFormat="false" ht="15" hidden="false" customHeight="false" outlineLevel="0" collapsed="false">
      <c r="A203" s="7" t="s">
        <v>435</v>
      </c>
      <c r="B203" s="7" t="s">
        <v>2876</v>
      </c>
      <c r="C203" s="7"/>
      <c r="D203" s="7" t="s">
        <v>2877</v>
      </c>
      <c r="E203" s="7" t="s">
        <v>2878</v>
      </c>
      <c r="F203" s="7" t="s">
        <v>2156</v>
      </c>
      <c r="G203" s="7" t="s">
        <v>1943</v>
      </c>
      <c r="H203" s="7" t="n">
        <v>84409</v>
      </c>
      <c r="I203" s="1" t="s">
        <v>1953</v>
      </c>
    </row>
    <row r="204" customFormat="false" ht="15" hidden="false" customHeight="false" outlineLevel="0" collapsed="false">
      <c r="A204" s="7" t="s">
        <v>437</v>
      </c>
      <c r="B204" s="7" t="s">
        <v>2879</v>
      </c>
      <c r="C204" s="7" t="s">
        <v>2880</v>
      </c>
      <c r="D204" s="7" t="s">
        <v>2881</v>
      </c>
      <c r="E204" s="7" t="s">
        <v>2882</v>
      </c>
      <c r="F204" s="7" t="s">
        <v>2883</v>
      </c>
      <c r="G204" s="7" t="s">
        <v>1943</v>
      </c>
      <c r="H204" s="7" t="n">
        <v>12205</v>
      </c>
      <c r="I204" s="1" t="s">
        <v>1944</v>
      </c>
    </row>
    <row r="205" customFormat="false" ht="15" hidden="false" customHeight="false" outlineLevel="0" collapsed="false">
      <c r="A205" s="7" t="s">
        <v>439</v>
      </c>
      <c r="B205" s="7" t="s">
        <v>2884</v>
      </c>
      <c r="C205" s="7" t="s">
        <v>2885</v>
      </c>
      <c r="D205" s="7" t="s">
        <v>2886</v>
      </c>
      <c r="E205" s="7" t="s">
        <v>2887</v>
      </c>
      <c r="F205" s="7" t="s">
        <v>2888</v>
      </c>
      <c r="G205" s="7" t="s">
        <v>1943</v>
      </c>
      <c r="H205" s="7" t="n">
        <v>29305</v>
      </c>
      <c r="I205" s="1" t="s">
        <v>1953</v>
      </c>
    </row>
    <row r="206" customFormat="false" ht="15" hidden="false" customHeight="false" outlineLevel="0" collapsed="false">
      <c r="A206" s="7" t="s">
        <v>441</v>
      </c>
      <c r="B206" s="7" t="s">
        <v>2889</v>
      </c>
      <c r="C206" s="7"/>
      <c r="D206" s="7" t="s">
        <v>2890</v>
      </c>
      <c r="E206" s="7" t="s">
        <v>2891</v>
      </c>
      <c r="F206" s="7" t="s">
        <v>2892</v>
      </c>
      <c r="G206" s="7" t="s">
        <v>1943</v>
      </c>
      <c r="H206" s="7" t="n">
        <v>10310</v>
      </c>
      <c r="I206" s="1" t="s">
        <v>1953</v>
      </c>
    </row>
    <row r="207" customFormat="false" ht="15" hidden="false" customHeight="false" outlineLevel="0" collapsed="false">
      <c r="A207" s="7" t="s">
        <v>443</v>
      </c>
      <c r="B207" s="7" t="s">
        <v>2893</v>
      </c>
      <c r="C207" s="7"/>
      <c r="D207" s="7" t="s">
        <v>2894</v>
      </c>
      <c r="E207" s="7" t="s">
        <v>2895</v>
      </c>
      <c r="F207" s="7" t="s">
        <v>2188</v>
      </c>
      <c r="G207" s="7" t="s">
        <v>1943</v>
      </c>
      <c r="H207" s="7" t="n">
        <v>20337</v>
      </c>
      <c r="I207" s="1" t="s">
        <v>1944</v>
      </c>
    </row>
    <row r="208" customFormat="false" ht="15" hidden="false" customHeight="false" outlineLevel="0" collapsed="false">
      <c r="A208" s="7" t="s">
        <v>445</v>
      </c>
      <c r="B208" s="7" t="s">
        <v>2896</v>
      </c>
      <c r="C208" s="7" t="s">
        <v>2897</v>
      </c>
      <c r="D208" s="7"/>
      <c r="E208" s="7" t="s">
        <v>2898</v>
      </c>
      <c r="F208" s="7" t="s">
        <v>2302</v>
      </c>
      <c r="G208" s="7" t="s">
        <v>1943</v>
      </c>
      <c r="H208" s="7" t="n">
        <v>28225</v>
      </c>
      <c r="I208" s="1" t="s">
        <v>1953</v>
      </c>
    </row>
    <row r="209" customFormat="false" ht="15" hidden="false" customHeight="false" outlineLevel="0" collapsed="false">
      <c r="A209" s="7" t="s">
        <v>447</v>
      </c>
      <c r="B209" s="7" t="s">
        <v>2899</v>
      </c>
      <c r="C209" s="7" t="s">
        <v>2900</v>
      </c>
      <c r="D209" s="7" t="s">
        <v>2901</v>
      </c>
      <c r="E209" s="7" t="s">
        <v>2902</v>
      </c>
      <c r="F209" s="7" t="s">
        <v>2903</v>
      </c>
      <c r="G209" s="7" t="s">
        <v>1943</v>
      </c>
      <c r="H209" s="7" t="n">
        <v>79491</v>
      </c>
      <c r="I209" s="1" t="s">
        <v>1944</v>
      </c>
    </row>
    <row r="210" customFormat="false" ht="15" hidden="false" customHeight="false" outlineLevel="0" collapsed="false">
      <c r="A210" s="7" t="s">
        <v>449</v>
      </c>
      <c r="B210" s="7" t="s">
        <v>2904</v>
      </c>
      <c r="C210" s="7" t="s">
        <v>2905</v>
      </c>
      <c r="D210" s="7" t="s">
        <v>2906</v>
      </c>
      <c r="E210" s="7" t="s">
        <v>2907</v>
      </c>
      <c r="F210" s="7" t="s">
        <v>2908</v>
      </c>
      <c r="G210" s="7" t="s">
        <v>1951</v>
      </c>
      <c r="H210" s="7" t="s">
        <v>2909</v>
      </c>
      <c r="I210" s="1" t="s">
        <v>1944</v>
      </c>
    </row>
    <row r="211" customFormat="false" ht="15" hidden="false" customHeight="false" outlineLevel="0" collapsed="false">
      <c r="A211" s="7" t="s">
        <v>451</v>
      </c>
      <c r="B211" s="7" t="s">
        <v>2910</v>
      </c>
      <c r="C211" s="7" t="s">
        <v>2911</v>
      </c>
      <c r="D211" s="7" t="s">
        <v>2912</v>
      </c>
      <c r="E211" s="7" t="s">
        <v>2913</v>
      </c>
      <c r="F211" s="7" t="s">
        <v>2914</v>
      </c>
      <c r="G211" s="7" t="s">
        <v>2118</v>
      </c>
      <c r="H211" s="7" t="s">
        <v>2915</v>
      </c>
      <c r="I211" s="1" t="s">
        <v>1953</v>
      </c>
    </row>
    <row r="212" customFormat="false" ht="15" hidden="false" customHeight="false" outlineLevel="0" collapsed="false">
      <c r="A212" s="7" t="s">
        <v>453</v>
      </c>
      <c r="B212" s="7" t="s">
        <v>2916</v>
      </c>
      <c r="C212" s="7" t="s">
        <v>2917</v>
      </c>
      <c r="D212" s="7" t="s">
        <v>2918</v>
      </c>
      <c r="E212" s="7" t="s">
        <v>2919</v>
      </c>
      <c r="F212" s="7" t="s">
        <v>2788</v>
      </c>
      <c r="G212" s="7" t="s">
        <v>1943</v>
      </c>
      <c r="H212" s="7" t="n">
        <v>22908</v>
      </c>
      <c r="I212" s="1" t="s">
        <v>1944</v>
      </c>
    </row>
    <row r="213" customFormat="false" ht="15" hidden="false" customHeight="false" outlineLevel="0" collapsed="false">
      <c r="A213" s="7" t="s">
        <v>455</v>
      </c>
      <c r="B213" s="7" t="s">
        <v>2920</v>
      </c>
      <c r="C213" s="7" t="s">
        <v>2921</v>
      </c>
      <c r="D213" s="7"/>
      <c r="E213" s="7" t="s">
        <v>2922</v>
      </c>
      <c r="F213" s="7" t="s">
        <v>2039</v>
      </c>
      <c r="G213" s="7" t="s">
        <v>1943</v>
      </c>
      <c r="H213" s="7" t="n">
        <v>10105</v>
      </c>
      <c r="I213" s="1" t="s">
        <v>1953</v>
      </c>
    </row>
    <row r="214" customFormat="false" ht="15" hidden="false" customHeight="false" outlineLevel="0" collapsed="false">
      <c r="A214" s="7" t="s">
        <v>457</v>
      </c>
      <c r="B214" s="7" t="s">
        <v>2923</v>
      </c>
      <c r="C214" s="7" t="s">
        <v>2924</v>
      </c>
      <c r="D214" s="7" t="s">
        <v>2925</v>
      </c>
      <c r="E214" s="7" t="s">
        <v>2926</v>
      </c>
      <c r="F214" s="7" t="s">
        <v>2645</v>
      </c>
      <c r="G214" s="7" t="s">
        <v>1943</v>
      </c>
      <c r="H214" s="7" t="n">
        <v>24009</v>
      </c>
      <c r="I214" s="1" t="s">
        <v>1944</v>
      </c>
    </row>
    <row r="215" customFormat="false" ht="15" hidden="false" customHeight="false" outlineLevel="0" collapsed="false">
      <c r="A215" s="7" t="s">
        <v>459</v>
      </c>
      <c r="B215" s="7" t="s">
        <v>2927</v>
      </c>
      <c r="C215" s="7" t="s">
        <v>2928</v>
      </c>
      <c r="D215" s="7" t="s">
        <v>2929</v>
      </c>
      <c r="E215" s="7" t="s">
        <v>2930</v>
      </c>
      <c r="F215" s="7" t="s">
        <v>2039</v>
      </c>
      <c r="G215" s="7" t="s">
        <v>1943</v>
      </c>
      <c r="H215" s="7" t="n">
        <v>10009</v>
      </c>
      <c r="I215" s="1" t="s">
        <v>1953</v>
      </c>
    </row>
    <row r="216" customFormat="false" ht="15" hidden="false" customHeight="false" outlineLevel="0" collapsed="false">
      <c r="A216" s="7" t="s">
        <v>461</v>
      </c>
      <c r="B216" s="7" t="s">
        <v>2931</v>
      </c>
      <c r="C216" s="7" t="s">
        <v>2932</v>
      </c>
      <c r="D216" s="7" t="s">
        <v>2933</v>
      </c>
      <c r="E216" s="7" t="s">
        <v>2934</v>
      </c>
      <c r="F216" s="7" t="s">
        <v>2935</v>
      </c>
      <c r="G216" s="7" t="s">
        <v>1951</v>
      </c>
      <c r="H216" s="7" t="s">
        <v>2085</v>
      </c>
      <c r="I216" s="1" t="s">
        <v>1953</v>
      </c>
    </row>
    <row r="217" customFormat="false" ht="15" hidden="false" customHeight="false" outlineLevel="0" collapsed="false">
      <c r="A217" s="7" t="s">
        <v>463</v>
      </c>
      <c r="B217" s="7" t="s">
        <v>2936</v>
      </c>
      <c r="C217" s="7" t="s">
        <v>2937</v>
      </c>
      <c r="D217" s="7" t="s">
        <v>2938</v>
      </c>
      <c r="E217" s="7" t="s">
        <v>2939</v>
      </c>
      <c r="F217" s="7" t="s">
        <v>2940</v>
      </c>
      <c r="G217" s="7" t="s">
        <v>1943</v>
      </c>
      <c r="H217" s="7" t="n">
        <v>84120</v>
      </c>
      <c r="I217" s="1" t="s">
        <v>1953</v>
      </c>
    </row>
    <row r="218" customFormat="false" ht="15" hidden="false" customHeight="false" outlineLevel="0" collapsed="false">
      <c r="A218" s="7" t="s">
        <v>465</v>
      </c>
      <c r="B218" s="7" t="s">
        <v>2941</v>
      </c>
      <c r="C218" s="7" t="s">
        <v>2942</v>
      </c>
      <c r="D218" s="7" t="s">
        <v>2943</v>
      </c>
      <c r="E218" s="7" t="s">
        <v>2944</v>
      </c>
      <c r="F218" s="7" t="s">
        <v>2213</v>
      </c>
      <c r="G218" s="7" t="s">
        <v>1943</v>
      </c>
      <c r="H218" s="7" t="n">
        <v>43635</v>
      </c>
      <c r="I218" s="1" t="s">
        <v>1944</v>
      </c>
    </row>
    <row r="219" customFormat="false" ht="15" hidden="false" customHeight="false" outlineLevel="0" collapsed="false">
      <c r="A219" s="7" t="s">
        <v>467</v>
      </c>
      <c r="B219" s="7" t="s">
        <v>2945</v>
      </c>
      <c r="C219" s="7" t="s">
        <v>2946</v>
      </c>
      <c r="D219" s="7" t="s">
        <v>2947</v>
      </c>
      <c r="E219" s="7" t="s">
        <v>2948</v>
      </c>
      <c r="F219" s="7" t="s">
        <v>2949</v>
      </c>
      <c r="G219" s="7" t="s">
        <v>1943</v>
      </c>
      <c r="H219" s="7" t="n">
        <v>91131</v>
      </c>
      <c r="I219" s="1" t="s">
        <v>1953</v>
      </c>
    </row>
    <row r="220" customFormat="false" ht="15" hidden="false" customHeight="false" outlineLevel="0" collapsed="false">
      <c r="A220" s="7" t="s">
        <v>469</v>
      </c>
      <c r="B220" s="7" t="s">
        <v>2950</v>
      </c>
      <c r="C220" s="7" t="s">
        <v>2951</v>
      </c>
      <c r="D220" s="7" t="s">
        <v>2952</v>
      </c>
      <c r="E220" s="7" t="s">
        <v>2953</v>
      </c>
      <c r="F220" s="7" t="s">
        <v>2954</v>
      </c>
      <c r="G220" s="7" t="s">
        <v>1951</v>
      </c>
      <c r="H220" s="7" t="s">
        <v>2295</v>
      </c>
      <c r="I220" s="1" t="s">
        <v>1944</v>
      </c>
    </row>
    <row r="221" customFormat="false" ht="15" hidden="false" customHeight="false" outlineLevel="0" collapsed="false">
      <c r="A221" s="7" t="s">
        <v>471</v>
      </c>
      <c r="B221" s="7" t="s">
        <v>2955</v>
      </c>
      <c r="C221" s="7" t="s">
        <v>2956</v>
      </c>
      <c r="D221" s="7" t="s">
        <v>2957</v>
      </c>
      <c r="E221" s="7" t="s">
        <v>2958</v>
      </c>
      <c r="F221" s="7" t="s">
        <v>2959</v>
      </c>
      <c r="G221" s="7" t="s">
        <v>1943</v>
      </c>
      <c r="H221" s="7" t="n">
        <v>64082</v>
      </c>
      <c r="I221" s="1" t="s">
        <v>1953</v>
      </c>
    </row>
    <row r="222" customFormat="false" ht="15" hidden="false" customHeight="false" outlineLevel="0" collapsed="false">
      <c r="A222" s="7" t="s">
        <v>2960</v>
      </c>
      <c r="B222" s="7" t="s">
        <v>2961</v>
      </c>
      <c r="C222" s="7" t="s">
        <v>2962</v>
      </c>
      <c r="D222" s="7" t="s">
        <v>2963</v>
      </c>
      <c r="E222" s="7" t="s">
        <v>2964</v>
      </c>
      <c r="F222" s="7" t="s">
        <v>2268</v>
      </c>
      <c r="G222" s="7" t="s">
        <v>1943</v>
      </c>
      <c r="H222" s="7" t="n">
        <v>76121</v>
      </c>
      <c r="I222" s="1" t="s">
        <v>1953</v>
      </c>
    </row>
    <row r="223" customFormat="false" ht="15" hidden="false" customHeight="false" outlineLevel="0" collapsed="false">
      <c r="A223" s="7" t="s">
        <v>473</v>
      </c>
      <c r="B223" s="7" t="s">
        <v>2965</v>
      </c>
      <c r="C223" s="7" t="s">
        <v>2966</v>
      </c>
      <c r="D223" s="7" t="s">
        <v>2967</v>
      </c>
      <c r="E223" s="7" t="s">
        <v>2968</v>
      </c>
      <c r="F223" s="7" t="s">
        <v>2969</v>
      </c>
      <c r="G223" s="7" t="s">
        <v>1943</v>
      </c>
      <c r="H223" s="7" t="n">
        <v>92619</v>
      </c>
      <c r="I223" s="1" t="s">
        <v>1944</v>
      </c>
    </row>
    <row r="224" customFormat="false" ht="15" hidden="false" customHeight="false" outlineLevel="0" collapsed="false">
      <c r="A224" s="7" t="s">
        <v>475</v>
      </c>
      <c r="B224" s="7" t="s">
        <v>2970</v>
      </c>
      <c r="C224" s="7" t="s">
        <v>2971</v>
      </c>
      <c r="D224" s="7" t="s">
        <v>2972</v>
      </c>
      <c r="E224" s="7" t="s">
        <v>2973</v>
      </c>
      <c r="F224" s="7" t="s">
        <v>2974</v>
      </c>
      <c r="G224" s="7" t="s">
        <v>1943</v>
      </c>
      <c r="H224" s="7" t="n">
        <v>11854</v>
      </c>
      <c r="I224" s="1" t="s">
        <v>1953</v>
      </c>
    </row>
    <row r="225" customFormat="false" ht="15" hidden="false" customHeight="false" outlineLevel="0" collapsed="false">
      <c r="A225" s="7" t="s">
        <v>477</v>
      </c>
      <c r="B225" s="7" t="s">
        <v>2975</v>
      </c>
      <c r="C225" s="7"/>
      <c r="D225" s="7" t="s">
        <v>2976</v>
      </c>
      <c r="E225" s="7" t="s">
        <v>2977</v>
      </c>
      <c r="F225" s="7" t="s">
        <v>2188</v>
      </c>
      <c r="G225" s="7" t="s">
        <v>1943</v>
      </c>
      <c r="H225" s="7" t="n">
        <v>20546</v>
      </c>
      <c r="I225" s="1" t="s">
        <v>1944</v>
      </c>
    </row>
    <row r="226" customFormat="false" ht="15" hidden="false" customHeight="false" outlineLevel="0" collapsed="false">
      <c r="A226" s="7" t="s">
        <v>479</v>
      </c>
      <c r="B226" s="7" t="s">
        <v>2978</v>
      </c>
      <c r="C226" s="7" t="s">
        <v>2979</v>
      </c>
      <c r="D226" s="7" t="s">
        <v>2980</v>
      </c>
      <c r="E226" s="7" t="s">
        <v>2981</v>
      </c>
      <c r="F226" s="7" t="s">
        <v>2039</v>
      </c>
      <c r="G226" s="7" t="s">
        <v>1943</v>
      </c>
      <c r="H226" s="7" t="n">
        <v>10060</v>
      </c>
      <c r="I226" s="1" t="s">
        <v>1944</v>
      </c>
    </row>
    <row r="227" customFormat="false" ht="15" hidden="false" customHeight="false" outlineLevel="0" collapsed="false">
      <c r="A227" s="7" t="s">
        <v>481</v>
      </c>
      <c r="B227" s="7" t="s">
        <v>2982</v>
      </c>
      <c r="C227" s="7" t="s">
        <v>2983</v>
      </c>
      <c r="D227" s="7" t="s">
        <v>2984</v>
      </c>
      <c r="E227" s="7" t="s">
        <v>2985</v>
      </c>
      <c r="F227" s="7" t="s">
        <v>2294</v>
      </c>
      <c r="G227" s="7" t="s">
        <v>1951</v>
      </c>
      <c r="H227" s="7" t="s">
        <v>2295</v>
      </c>
      <c r="I227" s="1" t="s">
        <v>1953</v>
      </c>
    </row>
    <row r="228" customFormat="false" ht="15" hidden="false" customHeight="false" outlineLevel="0" collapsed="false">
      <c r="A228" s="7" t="s">
        <v>483</v>
      </c>
      <c r="B228" s="7" t="s">
        <v>2986</v>
      </c>
      <c r="C228" s="7" t="s">
        <v>2987</v>
      </c>
      <c r="D228" s="7" t="s">
        <v>2988</v>
      </c>
      <c r="E228" s="7" t="s">
        <v>2989</v>
      </c>
      <c r="F228" s="7" t="s">
        <v>2990</v>
      </c>
      <c r="G228" s="7" t="s">
        <v>1943</v>
      </c>
      <c r="H228" s="7" t="n">
        <v>66276</v>
      </c>
      <c r="I228" s="1" t="s">
        <v>1953</v>
      </c>
    </row>
    <row r="229" customFormat="false" ht="15" hidden="false" customHeight="false" outlineLevel="0" collapsed="false">
      <c r="A229" s="7" t="s">
        <v>485</v>
      </c>
      <c r="B229" s="7" t="s">
        <v>2991</v>
      </c>
      <c r="C229" s="7" t="s">
        <v>2992</v>
      </c>
      <c r="D229" s="7" t="s">
        <v>2993</v>
      </c>
      <c r="E229" s="7" t="s">
        <v>2994</v>
      </c>
      <c r="F229" s="7" t="s">
        <v>2995</v>
      </c>
      <c r="G229" s="7" t="s">
        <v>2118</v>
      </c>
      <c r="H229" s="7" t="s">
        <v>2996</v>
      </c>
      <c r="I229" s="1" t="s">
        <v>1944</v>
      </c>
    </row>
    <row r="230" customFormat="false" ht="15" hidden="false" customHeight="false" outlineLevel="0" collapsed="false">
      <c r="A230" s="7" t="s">
        <v>487</v>
      </c>
      <c r="B230" s="7" t="s">
        <v>2997</v>
      </c>
      <c r="C230" s="7" t="s">
        <v>2998</v>
      </c>
      <c r="D230" s="7" t="s">
        <v>2999</v>
      </c>
      <c r="E230" s="7" t="s">
        <v>3000</v>
      </c>
      <c r="F230" s="7" t="s">
        <v>3001</v>
      </c>
      <c r="G230" s="7" t="s">
        <v>1943</v>
      </c>
      <c r="H230" s="7" t="n">
        <v>94291</v>
      </c>
      <c r="I230" s="1" t="s">
        <v>1953</v>
      </c>
    </row>
    <row r="231" customFormat="false" ht="15" hidden="false" customHeight="false" outlineLevel="0" collapsed="false">
      <c r="A231" s="7" t="s">
        <v>489</v>
      </c>
      <c r="B231" s="7" t="s">
        <v>3002</v>
      </c>
      <c r="C231" s="7" t="s">
        <v>3003</v>
      </c>
      <c r="D231" s="7" t="s">
        <v>3004</v>
      </c>
      <c r="E231" s="7" t="s">
        <v>3005</v>
      </c>
      <c r="F231" s="7" t="s">
        <v>3006</v>
      </c>
      <c r="G231" s="7" t="s">
        <v>1943</v>
      </c>
      <c r="H231" s="7" t="n">
        <v>18706</v>
      </c>
      <c r="I231" s="1" t="s">
        <v>1953</v>
      </c>
    </row>
    <row r="232" customFormat="false" ht="15" hidden="false" customHeight="false" outlineLevel="0" collapsed="false">
      <c r="A232" s="7" t="s">
        <v>491</v>
      </c>
      <c r="B232" s="7" t="s">
        <v>3007</v>
      </c>
      <c r="C232" s="7" t="s">
        <v>3008</v>
      </c>
      <c r="D232" s="7" t="s">
        <v>3009</v>
      </c>
      <c r="E232" s="7" t="s">
        <v>3010</v>
      </c>
      <c r="F232" s="7" t="s">
        <v>2696</v>
      </c>
      <c r="G232" s="7" t="s">
        <v>1943</v>
      </c>
      <c r="H232" s="7" t="n">
        <v>27499</v>
      </c>
      <c r="I232" s="1" t="s">
        <v>1953</v>
      </c>
    </row>
    <row r="233" customFormat="false" ht="15" hidden="false" customHeight="false" outlineLevel="0" collapsed="false">
      <c r="A233" s="7" t="s">
        <v>493</v>
      </c>
      <c r="B233" s="7" t="s">
        <v>3011</v>
      </c>
      <c r="C233" s="7"/>
      <c r="D233" s="7" t="s">
        <v>3012</v>
      </c>
      <c r="E233" s="7" t="s">
        <v>3013</v>
      </c>
      <c r="F233" s="7" t="s">
        <v>2258</v>
      </c>
      <c r="G233" s="7" t="s">
        <v>1943</v>
      </c>
      <c r="H233" s="7" t="n">
        <v>19725</v>
      </c>
      <c r="I233" s="1" t="s">
        <v>1944</v>
      </c>
    </row>
    <row r="234" customFormat="false" ht="15" hidden="false" customHeight="false" outlineLevel="0" collapsed="false">
      <c r="A234" s="7" t="s">
        <v>495</v>
      </c>
      <c r="B234" s="7" t="s">
        <v>3014</v>
      </c>
      <c r="C234" s="7" t="s">
        <v>3015</v>
      </c>
      <c r="D234" s="7" t="s">
        <v>3016</v>
      </c>
      <c r="E234" s="7" t="s">
        <v>3017</v>
      </c>
      <c r="F234" s="7" t="s">
        <v>2201</v>
      </c>
      <c r="G234" s="7" t="s">
        <v>2118</v>
      </c>
      <c r="H234" s="7" t="s">
        <v>2202</v>
      </c>
      <c r="I234" s="1" t="s">
        <v>1953</v>
      </c>
    </row>
    <row r="235" customFormat="false" ht="15" hidden="false" customHeight="false" outlineLevel="0" collapsed="false">
      <c r="A235" s="7" t="s">
        <v>497</v>
      </c>
      <c r="B235" s="7" t="s">
        <v>3018</v>
      </c>
      <c r="C235" s="7" t="s">
        <v>3019</v>
      </c>
      <c r="D235" s="7" t="s">
        <v>3020</v>
      </c>
      <c r="E235" s="7" t="s">
        <v>3021</v>
      </c>
      <c r="F235" s="7" t="s">
        <v>2594</v>
      </c>
      <c r="G235" s="7" t="s">
        <v>1943</v>
      </c>
      <c r="H235" s="7" t="n">
        <v>96825</v>
      </c>
      <c r="I235" s="1" t="s">
        <v>1953</v>
      </c>
    </row>
    <row r="236" customFormat="false" ht="15" hidden="false" customHeight="false" outlineLevel="0" collapsed="false">
      <c r="A236" s="7" t="s">
        <v>499</v>
      </c>
      <c r="B236" s="7" t="s">
        <v>3022</v>
      </c>
      <c r="C236" s="7" t="s">
        <v>3023</v>
      </c>
      <c r="D236" s="7" t="s">
        <v>3024</v>
      </c>
      <c r="E236" s="7" t="s">
        <v>3025</v>
      </c>
      <c r="F236" s="7" t="s">
        <v>2039</v>
      </c>
      <c r="G236" s="7" t="s">
        <v>1943</v>
      </c>
      <c r="H236" s="7" t="n">
        <v>10150</v>
      </c>
      <c r="I236" s="1" t="s">
        <v>1953</v>
      </c>
    </row>
    <row r="237" customFormat="false" ht="15" hidden="false" customHeight="false" outlineLevel="0" collapsed="false">
      <c r="A237" s="7" t="s">
        <v>501</v>
      </c>
      <c r="B237" s="7" t="s">
        <v>3026</v>
      </c>
      <c r="C237" s="7"/>
      <c r="D237" s="7"/>
      <c r="E237" s="7" t="s">
        <v>3027</v>
      </c>
      <c r="F237" s="7" t="s">
        <v>3028</v>
      </c>
      <c r="G237" s="7" t="s">
        <v>1951</v>
      </c>
      <c r="H237" s="7" t="s">
        <v>3029</v>
      </c>
      <c r="I237" s="1" t="s">
        <v>1953</v>
      </c>
    </row>
    <row r="238" customFormat="false" ht="16.4" hidden="false" customHeight="false" outlineLevel="0" collapsed="false">
      <c r="A238" s="7" t="s">
        <v>503</v>
      </c>
      <c r="B238" s="7" t="s">
        <v>3030</v>
      </c>
      <c r="C238" s="7" t="s">
        <v>3031</v>
      </c>
      <c r="D238" s="7" t="s">
        <v>3032</v>
      </c>
      <c r="E238" s="7" t="s">
        <v>3033</v>
      </c>
      <c r="F238" s="7" t="s">
        <v>3034</v>
      </c>
      <c r="G238" s="7" t="s">
        <v>1951</v>
      </c>
      <c r="H238" s="7" t="s">
        <v>3035</v>
      </c>
      <c r="I238" s="1" t="s">
        <v>1953</v>
      </c>
    </row>
    <row r="239" customFormat="false" ht="15" hidden="false" customHeight="false" outlineLevel="0" collapsed="false">
      <c r="A239" s="7" t="s">
        <v>505</v>
      </c>
      <c r="B239" s="7" t="s">
        <v>3036</v>
      </c>
      <c r="C239" s="7"/>
      <c r="D239" s="7" t="s">
        <v>3037</v>
      </c>
      <c r="E239" s="7" t="s">
        <v>3038</v>
      </c>
      <c r="F239" s="7" t="s">
        <v>3039</v>
      </c>
      <c r="G239" s="7" t="s">
        <v>1943</v>
      </c>
      <c r="H239" s="7" t="n">
        <v>45218</v>
      </c>
      <c r="I239" s="1" t="s">
        <v>1944</v>
      </c>
    </row>
    <row r="240" customFormat="false" ht="15" hidden="false" customHeight="false" outlineLevel="0" collapsed="false">
      <c r="A240" s="7" t="s">
        <v>507</v>
      </c>
      <c r="B240" s="7" t="s">
        <v>3040</v>
      </c>
      <c r="C240" s="7" t="s">
        <v>3041</v>
      </c>
      <c r="D240" s="7" t="s">
        <v>3042</v>
      </c>
      <c r="E240" s="7" t="s">
        <v>3043</v>
      </c>
      <c r="F240" s="7" t="s">
        <v>2322</v>
      </c>
      <c r="G240" s="7" t="s">
        <v>1943</v>
      </c>
      <c r="H240" s="7" t="n">
        <v>48670</v>
      </c>
      <c r="I240" s="1" t="s">
        <v>1944</v>
      </c>
    </row>
    <row r="241" customFormat="false" ht="15" hidden="false" customHeight="false" outlineLevel="0" collapsed="false">
      <c r="A241" s="7" t="s">
        <v>509</v>
      </c>
      <c r="B241" s="7" t="s">
        <v>3044</v>
      </c>
      <c r="C241" s="7" t="s">
        <v>3045</v>
      </c>
      <c r="D241" s="7" t="s">
        <v>3046</v>
      </c>
      <c r="E241" s="7" t="s">
        <v>3047</v>
      </c>
      <c r="F241" s="7" t="s">
        <v>3048</v>
      </c>
      <c r="G241" s="7" t="s">
        <v>1943</v>
      </c>
      <c r="H241" s="7" t="n">
        <v>82007</v>
      </c>
      <c r="I241" s="1" t="s">
        <v>1953</v>
      </c>
    </row>
    <row r="242" customFormat="false" ht="15" hidden="false" customHeight="false" outlineLevel="0" collapsed="false">
      <c r="A242" s="7" t="s">
        <v>511</v>
      </c>
      <c r="B242" s="7" t="s">
        <v>3049</v>
      </c>
      <c r="C242" s="7"/>
      <c r="D242" s="7"/>
      <c r="E242" s="7" t="s">
        <v>3050</v>
      </c>
      <c r="F242" s="7" t="s">
        <v>3051</v>
      </c>
      <c r="G242" s="7" t="s">
        <v>1943</v>
      </c>
      <c r="H242" s="7" t="n">
        <v>31119</v>
      </c>
      <c r="I242" s="1" t="s">
        <v>1944</v>
      </c>
    </row>
    <row r="243" customFormat="false" ht="15" hidden="false" customHeight="false" outlineLevel="0" collapsed="false">
      <c r="A243" s="7" t="s">
        <v>513</v>
      </c>
      <c r="B243" s="7" t="s">
        <v>3052</v>
      </c>
      <c r="C243" s="7"/>
      <c r="D243" s="7" t="s">
        <v>3053</v>
      </c>
      <c r="E243" s="7" t="s">
        <v>3054</v>
      </c>
      <c r="F243" s="7" t="s">
        <v>3055</v>
      </c>
      <c r="G243" s="7" t="s">
        <v>1943</v>
      </c>
      <c r="H243" s="7" t="n">
        <v>30096</v>
      </c>
      <c r="I243" s="1" t="s">
        <v>1953</v>
      </c>
    </row>
    <row r="244" customFormat="false" ht="15" hidden="false" customHeight="false" outlineLevel="0" collapsed="false">
      <c r="A244" s="7" t="s">
        <v>515</v>
      </c>
      <c r="B244" s="7" t="s">
        <v>3056</v>
      </c>
      <c r="C244" s="7" t="s">
        <v>3057</v>
      </c>
      <c r="D244" s="7" t="s">
        <v>3058</v>
      </c>
      <c r="E244" s="7" t="s">
        <v>3059</v>
      </c>
      <c r="F244" s="7" t="s">
        <v>3001</v>
      </c>
      <c r="G244" s="7" t="s">
        <v>1943</v>
      </c>
      <c r="H244" s="7" t="n">
        <v>94250</v>
      </c>
      <c r="I244" s="1" t="s">
        <v>1944</v>
      </c>
    </row>
    <row r="245" customFormat="false" ht="15" hidden="false" customHeight="false" outlineLevel="0" collapsed="false">
      <c r="A245" s="7" t="s">
        <v>517</v>
      </c>
      <c r="B245" s="7" t="s">
        <v>3060</v>
      </c>
      <c r="C245" s="7" t="s">
        <v>3061</v>
      </c>
      <c r="D245" s="7" t="s">
        <v>3062</v>
      </c>
      <c r="E245" s="7" t="s">
        <v>3063</v>
      </c>
      <c r="F245" s="7" t="s">
        <v>2222</v>
      </c>
      <c r="G245" s="7" t="s">
        <v>1943</v>
      </c>
      <c r="H245" s="7" t="n">
        <v>33661</v>
      </c>
      <c r="I245" s="1" t="s">
        <v>1944</v>
      </c>
    </row>
    <row r="246" customFormat="false" ht="15" hidden="false" customHeight="false" outlineLevel="0" collapsed="false">
      <c r="A246" s="7" t="s">
        <v>519</v>
      </c>
      <c r="B246" s="7" t="s">
        <v>3064</v>
      </c>
      <c r="C246" s="7" t="s">
        <v>3065</v>
      </c>
      <c r="D246" s="7" t="s">
        <v>3066</v>
      </c>
      <c r="E246" s="7" t="s">
        <v>3067</v>
      </c>
      <c r="F246" s="7" t="s">
        <v>2594</v>
      </c>
      <c r="G246" s="7" t="s">
        <v>1943</v>
      </c>
      <c r="H246" s="7" t="n">
        <v>96805</v>
      </c>
      <c r="I246" s="1" t="s">
        <v>1953</v>
      </c>
    </row>
    <row r="247" customFormat="false" ht="15" hidden="false" customHeight="false" outlineLevel="0" collapsed="false">
      <c r="A247" s="7" t="s">
        <v>521</v>
      </c>
      <c r="B247" s="7" t="s">
        <v>3068</v>
      </c>
      <c r="C247" s="7" t="s">
        <v>3069</v>
      </c>
      <c r="D247" s="7" t="s">
        <v>3070</v>
      </c>
      <c r="E247" s="7" t="s">
        <v>3071</v>
      </c>
      <c r="F247" s="7" t="s">
        <v>3072</v>
      </c>
      <c r="G247" s="7" t="s">
        <v>1943</v>
      </c>
      <c r="H247" s="7" t="n">
        <v>70820</v>
      </c>
      <c r="I247" s="1" t="s">
        <v>1944</v>
      </c>
    </row>
    <row r="248" customFormat="false" ht="15" hidden="false" customHeight="false" outlineLevel="0" collapsed="false">
      <c r="A248" s="7" t="s">
        <v>523</v>
      </c>
      <c r="B248" s="7" t="s">
        <v>3073</v>
      </c>
      <c r="C248" s="7" t="s">
        <v>3074</v>
      </c>
      <c r="D248" s="7" t="s">
        <v>3075</v>
      </c>
      <c r="E248" s="7" t="s">
        <v>3076</v>
      </c>
      <c r="F248" s="7" t="s">
        <v>3077</v>
      </c>
      <c r="G248" s="7" t="s">
        <v>2118</v>
      </c>
      <c r="H248" s="7" t="s">
        <v>3078</v>
      </c>
      <c r="I248" s="1" t="s">
        <v>1953</v>
      </c>
    </row>
    <row r="249" customFormat="false" ht="15" hidden="false" customHeight="false" outlineLevel="0" collapsed="false">
      <c r="A249" s="7" t="s">
        <v>525</v>
      </c>
      <c r="B249" s="7" t="s">
        <v>3079</v>
      </c>
      <c r="C249" s="7"/>
      <c r="D249" s="7" t="s">
        <v>3080</v>
      </c>
      <c r="E249" s="7" t="s">
        <v>3081</v>
      </c>
      <c r="F249" s="7" t="s">
        <v>3082</v>
      </c>
      <c r="G249" s="7" t="s">
        <v>1951</v>
      </c>
      <c r="H249" s="7" t="s">
        <v>3083</v>
      </c>
      <c r="I249" s="1" t="s">
        <v>1944</v>
      </c>
    </row>
    <row r="250" customFormat="false" ht="15" hidden="false" customHeight="false" outlineLevel="0" collapsed="false">
      <c r="A250" s="7" t="s">
        <v>527</v>
      </c>
      <c r="B250" s="7" t="s">
        <v>3084</v>
      </c>
      <c r="C250" s="7" t="s">
        <v>3085</v>
      </c>
      <c r="D250" s="7" t="s">
        <v>3086</v>
      </c>
      <c r="E250" s="7" t="s">
        <v>3087</v>
      </c>
      <c r="F250" s="7" t="s">
        <v>2139</v>
      </c>
      <c r="G250" s="7" t="s">
        <v>1943</v>
      </c>
      <c r="H250" s="7" t="n">
        <v>55458</v>
      </c>
      <c r="I250" s="1" t="s">
        <v>1944</v>
      </c>
    </row>
    <row r="251" customFormat="false" ht="15" hidden="false" customHeight="false" outlineLevel="0" collapsed="false">
      <c r="A251" s="7" t="s">
        <v>3088</v>
      </c>
      <c r="B251" s="7" t="s">
        <v>3089</v>
      </c>
      <c r="C251" s="7"/>
      <c r="D251" s="7" t="s">
        <v>3090</v>
      </c>
      <c r="E251" s="7" t="s">
        <v>3091</v>
      </c>
      <c r="F251" s="7" t="s">
        <v>3092</v>
      </c>
      <c r="G251" s="7" t="s">
        <v>1943</v>
      </c>
      <c r="H251" s="7" t="n">
        <v>94159</v>
      </c>
      <c r="I251" s="1" t="s">
        <v>1953</v>
      </c>
    </row>
    <row r="252" customFormat="false" ht="15" hidden="false" customHeight="false" outlineLevel="0" collapsed="false">
      <c r="A252" s="7" t="s">
        <v>531</v>
      </c>
      <c r="B252" s="7" t="s">
        <v>3093</v>
      </c>
      <c r="C252" s="7" t="s">
        <v>3094</v>
      </c>
      <c r="D252" s="7" t="s">
        <v>3095</v>
      </c>
      <c r="E252" s="7" t="s">
        <v>3096</v>
      </c>
      <c r="F252" s="7" t="s">
        <v>2302</v>
      </c>
      <c r="G252" s="7" t="s">
        <v>1943</v>
      </c>
      <c r="H252" s="7" t="n">
        <v>28225</v>
      </c>
      <c r="I252" s="1" t="s">
        <v>1944</v>
      </c>
    </row>
    <row r="253" customFormat="false" ht="15" hidden="false" customHeight="false" outlineLevel="0" collapsed="false">
      <c r="A253" s="7" t="s">
        <v>533</v>
      </c>
      <c r="B253" s="7" t="s">
        <v>3097</v>
      </c>
      <c r="C253" s="7" t="s">
        <v>3098</v>
      </c>
      <c r="D253" s="7" t="s">
        <v>3099</v>
      </c>
      <c r="E253" s="7" t="s">
        <v>3100</v>
      </c>
      <c r="F253" s="7" t="s">
        <v>3101</v>
      </c>
      <c r="G253" s="7" t="s">
        <v>1943</v>
      </c>
      <c r="H253" s="7" t="n">
        <v>85099</v>
      </c>
      <c r="I253" s="1" t="s">
        <v>1944</v>
      </c>
    </row>
    <row r="254" customFormat="false" ht="15" hidden="false" customHeight="false" outlineLevel="0" collapsed="false">
      <c r="A254" s="7" t="s">
        <v>535</v>
      </c>
      <c r="B254" s="7" t="s">
        <v>3102</v>
      </c>
      <c r="C254" s="7"/>
      <c r="D254" s="7" t="s">
        <v>3103</v>
      </c>
      <c r="E254" s="7" t="s">
        <v>3104</v>
      </c>
      <c r="F254" s="7" t="s">
        <v>2101</v>
      </c>
      <c r="G254" s="7" t="s">
        <v>1943</v>
      </c>
      <c r="H254" s="7" t="n">
        <v>11407</v>
      </c>
      <c r="I254" s="1" t="s">
        <v>1953</v>
      </c>
    </row>
    <row r="255" customFormat="false" ht="15" hidden="false" customHeight="false" outlineLevel="0" collapsed="false">
      <c r="A255" s="7" t="s">
        <v>537</v>
      </c>
      <c r="B255" s="7" t="s">
        <v>3105</v>
      </c>
      <c r="C255" s="7" t="s">
        <v>3106</v>
      </c>
      <c r="D255" s="7" t="s">
        <v>3107</v>
      </c>
      <c r="E255" s="7" t="s">
        <v>3108</v>
      </c>
      <c r="F255" s="7" t="s">
        <v>3109</v>
      </c>
      <c r="G255" s="7" t="s">
        <v>1943</v>
      </c>
      <c r="H255" s="7" t="n">
        <v>61825</v>
      </c>
      <c r="I255" s="1" t="s">
        <v>1953</v>
      </c>
    </row>
    <row r="256" customFormat="false" ht="15" hidden="false" customHeight="false" outlineLevel="0" collapsed="false">
      <c r="A256" s="7" t="s">
        <v>539</v>
      </c>
      <c r="B256" s="7" t="s">
        <v>3110</v>
      </c>
      <c r="C256" s="7" t="s">
        <v>3111</v>
      </c>
      <c r="D256" s="7"/>
      <c r="E256" s="7" t="s">
        <v>3112</v>
      </c>
      <c r="F256" s="7" t="s">
        <v>3113</v>
      </c>
      <c r="G256" s="7" t="s">
        <v>2118</v>
      </c>
      <c r="H256" s="7" t="s">
        <v>3114</v>
      </c>
      <c r="I256" s="1" t="s">
        <v>1953</v>
      </c>
    </row>
    <row r="257" customFormat="false" ht="15" hidden="false" customHeight="false" outlineLevel="0" collapsed="false">
      <c r="A257" s="7" t="s">
        <v>541</v>
      </c>
      <c r="B257" s="7" t="s">
        <v>3115</v>
      </c>
      <c r="C257" s="7" t="s">
        <v>3116</v>
      </c>
      <c r="D257" s="7" t="s">
        <v>3117</v>
      </c>
      <c r="E257" s="7" t="s">
        <v>3118</v>
      </c>
      <c r="F257" s="7" t="s">
        <v>2142</v>
      </c>
      <c r="G257" s="7" t="s">
        <v>1943</v>
      </c>
      <c r="H257" s="7" t="n">
        <v>85715</v>
      </c>
      <c r="I257" s="1" t="s">
        <v>1953</v>
      </c>
    </row>
    <row r="258" customFormat="false" ht="15" hidden="false" customHeight="false" outlineLevel="0" collapsed="false">
      <c r="A258" s="7" t="s">
        <v>529</v>
      </c>
      <c r="B258" s="7" t="s">
        <v>3119</v>
      </c>
      <c r="C258" s="7" t="s">
        <v>3120</v>
      </c>
      <c r="D258" s="7" t="s">
        <v>3121</v>
      </c>
      <c r="E258" s="7" t="s">
        <v>3122</v>
      </c>
      <c r="F258" s="7" t="s">
        <v>3123</v>
      </c>
      <c r="G258" s="7" t="s">
        <v>1943</v>
      </c>
      <c r="H258" s="7" t="n">
        <v>53205</v>
      </c>
      <c r="I258" s="1" t="s">
        <v>1944</v>
      </c>
    </row>
    <row r="259" customFormat="false" ht="15" hidden="false" customHeight="false" outlineLevel="0" collapsed="false">
      <c r="A259" s="7" t="s">
        <v>544</v>
      </c>
      <c r="B259" s="7" t="s">
        <v>3124</v>
      </c>
      <c r="C259" s="7" t="s">
        <v>3125</v>
      </c>
      <c r="D259" s="7" t="s">
        <v>3126</v>
      </c>
      <c r="E259" s="7" t="s">
        <v>3127</v>
      </c>
      <c r="F259" s="7" t="s">
        <v>2863</v>
      </c>
      <c r="G259" s="7" t="s">
        <v>1943</v>
      </c>
      <c r="H259" s="7" t="n">
        <v>33064</v>
      </c>
      <c r="I259" s="1" t="s">
        <v>1944</v>
      </c>
    </row>
    <row r="260" customFormat="false" ht="15" hidden="false" customHeight="false" outlineLevel="0" collapsed="false">
      <c r="A260" s="7" t="s">
        <v>547</v>
      </c>
      <c r="B260" s="7" t="s">
        <v>3128</v>
      </c>
      <c r="C260" s="7" t="s">
        <v>3129</v>
      </c>
      <c r="D260" s="7" t="s">
        <v>3130</v>
      </c>
      <c r="E260" s="7" t="s">
        <v>3131</v>
      </c>
      <c r="F260" s="7" t="s">
        <v>2760</v>
      </c>
      <c r="G260" s="7" t="s">
        <v>1943</v>
      </c>
      <c r="H260" s="7" t="n">
        <v>90610</v>
      </c>
      <c r="I260" s="1" t="s">
        <v>1953</v>
      </c>
    </row>
    <row r="261" customFormat="false" ht="15" hidden="false" customHeight="false" outlineLevel="0" collapsed="false">
      <c r="A261" s="7" t="s">
        <v>549</v>
      </c>
      <c r="B261" s="7" t="s">
        <v>3132</v>
      </c>
      <c r="C261" s="7" t="s">
        <v>3133</v>
      </c>
      <c r="D261" s="7" t="s">
        <v>3134</v>
      </c>
      <c r="E261" s="7" t="s">
        <v>3135</v>
      </c>
      <c r="F261" s="7" t="s">
        <v>3136</v>
      </c>
      <c r="G261" s="7" t="s">
        <v>2118</v>
      </c>
      <c r="H261" s="7" t="s">
        <v>3137</v>
      </c>
      <c r="I261" s="1" t="s">
        <v>1953</v>
      </c>
    </row>
    <row r="262" customFormat="false" ht="15" hidden="false" customHeight="false" outlineLevel="0" collapsed="false">
      <c r="A262" s="7" t="s">
        <v>551</v>
      </c>
      <c r="B262" s="7" t="s">
        <v>3138</v>
      </c>
      <c r="C262" s="7" t="s">
        <v>3139</v>
      </c>
      <c r="D262" s="7"/>
      <c r="E262" s="7" t="s">
        <v>3140</v>
      </c>
      <c r="F262" s="7" t="s">
        <v>2015</v>
      </c>
      <c r="G262" s="7" t="s">
        <v>1943</v>
      </c>
      <c r="H262" s="7" t="n">
        <v>63180</v>
      </c>
      <c r="I262" s="1" t="s">
        <v>1944</v>
      </c>
    </row>
    <row r="263" customFormat="false" ht="15" hidden="false" customHeight="false" outlineLevel="0" collapsed="false">
      <c r="A263" s="7" t="s">
        <v>553</v>
      </c>
      <c r="B263" s="7" t="s">
        <v>3141</v>
      </c>
      <c r="C263" s="7" t="s">
        <v>3142</v>
      </c>
      <c r="D263" s="7" t="s">
        <v>3143</v>
      </c>
      <c r="E263" s="7" t="s">
        <v>3144</v>
      </c>
      <c r="F263" s="7" t="s">
        <v>3145</v>
      </c>
      <c r="G263" s="7" t="s">
        <v>1943</v>
      </c>
      <c r="H263" s="7" t="n">
        <v>16522</v>
      </c>
      <c r="I263" s="1" t="s">
        <v>1944</v>
      </c>
    </row>
    <row r="264" customFormat="false" ht="15" hidden="false" customHeight="false" outlineLevel="0" collapsed="false">
      <c r="A264" s="7" t="s">
        <v>555</v>
      </c>
      <c r="B264" s="7" t="s">
        <v>3146</v>
      </c>
      <c r="C264" s="7" t="s">
        <v>3147</v>
      </c>
      <c r="D264" s="7" t="s">
        <v>3148</v>
      </c>
      <c r="E264" s="7" t="s">
        <v>3149</v>
      </c>
      <c r="F264" s="7" t="s">
        <v>3150</v>
      </c>
      <c r="G264" s="7" t="s">
        <v>1943</v>
      </c>
      <c r="H264" s="7" t="n">
        <v>98464</v>
      </c>
      <c r="I264" s="1" t="s">
        <v>1953</v>
      </c>
    </row>
    <row r="265" customFormat="false" ht="15" hidden="false" customHeight="false" outlineLevel="0" collapsed="false">
      <c r="A265" s="7" t="s">
        <v>557</v>
      </c>
      <c r="B265" s="7" t="s">
        <v>3151</v>
      </c>
      <c r="C265" s="7"/>
      <c r="D265" s="7" t="s">
        <v>3152</v>
      </c>
      <c r="E265" s="7" t="s">
        <v>3153</v>
      </c>
      <c r="F265" s="7" t="s">
        <v>2006</v>
      </c>
      <c r="G265" s="7" t="s">
        <v>1943</v>
      </c>
      <c r="H265" s="7" t="n">
        <v>23277</v>
      </c>
      <c r="I265" s="1" t="s">
        <v>1953</v>
      </c>
    </row>
    <row r="266" customFormat="false" ht="15" hidden="false" customHeight="false" outlineLevel="0" collapsed="false">
      <c r="A266" s="7" t="s">
        <v>559</v>
      </c>
      <c r="B266" s="7" t="s">
        <v>3154</v>
      </c>
      <c r="C266" s="7"/>
      <c r="D266" s="7" t="s">
        <v>3155</v>
      </c>
      <c r="E266" s="7" t="s">
        <v>3156</v>
      </c>
      <c r="F266" s="7" t="s">
        <v>3157</v>
      </c>
      <c r="G266" s="7" t="s">
        <v>1951</v>
      </c>
      <c r="H266" s="7" t="s">
        <v>2547</v>
      </c>
      <c r="I266" s="1" t="s">
        <v>1944</v>
      </c>
    </row>
    <row r="267" customFormat="false" ht="15" hidden="false" customHeight="false" outlineLevel="0" collapsed="false">
      <c r="A267" s="7" t="s">
        <v>561</v>
      </c>
      <c r="B267" s="7" t="s">
        <v>3158</v>
      </c>
      <c r="C267" s="7" t="s">
        <v>3159</v>
      </c>
      <c r="D267" s="7" t="s">
        <v>3160</v>
      </c>
      <c r="E267" s="7" t="s">
        <v>3161</v>
      </c>
      <c r="F267" s="7" t="s">
        <v>2129</v>
      </c>
      <c r="G267" s="7" t="s">
        <v>1943</v>
      </c>
      <c r="H267" s="7" t="n">
        <v>72204</v>
      </c>
      <c r="I267" s="1" t="s">
        <v>1944</v>
      </c>
    </row>
    <row r="268" customFormat="false" ht="15" hidden="false" customHeight="false" outlineLevel="0" collapsed="false">
      <c r="A268" s="7" t="s">
        <v>563</v>
      </c>
      <c r="B268" s="7" t="s">
        <v>3162</v>
      </c>
      <c r="C268" s="7" t="s">
        <v>3163</v>
      </c>
      <c r="D268" s="7" t="s">
        <v>3164</v>
      </c>
      <c r="E268" s="7" t="s">
        <v>3165</v>
      </c>
      <c r="F268" s="7" t="s">
        <v>3166</v>
      </c>
      <c r="G268" s="7" t="s">
        <v>2118</v>
      </c>
      <c r="H268" s="7" t="s">
        <v>3167</v>
      </c>
      <c r="I268" s="1" t="s">
        <v>1953</v>
      </c>
    </row>
    <row r="269" customFormat="false" ht="15" hidden="false" customHeight="false" outlineLevel="0" collapsed="false">
      <c r="A269" s="7" t="s">
        <v>565</v>
      </c>
      <c r="B269" s="7" t="s">
        <v>3168</v>
      </c>
      <c r="C269" s="7" t="s">
        <v>3169</v>
      </c>
      <c r="D269" s="7" t="s">
        <v>3170</v>
      </c>
      <c r="E269" s="7" t="s">
        <v>3171</v>
      </c>
      <c r="F269" s="7" t="s">
        <v>2750</v>
      </c>
      <c r="G269" s="7" t="s">
        <v>1943</v>
      </c>
      <c r="H269" s="7" t="n">
        <v>89436</v>
      </c>
      <c r="I269" s="1" t="s">
        <v>1944</v>
      </c>
    </row>
    <row r="270" customFormat="false" ht="15" hidden="false" customHeight="false" outlineLevel="0" collapsed="false">
      <c r="A270" s="7" t="s">
        <v>3172</v>
      </c>
      <c r="B270" s="7" t="s">
        <v>3173</v>
      </c>
      <c r="C270" s="7"/>
      <c r="D270" s="7" t="s">
        <v>3174</v>
      </c>
      <c r="E270" s="7" t="s">
        <v>3175</v>
      </c>
      <c r="F270" s="7" t="s">
        <v>3176</v>
      </c>
      <c r="G270" s="7" t="s">
        <v>1943</v>
      </c>
      <c r="H270" s="7" t="n">
        <v>77806</v>
      </c>
      <c r="I270" s="1" t="s">
        <v>1944</v>
      </c>
    </row>
    <row r="271" customFormat="false" ht="15" hidden="false" customHeight="false" outlineLevel="0" collapsed="false">
      <c r="A271" s="7" t="s">
        <v>568</v>
      </c>
      <c r="B271" s="7" t="s">
        <v>3177</v>
      </c>
      <c r="C271" s="7" t="s">
        <v>3178</v>
      </c>
      <c r="D271" s="7" t="s">
        <v>3179</v>
      </c>
      <c r="E271" s="7" t="s">
        <v>3180</v>
      </c>
      <c r="F271" s="7" t="s">
        <v>3181</v>
      </c>
      <c r="G271" s="7" t="s">
        <v>1943</v>
      </c>
      <c r="H271" s="7" t="n">
        <v>76210</v>
      </c>
      <c r="I271" s="1" t="s">
        <v>1953</v>
      </c>
    </row>
    <row r="272" customFormat="false" ht="15" hidden="false" customHeight="false" outlineLevel="0" collapsed="false">
      <c r="A272" s="7" t="s">
        <v>570</v>
      </c>
      <c r="B272" s="7" t="s">
        <v>3182</v>
      </c>
      <c r="C272" s="7"/>
      <c r="D272" s="7"/>
      <c r="E272" s="7" t="s">
        <v>3183</v>
      </c>
      <c r="F272" s="7" t="s">
        <v>3184</v>
      </c>
      <c r="G272" s="7" t="s">
        <v>1951</v>
      </c>
      <c r="H272" s="7" t="s">
        <v>3185</v>
      </c>
      <c r="I272" s="1" t="s">
        <v>1944</v>
      </c>
    </row>
    <row r="273" customFormat="false" ht="15" hidden="false" customHeight="false" outlineLevel="0" collapsed="false">
      <c r="A273" s="7" t="s">
        <v>572</v>
      </c>
      <c r="B273" s="7" t="s">
        <v>3186</v>
      </c>
      <c r="C273" s="7" t="s">
        <v>3187</v>
      </c>
      <c r="D273" s="7" t="s">
        <v>3188</v>
      </c>
      <c r="E273" s="7" t="s">
        <v>3189</v>
      </c>
      <c r="F273" s="7" t="s">
        <v>3190</v>
      </c>
      <c r="G273" s="7" t="s">
        <v>1943</v>
      </c>
      <c r="H273" s="7" t="n">
        <v>27635</v>
      </c>
      <c r="I273" s="1" t="s">
        <v>1944</v>
      </c>
    </row>
    <row r="274" customFormat="false" ht="15" hidden="false" customHeight="false" outlineLevel="0" collapsed="false">
      <c r="A274" s="7" t="s">
        <v>574</v>
      </c>
      <c r="B274" s="7" t="s">
        <v>3191</v>
      </c>
      <c r="C274" s="7" t="s">
        <v>3192</v>
      </c>
      <c r="D274" s="7" t="s">
        <v>3193</v>
      </c>
      <c r="E274" s="7" t="s">
        <v>3194</v>
      </c>
      <c r="F274" s="7" t="s">
        <v>3195</v>
      </c>
      <c r="G274" s="7" t="s">
        <v>1951</v>
      </c>
      <c r="H274" s="7" t="s">
        <v>3196</v>
      </c>
      <c r="I274" s="1" t="s">
        <v>1944</v>
      </c>
    </row>
    <row r="275" customFormat="false" ht="15" hidden="false" customHeight="false" outlineLevel="0" collapsed="false">
      <c r="A275" s="7" t="s">
        <v>576</v>
      </c>
      <c r="B275" s="7" t="s">
        <v>3197</v>
      </c>
      <c r="C275" s="7" t="s">
        <v>3198</v>
      </c>
      <c r="D275" s="7" t="s">
        <v>3199</v>
      </c>
      <c r="E275" s="7" t="s">
        <v>3200</v>
      </c>
      <c r="F275" s="7" t="s">
        <v>2039</v>
      </c>
      <c r="G275" s="7" t="s">
        <v>1943</v>
      </c>
      <c r="H275" s="7" t="n">
        <v>10105</v>
      </c>
      <c r="I275" s="1" t="s">
        <v>1953</v>
      </c>
    </row>
    <row r="276" customFormat="false" ht="15" hidden="false" customHeight="false" outlineLevel="0" collapsed="false">
      <c r="A276" s="7" t="s">
        <v>578</v>
      </c>
      <c r="B276" s="7" t="s">
        <v>3201</v>
      </c>
      <c r="C276" s="7" t="s">
        <v>3202</v>
      </c>
      <c r="D276" s="7" t="s">
        <v>3203</v>
      </c>
      <c r="E276" s="7" t="s">
        <v>3204</v>
      </c>
      <c r="F276" s="7" t="s">
        <v>2527</v>
      </c>
      <c r="G276" s="7" t="s">
        <v>1943</v>
      </c>
      <c r="H276" s="7" t="n">
        <v>6905</v>
      </c>
      <c r="I276" s="1" t="s">
        <v>1953</v>
      </c>
    </row>
    <row r="277" customFormat="false" ht="15" hidden="false" customHeight="false" outlineLevel="0" collapsed="false">
      <c r="A277" s="7" t="s">
        <v>580</v>
      </c>
      <c r="B277" s="7" t="s">
        <v>3205</v>
      </c>
      <c r="C277" s="7" t="s">
        <v>3206</v>
      </c>
      <c r="D277" s="7" t="s">
        <v>3207</v>
      </c>
      <c r="E277" s="7" t="s">
        <v>3208</v>
      </c>
      <c r="F277" s="7" t="s">
        <v>2213</v>
      </c>
      <c r="G277" s="7" t="s">
        <v>1943</v>
      </c>
      <c r="H277" s="7" t="n">
        <v>43666</v>
      </c>
      <c r="I277" s="1" t="s">
        <v>1953</v>
      </c>
    </row>
    <row r="278" customFormat="false" ht="15" hidden="false" customHeight="false" outlineLevel="0" collapsed="false">
      <c r="A278" s="7" t="s">
        <v>582</v>
      </c>
      <c r="B278" s="7" t="s">
        <v>3209</v>
      </c>
      <c r="C278" s="7" t="s">
        <v>3210</v>
      </c>
      <c r="D278" s="7" t="s">
        <v>3211</v>
      </c>
      <c r="E278" s="7" t="s">
        <v>3212</v>
      </c>
      <c r="F278" s="7" t="s">
        <v>3213</v>
      </c>
      <c r="G278" s="7" t="s">
        <v>1951</v>
      </c>
      <c r="H278" s="7" t="s">
        <v>3214</v>
      </c>
      <c r="I278" s="1" t="s">
        <v>1944</v>
      </c>
    </row>
    <row r="279" customFormat="false" ht="15" hidden="false" customHeight="false" outlineLevel="0" collapsed="false">
      <c r="A279" s="7" t="s">
        <v>584</v>
      </c>
      <c r="B279" s="7" t="s">
        <v>3215</v>
      </c>
      <c r="C279" s="7" t="s">
        <v>3216</v>
      </c>
      <c r="D279" s="7" t="s">
        <v>3217</v>
      </c>
      <c r="E279" s="7" t="s">
        <v>3218</v>
      </c>
      <c r="F279" s="7" t="s">
        <v>3219</v>
      </c>
      <c r="G279" s="7" t="s">
        <v>1943</v>
      </c>
      <c r="H279" s="7" t="n">
        <v>65211</v>
      </c>
      <c r="I279" s="1" t="s">
        <v>1953</v>
      </c>
    </row>
    <row r="280" customFormat="false" ht="15" hidden="false" customHeight="false" outlineLevel="0" collapsed="false">
      <c r="A280" s="7" t="s">
        <v>586</v>
      </c>
      <c r="B280" s="7" t="s">
        <v>3220</v>
      </c>
      <c r="C280" s="7" t="s">
        <v>3221</v>
      </c>
      <c r="D280" s="7" t="s">
        <v>3222</v>
      </c>
      <c r="E280" s="7" t="s">
        <v>3223</v>
      </c>
      <c r="F280" s="7" t="s">
        <v>2240</v>
      </c>
      <c r="G280" s="7" t="s">
        <v>1943</v>
      </c>
      <c r="H280" s="7" t="n">
        <v>46852</v>
      </c>
      <c r="I280" s="1" t="s">
        <v>1944</v>
      </c>
    </row>
    <row r="281" customFormat="false" ht="15" hidden="false" customHeight="false" outlineLevel="0" collapsed="false">
      <c r="A281" s="7" t="s">
        <v>588</v>
      </c>
      <c r="B281" s="7" t="s">
        <v>3224</v>
      </c>
      <c r="C281" s="7" t="s">
        <v>3225</v>
      </c>
      <c r="D281" s="7" t="s">
        <v>3226</v>
      </c>
      <c r="E281" s="7" t="s">
        <v>3227</v>
      </c>
      <c r="F281" s="7" t="s">
        <v>2015</v>
      </c>
      <c r="G281" s="7" t="s">
        <v>1943</v>
      </c>
      <c r="H281" s="7" t="n">
        <v>63143</v>
      </c>
      <c r="I281" s="1" t="s">
        <v>1944</v>
      </c>
    </row>
    <row r="282" customFormat="false" ht="15" hidden="false" customHeight="false" outlineLevel="0" collapsed="false">
      <c r="A282" s="7" t="s">
        <v>590</v>
      </c>
      <c r="B282" s="7" t="s">
        <v>3228</v>
      </c>
      <c r="C282" s="7"/>
      <c r="D282" s="7" t="s">
        <v>3229</v>
      </c>
      <c r="E282" s="7" t="s">
        <v>3230</v>
      </c>
      <c r="F282" s="7" t="s">
        <v>2024</v>
      </c>
      <c r="G282" s="7" t="s">
        <v>1943</v>
      </c>
      <c r="H282" s="7" t="n">
        <v>97211</v>
      </c>
      <c r="I282" s="1" t="s">
        <v>1944</v>
      </c>
    </row>
    <row r="283" customFormat="false" ht="15" hidden="false" customHeight="false" outlineLevel="0" collapsed="false">
      <c r="A283" s="7" t="s">
        <v>592</v>
      </c>
      <c r="B283" s="7" t="s">
        <v>3231</v>
      </c>
      <c r="C283" s="7" t="s">
        <v>3232</v>
      </c>
      <c r="D283" s="7" t="s">
        <v>3233</v>
      </c>
      <c r="E283" s="7" t="s">
        <v>3234</v>
      </c>
      <c r="F283" s="7" t="s">
        <v>3235</v>
      </c>
      <c r="G283" s="7" t="s">
        <v>1943</v>
      </c>
      <c r="H283" s="7" t="n">
        <v>80305</v>
      </c>
      <c r="I283" s="1" t="s">
        <v>1944</v>
      </c>
    </row>
    <row r="284" customFormat="false" ht="15" hidden="false" customHeight="false" outlineLevel="0" collapsed="false">
      <c r="A284" s="7" t="s">
        <v>594</v>
      </c>
      <c r="B284" s="7" t="s">
        <v>3236</v>
      </c>
      <c r="C284" s="7" t="s">
        <v>3237</v>
      </c>
      <c r="D284" s="7" t="s">
        <v>3238</v>
      </c>
      <c r="E284" s="7" t="s">
        <v>3239</v>
      </c>
      <c r="F284" s="7" t="s">
        <v>3240</v>
      </c>
      <c r="G284" s="7" t="s">
        <v>2118</v>
      </c>
      <c r="H284" s="7" t="s">
        <v>3241</v>
      </c>
      <c r="I284" s="1" t="s">
        <v>1953</v>
      </c>
    </row>
    <row r="285" customFormat="false" ht="15" hidden="false" customHeight="false" outlineLevel="0" collapsed="false">
      <c r="A285" s="7" t="s">
        <v>596</v>
      </c>
      <c r="B285" s="7" t="s">
        <v>3242</v>
      </c>
      <c r="C285" s="7" t="s">
        <v>3243</v>
      </c>
      <c r="D285" s="7" t="s">
        <v>3244</v>
      </c>
      <c r="E285" s="7" t="s">
        <v>3245</v>
      </c>
      <c r="F285" s="7" t="s">
        <v>3136</v>
      </c>
      <c r="G285" s="7" t="s">
        <v>2118</v>
      </c>
      <c r="H285" s="7" t="s">
        <v>3137</v>
      </c>
      <c r="I285" s="1" t="s">
        <v>1944</v>
      </c>
    </row>
    <row r="286" customFormat="false" ht="15" hidden="false" customHeight="false" outlineLevel="0" collapsed="false">
      <c r="A286" s="7" t="s">
        <v>598</v>
      </c>
      <c r="B286" s="7" t="s">
        <v>3246</v>
      </c>
      <c r="C286" s="7"/>
      <c r="D286" s="7" t="s">
        <v>3247</v>
      </c>
      <c r="E286" s="7" t="s">
        <v>3248</v>
      </c>
      <c r="F286" s="7" t="s">
        <v>3249</v>
      </c>
      <c r="G286" s="7" t="s">
        <v>1943</v>
      </c>
      <c r="H286" s="7" t="n">
        <v>40298</v>
      </c>
      <c r="I286" s="1" t="s">
        <v>1953</v>
      </c>
    </row>
    <row r="287" customFormat="false" ht="15" hidden="false" customHeight="false" outlineLevel="0" collapsed="false">
      <c r="A287" s="7" t="s">
        <v>600</v>
      </c>
      <c r="B287" s="7" t="s">
        <v>3250</v>
      </c>
      <c r="C287" s="7"/>
      <c r="D287" s="7" t="s">
        <v>3251</v>
      </c>
      <c r="E287" s="7" t="s">
        <v>3252</v>
      </c>
      <c r="F287" s="7" t="s">
        <v>2352</v>
      </c>
      <c r="G287" s="7" t="s">
        <v>1943</v>
      </c>
      <c r="H287" s="7" t="n">
        <v>14276</v>
      </c>
      <c r="I287" s="1" t="s">
        <v>1953</v>
      </c>
    </row>
    <row r="288" customFormat="false" ht="15" hidden="false" customHeight="false" outlineLevel="0" collapsed="false">
      <c r="A288" s="7" t="s">
        <v>602</v>
      </c>
      <c r="B288" s="7" t="s">
        <v>3253</v>
      </c>
      <c r="C288" s="7" t="s">
        <v>3254</v>
      </c>
      <c r="D288" s="7"/>
      <c r="E288" s="7" t="s">
        <v>3255</v>
      </c>
      <c r="F288" s="7" t="s">
        <v>3256</v>
      </c>
      <c r="G288" s="7" t="s">
        <v>1943</v>
      </c>
      <c r="H288" s="7" t="n">
        <v>44710</v>
      </c>
      <c r="I288" s="1" t="s">
        <v>1944</v>
      </c>
    </row>
    <row r="289" customFormat="false" ht="15" hidden="false" customHeight="false" outlineLevel="0" collapsed="false">
      <c r="A289" s="7" t="s">
        <v>604</v>
      </c>
      <c r="B289" s="7" t="s">
        <v>3257</v>
      </c>
      <c r="C289" s="7" t="s">
        <v>3258</v>
      </c>
      <c r="D289" s="7" t="s">
        <v>3259</v>
      </c>
      <c r="E289" s="7" t="s">
        <v>3260</v>
      </c>
      <c r="F289" s="7" t="s">
        <v>2160</v>
      </c>
      <c r="G289" s="7" t="s">
        <v>1943</v>
      </c>
      <c r="H289" s="7" t="n">
        <v>2114</v>
      </c>
      <c r="I289" s="1" t="s">
        <v>1953</v>
      </c>
    </row>
    <row r="290" customFormat="false" ht="15" hidden="false" customHeight="false" outlineLevel="0" collapsed="false">
      <c r="A290" s="7" t="s">
        <v>606</v>
      </c>
      <c r="B290" s="7" t="s">
        <v>3261</v>
      </c>
      <c r="C290" s="7"/>
      <c r="D290" s="7" t="s">
        <v>3262</v>
      </c>
      <c r="E290" s="7" t="s">
        <v>3263</v>
      </c>
      <c r="F290" s="7" t="s">
        <v>3264</v>
      </c>
      <c r="G290" s="7" t="s">
        <v>1951</v>
      </c>
      <c r="H290" s="7" t="s">
        <v>3265</v>
      </c>
      <c r="I290" s="1" t="s">
        <v>1944</v>
      </c>
    </row>
    <row r="291" customFormat="false" ht="15" hidden="false" customHeight="false" outlineLevel="0" collapsed="false">
      <c r="A291" s="7" t="s">
        <v>608</v>
      </c>
      <c r="B291" s="7" t="s">
        <v>3266</v>
      </c>
      <c r="C291" s="7"/>
      <c r="D291" s="7"/>
      <c r="E291" s="7" t="s">
        <v>3267</v>
      </c>
      <c r="F291" s="7" t="s">
        <v>3268</v>
      </c>
      <c r="G291" s="7" t="s">
        <v>1943</v>
      </c>
      <c r="H291" s="7" t="n">
        <v>24515</v>
      </c>
      <c r="I291" s="1" t="s">
        <v>1944</v>
      </c>
    </row>
    <row r="292" customFormat="false" ht="15" hidden="false" customHeight="false" outlineLevel="0" collapsed="false">
      <c r="A292" s="7" t="s">
        <v>610</v>
      </c>
      <c r="B292" s="7" t="s">
        <v>3269</v>
      </c>
      <c r="C292" s="7" t="s">
        <v>3270</v>
      </c>
      <c r="D292" s="7" t="s">
        <v>3271</v>
      </c>
      <c r="E292" s="7" t="s">
        <v>3272</v>
      </c>
      <c r="F292" s="7" t="s">
        <v>1988</v>
      </c>
      <c r="G292" s="7" t="s">
        <v>1943</v>
      </c>
      <c r="H292" s="7" t="n">
        <v>90071</v>
      </c>
      <c r="I292" s="1" t="s">
        <v>1953</v>
      </c>
    </row>
    <row r="293" customFormat="false" ht="15" hidden="false" customHeight="false" outlineLevel="0" collapsed="false">
      <c r="A293" s="7" t="s">
        <v>612</v>
      </c>
      <c r="B293" s="7" t="s">
        <v>3273</v>
      </c>
      <c r="C293" s="7"/>
      <c r="D293" s="7"/>
      <c r="E293" s="7" t="s">
        <v>3274</v>
      </c>
      <c r="F293" s="7" t="s">
        <v>2537</v>
      </c>
      <c r="G293" s="7" t="s">
        <v>1951</v>
      </c>
      <c r="H293" s="7" t="s">
        <v>2538</v>
      </c>
      <c r="I293" s="1" t="s">
        <v>1953</v>
      </c>
    </row>
    <row r="294" customFormat="false" ht="15" hidden="false" customHeight="false" outlineLevel="0" collapsed="false">
      <c r="A294" s="7" t="s">
        <v>614</v>
      </c>
      <c r="B294" s="7" t="s">
        <v>3275</v>
      </c>
      <c r="C294" s="7" t="s">
        <v>3276</v>
      </c>
      <c r="D294" s="7"/>
      <c r="E294" s="7" t="s">
        <v>3277</v>
      </c>
      <c r="F294" s="7" t="s">
        <v>2174</v>
      </c>
      <c r="G294" s="7" t="s">
        <v>1943</v>
      </c>
      <c r="H294" s="7" t="n">
        <v>35236</v>
      </c>
      <c r="I294" s="1" t="s">
        <v>1953</v>
      </c>
    </row>
    <row r="295" customFormat="false" ht="15" hidden="false" customHeight="false" outlineLevel="0" collapsed="false">
      <c r="A295" s="7" t="s">
        <v>616</v>
      </c>
      <c r="B295" s="7" t="s">
        <v>3278</v>
      </c>
      <c r="C295" s="7" t="s">
        <v>3279</v>
      </c>
      <c r="D295" s="7" t="s">
        <v>3280</v>
      </c>
      <c r="E295" s="7" t="s">
        <v>3281</v>
      </c>
      <c r="F295" s="7" t="s">
        <v>2701</v>
      </c>
      <c r="G295" s="7" t="s">
        <v>1943</v>
      </c>
      <c r="H295" s="7" t="n">
        <v>22309</v>
      </c>
      <c r="I295" s="1" t="s">
        <v>1953</v>
      </c>
    </row>
    <row r="296" customFormat="false" ht="15" hidden="false" customHeight="false" outlineLevel="0" collapsed="false">
      <c r="A296" s="7" t="s">
        <v>618</v>
      </c>
      <c r="B296" s="7" t="s">
        <v>3282</v>
      </c>
      <c r="C296" s="7"/>
      <c r="D296" s="7" t="s">
        <v>3283</v>
      </c>
      <c r="E296" s="7" t="s">
        <v>3284</v>
      </c>
      <c r="F296" s="7" t="s">
        <v>3285</v>
      </c>
      <c r="G296" s="7" t="s">
        <v>1943</v>
      </c>
      <c r="H296" s="7" t="n">
        <v>6816</v>
      </c>
      <c r="I296" s="1" t="s">
        <v>1953</v>
      </c>
    </row>
    <row r="297" customFormat="false" ht="15" hidden="false" customHeight="false" outlineLevel="0" collapsed="false">
      <c r="A297" s="7" t="s">
        <v>620</v>
      </c>
      <c r="B297" s="7" t="s">
        <v>3286</v>
      </c>
      <c r="C297" s="7"/>
      <c r="D297" s="7"/>
      <c r="E297" s="7" t="s">
        <v>3287</v>
      </c>
      <c r="F297" s="7" t="s">
        <v>2883</v>
      </c>
      <c r="G297" s="7" t="s">
        <v>1943</v>
      </c>
      <c r="H297" s="7" t="n">
        <v>12205</v>
      </c>
      <c r="I297" s="1" t="s">
        <v>1953</v>
      </c>
    </row>
    <row r="298" customFormat="false" ht="15" hidden="false" customHeight="false" outlineLevel="0" collapsed="false">
      <c r="A298" s="7" t="s">
        <v>622</v>
      </c>
      <c r="B298" s="7" t="s">
        <v>3288</v>
      </c>
      <c r="C298" s="7" t="s">
        <v>3289</v>
      </c>
      <c r="D298" s="7" t="s">
        <v>3290</v>
      </c>
      <c r="E298" s="7" t="s">
        <v>3291</v>
      </c>
      <c r="F298" s="7" t="s">
        <v>2249</v>
      </c>
      <c r="G298" s="7" t="s">
        <v>1943</v>
      </c>
      <c r="H298" s="7" t="n">
        <v>34108</v>
      </c>
      <c r="I298" s="1" t="s">
        <v>1944</v>
      </c>
    </row>
    <row r="299" customFormat="false" ht="15" hidden="false" customHeight="false" outlineLevel="0" collapsed="false">
      <c r="A299" s="7" t="s">
        <v>624</v>
      </c>
      <c r="B299" s="7" t="s">
        <v>3292</v>
      </c>
      <c r="C299" s="7" t="s">
        <v>3293</v>
      </c>
      <c r="D299" s="7" t="s">
        <v>3294</v>
      </c>
      <c r="E299" s="7" t="s">
        <v>3295</v>
      </c>
      <c r="F299" s="7" t="s">
        <v>3296</v>
      </c>
      <c r="G299" s="7" t="s">
        <v>1943</v>
      </c>
      <c r="H299" s="7" t="n">
        <v>33141</v>
      </c>
      <c r="I299" s="1" t="s">
        <v>1944</v>
      </c>
    </row>
    <row r="300" customFormat="false" ht="15" hidden="false" customHeight="false" outlineLevel="0" collapsed="false">
      <c r="A300" s="7" t="s">
        <v>626</v>
      </c>
      <c r="B300" s="7" t="s">
        <v>3297</v>
      </c>
      <c r="C300" s="7" t="s">
        <v>3298</v>
      </c>
      <c r="D300" s="7" t="s">
        <v>3299</v>
      </c>
      <c r="E300" s="7" t="s">
        <v>3300</v>
      </c>
      <c r="F300" s="7" t="s">
        <v>3051</v>
      </c>
      <c r="G300" s="7" t="s">
        <v>1943</v>
      </c>
      <c r="H300" s="7" t="n">
        <v>30358</v>
      </c>
      <c r="I300" s="1" t="s">
        <v>1944</v>
      </c>
    </row>
    <row r="301" customFormat="false" ht="15" hidden="false" customHeight="false" outlineLevel="0" collapsed="false">
      <c r="A301" s="7" t="s">
        <v>628</v>
      </c>
      <c r="B301" s="7" t="s">
        <v>3301</v>
      </c>
      <c r="C301" s="7" t="s">
        <v>3302</v>
      </c>
      <c r="D301" s="7" t="s">
        <v>3303</v>
      </c>
      <c r="E301" s="7" t="s">
        <v>3304</v>
      </c>
      <c r="F301" s="7" t="s">
        <v>3305</v>
      </c>
      <c r="G301" s="7" t="s">
        <v>1943</v>
      </c>
      <c r="H301" s="7" t="n">
        <v>78405</v>
      </c>
      <c r="I301" s="1" t="s">
        <v>1944</v>
      </c>
    </row>
    <row r="302" customFormat="false" ht="15" hidden="false" customHeight="false" outlineLevel="0" collapsed="false">
      <c r="A302" s="7" t="s">
        <v>630</v>
      </c>
      <c r="B302" s="7" t="s">
        <v>3306</v>
      </c>
      <c r="C302" s="7" t="s">
        <v>3307</v>
      </c>
      <c r="D302" s="7" t="s">
        <v>3308</v>
      </c>
      <c r="E302" s="7" t="s">
        <v>3309</v>
      </c>
      <c r="F302" s="7" t="s">
        <v>2594</v>
      </c>
      <c r="G302" s="7" t="s">
        <v>1943</v>
      </c>
      <c r="H302" s="7" t="n">
        <v>96835</v>
      </c>
      <c r="I302" s="1" t="s">
        <v>1944</v>
      </c>
    </row>
    <row r="303" customFormat="false" ht="15" hidden="false" customHeight="false" outlineLevel="0" collapsed="false">
      <c r="A303" s="7" t="s">
        <v>632</v>
      </c>
      <c r="B303" s="7" t="s">
        <v>3310</v>
      </c>
      <c r="C303" s="7" t="s">
        <v>3311</v>
      </c>
      <c r="D303" s="7" t="s">
        <v>3312</v>
      </c>
      <c r="E303" s="7" t="s">
        <v>3313</v>
      </c>
      <c r="F303" s="7" t="s">
        <v>2389</v>
      </c>
      <c r="G303" s="7" t="s">
        <v>1943</v>
      </c>
      <c r="H303" s="7" t="n">
        <v>78737</v>
      </c>
      <c r="I303" s="1" t="s">
        <v>1944</v>
      </c>
    </row>
    <row r="304" customFormat="false" ht="15" hidden="false" customHeight="false" outlineLevel="0" collapsed="false">
      <c r="A304" s="7" t="s">
        <v>634</v>
      </c>
      <c r="B304" s="7" t="s">
        <v>3314</v>
      </c>
      <c r="C304" s="7" t="s">
        <v>3315</v>
      </c>
      <c r="D304" s="7" t="s">
        <v>3316</v>
      </c>
      <c r="E304" s="7" t="s">
        <v>3317</v>
      </c>
      <c r="F304" s="7" t="s">
        <v>3318</v>
      </c>
      <c r="G304" s="7" t="s">
        <v>1943</v>
      </c>
      <c r="H304" s="7" t="n">
        <v>21290</v>
      </c>
      <c r="I304" s="1" t="s">
        <v>1953</v>
      </c>
    </row>
    <row r="305" customFormat="false" ht="15" hidden="false" customHeight="false" outlineLevel="0" collapsed="false">
      <c r="A305" s="7" t="s">
        <v>636</v>
      </c>
      <c r="B305" s="7" t="s">
        <v>3319</v>
      </c>
      <c r="C305" s="7" t="s">
        <v>3320</v>
      </c>
      <c r="D305" s="7"/>
      <c r="E305" s="7" t="s">
        <v>3321</v>
      </c>
      <c r="F305" s="7" t="s">
        <v>3322</v>
      </c>
      <c r="G305" s="7" t="s">
        <v>1943</v>
      </c>
      <c r="H305" s="7" t="n">
        <v>40596</v>
      </c>
      <c r="I305" s="1" t="s">
        <v>1944</v>
      </c>
    </row>
    <row r="306" customFormat="false" ht="15" hidden="false" customHeight="false" outlineLevel="0" collapsed="false">
      <c r="A306" s="7" t="s">
        <v>3323</v>
      </c>
      <c r="B306" s="7" t="s">
        <v>3324</v>
      </c>
      <c r="C306" s="7" t="s">
        <v>3325</v>
      </c>
      <c r="D306" s="7"/>
      <c r="E306" s="7" t="s">
        <v>3326</v>
      </c>
      <c r="F306" s="7" t="s">
        <v>3327</v>
      </c>
      <c r="G306" s="7" t="s">
        <v>1943</v>
      </c>
      <c r="H306" s="7" t="n">
        <v>60435</v>
      </c>
      <c r="I306" s="1" t="s">
        <v>1944</v>
      </c>
    </row>
    <row r="307" customFormat="false" ht="15" hidden="false" customHeight="false" outlineLevel="0" collapsed="false">
      <c r="A307" s="7" t="s">
        <v>640</v>
      </c>
      <c r="B307" s="7" t="s">
        <v>3328</v>
      </c>
      <c r="C307" s="7" t="s">
        <v>3329</v>
      </c>
      <c r="D307" s="7" t="s">
        <v>3330</v>
      </c>
      <c r="E307" s="7" t="s">
        <v>3331</v>
      </c>
      <c r="F307" s="7" t="s">
        <v>3332</v>
      </c>
      <c r="G307" s="7" t="s">
        <v>2118</v>
      </c>
      <c r="H307" s="7" t="s">
        <v>3333</v>
      </c>
      <c r="I307" s="1" t="s">
        <v>1953</v>
      </c>
    </row>
    <row r="308" customFormat="false" ht="15" hidden="false" customHeight="false" outlineLevel="0" collapsed="false">
      <c r="A308" s="7" t="s">
        <v>642</v>
      </c>
      <c r="B308" s="7" t="s">
        <v>3334</v>
      </c>
      <c r="C308" s="7" t="s">
        <v>3335</v>
      </c>
      <c r="D308" s="7" t="s">
        <v>3336</v>
      </c>
      <c r="E308" s="7" t="s">
        <v>3337</v>
      </c>
      <c r="F308" s="7" t="s">
        <v>3338</v>
      </c>
      <c r="G308" s="7" t="s">
        <v>1943</v>
      </c>
      <c r="H308" s="7" t="n">
        <v>68505</v>
      </c>
      <c r="I308" s="1" t="s">
        <v>1953</v>
      </c>
    </row>
    <row r="309" customFormat="false" ht="15" hidden="false" customHeight="false" outlineLevel="0" collapsed="false">
      <c r="A309" s="7" t="s">
        <v>644</v>
      </c>
      <c r="B309" s="7" t="s">
        <v>3339</v>
      </c>
      <c r="C309" s="7" t="s">
        <v>3340</v>
      </c>
      <c r="D309" s="7" t="s">
        <v>3341</v>
      </c>
      <c r="E309" s="7" t="s">
        <v>3342</v>
      </c>
      <c r="F309" s="7" t="s">
        <v>3039</v>
      </c>
      <c r="G309" s="7" t="s">
        <v>1943</v>
      </c>
      <c r="H309" s="7" t="n">
        <v>45254</v>
      </c>
      <c r="I309" s="1" t="s">
        <v>1944</v>
      </c>
    </row>
    <row r="310" customFormat="false" ht="15" hidden="false" customHeight="false" outlineLevel="0" collapsed="false">
      <c r="A310" s="7" t="s">
        <v>646</v>
      </c>
      <c r="B310" s="7" t="s">
        <v>3343</v>
      </c>
      <c r="C310" s="7" t="s">
        <v>3344</v>
      </c>
      <c r="D310" s="7"/>
      <c r="E310" s="7" t="s">
        <v>3345</v>
      </c>
      <c r="F310" s="7" t="s">
        <v>3136</v>
      </c>
      <c r="G310" s="7" t="s">
        <v>2118</v>
      </c>
      <c r="H310" s="7" t="s">
        <v>3137</v>
      </c>
      <c r="I310" s="1" t="s">
        <v>1953</v>
      </c>
    </row>
    <row r="311" customFormat="false" ht="15" hidden="false" customHeight="false" outlineLevel="0" collapsed="false">
      <c r="A311" s="7" t="s">
        <v>648</v>
      </c>
      <c r="B311" s="7" t="s">
        <v>3346</v>
      </c>
      <c r="C311" s="7" t="s">
        <v>3347</v>
      </c>
      <c r="D311" s="7" t="s">
        <v>3348</v>
      </c>
      <c r="E311" s="7" t="s">
        <v>3349</v>
      </c>
      <c r="F311" s="7" t="s">
        <v>3350</v>
      </c>
      <c r="G311" s="7" t="s">
        <v>1943</v>
      </c>
      <c r="H311" s="7" t="n">
        <v>6127</v>
      </c>
      <c r="I311" s="1" t="s">
        <v>1944</v>
      </c>
    </row>
    <row r="312" customFormat="false" ht="15" hidden="false" customHeight="false" outlineLevel="0" collapsed="false">
      <c r="A312" s="7" t="s">
        <v>650</v>
      </c>
      <c r="B312" s="7" t="s">
        <v>3351</v>
      </c>
      <c r="C312" s="7" t="s">
        <v>3352</v>
      </c>
      <c r="D312" s="7" t="s">
        <v>3353</v>
      </c>
      <c r="E312" s="7" t="s">
        <v>3354</v>
      </c>
      <c r="F312" s="7" t="s">
        <v>2311</v>
      </c>
      <c r="G312" s="7" t="s">
        <v>1951</v>
      </c>
      <c r="H312" s="7" t="s">
        <v>2312</v>
      </c>
      <c r="I312" s="1" t="s">
        <v>1953</v>
      </c>
    </row>
    <row r="313" customFormat="false" ht="15" hidden="false" customHeight="false" outlineLevel="0" collapsed="false">
      <c r="A313" s="7" t="s">
        <v>638</v>
      </c>
      <c r="B313" s="7" t="s">
        <v>3355</v>
      </c>
      <c r="C313" s="7" t="s">
        <v>3356</v>
      </c>
      <c r="D313" s="7" t="s">
        <v>3357</v>
      </c>
      <c r="E313" s="7" t="s">
        <v>3358</v>
      </c>
      <c r="F313" s="7" t="s">
        <v>2302</v>
      </c>
      <c r="G313" s="7" t="s">
        <v>1943</v>
      </c>
      <c r="H313" s="7" t="n">
        <v>28299</v>
      </c>
      <c r="I313" s="1" t="s">
        <v>1944</v>
      </c>
    </row>
    <row r="314" customFormat="false" ht="15" hidden="false" customHeight="false" outlineLevel="0" collapsed="false">
      <c r="A314" s="7" t="s">
        <v>653</v>
      </c>
      <c r="B314" s="7" t="s">
        <v>3359</v>
      </c>
      <c r="C314" s="7" t="s">
        <v>3360</v>
      </c>
      <c r="D314" s="7" t="s">
        <v>3361</v>
      </c>
      <c r="E314" s="7" t="s">
        <v>3362</v>
      </c>
      <c r="F314" s="7" t="s">
        <v>2701</v>
      </c>
      <c r="G314" s="7" t="s">
        <v>1943</v>
      </c>
      <c r="H314" s="7" t="n">
        <v>71307</v>
      </c>
      <c r="I314" s="1" t="s">
        <v>1944</v>
      </c>
    </row>
    <row r="315" customFormat="false" ht="15" hidden="false" customHeight="false" outlineLevel="0" collapsed="false">
      <c r="A315" s="7" t="s">
        <v>655</v>
      </c>
      <c r="B315" s="7" t="s">
        <v>3363</v>
      </c>
      <c r="C315" s="7" t="s">
        <v>3364</v>
      </c>
      <c r="D315" s="7" t="s">
        <v>3365</v>
      </c>
      <c r="E315" s="7" t="s">
        <v>3366</v>
      </c>
      <c r="F315" s="7" t="s">
        <v>3367</v>
      </c>
      <c r="G315" s="7" t="s">
        <v>2118</v>
      </c>
      <c r="H315" s="7" t="s">
        <v>3368</v>
      </c>
      <c r="I315" s="1" t="s">
        <v>1944</v>
      </c>
    </row>
    <row r="316" customFormat="false" ht="15" hidden="false" customHeight="false" outlineLevel="0" collapsed="false">
      <c r="A316" s="7" t="s">
        <v>657</v>
      </c>
      <c r="B316" s="7" t="s">
        <v>3369</v>
      </c>
      <c r="C316" s="7"/>
      <c r="D316" s="7" t="s">
        <v>3370</v>
      </c>
      <c r="E316" s="7" t="s">
        <v>3371</v>
      </c>
      <c r="F316" s="7" t="s">
        <v>3372</v>
      </c>
      <c r="G316" s="7" t="s">
        <v>1943</v>
      </c>
      <c r="H316" s="7" t="n">
        <v>89115</v>
      </c>
      <c r="I316" s="1" t="s">
        <v>1953</v>
      </c>
    </row>
    <row r="317" customFormat="false" ht="15" hidden="false" customHeight="false" outlineLevel="0" collapsed="false">
      <c r="A317" s="7" t="s">
        <v>659</v>
      </c>
      <c r="B317" s="7" t="s">
        <v>3373</v>
      </c>
      <c r="C317" s="7" t="s">
        <v>3374</v>
      </c>
      <c r="D317" s="7" t="s">
        <v>3375</v>
      </c>
      <c r="E317" s="7" t="s">
        <v>3376</v>
      </c>
      <c r="F317" s="7" t="s">
        <v>2649</v>
      </c>
      <c r="G317" s="7" t="s">
        <v>1943</v>
      </c>
      <c r="H317" s="7" t="n">
        <v>50369</v>
      </c>
      <c r="I317" s="1" t="s">
        <v>1944</v>
      </c>
    </row>
    <row r="318" customFormat="false" ht="15" hidden="false" customHeight="false" outlineLevel="0" collapsed="false">
      <c r="A318" s="7" t="s">
        <v>661</v>
      </c>
      <c r="B318" s="7" t="s">
        <v>3377</v>
      </c>
      <c r="C318" s="7" t="s">
        <v>3378</v>
      </c>
      <c r="D318" s="7" t="s">
        <v>3379</v>
      </c>
      <c r="E318" s="7" t="s">
        <v>3380</v>
      </c>
      <c r="F318" s="7" t="s">
        <v>2602</v>
      </c>
      <c r="G318" s="7" t="s">
        <v>1951</v>
      </c>
      <c r="H318" s="7" t="s">
        <v>2547</v>
      </c>
      <c r="I318" s="1" t="s">
        <v>1953</v>
      </c>
    </row>
    <row r="319" customFormat="false" ht="15" hidden="false" customHeight="false" outlineLevel="0" collapsed="false">
      <c r="A319" s="7" t="s">
        <v>663</v>
      </c>
      <c r="B319" s="7" t="s">
        <v>3381</v>
      </c>
      <c r="C319" s="7" t="s">
        <v>3382</v>
      </c>
      <c r="D319" s="7" t="s">
        <v>3383</v>
      </c>
      <c r="E319" s="7" t="s">
        <v>3384</v>
      </c>
      <c r="F319" s="7" t="s">
        <v>3385</v>
      </c>
      <c r="G319" s="7" t="s">
        <v>1943</v>
      </c>
      <c r="H319" s="7" t="n">
        <v>44315</v>
      </c>
      <c r="I319" s="1" t="s">
        <v>1953</v>
      </c>
    </row>
    <row r="320" customFormat="false" ht="15" hidden="false" customHeight="false" outlineLevel="0" collapsed="false">
      <c r="A320" s="7" t="s">
        <v>665</v>
      </c>
      <c r="B320" s="7" t="s">
        <v>3386</v>
      </c>
      <c r="C320" s="7" t="s">
        <v>3387</v>
      </c>
      <c r="D320" s="7" t="s">
        <v>3388</v>
      </c>
      <c r="E320" s="7" t="s">
        <v>3389</v>
      </c>
      <c r="F320" s="7" t="s">
        <v>3390</v>
      </c>
      <c r="G320" s="7" t="s">
        <v>1943</v>
      </c>
      <c r="H320" s="7" t="n">
        <v>33405</v>
      </c>
      <c r="I320" s="1" t="s">
        <v>1944</v>
      </c>
    </row>
    <row r="321" customFormat="false" ht="15" hidden="false" customHeight="false" outlineLevel="0" collapsed="false">
      <c r="A321" s="7" t="s">
        <v>667</v>
      </c>
      <c r="B321" s="7" t="s">
        <v>3391</v>
      </c>
      <c r="C321" s="7" t="s">
        <v>3392</v>
      </c>
      <c r="D321" s="7"/>
      <c r="E321" s="7" t="s">
        <v>3393</v>
      </c>
      <c r="F321" s="7" t="s">
        <v>2357</v>
      </c>
      <c r="G321" s="7" t="s">
        <v>1943</v>
      </c>
      <c r="H321" s="7" t="n">
        <v>93715</v>
      </c>
      <c r="I321" s="1" t="s">
        <v>1944</v>
      </c>
    </row>
    <row r="322" customFormat="false" ht="15" hidden="false" customHeight="false" outlineLevel="0" collapsed="false">
      <c r="A322" s="7" t="s">
        <v>3394</v>
      </c>
      <c r="B322" s="7" t="s">
        <v>3395</v>
      </c>
      <c r="C322" s="7" t="s">
        <v>3396</v>
      </c>
      <c r="D322" s="7" t="s">
        <v>3397</v>
      </c>
      <c r="E322" s="7" t="s">
        <v>3398</v>
      </c>
      <c r="F322" s="7" t="s">
        <v>3399</v>
      </c>
      <c r="G322" s="7" t="s">
        <v>1943</v>
      </c>
      <c r="H322" s="7" t="n">
        <v>52245</v>
      </c>
      <c r="I322" s="1" t="s">
        <v>1944</v>
      </c>
    </row>
    <row r="323" customFormat="false" ht="15" hidden="false" customHeight="false" outlineLevel="0" collapsed="false">
      <c r="A323" s="7" t="s">
        <v>669</v>
      </c>
      <c r="B323" s="7" t="s">
        <v>3400</v>
      </c>
      <c r="C323" s="7" t="s">
        <v>3401</v>
      </c>
      <c r="D323" s="7" t="s">
        <v>3402</v>
      </c>
      <c r="E323" s="7" t="s">
        <v>3403</v>
      </c>
      <c r="F323" s="7" t="s">
        <v>3404</v>
      </c>
      <c r="G323" s="7" t="s">
        <v>1951</v>
      </c>
      <c r="H323" s="7" t="s">
        <v>2085</v>
      </c>
      <c r="I323" s="1" t="s">
        <v>1944</v>
      </c>
    </row>
    <row r="324" customFormat="false" ht="15" hidden="false" customHeight="false" outlineLevel="0" collapsed="false">
      <c r="A324" s="7" t="s">
        <v>671</v>
      </c>
      <c r="B324" s="7" t="s">
        <v>3405</v>
      </c>
      <c r="C324" s="7" t="s">
        <v>3406</v>
      </c>
      <c r="D324" s="7" t="s">
        <v>3407</v>
      </c>
      <c r="E324" s="7" t="s">
        <v>3408</v>
      </c>
      <c r="F324" s="7" t="s">
        <v>3409</v>
      </c>
      <c r="G324" s="7" t="s">
        <v>1951</v>
      </c>
      <c r="H324" s="7" t="s">
        <v>2085</v>
      </c>
      <c r="I324" s="1" t="s">
        <v>1953</v>
      </c>
    </row>
    <row r="325" customFormat="false" ht="15" hidden="false" customHeight="false" outlineLevel="0" collapsed="false">
      <c r="A325" s="7" t="s">
        <v>673</v>
      </c>
      <c r="B325" s="7" t="s">
        <v>3410</v>
      </c>
      <c r="C325" s="7" t="s">
        <v>3411</v>
      </c>
      <c r="D325" s="7" t="s">
        <v>3412</v>
      </c>
      <c r="E325" s="7" t="s">
        <v>3413</v>
      </c>
      <c r="F325" s="7" t="s">
        <v>3414</v>
      </c>
      <c r="G325" s="7" t="s">
        <v>1943</v>
      </c>
      <c r="H325" s="7" t="n">
        <v>37924</v>
      </c>
      <c r="I325" s="1" t="s">
        <v>1944</v>
      </c>
    </row>
    <row r="326" customFormat="false" ht="15" hidden="false" customHeight="false" outlineLevel="0" collapsed="false">
      <c r="A326" s="7" t="s">
        <v>675</v>
      </c>
      <c r="B326" s="7" t="s">
        <v>3415</v>
      </c>
      <c r="C326" s="7"/>
      <c r="D326" s="7" t="s">
        <v>3416</v>
      </c>
      <c r="E326" s="7" t="s">
        <v>3417</v>
      </c>
      <c r="F326" s="7" t="s">
        <v>2990</v>
      </c>
      <c r="G326" s="7" t="s">
        <v>1943</v>
      </c>
      <c r="H326" s="7" t="n">
        <v>66276</v>
      </c>
      <c r="I326" s="1" t="s">
        <v>1953</v>
      </c>
    </row>
    <row r="327" customFormat="false" ht="15" hidden="false" customHeight="false" outlineLevel="0" collapsed="false">
      <c r="A327" s="7" t="s">
        <v>677</v>
      </c>
      <c r="B327" s="7" t="s">
        <v>3418</v>
      </c>
      <c r="C327" s="7" t="s">
        <v>3419</v>
      </c>
      <c r="D327" s="7" t="s">
        <v>3420</v>
      </c>
      <c r="E327" s="7" t="s">
        <v>3421</v>
      </c>
      <c r="F327" s="7" t="s">
        <v>3092</v>
      </c>
      <c r="G327" s="7" t="s">
        <v>1943</v>
      </c>
      <c r="H327" s="7" t="n">
        <v>94132</v>
      </c>
      <c r="I327" s="1" t="s">
        <v>1944</v>
      </c>
    </row>
    <row r="328" customFormat="false" ht="15" hidden="false" customHeight="false" outlineLevel="0" collapsed="false">
      <c r="A328" s="7" t="s">
        <v>679</v>
      </c>
      <c r="B328" s="7" t="s">
        <v>3422</v>
      </c>
      <c r="C328" s="7"/>
      <c r="D328" s="7" t="s">
        <v>3423</v>
      </c>
      <c r="E328" s="7" t="s">
        <v>3424</v>
      </c>
      <c r="F328" s="7" t="s">
        <v>2174</v>
      </c>
      <c r="G328" s="7" t="s">
        <v>1943</v>
      </c>
      <c r="H328" s="7" t="n">
        <v>35244</v>
      </c>
      <c r="I328" s="1" t="s">
        <v>1953</v>
      </c>
    </row>
    <row r="329" customFormat="false" ht="15" hidden="false" customHeight="false" outlineLevel="0" collapsed="false">
      <c r="A329" s="7" t="s">
        <v>681</v>
      </c>
      <c r="B329" s="7" t="s">
        <v>3425</v>
      </c>
      <c r="C329" s="7" t="s">
        <v>3426</v>
      </c>
      <c r="D329" s="7" t="s">
        <v>3427</v>
      </c>
      <c r="E329" s="7" t="s">
        <v>3428</v>
      </c>
      <c r="F329" s="7" t="s">
        <v>2778</v>
      </c>
      <c r="G329" s="7" t="s">
        <v>1943</v>
      </c>
      <c r="H329" s="7" t="n">
        <v>11215</v>
      </c>
      <c r="I329" s="1" t="s">
        <v>1944</v>
      </c>
    </row>
    <row r="330" customFormat="false" ht="15" hidden="false" customHeight="false" outlineLevel="0" collapsed="false">
      <c r="A330" s="7" t="s">
        <v>683</v>
      </c>
      <c r="B330" s="7" t="s">
        <v>3429</v>
      </c>
      <c r="C330" s="7"/>
      <c r="D330" s="7" t="s">
        <v>3430</v>
      </c>
      <c r="E330" s="7" t="s">
        <v>3431</v>
      </c>
      <c r="F330" s="7" t="s">
        <v>2450</v>
      </c>
      <c r="G330" s="7" t="s">
        <v>1943</v>
      </c>
      <c r="H330" s="7" t="n">
        <v>79934</v>
      </c>
      <c r="I330" s="1" t="s">
        <v>1944</v>
      </c>
    </row>
    <row r="331" customFormat="false" ht="15" hidden="false" customHeight="false" outlineLevel="0" collapsed="false">
      <c r="A331" s="7" t="s">
        <v>685</v>
      </c>
      <c r="B331" s="7" t="s">
        <v>3432</v>
      </c>
      <c r="C331" s="7" t="s">
        <v>3433</v>
      </c>
      <c r="D331" s="7"/>
      <c r="E331" s="7" t="s">
        <v>3434</v>
      </c>
      <c r="F331" s="7" t="s">
        <v>3001</v>
      </c>
      <c r="G331" s="7" t="s">
        <v>1943</v>
      </c>
      <c r="H331" s="7" t="n">
        <v>94250</v>
      </c>
      <c r="I331" s="1" t="s">
        <v>1944</v>
      </c>
    </row>
    <row r="332" customFormat="false" ht="15" hidden="false" customHeight="false" outlineLevel="0" collapsed="false">
      <c r="A332" s="7" t="s">
        <v>3435</v>
      </c>
      <c r="B332" s="7" t="s">
        <v>3436</v>
      </c>
      <c r="C332" s="7" t="s">
        <v>3437</v>
      </c>
      <c r="D332" s="7" t="s">
        <v>3438</v>
      </c>
      <c r="E332" s="7" t="s">
        <v>3439</v>
      </c>
      <c r="F332" s="7" t="s">
        <v>2188</v>
      </c>
      <c r="G332" s="7" t="s">
        <v>1943</v>
      </c>
      <c r="H332" s="7" t="n">
        <v>20220</v>
      </c>
      <c r="I332" s="1" t="s">
        <v>1953</v>
      </c>
    </row>
    <row r="333" customFormat="false" ht="15" hidden="false" customHeight="false" outlineLevel="0" collapsed="false">
      <c r="A333" s="7" t="s">
        <v>688</v>
      </c>
      <c r="B333" s="7" t="s">
        <v>3440</v>
      </c>
      <c r="C333" s="7" t="s">
        <v>3441</v>
      </c>
      <c r="D333" s="7" t="s">
        <v>3442</v>
      </c>
      <c r="E333" s="7" t="s">
        <v>3443</v>
      </c>
      <c r="F333" s="7" t="s">
        <v>3444</v>
      </c>
      <c r="G333" s="7" t="s">
        <v>1943</v>
      </c>
      <c r="H333" s="7" t="n">
        <v>33436</v>
      </c>
      <c r="I333" s="1" t="s">
        <v>1944</v>
      </c>
    </row>
    <row r="334" customFormat="false" ht="15" hidden="false" customHeight="false" outlineLevel="0" collapsed="false">
      <c r="A334" s="7" t="s">
        <v>690</v>
      </c>
      <c r="B334" s="7" t="s">
        <v>3445</v>
      </c>
      <c r="C334" s="7" t="s">
        <v>3446</v>
      </c>
      <c r="D334" s="7" t="s">
        <v>3447</v>
      </c>
      <c r="E334" s="7" t="s">
        <v>3448</v>
      </c>
      <c r="F334" s="7" t="s">
        <v>1988</v>
      </c>
      <c r="G334" s="7" t="s">
        <v>1943</v>
      </c>
      <c r="H334" s="7" t="n">
        <v>90094</v>
      </c>
      <c r="I334" s="1" t="s">
        <v>1944</v>
      </c>
    </row>
    <row r="335" customFormat="false" ht="15" hidden="false" customHeight="false" outlineLevel="0" collapsed="false">
      <c r="A335" s="7" t="s">
        <v>692</v>
      </c>
      <c r="B335" s="7" t="s">
        <v>3449</v>
      </c>
      <c r="C335" s="7" t="s">
        <v>3450</v>
      </c>
      <c r="D335" s="7" t="s">
        <v>3451</v>
      </c>
      <c r="E335" s="7" t="s">
        <v>3452</v>
      </c>
      <c r="F335" s="7" t="s">
        <v>3318</v>
      </c>
      <c r="G335" s="7" t="s">
        <v>1943</v>
      </c>
      <c r="H335" s="7" t="n">
        <v>21275</v>
      </c>
      <c r="I335" s="1" t="s">
        <v>1944</v>
      </c>
    </row>
    <row r="336" customFormat="false" ht="15" hidden="false" customHeight="false" outlineLevel="0" collapsed="false">
      <c r="A336" s="7" t="s">
        <v>694</v>
      </c>
      <c r="B336" s="7" t="s">
        <v>3453</v>
      </c>
      <c r="C336" s="7"/>
      <c r="D336" s="7"/>
      <c r="E336" s="7" t="s">
        <v>3454</v>
      </c>
      <c r="F336" s="7" t="s">
        <v>2940</v>
      </c>
      <c r="G336" s="7" t="s">
        <v>1943</v>
      </c>
      <c r="H336" s="7" t="n">
        <v>84125</v>
      </c>
      <c r="I336" s="1" t="s">
        <v>1953</v>
      </c>
    </row>
    <row r="337" customFormat="false" ht="15" hidden="false" customHeight="false" outlineLevel="0" collapsed="false">
      <c r="A337" s="7" t="s">
        <v>696</v>
      </c>
      <c r="B337" s="7" t="s">
        <v>3455</v>
      </c>
      <c r="C337" s="7" t="s">
        <v>3456</v>
      </c>
      <c r="D337" s="7" t="s">
        <v>3457</v>
      </c>
      <c r="E337" s="7" t="s">
        <v>3458</v>
      </c>
      <c r="F337" s="7" t="s">
        <v>2793</v>
      </c>
      <c r="G337" s="7" t="s">
        <v>1943</v>
      </c>
      <c r="H337" s="7" t="n">
        <v>75049</v>
      </c>
      <c r="I337" s="1" t="s">
        <v>1944</v>
      </c>
    </row>
    <row r="338" customFormat="false" ht="15" hidden="false" customHeight="false" outlineLevel="0" collapsed="false">
      <c r="A338" s="7" t="s">
        <v>698</v>
      </c>
      <c r="B338" s="7" t="s">
        <v>3459</v>
      </c>
      <c r="C338" s="7" t="s">
        <v>3460</v>
      </c>
      <c r="D338" s="7" t="s">
        <v>3461</v>
      </c>
      <c r="E338" s="7" t="s">
        <v>3462</v>
      </c>
      <c r="F338" s="7" t="s">
        <v>3463</v>
      </c>
      <c r="G338" s="7" t="s">
        <v>2118</v>
      </c>
      <c r="H338" s="7" t="s">
        <v>3464</v>
      </c>
      <c r="I338" s="1" t="s">
        <v>1953</v>
      </c>
    </row>
    <row r="339" customFormat="false" ht="15" hidden="false" customHeight="false" outlineLevel="0" collapsed="false">
      <c r="A339" s="7" t="s">
        <v>3465</v>
      </c>
      <c r="B339" s="7" t="s">
        <v>3466</v>
      </c>
      <c r="C339" s="7"/>
      <c r="D339" s="7" t="s">
        <v>3467</v>
      </c>
      <c r="E339" s="7" t="s">
        <v>3468</v>
      </c>
      <c r="F339" s="7" t="s">
        <v>2289</v>
      </c>
      <c r="G339" s="7" t="s">
        <v>1943</v>
      </c>
      <c r="H339" s="7" t="n">
        <v>43240</v>
      </c>
      <c r="I339" s="1" t="s">
        <v>1953</v>
      </c>
    </row>
    <row r="340" customFormat="false" ht="15" hidden="false" customHeight="false" outlineLevel="0" collapsed="false">
      <c r="A340" s="7" t="s">
        <v>701</v>
      </c>
      <c r="B340" s="7" t="s">
        <v>3469</v>
      </c>
      <c r="C340" s="7" t="s">
        <v>3470</v>
      </c>
      <c r="D340" s="7" t="s">
        <v>3471</v>
      </c>
      <c r="E340" s="7" t="s">
        <v>3472</v>
      </c>
      <c r="F340" s="7" t="s">
        <v>2039</v>
      </c>
      <c r="G340" s="7" t="s">
        <v>1943</v>
      </c>
      <c r="H340" s="7" t="n">
        <v>10184</v>
      </c>
      <c r="I340" s="1" t="s">
        <v>1953</v>
      </c>
    </row>
    <row r="341" customFormat="false" ht="15" hidden="false" customHeight="false" outlineLevel="0" collapsed="false">
      <c r="A341" s="7" t="s">
        <v>703</v>
      </c>
      <c r="B341" s="7" t="s">
        <v>3473</v>
      </c>
      <c r="C341" s="7" t="s">
        <v>3474</v>
      </c>
      <c r="D341" s="7" t="s">
        <v>3475</v>
      </c>
      <c r="E341" s="7" t="s">
        <v>3476</v>
      </c>
      <c r="F341" s="7" t="s">
        <v>2160</v>
      </c>
      <c r="G341" s="7" t="s">
        <v>1943</v>
      </c>
      <c r="H341" s="7" t="n">
        <v>2216</v>
      </c>
      <c r="I341" s="1" t="s">
        <v>1944</v>
      </c>
    </row>
    <row r="342" customFormat="false" ht="15" hidden="false" customHeight="false" outlineLevel="0" collapsed="false">
      <c r="A342" s="7" t="s">
        <v>705</v>
      </c>
      <c r="B342" s="7" t="s">
        <v>3477</v>
      </c>
      <c r="C342" s="7" t="s">
        <v>3478</v>
      </c>
      <c r="D342" s="7" t="s">
        <v>3479</v>
      </c>
      <c r="E342" s="7" t="s">
        <v>3480</v>
      </c>
      <c r="F342" s="7" t="s">
        <v>3092</v>
      </c>
      <c r="G342" s="7" t="s">
        <v>1943</v>
      </c>
      <c r="H342" s="7" t="n">
        <v>94132</v>
      </c>
      <c r="I342" s="1" t="s">
        <v>1944</v>
      </c>
    </row>
    <row r="343" customFormat="false" ht="15" hidden="false" customHeight="false" outlineLevel="0" collapsed="false">
      <c r="A343" s="7" t="s">
        <v>707</v>
      </c>
      <c r="B343" s="7" t="s">
        <v>3481</v>
      </c>
      <c r="C343" s="7" t="s">
        <v>3482</v>
      </c>
      <c r="D343" s="7" t="s">
        <v>3483</v>
      </c>
      <c r="E343" s="7" t="s">
        <v>3484</v>
      </c>
      <c r="F343" s="7" t="s">
        <v>3485</v>
      </c>
      <c r="G343" s="7" t="s">
        <v>1943</v>
      </c>
      <c r="H343" s="7" t="n">
        <v>46295</v>
      </c>
      <c r="I343" s="1" t="s">
        <v>1953</v>
      </c>
    </row>
    <row r="344" customFormat="false" ht="15" hidden="false" customHeight="false" outlineLevel="0" collapsed="false">
      <c r="A344" s="7" t="s">
        <v>3486</v>
      </c>
      <c r="B344" s="7" t="s">
        <v>3487</v>
      </c>
      <c r="C344" s="7" t="s">
        <v>3488</v>
      </c>
      <c r="D344" s="7"/>
      <c r="E344" s="7" t="s">
        <v>3489</v>
      </c>
      <c r="F344" s="7" t="s">
        <v>3490</v>
      </c>
      <c r="G344" s="7" t="s">
        <v>1943</v>
      </c>
      <c r="H344" s="7" t="n">
        <v>32209</v>
      </c>
      <c r="I344" s="1" t="s">
        <v>1953</v>
      </c>
    </row>
    <row r="345" customFormat="false" ht="15" hidden="false" customHeight="false" outlineLevel="0" collapsed="false">
      <c r="A345" s="7" t="s">
        <v>709</v>
      </c>
      <c r="B345" s="7" t="s">
        <v>3491</v>
      </c>
      <c r="C345" s="7" t="s">
        <v>3492</v>
      </c>
      <c r="D345" s="7"/>
      <c r="E345" s="7" t="s">
        <v>3493</v>
      </c>
      <c r="F345" s="7" t="s">
        <v>3494</v>
      </c>
      <c r="G345" s="7" t="s">
        <v>1943</v>
      </c>
      <c r="H345" s="7" t="n">
        <v>98148</v>
      </c>
      <c r="I345" s="1" t="s">
        <v>1953</v>
      </c>
    </row>
    <row r="346" customFormat="false" ht="15" hidden="false" customHeight="false" outlineLevel="0" collapsed="false">
      <c r="A346" s="7" t="s">
        <v>711</v>
      </c>
      <c r="B346" s="7" t="s">
        <v>3495</v>
      </c>
      <c r="C346" s="7"/>
      <c r="D346" s="7" t="s">
        <v>3496</v>
      </c>
      <c r="E346" s="7" t="s">
        <v>3497</v>
      </c>
      <c r="F346" s="7" t="s">
        <v>3498</v>
      </c>
      <c r="G346" s="7" t="s">
        <v>1951</v>
      </c>
      <c r="H346" s="7" t="s">
        <v>3499</v>
      </c>
      <c r="I346" s="1" t="s">
        <v>1944</v>
      </c>
    </row>
    <row r="347" customFormat="false" ht="15" hidden="false" customHeight="false" outlineLevel="0" collapsed="false">
      <c r="A347" s="7" t="s">
        <v>713</v>
      </c>
      <c r="B347" s="7" t="s">
        <v>3500</v>
      </c>
      <c r="C347" s="7" t="s">
        <v>3501</v>
      </c>
      <c r="D347" s="7" t="s">
        <v>3502</v>
      </c>
      <c r="E347" s="7" t="s">
        <v>3503</v>
      </c>
      <c r="F347" s="7" t="s">
        <v>2746</v>
      </c>
      <c r="G347" s="7" t="s">
        <v>1943</v>
      </c>
      <c r="H347" s="7" t="n">
        <v>36109</v>
      </c>
      <c r="I347" s="1" t="s">
        <v>1953</v>
      </c>
    </row>
    <row r="348" customFormat="false" ht="15" hidden="false" customHeight="false" outlineLevel="0" collapsed="false">
      <c r="A348" s="7" t="s">
        <v>715</v>
      </c>
      <c r="B348" s="7" t="s">
        <v>3504</v>
      </c>
      <c r="C348" s="7" t="s">
        <v>3505</v>
      </c>
      <c r="D348" s="7" t="s">
        <v>3506</v>
      </c>
      <c r="E348" s="7" t="s">
        <v>3507</v>
      </c>
      <c r="F348" s="7" t="s">
        <v>2327</v>
      </c>
      <c r="G348" s="7" t="s">
        <v>1943</v>
      </c>
      <c r="H348" s="7" t="n">
        <v>75372</v>
      </c>
      <c r="I348" s="1" t="s">
        <v>1944</v>
      </c>
    </row>
    <row r="349" customFormat="false" ht="15" hidden="false" customHeight="false" outlineLevel="0" collapsed="false">
      <c r="A349" s="7" t="s">
        <v>717</v>
      </c>
      <c r="B349" s="7" t="s">
        <v>3508</v>
      </c>
      <c r="C349" s="7" t="s">
        <v>3509</v>
      </c>
      <c r="D349" s="7" t="s">
        <v>3510</v>
      </c>
      <c r="E349" s="7" t="s">
        <v>3511</v>
      </c>
      <c r="F349" s="7" t="s">
        <v>3512</v>
      </c>
      <c r="G349" s="7" t="s">
        <v>1943</v>
      </c>
      <c r="H349" s="7" t="n">
        <v>66622</v>
      </c>
      <c r="I349" s="1" t="s">
        <v>1953</v>
      </c>
    </row>
    <row r="350" customFormat="false" ht="15" hidden="false" customHeight="false" outlineLevel="0" collapsed="false">
      <c r="A350" s="7" t="s">
        <v>719</v>
      </c>
      <c r="B350" s="7" t="s">
        <v>3513</v>
      </c>
      <c r="C350" s="7" t="s">
        <v>3514</v>
      </c>
      <c r="D350" s="7" t="s">
        <v>3515</v>
      </c>
      <c r="E350" s="7" t="s">
        <v>3516</v>
      </c>
      <c r="F350" s="7" t="s">
        <v>3517</v>
      </c>
      <c r="G350" s="7" t="s">
        <v>1943</v>
      </c>
      <c r="H350" s="7" t="n">
        <v>75799</v>
      </c>
      <c r="I350" s="1" t="s">
        <v>1953</v>
      </c>
    </row>
    <row r="351" customFormat="false" ht="15" hidden="false" customHeight="false" outlineLevel="0" collapsed="false">
      <c r="A351" s="7" t="s">
        <v>721</v>
      </c>
      <c r="B351" s="7" t="s">
        <v>3518</v>
      </c>
      <c r="C351" s="7" t="s">
        <v>3519</v>
      </c>
      <c r="D351" s="7" t="s">
        <v>3520</v>
      </c>
      <c r="E351" s="7" t="s">
        <v>3521</v>
      </c>
      <c r="F351" s="7" t="s">
        <v>1988</v>
      </c>
      <c r="G351" s="7" t="s">
        <v>1943</v>
      </c>
      <c r="H351" s="7" t="n">
        <v>90065</v>
      </c>
      <c r="I351" s="1" t="s">
        <v>1953</v>
      </c>
    </row>
    <row r="352" customFormat="false" ht="15" hidden="false" customHeight="false" outlineLevel="0" collapsed="false">
      <c r="A352" s="7" t="s">
        <v>723</v>
      </c>
      <c r="B352" s="7" t="s">
        <v>3522</v>
      </c>
      <c r="C352" s="7" t="s">
        <v>3523</v>
      </c>
      <c r="D352" s="7" t="s">
        <v>3524</v>
      </c>
      <c r="E352" s="7" t="s">
        <v>3525</v>
      </c>
      <c r="F352" s="7" t="s">
        <v>3526</v>
      </c>
      <c r="G352" s="7" t="s">
        <v>1943</v>
      </c>
      <c r="H352" s="7" t="n">
        <v>71137</v>
      </c>
      <c r="I352" s="1" t="s">
        <v>1953</v>
      </c>
    </row>
    <row r="353" customFormat="false" ht="15" hidden="false" customHeight="false" outlineLevel="0" collapsed="false">
      <c r="A353" s="7" t="s">
        <v>725</v>
      </c>
      <c r="B353" s="7" t="s">
        <v>3527</v>
      </c>
      <c r="C353" s="7" t="s">
        <v>3528</v>
      </c>
      <c r="D353" s="7" t="s">
        <v>3529</v>
      </c>
      <c r="E353" s="7" t="s">
        <v>3530</v>
      </c>
      <c r="F353" s="7" t="s">
        <v>3531</v>
      </c>
      <c r="G353" s="7" t="s">
        <v>1943</v>
      </c>
      <c r="H353" s="7" t="n">
        <v>83722</v>
      </c>
      <c r="I353" s="1" t="s">
        <v>1953</v>
      </c>
    </row>
    <row r="354" customFormat="false" ht="15" hidden="false" customHeight="false" outlineLevel="0" collapsed="false">
      <c r="A354" s="7" t="s">
        <v>3532</v>
      </c>
      <c r="B354" s="7" t="s">
        <v>3533</v>
      </c>
      <c r="C354" s="7" t="s">
        <v>3534</v>
      </c>
      <c r="D354" s="7" t="s">
        <v>3535</v>
      </c>
      <c r="E354" s="7" t="s">
        <v>3536</v>
      </c>
      <c r="F354" s="7" t="s">
        <v>2179</v>
      </c>
      <c r="G354" s="7" t="s">
        <v>1943</v>
      </c>
      <c r="H354" s="7" t="n">
        <v>92415</v>
      </c>
      <c r="I354" s="1" t="s">
        <v>1953</v>
      </c>
    </row>
    <row r="355" customFormat="false" ht="15" hidden="false" customHeight="false" outlineLevel="0" collapsed="false">
      <c r="A355" s="7" t="s">
        <v>728</v>
      </c>
      <c r="B355" s="7" t="s">
        <v>3537</v>
      </c>
      <c r="C355" s="7"/>
      <c r="D355" s="7" t="s">
        <v>3538</v>
      </c>
      <c r="E355" s="7" t="s">
        <v>3539</v>
      </c>
      <c r="F355" s="7" t="s">
        <v>2746</v>
      </c>
      <c r="G355" s="7" t="s">
        <v>1943</v>
      </c>
      <c r="H355" s="7" t="n">
        <v>36177</v>
      </c>
      <c r="I355" s="1" t="s">
        <v>1944</v>
      </c>
    </row>
    <row r="356" customFormat="false" ht="15" hidden="false" customHeight="false" outlineLevel="0" collapsed="false">
      <c r="A356" s="7" t="s">
        <v>730</v>
      </c>
      <c r="B356" s="7" t="s">
        <v>3540</v>
      </c>
      <c r="C356" s="7" t="s">
        <v>3541</v>
      </c>
      <c r="D356" s="7"/>
      <c r="E356" s="7" t="s">
        <v>3542</v>
      </c>
      <c r="F356" s="7" t="s">
        <v>3543</v>
      </c>
      <c r="G356" s="7" t="s">
        <v>1943</v>
      </c>
      <c r="H356" s="7" t="n">
        <v>34981</v>
      </c>
      <c r="I356" s="1" t="s">
        <v>1953</v>
      </c>
    </row>
    <row r="357" customFormat="false" ht="15" hidden="false" customHeight="false" outlineLevel="0" collapsed="false">
      <c r="A357" s="7" t="s">
        <v>732</v>
      </c>
      <c r="B357" s="7" t="s">
        <v>3544</v>
      </c>
      <c r="C357" s="7" t="s">
        <v>3545</v>
      </c>
      <c r="D357" s="7" t="s">
        <v>3546</v>
      </c>
      <c r="E357" s="7" t="s">
        <v>3547</v>
      </c>
      <c r="F357" s="7" t="s">
        <v>2696</v>
      </c>
      <c r="G357" s="7" t="s">
        <v>1943</v>
      </c>
      <c r="H357" s="7" t="n">
        <v>27415</v>
      </c>
      <c r="I357" s="1" t="s">
        <v>1944</v>
      </c>
    </row>
    <row r="358" customFormat="false" ht="15" hidden="false" customHeight="false" outlineLevel="0" collapsed="false">
      <c r="A358" s="7" t="s">
        <v>734</v>
      </c>
      <c r="B358" s="7" t="s">
        <v>3548</v>
      </c>
      <c r="C358" s="7" t="s">
        <v>3549</v>
      </c>
      <c r="D358" s="7" t="s">
        <v>3550</v>
      </c>
      <c r="E358" s="7" t="s">
        <v>3551</v>
      </c>
      <c r="F358" s="7" t="s">
        <v>3001</v>
      </c>
      <c r="G358" s="7" t="s">
        <v>1943</v>
      </c>
      <c r="H358" s="7" t="n">
        <v>94237</v>
      </c>
      <c r="I358" s="1" t="s">
        <v>1944</v>
      </c>
    </row>
    <row r="359" customFormat="false" ht="15" hidden="false" customHeight="false" outlineLevel="0" collapsed="false">
      <c r="A359" s="7" t="s">
        <v>736</v>
      </c>
      <c r="B359" s="7" t="s">
        <v>3552</v>
      </c>
      <c r="C359" s="7"/>
      <c r="D359" s="7" t="s">
        <v>3553</v>
      </c>
      <c r="E359" s="7" t="s">
        <v>3554</v>
      </c>
      <c r="F359" s="7" t="s">
        <v>3555</v>
      </c>
      <c r="G359" s="7" t="s">
        <v>1943</v>
      </c>
      <c r="H359" s="7" t="n">
        <v>78682</v>
      </c>
      <c r="I359" s="1" t="s">
        <v>1953</v>
      </c>
    </row>
    <row r="360" customFormat="false" ht="15" hidden="false" customHeight="false" outlineLevel="0" collapsed="false">
      <c r="A360" s="7" t="s">
        <v>738</v>
      </c>
      <c r="B360" s="7" t="s">
        <v>3556</v>
      </c>
      <c r="C360" s="7" t="s">
        <v>3557</v>
      </c>
      <c r="D360" s="7" t="s">
        <v>3558</v>
      </c>
      <c r="E360" s="7" t="s">
        <v>3559</v>
      </c>
      <c r="F360" s="7" t="s">
        <v>3560</v>
      </c>
      <c r="G360" s="7" t="s">
        <v>1943</v>
      </c>
      <c r="H360" s="7" t="n">
        <v>22096</v>
      </c>
      <c r="I360" s="1" t="s">
        <v>1953</v>
      </c>
    </row>
    <row r="361" customFormat="false" ht="15" hidden="false" customHeight="false" outlineLevel="0" collapsed="false">
      <c r="A361" s="7" t="s">
        <v>740</v>
      </c>
      <c r="B361" s="7" t="s">
        <v>3561</v>
      </c>
      <c r="C361" s="7" t="s">
        <v>3562</v>
      </c>
      <c r="D361" s="7" t="s">
        <v>3563</v>
      </c>
      <c r="E361" s="7" t="s">
        <v>3564</v>
      </c>
      <c r="F361" s="7" t="s">
        <v>3565</v>
      </c>
      <c r="G361" s="7" t="s">
        <v>2118</v>
      </c>
      <c r="H361" s="7" t="s">
        <v>3566</v>
      </c>
      <c r="I361" s="1" t="s">
        <v>1953</v>
      </c>
    </row>
    <row r="362" customFormat="false" ht="15" hidden="false" customHeight="false" outlineLevel="0" collapsed="false">
      <c r="A362" s="7" t="s">
        <v>742</v>
      </c>
      <c r="B362" s="7" t="s">
        <v>3567</v>
      </c>
      <c r="C362" s="7" t="s">
        <v>3568</v>
      </c>
      <c r="D362" s="7" t="s">
        <v>3569</v>
      </c>
      <c r="E362" s="7" t="s">
        <v>3570</v>
      </c>
      <c r="F362" s="7" t="s">
        <v>3219</v>
      </c>
      <c r="G362" s="7" t="s">
        <v>1943</v>
      </c>
      <c r="H362" s="7" t="n">
        <v>29220</v>
      </c>
      <c r="I362" s="1" t="s">
        <v>1953</v>
      </c>
    </row>
    <row r="363" customFormat="false" ht="15" hidden="false" customHeight="false" outlineLevel="0" collapsed="false">
      <c r="A363" s="7" t="s">
        <v>3571</v>
      </c>
      <c r="B363" s="7" t="s">
        <v>3572</v>
      </c>
      <c r="C363" s="7" t="s">
        <v>3573</v>
      </c>
      <c r="D363" s="7" t="s">
        <v>3574</v>
      </c>
      <c r="E363" s="7" t="s">
        <v>3575</v>
      </c>
      <c r="F363" s="7" t="s">
        <v>2508</v>
      </c>
      <c r="G363" s="7" t="s">
        <v>1943</v>
      </c>
      <c r="H363" s="7" t="n">
        <v>37215</v>
      </c>
      <c r="I363" s="1" t="s">
        <v>1944</v>
      </c>
    </row>
    <row r="364" customFormat="false" ht="15" hidden="false" customHeight="false" outlineLevel="0" collapsed="false">
      <c r="A364" s="7" t="s">
        <v>744</v>
      </c>
      <c r="B364" s="7" t="s">
        <v>3576</v>
      </c>
      <c r="C364" s="7" t="s">
        <v>3577</v>
      </c>
      <c r="D364" s="7" t="s">
        <v>3578</v>
      </c>
      <c r="E364" s="7" t="s">
        <v>3579</v>
      </c>
      <c r="F364" s="7" t="s">
        <v>3101</v>
      </c>
      <c r="G364" s="7" t="s">
        <v>1943</v>
      </c>
      <c r="H364" s="7" t="n">
        <v>85025</v>
      </c>
      <c r="I364" s="1" t="s">
        <v>1944</v>
      </c>
    </row>
    <row r="365" customFormat="false" ht="15" hidden="false" customHeight="false" outlineLevel="0" collapsed="false">
      <c r="A365" s="7" t="s">
        <v>746</v>
      </c>
      <c r="B365" s="7" t="s">
        <v>3580</v>
      </c>
      <c r="C365" s="7" t="s">
        <v>3581</v>
      </c>
      <c r="D365" s="7"/>
      <c r="E365" s="7" t="s">
        <v>3582</v>
      </c>
      <c r="F365" s="7" t="s">
        <v>3583</v>
      </c>
      <c r="G365" s="7" t="s">
        <v>1943</v>
      </c>
      <c r="H365" s="7" t="n">
        <v>33233</v>
      </c>
      <c r="I365" s="1" t="s">
        <v>1953</v>
      </c>
    </row>
    <row r="366" customFormat="false" ht="15" hidden="false" customHeight="false" outlineLevel="0" collapsed="false">
      <c r="A366" s="7" t="s">
        <v>748</v>
      </c>
      <c r="B366" s="7" t="s">
        <v>3584</v>
      </c>
      <c r="C366" s="7" t="s">
        <v>3585</v>
      </c>
      <c r="D366" s="7" t="s">
        <v>3586</v>
      </c>
      <c r="E366" s="7" t="s">
        <v>3587</v>
      </c>
      <c r="F366" s="7" t="s">
        <v>2357</v>
      </c>
      <c r="G366" s="7" t="s">
        <v>1943</v>
      </c>
      <c r="H366" s="7" t="n">
        <v>93762</v>
      </c>
      <c r="I366" s="1" t="s">
        <v>1944</v>
      </c>
    </row>
    <row r="367" customFormat="false" ht="15" hidden="false" customHeight="false" outlineLevel="0" collapsed="false">
      <c r="A367" s="7" t="s">
        <v>750</v>
      </c>
      <c r="B367" s="7" t="s">
        <v>3588</v>
      </c>
      <c r="C367" s="7" t="s">
        <v>3589</v>
      </c>
      <c r="D367" s="7"/>
      <c r="E367" s="7" t="s">
        <v>3590</v>
      </c>
      <c r="F367" s="7" t="s">
        <v>3591</v>
      </c>
      <c r="G367" s="7" t="s">
        <v>1943</v>
      </c>
      <c r="H367" s="7" t="n">
        <v>92825</v>
      </c>
      <c r="I367" s="1" t="s">
        <v>1953</v>
      </c>
    </row>
    <row r="368" customFormat="false" ht="15" hidden="false" customHeight="false" outlineLevel="0" collapsed="false">
      <c r="A368" s="7" t="s">
        <v>752</v>
      </c>
      <c r="B368" s="7" t="s">
        <v>3592</v>
      </c>
      <c r="C368" s="7"/>
      <c r="D368" s="7" t="s">
        <v>3593</v>
      </c>
      <c r="E368" s="7" t="s">
        <v>3594</v>
      </c>
      <c r="F368" s="7" t="s">
        <v>2532</v>
      </c>
      <c r="G368" s="7" t="s">
        <v>1943</v>
      </c>
      <c r="H368" s="7" t="n">
        <v>23605</v>
      </c>
      <c r="I368" s="1" t="s">
        <v>1953</v>
      </c>
    </row>
    <row r="369" customFormat="false" ht="15" hidden="false" customHeight="false" outlineLevel="0" collapsed="false">
      <c r="A369" s="7" t="s">
        <v>754</v>
      </c>
      <c r="B369" s="7" t="s">
        <v>3595</v>
      </c>
      <c r="C369" s="7"/>
      <c r="D369" s="7"/>
      <c r="E369" s="7" t="s">
        <v>3596</v>
      </c>
      <c r="F369" s="7" t="s">
        <v>2888</v>
      </c>
      <c r="G369" s="7" t="s">
        <v>1943</v>
      </c>
      <c r="H369" s="7" t="n">
        <v>29305</v>
      </c>
      <c r="I369" s="1" t="s">
        <v>1944</v>
      </c>
    </row>
    <row r="370" customFormat="false" ht="15" hidden="false" customHeight="false" outlineLevel="0" collapsed="false">
      <c r="A370" s="7" t="s">
        <v>756</v>
      </c>
      <c r="B370" s="7" t="s">
        <v>3597</v>
      </c>
      <c r="C370" s="7" t="s">
        <v>3598</v>
      </c>
      <c r="D370" s="7" t="s">
        <v>3599</v>
      </c>
      <c r="E370" s="7" t="s">
        <v>3600</v>
      </c>
      <c r="F370" s="7" t="s">
        <v>2892</v>
      </c>
      <c r="G370" s="7" t="s">
        <v>1943</v>
      </c>
      <c r="H370" s="7" t="n">
        <v>10305</v>
      </c>
      <c r="I370" s="1" t="s">
        <v>1953</v>
      </c>
    </row>
    <row r="371" customFormat="false" ht="15" hidden="false" customHeight="false" outlineLevel="0" collapsed="false">
      <c r="A371" s="7" t="s">
        <v>758</v>
      </c>
      <c r="B371" s="7" t="s">
        <v>3601</v>
      </c>
      <c r="C371" s="7"/>
      <c r="D371" s="7"/>
      <c r="E371" s="7" t="s">
        <v>3602</v>
      </c>
      <c r="F371" s="7" t="s">
        <v>3372</v>
      </c>
      <c r="G371" s="7" t="s">
        <v>1943</v>
      </c>
      <c r="H371" s="7" t="n">
        <v>89115</v>
      </c>
      <c r="I371" s="1" t="s">
        <v>1944</v>
      </c>
    </row>
    <row r="372" customFormat="false" ht="15" hidden="false" customHeight="false" outlineLevel="0" collapsed="false">
      <c r="A372" s="7" t="s">
        <v>760</v>
      </c>
      <c r="B372" s="7" t="s">
        <v>3603</v>
      </c>
      <c r="C372" s="7" t="s">
        <v>3604</v>
      </c>
      <c r="D372" s="7" t="s">
        <v>3605</v>
      </c>
      <c r="E372" s="7" t="s">
        <v>3606</v>
      </c>
      <c r="F372" s="7" t="s">
        <v>2940</v>
      </c>
      <c r="G372" s="7" t="s">
        <v>1943</v>
      </c>
      <c r="H372" s="7" t="n">
        <v>84105</v>
      </c>
      <c r="I372" s="1" t="s">
        <v>1944</v>
      </c>
    </row>
    <row r="373" customFormat="false" ht="15" hidden="false" customHeight="false" outlineLevel="0" collapsed="false">
      <c r="A373" s="7" t="s">
        <v>762</v>
      </c>
      <c r="B373" s="7" t="s">
        <v>3607</v>
      </c>
      <c r="C373" s="7" t="s">
        <v>3608</v>
      </c>
      <c r="D373" s="7" t="s">
        <v>3609</v>
      </c>
      <c r="E373" s="7" t="s">
        <v>3610</v>
      </c>
      <c r="F373" s="7" t="s">
        <v>3494</v>
      </c>
      <c r="G373" s="7" t="s">
        <v>1943</v>
      </c>
      <c r="H373" s="7" t="n">
        <v>98109</v>
      </c>
      <c r="I373" s="1" t="s">
        <v>1944</v>
      </c>
    </row>
    <row r="374" customFormat="false" ht="15" hidden="false" customHeight="false" outlineLevel="0" collapsed="false">
      <c r="A374" s="7" t="s">
        <v>764</v>
      </c>
      <c r="B374" s="7" t="s">
        <v>3611</v>
      </c>
      <c r="C374" s="7" t="s">
        <v>3612</v>
      </c>
      <c r="D374" s="7" t="s">
        <v>3613</v>
      </c>
      <c r="E374" s="7" t="s">
        <v>3614</v>
      </c>
      <c r="F374" s="7" t="s">
        <v>3615</v>
      </c>
      <c r="G374" s="7" t="s">
        <v>1943</v>
      </c>
      <c r="H374" s="7" t="n">
        <v>79764</v>
      </c>
      <c r="I374" s="1" t="s">
        <v>1953</v>
      </c>
    </row>
    <row r="375" customFormat="false" ht="15" hidden="false" customHeight="false" outlineLevel="0" collapsed="false">
      <c r="A375" s="7" t="s">
        <v>766</v>
      </c>
      <c r="B375" s="7" t="s">
        <v>3616</v>
      </c>
      <c r="C375" s="7"/>
      <c r="D375" s="7" t="s">
        <v>3617</v>
      </c>
      <c r="E375" s="7" t="s">
        <v>3618</v>
      </c>
      <c r="F375" s="7" t="s">
        <v>3619</v>
      </c>
      <c r="G375" s="7" t="s">
        <v>1951</v>
      </c>
      <c r="H375" s="7" t="s">
        <v>3620</v>
      </c>
      <c r="I375" s="1" t="s">
        <v>1944</v>
      </c>
    </row>
    <row r="376" customFormat="false" ht="15" hidden="false" customHeight="false" outlineLevel="0" collapsed="false">
      <c r="A376" s="7" t="s">
        <v>768</v>
      </c>
      <c r="B376" s="7" t="s">
        <v>3621</v>
      </c>
      <c r="C376" s="7" t="s">
        <v>3622</v>
      </c>
      <c r="D376" s="7" t="s">
        <v>3623</v>
      </c>
      <c r="E376" s="7" t="s">
        <v>3624</v>
      </c>
      <c r="F376" s="7" t="s">
        <v>3625</v>
      </c>
      <c r="G376" s="7" t="s">
        <v>1943</v>
      </c>
      <c r="H376" s="7" t="n">
        <v>75037</v>
      </c>
      <c r="I376" s="1" t="s">
        <v>1944</v>
      </c>
    </row>
    <row r="377" customFormat="false" ht="15" hidden="false" customHeight="false" outlineLevel="0" collapsed="false">
      <c r="A377" s="7" t="s">
        <v>770</v>
      </c>
      <c r="B377" s="7" t="s">
        <v>3626</v>
      </c>
      <c r="C377" s="7" t="s">
        <v>3627</v>
      </c>
      <c r="D377" s="7" t="s">
        <v>3628</v>
      </c>
      <c r="E377" s="7" t="s">
        <v>3629</v>
      </c>
      <c r="F377" s="7" t="s">
        <v>1978</v>
      </c>
      <c r="G377" s="7" t="s">
        <v>1943</v>
      </c>
      <c r="H377" s="7" t="n">
        <v>45426</v>
      </c>
      <c r="I377" s="1" t="s">
        <v>1944</v>
      </c>
    </row>
    <row r="378" customFormat="false" ht="15" hidden="false" customHeight="false" outlineLevel="0" collapsed="false">
      <c r="A378" s="7" t="s">
        <v>772</v>
      </c>
      <c r="B378" s="7" t="s">
        <v>3630</v>
      </c>
      <c r="C378" s="7" t="s">
        <v>3631</v>
      </c>
      <c r="D378" s="7" t="s">
        <v>3632</v>
      </c>
      <c r="E378" s="7" t="s">
        <v>3633</v>
      </c>
      <c r="F378" s="7" t="s">
        <v>2050</v>
      </c>
      <c r="G378" s="7" t="s">
        <v>1943</v>
      </c>
      <c r="H378" s="7" t="n">
        <v>49560</v>
      </c>
      <c r="I378" s="1" t="s">
        <v>1944</v>
      </c>
    </row>
    <row r="379" customFormat="false" ht="15" hidden="false" customHeight="false" outlineLevel="0" collapsed="false">
      <c r="A379" s="7" t="s">
        <v>774</v>
      </c>
      <c r="B379" s="7" t="s">
        <v>3634</v>
      </c>
      <c r="C379" s="7" t="s">
        <v>3635</v>
      </c>
      <c r="D379" s="7" t="s">
        <v>3636</v>
      </c>
      <c r="E379" s="7" t="s">
        <v>3637</v>
      </c>
      <c r="F379" s="7" t="s">
        <v>2935</v>
      </c>
      <c r="G379" s="7" t="s">
        <v>1951</v>
      </c>
      <c r="H379" s="7" t="s">
        <v>2085</v>
      </c>
      <c r="I379" s="1" t="s">
        <v>1953</v>
      </c>
    </row>
    <row r="380" customFormat="false" ht="15" hidden="false" customHeight="false" outlineLevel="0" collapsed="false">
      <c r="A380" s="7" t="s">
        <v>776</v>
      </c>
      <c r="B380" s="7" t="s">
        <v>3638</v>
      </c>
      <c r="C380" s="7" t="s">
        <v>3639</v>
      </c>
      <c r="D380" s="7" t="s">
        <v>3640</v>
      </c>
      <c r="E380" s="7" t="s">
        <v>3641</v>
      </c>
      <c r="F380" s="7" t="s">
        <v>3642</v>
      </c>
      <c r="G380" s="7" t="s">
        <v>1951</v>
      </c>
      <c r="H380" s="7" t="s">
        <v>2427</v>
      </c>
      <c r="I380" s="1" t="s">
        <v>1944</v>
      </c>
    </row>
    <row r="381" customFormat="false" ht="15" hidden="false" customHeight="false" outlineLevel="0" collapsed="false">
      <c r="A381" s="7" t="s">
        <v>778</v>
      </c>
      <c r="B381" s="7" t="s">
        <v>3643</v>
      </c>
      <c r="C381" s="7" t="s">
        <v>3644</v>
      </c>
      <c r="D381" s="7"/>
      <c r="E381" s="7" t="s">
        <v>3645</v>
      </c>
      <c r="F381" s="7" t="s">
        <v>3646</v>
      </c>
      <c r="G381" s="7" t="s">
        <v>2118</v>
      </c>
      <c r="H381" s="7" t="s">
        <v>3647</v>
      </c>
      <c r="I381" s="1" t="s">
        <v>1944</v>
      </c>
    </row>
    <row r="382" customFormat="false" ht="15" hidden="false" customHeight="false" outlineLevel="0" collapsed="false">
      <c r="A382" s="7" t="s">
        <v>3648</v>
      </c>
      <c r="B382" s="7" t="s">
        <v>3649</v>
      </c>
      <c r="C382" s="7" t="s">
        <v>3650</v>
      </c>
      <c r="D382" s="7" t="s">
        <v>3651</v>
      </c>
      <c r="E382" s="7" t="s">
        <v>3652</v>
      </c>
      <c r="F382" s="7" t="s">
        <v>1964</v>
      </c>
      <c r="G382" s="7" t="s">
        <v>1943</v>
      </c>
      <c r="H382" s="7" t="n">
        <v>62756</v>
      </c>
      <c r="I382" s="1" t="s">
        <v>1953</v>
      </c>
    </row>
    <row r="383" customFormat="false" ht="15" hidden="false" customHeight="false" outlineLevel="0" collapsed="false">
      <c r="A383" s="7" t="s">
        <v>781</v>
      </c>
      <c r="B383" s="7" t="s">
        <v>3653</v>
      </c>
      <c r="C383" s="7" t="s">
        <v>3654</v>
      </c>
      <c r="D383" s="7" t="s">
        <v>3655</v>
      </c>
      <c r="E383" s="7" t="s">
        <v>3656</v>
      </c>
      <c r="F383" s="7" t="s">
        <v>1988</v>
      </c>
      <c r="G383" s="7" t="s">
        <v>1943</v>
      </c>
      <c r="H383" s="7" t="n">
        <v>90010</v>
      </c>
      <c r="I383" s="1" t="s">
        <v>1944</v>
      </c>
    </row>
    <row r="384" customFormat="false" ht="15" hidden="false" customHeight="false" outlineLevel="0" collapsed="false">
      <c r="A384" s="7" t="s">
        <v>783</v>
      </c>
      <c r="B384" s="7" t="s">
        <v>3657</v>
      </c>
      <c r="C384" s="7" t="s">
        <v>3658</v>
      </c>
      <c r="D384" s="7" t="s">
        <v>3659</v>
      </c>
      <c r="E384" s="7" t="s">
        <v>3660</v>
      </c>
      <c r="F384" s="7" t="s">
        <v>3318</v>
      </c>
      <c r="G384" s="7" t="s">
        <v>1943</v>
      </c>
      <c r="H384" s="7" t="n">
        <v>21239</v>
      </c>
      <c r="I384" s="1" t="s">
        <v>1953</v>
      </c>
    </row>
    <row r="385" customFormat="false" ht="15" hidden="false" customHeight="false" outlineLevel="0" collapsed="false">
      <c r="A385" s="7" t="s">
        <v>785</v>
      </c>
      <c r="B385" s="7" t="s">
        <v>3661</v>
      </c>
      <c r="C385" s="7"/>
      <c r="D385" s="7" t="s">
        <v>3662</v>
      </c>
      <c r="E385" s="7" t="s">
        <v>3663</v>
      </c>
      <c r="F385" s="7" t="s">
        <v>3664</v>
      </c>
      <c r="G385" s="7" t="s">
        <v>1943</v>
      </c>
      <c r="H385" s="7" t="n">
        <v>17126</v>
      </c>
      <c r="I385" s="1" t="s">
        <v>1944</v>
      </c>
    </row>
    <row r="386" customFormat="false" ht="15" hidden="false" customHeight="false" outlineLevel="0" collapsed="false">
      <c r="A386" s="7" t="s">
        <v>787</v>
      </c>
      <c r="B386" s="7" t="s">
        <v>3665</v>
      </c>
      <c r="C386" s="7"/>
      <c r="D386" s="7" t="s">
        <v>3666</v>
      </c>
      <c r="E386" s="7" t="s">
        <v>3667</v>
      </c>
      <c r="F386" s="7" t="s">
        <v>2327</v>
      </c>
      <c r="G386" s="7" t="s">
        <v>1943</v>
      </c>
      <c r="H386" s="7" t="n">
        <v>75216</v>
      </c>
      <c r="I386" s="1" t="s">
        <v>1953</v>
      </c>
    </row>
    <row r="387" customFormat="false" ht="15" hidden="false" customHeight="false" outlineLevel="0" collapsed="false">
      <c r="A387" s="7" t="s">
        <v>789</v>
      </c>
      <c r="B387" s="7" t="s">
        <v>3668</v>
      </c>
      <c r="C387" s="7" t="s">
        <v>3669</v>
      </c>
      <c r="D387" s="7" t="s">
        <v>3670</v>
      </c>
      <c r="E387" s="7" t="s">
        <v>3671</v>
      </c>
      <c r="F387" s="7" t="s">
        <v>2377</v>
      </c>
      <c r="G387" s="7" t="s">
        <v>1943</v>
      </c>
      <c r="H387" s="7" t="n">
        <v>64125</v>
      </c>
      <c r="I387" s="1" t="s">
        <v>1944</v>
      </c>
    </row>
    <row r="388" customFormat="false" ht="15" hidden="false" customHeight="false" outlineLevel="0" collapsed="false">
      <c r="A388" s="7" t="s">
        <v>791</v>
      </c>
      <c r="B388" s="7" t="s">
        <v>3672</v>
      </c>
      <c r="C388" s="7"/>
      <c r="D388" s="7" t="s">
        <v>3673</v>
      </c>
      <c r="E388" s="7" t="s">
        <v>3674</v>
      </c>
      <c r="F388" s="7" t="s">
        <v>1964</v>
      </c>
      <c r="G388" s="7" t="s">
        <v>1943</v>
      </c>
      <c r="H388" s="7" t="n">
        <v>62723</v>
      </c>
      <c r="I388" s="1" t="s">
        <v>1944</v>
      </c>
    </row>
    <row r="389" customFormat="false" ht="15" hidden="false" customHeight="false" outlineLevel="0" collapsed="false">
      <c r="A389" s="7" t="s">
        <v>793</v>
      </c>
      <c r="B389" s="7" t="s">
        <v>3675</v>
      </c>
      <c r="C389" s="7" t="s">
        <v>3676</v>
      </c>
      <c r="D389" s="7" t="s">
        <v>3677</v>
      </c>
      <c r="E389" s="7" t="s">
        <v>3678</v>
      </c>
      <c r="F389" s="7" t="s">
        <v>3679</v>
      </c>
      <c r="G389" s="7" t="s">
        <v>1943</v>
      </c>
      <c r="H389" s="7" t="n">
        <v>6510</v>
      </c>
      <c r="I389" s="1" t="s">
        <v>1944</v>
      </c>
    </row>
    <row r="390" customFormat="false" ht="15" hidden="false" customHeight="false" outlineLevel="0" collapsed="false">
      <c r="A390" s="7" t="s">
        <v>795</v>
      </c>
      <c r="B390" s="7" t="s">
        <v>3680</v>
      </c>
      <c r="C390" s="7" t="s">
        <v>3681</v>
      </c>
      <c r="D390" s="7" t="s">
        <v>3682</v>
      </c>
      <c r="E390" s="7" t="s">
        <v>3683</v>
      </c>
      <c r="F390" s="7" t="s">
        <v>3684</v>
      </c>
      <c r="G390" s="7" t="s">
        <v>1943</v>
      </c>
      <c r="H390" s="7" t="n">
        <v>30045</v>
      </c>
      <c r="I390" s="1" t="s">
        <v>1944</v>
      </c>
    </row>
    <row r="391" customFormat="false" ht="15" hidden="false" customHeight="false" outlineLevel="0" collapsed="false">
      <c r="A391" s="7" t="s">
        <v>797</v>
      </c>
      <c r="B391" s="7" t="s">
        <v>3685</v>
      </c>
      <c r="C391" s="7" t="s">
        <v>3686</v>
      </c>
      <c r="D391" s="7" t="s">
        <v>3687</v>
      </c>
      <c r="E391" s="7" t="s">
        <v>3688</v>
      </c>
      <c r="F391" s="7" t="s">
        <v>3689</v>
      </c>
      <c r="G391" s="7" t="s">
        <v>1943</v>
      </c>
      <c r="H391" s="7" t="n">
        <v>28805</v>
      </c>
      <c r="I391" s="1" t="s">
        <v>1944</v>
      </c>
    </row>
    <row r="392" customFormat="false" ht="15" hidden="false" customHeight="false" outlineLevel="0" collapsed="false">
      <c r="A392" s="7" t="s">
        <v>799</v>
      </c>
      <c r="B392" s="7" t="s">
        <v>3690</v>
      </c>
      <c r="C392" s="7" t="s">
        <v>3691</v>
      </c>
      <c r="D392" s="7"/>
      <c r="E392" s="7" t="s">
        <v>3692</v>
      </c>
      <c r="F392" s="7" t="s">
        <v>2235</v>
      </c>
      <c r="G392" s="7" t="s">
        <v>1943</v>
      </c>
      <c r="H392" s="7" t="n">
        <v>55123</v>
      </c>
      <c r="I392" s="1" t="s">
        <v>1944</v>
      </c>
    </row>
    <row r="393" customFormat="false" ht="15" hidden="false" customHeight="false" outlineLevel="0" collapsed="false">
      <c r="A393" s="7" t="s">
        <v>801</v>
      </c>
      <c r="B393" s="7" t="s">
        <v>3693</v>
      </c>
      <c r="C393" s="7" t="s">
        <v>3694</v>
      </c>
      <c r="D393" s="7"/>
      <c r="E393" s="7" t="s">
        <v>3695</v>
      </c>
      <c r="F393" s="7" t="s">
        <v>2139</v>
      </c>
      <c r="G393" s="7" t="s">
        <v>1943</v>
      </c>
      <c r="H393" s="7" t="n">
        <v>55458</v>
      </c>
      <c r="I393" s="1" t="s">
        <v>1953</v>
      </c>
    </row>
    <row r="394" customFormat="false" ht="15" hidden="false" customHeight="false" outlineLevel="0" collapsed="false">
      <c r="A394" s="7" t="s">
        <v>803</v>
      </c>
      <c r="B394" s="7" t="s">
        <v>3696</v>
      </c>
      <c r="C394" s="7" t="s">
        <v>3697</v>
      </c>
      <c r="D394" s="7" t="s">
        <v>3698</v>
      </c>
      <c r="E394" s="7" t="s">
        <v>3699</v>
      </c>
      <c r="F394" s="7" t="s">
        <v>2574</v>
      </c>
      <c r="G394" s="7" t="s">
        <v>1943</v>
      </c>
      <c r="H394" s="7" t="n">
        <v>92725</v>
      </c>
      <c r="I394" s="1" t="s">
        <v>1953</v>
      </c>
    </row>
    <row r="395" customFormat="false" ht="15" hidden="false" customHeight="false" outlineLevel="0" collapsed="false">
      <c r="A395" s="7" t="s">
        <v>3700</v>
      </c>
      <c r="B395" s="7" t="s">
        <v>3701</v>
      </c>
      <c r="C395" s="7" t="s">
        <v>3702</v>
      </c>
      <c r="D395" s="7" t="s">
        <v>3703</v>
      </c>
      <c r="E395" s="7" t="s">
        <v>3704</v>
      </c>
      <c r="F395" s="7" t="s">
        <v>3705</v>
      </c>
      <c r="G395" s="7" t="s">
        <v>1943</v>
      </c>
      <c r="H395" s="7" t="n">
        <v>21747</v>
      </c>
      <c r="I395" s="1" t="s">
        <v>1944</v>
      </c>
    </row>
    <row r="396" customFormat="false" ht="15" hidden="false" customHeight="false" outlineLevel="0" collapsed="false">
      <c r="A396" s="7" t="s">
        <v>805</v>
      </c>
      <c r="B396" s="7" t="s">
        <v>3706</v>
      </c>
      <c r="C396" s="7" t="s">
        <v>3707</v>
      </c>
      <c r="D396" s="7" t="s">
        <v>3708</v>
      </c>
      <c r="E396" s="7" t="s">
        <v>3709</v>
      </c>
      <c r="F396" s="7" t="s">
        <v>2139</v>
      </c>
      <c r="G396" s="7" t="s">
        <v>1943</v>
      </c>
      <c r="H396" s="7" t="n">
        <v>55458</v>
      </c>
      <c r="I396" s="1" t="s">
        <v>1953</v>
      </c>
    </row>
    <row r="397" customFormat="false" ht="15" hidden="false" customHeight="false" outlineLevel="0" collapsed="false">
      <c r="A397" s="7" t="s">
        <v>807</v>
      </c>
      <c r="B397" s="7" t="s">
        <v>3710</v>
      </c>
      <c r="C397" s="7" t="s">
        <v>3711</v>
      </c>
      <c r="D397" s="7"/>
      <c r="E397" s="7" t="s">
        <v>3712</v>
      </c>
      <c r="F397" s="7" t="s">
        <v>2188</v>
      </c>
      <c r="G397" s="7" t="s">
        <v>1943</v>
      </c>
      <c r="H397" s="7" t="n">
        <v>20420</v>
      </c>
      <c r="I397" s="1" t="s">
        <v>1944</v>
      </c>
    </row>
    <row r="398" customFormat="false" ht="15" hidden="false" customHeight="false" outlineLevel="0" collapsed="false">
      <c r="A398" s="7" t="s">
        <v>809</v>
      </c>
      <c r="B398" s="7" t="s">
        <v>3713</v>
      </c>
      <c r="C398" s="7" t="s">
        <v>3714</v>
      </c>
      <c r="D398" s="7" t="s">
        <v>3715</v>
      </c>
      <c r="E398" s="7" t="s">
        <v>3716</v>
      </c>
      <c r="F398" s="7" t="s">
        <v>2179</v>
      </c>
      <c r="G398" s="7" t="s">
        <v>1943</v>
      </c>
      <c r="H398" s="7" t="n">
        <v>92415</v>
      </c>
      <c r="I398" s="1" t="s">
        <v>1953</v>
      </c>
    </row>
    <row r="399" customFormat="false" ht="15" hidden="false" customHeight="false" outlineLevel="0" collapsed="false">
      <c r="A399" s="7" t="s">
        <v>811</v>
      </c>
      <c r="B399" s="7" t="s">
        <v>3717</v>
      </c>
      <c r="C399" s="7" t="s">
        <v>3718</v>
      </c>
      <c r="D399" s="7" t="s">
        <v>3719</v>
      </c>
      <c r="E399" s="7" t="s">
        <v>3720</v>
      </c>
      <c r="F399" s="7" t="s">
        <v>2165</v>
      </c>
      <c r="G399" s="7" t="s">
        <v>1943</v>
      </c>
      <c r="H399" s="7" t="n">
        <v>14609</v>
      </c>
      <c r="I399" s="1" t="s">
        <v>1944</v>
      </c>
    </row>
    <row r="400" customFormat="false" ht="15" hidden="false" customHeight="false" outlineLevel="0" collapsed="false">
      <c r="A400" s="7" t="s">
        <v>813</v>
      </c>
      <c r="B400" s="7" t="s">
        <v>3721</v>
      </c>
      <c r="C400" s="7" t="s">
        <v>3722</v>
      </c>
      <c r="D400" s="7" t="s">
        <v>3723</v>
      </c>
      <c r="E400" s="7" t="s">
        <v>3724</v>
      </c>
      <c r="F400" s="7" t="s">
        <v>2060</v>
      </c>
      <c r="G400" s="7" t="s">
        <v>1943</v>
      </c>
      <c r="H400" s="7" t="n">
        <v>98664</v>
      </c>
      <c r="I400" s="1" t="s">
        <v>1944</v>
      </c>
    </row>
    <row r="401" customFormat="false" ht="15" hidden="false" customHeight="false" outlineLevel="0" collapsed="false">
      <c r="A401" s="7" t="s">
        <v>815</v>
      </c>
      <c r="B401" s="7" t="s">
        <v>3725</v>
      </c>
      <c r="C401" s="7" t="s">
        <v>3726</v>
      </c>
      <c r="D401" s="7" t="s">
        <v>3727</v>
      </c>
      <c r="E401" s="7" t="s">
        <v>3728</v>
      </c>
      <c r="F401" s="7" t="s">
        <v>3729</v>
      </c>
      <c r="G401" s="7" t="s">
        <v>2118</v>
      </c>
      <c r="H401" s="7" t="s">
        <v>3730</v>
      </c>
      <c r="I401" s="1" t="s">
        <v>1953</v>
      </c>
    </row>
    <row r="402" customFormat="false" ht="15" hidden="false" customHeight="false" outlineLevel="0" collapsed="false">
      <c r="A402" s="7" t="s">
        <v>817</v>
      </c>
      <c r="B402" s="7" t="s">
        <v>3731</v>
      </c>
      <c r="C402" s="7" t="s">
        <v>3732</v>
      </c>
      <c r="D402" s="7" t="s">
        <v>3733</v>
      </c>
      <c r="E402" s="7" t="s">
        <v>3734</v>
      </c>
      <c r="F402" s="7" t="s">
        <v>2188</v>
      </c>
      <c r="G402" s="7" t="s">
        <v>1943</v>
      </c>
      <c r="H402" s="7" t="n">
        <v>20057</v>
      </c>
      <c r="I402" s="1" t="s">
        <v>1953</v>
      </c>
    </row>
    <row r="403" customFormat="false" ht="15" hidden="false" customHeight="false" outlineLevel="0" collapsed="false">
      <c r="A403" s="7" t="s">
        <v>819</v>
      </c>
      <c r="B403" s="7" t="s">
        <v>3735</v>
      </c>
      <c r="C403" s="7" t="s">
        <v>3736</v>
      </c>
      <c r="D403" s="7" t="s">
        <v>3737</v>
      </c>
      <c r="E403" s="7" t="s">
        <v>3738</v>
      </c>
      <c r="F403" s="7" t="s">
        <v>3414</v>
      </c>
      <c r="G403" s="7" t="s">
        <v>1943</v>
      </c>
      <c r="H403" s="7" t="n">
        <v>37924</v>
      </c>
      <c r="I403" s="1" t="s">
        <v>1944</v>
      </c>
    </row>
    <row r="404" customFormat="false" ht="15" hidden="false" customHeight="false" outlineLevel="0" collapsed="false">
      <c r="A404" s="7" t="s">
        <v>821</v>
      </c>
      <c r="B404" s="7" t="s">
        <v>3739</v>
      </c>
      <c r="C404" s="7" t="s">
        <v>3740</v>
      </c>
      <c r="D404" s="7" t="s">
        <v>3741</v>
      </c>
      <c r="E404" s="7" t="s">
        <v>3742</v>
      </c>
      <c r="F404" s="7" t="s">
        <v>2124</v>
      </c>
      <c r="G404" s="7" t="s">
        <v>1943</v>
      </c>
      <c r="H404" s="7" t="n">
        <v>25336</v>
      </c>
      <c r="I404" s="1" t="s">
        <v>1944</v>
      </c>
    </row>
    <row r="405" customFormat="false" ht="15" hidden="false" customHeight="false" outlineLevel="0" collapsed="false">
      <c r="A405" s="7" t="s">
        <v>823</v>
      </c>
      <c r="B405" s="7" t="s">
        <v>3743</v>
      </c>
      <c r="C405" s="7" t="s">
        <v>3744</v>
      </c>
      <c r="D405" s="7" t="s">
        <v>3745</v>
      </c>
      <c r="E405" s="7" t="s">
        <v>3746</v>
      </c>
      <c r="F405" s="7" t="s">
        <v>2327</v>
      </c>
      <c r="G405" s="7" t="s">
        <v>1943</v>
      </c>
      <c r="H405" s="7" t="n">
        <v>75372</v>
      </c>
      <c r="I405" s="1" t="s">
        <v>1953</v>
      </c>
    </row>
    <row r="406" customFormat="false" ht="15" hidden="false" customHeight="false" outlineLevel="0" collapsed="false">
      <c r="A406" s="7" t="s">
        <v>825</v>
      </c>
      <c r="B406" s="7" t="s">
        <v>3747</v>
      </c>
      <c r="C406" s="7" t="s">
        <v>3748</v>
      </c>
      <c r="D406" s="7" t="s">
        <v>3749</v>
      </c>
      <c r="E406" s="7" t="s">
        <v>3750</v>
      </c>
      <c r="F406" s="7" t="s">
        <v>3751</v>
      </c>
      <c r="G406" s="7" t="s">
        <v>1951</v>
      </c>
      <c r="H406" s="7" t="s">
        <v>3752</v>
      </c>
      <c r="I406" s="1" t="s">
        <v>1953</v>
      </c>
    </row>
    <row r="407" customFormat="false" ht="15" hidden="false" customHeight="false" outlineLevel="0" collapsed="false">
      <c r="A407" s="7" t="s">
        <v>827</v>
      </c>
      <c r="B407" s="7" t="s">
        <v>3753</v>
      </c>
      <c r="C407" s="7" t="s">
        <v>3754</v>
      </c>
      <c r="D407" s="7" t="s">
        <v>3755</v>
      </c>
      <c r="E407" s="7" t="s">
        <v>3756</v>
      </c>
      <c r="F407" s="7" t="s">
        <v>3757</v>
      </c>
      <c r="G407" s="7" t="s">
        <v>1943</v>
      </c>
      <c r="H407" s="7" t="n">
        <v>95973</v>
      </c>
      <c r="I407" s="1" t="s">
        <v>1944</v>
      </c>
    </row>
    <row r="408" customFormat="false" ht="15" hidden="false" customHeight="false" outlineLevel="0" collapsed="false">
      <c r="A408" s="7" t="s">
        <v>829</v>
      </c>
      <c r="B408" s="7" t="s">
        <v>3758</v>
      </c>
      <c r="C408" s="7" t="s">
        <v>3759</v>
      </c>
      <c r="D408" s="7" t="s">
        <v>3760</v>
      </c>
      <c r="E408" s="7" t="s">
        <v>3761</v>
      </c>
      <c r="F408" s="7" t="s">
        <v>2129</v>
      </c>
      <c r="G408" s="7" t="s">
        <v>1943</v>
      </c>
      <c r="H408" s="7" t="n">
        <v>72215</v>
      </c>
      <c r="I408" s="1" t="s">
        <v>1944</v>
      </c>
    </row>
    <row r="409" customFormat="false" ht="15" hidden="false" customHeight="false" outlineLevel="0" collapsed="false">
      <c r="A409" s="7" t="s">
        <v>831</v>
      </c>
      <c r="B409" s="7" t="s">
        <v>3762</v>
      </c>
      <c r="C409" s="7"/>
      <c r="D409" s="7" t="s">
        <v>3763</v>
      </c>
      <c r="E409" s="7" t="s">
        <v>3764</v>
      </c>
      <c r="F409" s="7" t="s">
        <v>3765</v>
      </c>
      <c r="G409" s="7" t="s">
        <v>1951</v>
      </c>
      <c r="H409" s="7" t="s">
        <v>3766</v>
      </c>
      <c r="I409" s="1" t="s">
        <v>1953</v>
      </c>
    </row>
    <row r="410" customFormat="false" ht="15" hidden="false" customHeight="false" outlineLevel="0" collapsed="false">
      <c r="A410" s="7" t="s">
        <v>833</v>
      </c>
      <c r="B410" s="7" t="s">
        <v>3767</v>
      </c>
      <c r="C410" s="7" t="s">
        <v>3768</v>
      </c>
      <c r="D410" s="7" t="s">
        <v>3769</v>
      </c>
      <c r="E410" s="7" t="s">
        <v>3770</v>
      </c>
      <c r="F410" s="7" t="s">
        <v>3771</v>
      </c>
      <c r="G410" s="7" t="s">
        <v>1943</v>
      </c>
      <c r="H410" s="7" t="n">
        <v>8922</v>
      </c>
      <c r="I410" s="1" t="s">
        <v>1944</v>
      </c>
    </row>
    <row r="411" customFormat="false" ht="15" hidden="false" customHeight="false" outlineLevel="0" collapsed="false">
      <c r="A411" s="7" t="s">
        <v>835</v>
      </c>
      <c r="B411" s="7" t="s">
        <v>3772</v>
      </c>
      <c r="C411" s="7"/>
      <c r="D411" s="7" t="s">
        <v>3773</v>
      </c>
      <c r="E411" s="7" t="s">
        <v>3774</v>
      </c>
      <c r="F411" s="7" t="s">
        <v>3775</v>
      </c>
      <c r="G411" s="7" t="s">
        <v>1951</v>
      </c>
      <c r="H411" s="7" t="s">
        <v>3776</v>
      </c>
      <c r="I411" s="1" t="s">
        <v>1944</v>
      </c>
    </row>
    <row r="412" customFormat="false" ht="15" hidden="false" customHeight="false" outlineLevel="0" collapsed="false">
      <c r="A412" s="7" t="s">
        <v>837</v>
      </c>
      <c r="B412" s="7" t="s">
        <v>3777</v>
      </c>
      <c r="C412" s="7"/>
      <c r="D412" s="7" t="s">
        <v>3778</v>
      </c>
      <c r="E412" s="7" t="s">
        <v>3779</v>
      </c>
      <c r="F412" s="7" t="s">
        <v>3092</v>
      </c>
      <c r="G412" s="7" t="s">
        <v>1943</v>
      </c>
      <c r="H412" s="7" t="n">
        <v>94132</v>
      </c>
      <c r="I412" s="1" t="s">
        <v>1953</v>
      </c>
    </row>
    <row r="413" customFormat="false" ht="15" hidden="false" customHeight="false" outlineLevel="0" collapsed="false">
      <c r="A413" s="7" t="s">
        <v>839</v>
      </c>
      <c r="B413" s="7" t="s">
        <v>3780</v>
      </c>
      <c r="C413" s="7"/>
      <c r="D413" s="7" t="s">
        <v>3781</v>
      </c>
      <c r="E413" s="7" t="s">
        <v>3782</v>
      </c>
      <c r="F413" s="7" t="s">
        <v>3783</v>
      </c>
      <c r="G413" s="7" t="s">
        <v>1943</v>
      </c>
      <c r="H413" s="7" t="n">
        <v>70505</v>
      </c>
      <c r="I413" s="1" t="s">
        <v>1944</v>
      </c>
    </row>
    <row r="414" customFormat="false" ht="15" hidden="false" customHeight="false" outlineLevel="0" collapsed="false">
      <c r="A414" s="7" t="s">
        <v>841</v>
      </c>
      <c r="B414" s="7" t="s">
        <v>3784</v>
      </c>
      <c r="C414" s="7"/>
      <c r="D414" s="7" t="s">
        <v>3785</v>
      </c>
      <c r="E414" s="7" t="s">
        <v>3786</v>
      </c>
      <c r="F414" s="7" t="s">
        <v>3787</v>
      </c>
      <c r="G414" s="7" t="s">
        <v>1943</v>
      </c>
      <c r="H414" s="7" t="n">
        <v>92191</v>
      </c>
      <c r="I414" s="1" t="s">
        <v>1944</v>
      </c>
    </row>
    <row r="415" customFormat="false" ht="15" hidden="false" customHeight="false" outlineLevel="0" collapsed="false">
      <c r="A415" s="7" t="s">
        <v>843</v>
      </c>
      <c r="B415" s="7" t="s">
        <v>3788</v>
      </c>
      <c r="C415" s="7" t="s">
        <v>3789</v>
      </c>
      <c r="D415" s="7" t="s">
        <v>3790</v>
      </c>
      <c r="E415" s="7" t="s">
        <v>3791</v>
      </c>
      <c r="F415" s="7" t="s">
        <v>3792</v>
      </c>
      <c r="G415" s="7" t="s">
        <v>1943</v>
      </c>
      <c r="H415" s="7" t="n">
        <v>91841</v>
      </c>
      <c r="I415" s="1" t="s">
        <v>1944</v>
      </c>
    </row>
    <row r="416" customFormat="false" ht="15" hidden="false" customHeight="false" outlineLevel="0" collapsed="false">
      <c r="A416" s="7" t="s">
        <v>845</v>
      </c>
      <c r="B416" s="7" t="s">
        <v>3793</v>
      </c>
      <c r="C416" s="7"/>
      <c r="D416" s="7" t="s">
        <v>3794</v>
      </c>
      <c r="E416" s="7" t="s">
        <v>3795</v>
      </c>
      <c r="F416" s="7" t="s">
        <v>3517</v>
      </c>
      <c r="G416" s="7" t="s">
        <v>1943</v>
      </c>
      <c r="H416" s="7" t="n">
        <v>75799</v>
      </c>
      <c r="I416" s="1" t="s">
        <v>1944</v>
      </c>
    </row>
    <row r="417" customFormat="false" ht="15" hidden="false" customHeight="false" outlineLevel="0" collapsed="false">
      <c r="A417" s="7" t="s">
        <v>847</v>
      </c>
      <c r="B417" s="7" t="s">
        <v>3796</v>
      </c>
      <c r="C417" s="7" t="s">
        <v>3797</v>
      </c>
      <c r="D417" s="7"/>
      <c r="E417" s="7" t="s">
        <v>3798</v>
      </c>
      <c r="F417" s="7" t="s">
        <v>3783</v>
      </c>
      <c r="G417" s="7" t="s">
        <v>1943</v>
      </c>
      <c r="H417" s="7" t="n">
        <v>70593</v>
      </c>
      <c r="I417" s="1" t="s">
        <v>1953</v>
      </c>
    </row>
    <row r="418" customFormat="false" ht="15" hidden="false" customHeight="false" outlineLevel="0" collapsed="false">
      <c r="A418" s="7" t="s">
        <v>849</v>
      </c>
      <c r="B418" s="7" t="s">
        <v>3799</v>
      </c>
      <c r="C418" s="7"/>
      <c r="D418" s="7" t="s">
        <v>3800</v>
      </c>
      <c r="E418" s="7" t="s">
        <v>3801</v>
      </c>
      <c r="F418" s="7" t="s">
        <v>1978</v>
      </c>
      <c r="G418" s="7" t="s">
        <v>1943</v>
      </c>
      <c r="H418" s="7" t="n">
        <v>45426</v>
      </c>
      <c r="I418" s="1" t="s">
        <v>1944</v>
      </c>
    </row>
    <row r="419" customFormat="false" ht="15" hidden="false" customHeight="false" outlineLevel="0" collapsed="false">
      <c r="A419" s="7" t="s">
        <v>851</v>
      </c>
      <c r="B419" s="7" t="s">
        <v>3802</v>
      </c>
      <c r="C419" s="7"/>
      <c r="D419" s="7" t="s">
        <v>3803</v>
      </c>
      <c r="E419" s="7" t="s">
        <v>3804</v>
      </c>
      <c r="F419" s="7" t="s">
        <v>3101</v>
      </c>
      <c r="G419" s="7" t="s">
        <v>1943</v>
      </c>
      <c r="H419" s="7" t="n">
        <v>85072</v>
      </c>
      <c r="I419" s="1" t="s">
        <v>1944</v>
      </c>
    </row>
    <row r="420" customFormat="false" ht="15" hidden="false" customHeight="false" outlineLevel="0" collapsed="false">
      <c r="A420" s="7" t="s">
        <v>853</v>
      </c>
      <c r="B420" s="7" t="s">
        <v>3805</v>
      </c>
      <c r="C420" s="7" t="s">
        <v>3806</v>
      </c>
      <c r="D420" s="7"/>
      <c r="E420" s="7" t="s">
        <v>3807</v>
      </c>
      <c r="F420" s="7" t="s">
        <v>3001</v>
      </c>
      <c r="G420" s="7" t="s">
        <v>1943</v>
      </c>
      <c r="H420" s="7" t="n">
        <v>94263</v>
      </c>
      <c r="I420" s="1" t="s">
        <v>1944</v>
      </c>
    </row>
    <row r="421" customFormat="false" ht="15" hidden="false" customHeight="false" outlineLevel="0" collapsed="false">
      <c r="A421" s="7" t="s">
        <v>855</v>
      </c>
      <c r="B421" s="7" t="s">
        <v>3808</v>
      </c>
      <c r="C421" s="7" t="s">
        <v>3809</v>
      </c>
      <c r="D421" s="7" t="s">
        <v>3810</v>
      </c>
      <c r="E421" s="7" t="s">
        <v>3811</v>
      </c>
      <c r="F421" s="7" t="s">
        <v>3338</v>
      </c>
      <c r="G421" s="7" t="s">
        <v>1943</v>
      </c>
      <c r="H421" s="7" t="n">
        <v>68505</v>
      </c>
      <c r="I421" s="1" t="s">
        <v>1944</v>
      </c>
    </row>
    <row r="422" customFormat="false" ht="15" hidden="false" customHeight="false" outlineLevel="0" collapsed="false">
      <c r="A422" s="7" t="s">
        <v>3812</v>
      </c>
      <c r="B422" s="7" t="s">
        <v>3813</v>
      </c>
      <c r="C422" s="7" t="s">
        <v>3814</v>
      </c>
      <c r="D422" s="7" t="s">
        <v>3815</v>
      </c>
      <c r="E422" s="7" t="s">
        <v>3816</v>
      </c>
      <c r="F422" s="7" t="s">
        <v>3664</v>
      </c>
      <c r="G422" s="7" t="s">
        <v>1943</v>
      </c>
      <c r="H422" s="7" t="n">
        <v>17126</v>
      </c>
      <c r="I422" s="1" t="s">
        <v>1953</v>
      </c>
    </row>
    <row r="423" customFormat="false" ht="15" hidden="false" customHeight="false" outlineLevel="0" collapsed="false">
      <c r="A423" s="7" t="s">
        <v>3817</v>
      </c>
      <c r="B423" s="7" t="s">
        <v>3818</v>
      </c>
      <c r="C423" s="7" t="s">
        <v>3819</v>
      </c>
      <c r="D423" s="7" t="s">
        <v>3820</v>
      </c>
      <c r="E423" s="7" t="s">
        <v>3821</v>
      </c>
      <c r="F423" s="7" t="s">
        <v>2146</v>
      </c>
      <c r="G423" s="7" t="s">
        <v>1943</v>
      </c>
      <c r="H423" s="7" t="n">
        <v>70174</v>
      </c>
      <c r="I423" s="1" t="s">
        <v>1944</v>
      </c>
    </row>
    <row r="424" customFormat="false" ht="15" hidden="false" customHeight="false" outlineLevel="0" collapsed="false">
      <c r="A424" s="7" t="s">
        <v>858</v>
      </c>
      <c r="B424" s="7" t="s">
        <v>3822</v>
      </c>
      <c r="C424" s="7"/>
      <c r="D424" s="7" t="s">
        <v>3823</v>
      </c>
      <c r="E424" s="7" t="s">
        <v>3824</v>
      </c>
      <c r="F424" s="7" t="s">
        <v>3825</v>
      </c>
      <c r="G424" s="7" t="s">
        <v>1943</v>
      </c>
      <c r="H424" s="7" t="n">
        <v>53726</v>
      </c>
      <c r="I424" s="1" t="s">
        <v>1953</v>
      </c>
    </row>
    <row r="425" customFormat="false" ht="15" hidden="false" customHeight="false" outlineLevel="0" collapsed="false">
      <c r="A425" s="7" t="s">
        <v>860</v>
      </c>
      <c r="B425" s="7" t="s">
        <v>3826</v>
      </c>
      <c r="C425" s="7"/>
      <c r="D425" s="7" t="s">
        <v>3827</v>
      </c>
      <c r="E425" s="7" t="s">
        <v>3828</v>
      </c>
      <c r="F425" s="7" t="s">
        <v>2124</v>
      </c>
      <c r="G425" s="7" t="s">
        <v>1943</v>
      </c>
      <c r="H425" s="7" t="n">
        <v>25336</v>
      </c>
      <c r="I425" s="1" t="s">
        <v>1953</v>
      </c>
    </row>
    <row r="426" customFormat="false" ht="15" hidden="false" customHeight="false" outlineLevel="0" collapsed="false">
      <c r="A426" s="7" t="s">
        <v>862</v>
      </c>
      <c r="B426" s="7" t="s">
        <v>3829</v>
      </c>
      <c r="C426" s="7" t="s">
        <v>3830</v>
      </c>
      <c r="D426" s="7" t="s">
        <v>3831</v>
      </c>
      <c r="E426" s="7" t="s">
        <v>3832</v>
      </c>
      <c r="F426" s="7" t="s">
        <v>2129</v>
      </c>
      <c r="G426" s="7" t="s">
        <v>1943</v>
      </c>
      <c r="H426" s="7" t="n">
        <v>72204</v>
      </c>
      <c r="I426" s="1" t="s">
        <v>1944</v>
      </c>
    </row>
    <row r="427" customFormat="false" ht="15" hidden="false" customHeight="false" outlineLevel="0" collapsed="false">
      <c r="A427" s="7" t="s">
        <v>864</v>
      </c>
      <c r="B427" s="7" t="s">
        <v>3833</v>
      </c>
      <c r="C427" s="7" t="s">
        <v>3834</v>
      </c>
      <c r="D427" s="7" t="s">
        <v>3835</v>
      </c>
      <c r="E427" s="7" t="s">
        <v>3836</v>
      </c>
      <c r="F427" s="7" t="s">
        <v>2503</v>
      </c>
      <c r="G427" s="7" t="s">
        <v>1943</v>
      </c>
      <c r="H427" s="7" t="n">
        <v>99507</v>
      </c>
      <c r="I427" s="1" t="s">
        <v>1953</v>
      </c>
    </row>
    <row r="428" customFormat="false" ht="15" hidden="false" customHeight="false" outlineLevel="0" collapsed="false">
      <c r="A428" s="7" t="s">
        <v>866</v>
      </c>
      <c r="B428" s="7" t="s">
        <v>3837</v>
      </c>
      <c r="C428" s="7" t="s">
        <v>3838</v>
      </c>
      <c r="D428" s="7" t="s">
        <v>3839</v>
      </c>
      <c r="E428" s="7" t="s">
        <v>3840</v>
      </c>
      <c r="F428" s="7" t="s">
        <v>3841</v>
      </c>
      <c r="G428" s="7" t="s">
        <v>1951</v>
      </c>
      <c r="H428" s="7" t="s">
        <v>3842</v>
      </c>
      <c r="I428" s="1" t="s">
        <v>1944</v>
      </c>
    </row>
    <row r="429" customFormat="false" ht="15" hidden="false" customHeight="false" outlineLevel="0" collapsed="false">
      <c r="A429" s="7" t="s">
        <v>868</v>
      </c>
      <c r="B429" s="7" t="s">
        <v>3843</v>
      </c>
      <c r="C429" s="7"/>
      <c r="D429" s="7" t="s">
        <v>3844</v>
      </c>
      <c r="E429" s="7" t="s">
        <v>3845</v>
      </c>
      <c r="F429" s="7" t="s">
        <v>3092</v>
      </c>
      <c r="G429" s="7" t="s">
        <v>1943</v>
      </c>
      <c r="H429" s="7" t="n">
        <v>94110</v>
      </c>
      <c r="I429" s="1" t="s">
        <v>1944</v>
      </c>
    </row>
    <row r="430" customFormat="false" ht="15" hidden="false" customHeight="false" outlineLevel="0" collapsed="false">
      <c r="A430" s="7" t="s">
        <v>870</v>
      </c>
      <c r="B430" s="7" t="s">
        <v>3846</v>
      </c>
      <c r="C430" s="7" t="s">
        <v>3847</v>
      </c>
      <c r="D430" s="7" t="s">
        <v>3848</v>
      </c>
      <c r="E430" s="7" t="s">
        <v>3849</v>
      </c>
      <c r="F430" s="7" t="s">
        <v>2842</v>
      </c>
      <c r="G430" s="7" t="s">
        <v>1943</v>
      </c>
      <c r="H430" s="7" t="n">
        <v>44485</v>
      </c>
      <c r="I430" s="1" t="s">
        <v>1953</v>
      </c>
    </row>
    <row r="431" customFormat="false" ht="15" hidden="false" customHeight="false" outlineLevel="0" collapsed="false">
      <c r="A431" s="7" t="s">
        <v>3850</v>
      </c>
      <c r="B431" s="7" t="s">
        <v>3851</v>
      </c>
      <c r="C431" s="7" t="s">
        <v>3852</v>
      </c>
      <c r="D431" s="7" t="s">
        <v>3853</v>
      </c>
      <c r="E431" s="7" t="s">
        <v>3854</v>
      </c>
      <c r="F431" s="7" t="s">
        <v>3855</v>
      </c>
      <c r="G431" s="7" t="s">
        <v>1943</v>
      </c>
      <c r="H431" s="7" t="n">
        <v>23324</v>
      </c>
      <c r="I431" s="1" t="s">
        <v>1953</v>
      </c>
    </row>
    <row r="432" customFormat="false" ht="15" hidden="false" customHeight="false" outlineLevel="0" collapsed="false">
      <c r="A432" s="7" t="s">
        <v>873</v>
      </c>
      <c r="B432" s="7" t="s">
        <v>3856</v>
      </c>
      <c r="C432" s="7" t="s">
        <v>3857</v>
      </c>
      <c r="D432" s="7" t="s">
        <v>3858</v>
      </c>
      <c r="E432" s="7" t="s">
        <v>3859</v>
      </c>
      <c r="F432" s="7" t="s">
        <v>3860</v>
      </c>
      <c r="G432" s="7" t="s">
        <v>1943</v>
      </c>
      <c r="H432" s="7" t="n">
        <v>39236</v>
      </c>
      <c r="I432" s="1" t="s">
        <v>1944</v>
      </c>
    </row>
    <row r="433" customFormat="false" ht="15" hidden="false" customHeight="false" outlineLevel="0" collapsed="false">
      <c r="A433" s="7" t="s">
        <v>875</v>
      </c>
      <c r="B433" s="7" t="s">
        <v>3861</v>
      </c>
      <c r="C433" s="7" t="s">
        <v>3862</v>
      </c>
      <c r="D433" s="7" t="s">
        <v>3863</v>
      </c>
      <c r="E433" s="7" t="s">
        <v>3864</v>
      </c>
      <c r="F433" s="7" t="s">
        <v>3865</v>
      </c>
      <c r="G433" s="7" t="s">
        <v>1951</v>
      </c>
      <c r="H433" s="7" t="s">
        <v>3866</v>
      </c>
      <c r="I433" s="1" t="s">
        <v>1944</v>
      </c>
    </row>
    <row r="434" customFormat="false" ht="15" hidden="false" customHeight="false" outlineLevel="0" collapsed="false">
      <c r="A434" s="7" t="s">
        <v>877</v>
      </c>
      <c r="B434" s="7" t="s">
        <v>3867</v>
      </c>
      <c r="C434" s="7"/>
      <c r="D434" s="7" t="s">
        <v>3868</v>
      </c>
      <c r="E434" s="7" t="s">
        <v>3869</v>
      </c>
      <c r="F434" s="7" t="s">
        <v>3123</v>
      </c>
      <c r="G434" s="7" t="s">
        <v>1943</v>
      </c>
      <c r="H434" s="7" t="n">
        <v>53277</v>
      </c>
      <c r="I434" s="1" t="s">
        <v>1953</v>
      </c>
    </row>
    <row r="435" customFormat="false" ht="15" hidden="false" customHeight="false" outlineLevel="0" collapsed="false">
      <c r="A435" s="7" t="s">
        <v>879</v>
      </c>
      <c r="B435" s="7" t="s">
        <v>3870</v>
      </c>
      <c r="C435" s="7" t="s">
        <v>3871</v>
      </c>
      <c r="D435" s="7" t="s">
        <v>3872</v>
      </c>
      <c r="E435" s="7" t="s">
        <v>3873</v>
      </c>
      <c r="F435" s="7" t="s">
        <v>3001</v>
      </c>
      <c r="G435" s="7" t="s">
        <v>1943</v>
      </c>
      <c r="H435" s="7" t="n">
        <v>94250</v>
      </c>
      <c r="I435" s="1" t="s">
        <v>1944</v>
      </c>
    </row>
    <row r="436" customFormat="false" ht="15" hidden="false" customHeight="false" outlineLevel="0" collapsed="false">
      <c r="A436" s="7" t="s">
        <v>881</v>
      </c>
      <c r="B436" s="7" t="s">
        <v>3874</v>
      </c>
      <c r="C436" s="7"/>
      <c r="D436" s="7" t="s">
        <v>3875</v>
      </c>
      <c r="E436" s="7" t="s">
        <v>3876</v>
      </c>
      <c r="F436" s="7" t="s">
        <v>2160</v>
      </c>
      <c r="G436" s="7" t="s">
        <v>1943</v>
      </c>
      <c r="H436" s="7" t="n">
        <v>2298</v>
      </c>
      <c r="I436" s="1" t="s">
        <v>1953</v>
      </c>
    </row>
    <row r="437" customFormat="false" ht="15" hidden="false" customHeight="false" outlineLevel="0" collapsed="false">
      <c r="A437" s="7" t="s">
        <v>883</v>
      </c>
      <c r="B437" s="7" t="s">
        <v>3877</v>
      </c>
      <c r="C437" s="7" t="s">
        <v>3878</v>
      </c>
      <c r="D437" s="7" t="s">
        <v>3879</v>
      </c>
      <c r="E437" s="7" t="s">
        <v>3880</v>
      </c>
      <c r="F437" s="7" t="s">
        <v>3512</v>
      </c>
      <c r="G437" s="7" t="s">
        <v>1943</v>
      </c>
      <c r="H437" s="7" t="n">
        <v>66622</v>
      </c>
      <c r="I437" s="1" t="s">
        <v>1953</v>
      </c>
    </row>
    <row r="438" customFormat="false" ht="15" hidden="false" customHeight="false" outlineLevel="0" collapsed="false">
      <c r="A438" s="7" t="s">
        <v>885</v>
      </c>
      <c r="B438" s="7" t="s">
        <v>3881</v>
      </c>
      <c r="C438" s="7" t="s">
        <v>3882</v>
      </c>
      <c r="D438" s="7" t="s">
        <v>3883</v>
      </c>
      <c r="E438" s="7" t="s">
        <v>3884</v>
      </c>
      <c r="F438" s="7" t="s">
        <v>2552</v>
      </c>
      <c r="G438" s="7" t="s">
        <v>1943</v>
      </c>
      <c r="H438" s="7" t="n">
        <v>58122</v>
      </c>
      <c r="I438" s="1" t="s">
        <v>1944</v>
      </c>
    </row>
    <row r="439" customFormat="false" ht="15" hidden="false" customHeight="false" outlineLevel="0" collapsed="false">
      <c r="A439" s="7" t="s">
        <v>887</v>
      </c>
      <c r="B439" s="7" t="s">
        <v>3885</v>
      </c>
      <c r="C439" s="7"/>
      <c r="D439" s="7" t="s">
        <v>3886</v>
      </c>
      <c r="E439" s="7" t="s">
        <v>3887</v>
      </c>
      <c r="F439" s="7" t="s">
        <v>2029</v>
      </c>
      <c r="G439" s="7" t="s">
        <v>1943</v>
      </c>
      <c r="H439" s="7" t="n">
        <v>77095</v>
      </c>
      <c r="I439" s="1" t="s">
        <v>1953</v>
      </c>
    </row>
    <row r="440" customFormat="false" ht="15" hidden="false" customHeight="false" outlineLevel="0" collapsed="false">
      <c r="A440" s="7" t="s">
        <v>3888</v>
      </c>
      <c r="B440" s="7" t="s">
        <v>3889</v>
      </c>
      <c r="C440" s="7" t="s">
        <v>3890</v>
      </c>
      <c r="D440" s="7" t="s">
        <v>3891</v>
      </c>
      <c r="E440" s="7" t="s">
        <v>3892</v>
      </c>
      <c r="F440" s="7" t="s">
        <v>2364</v>
      </c>
      <c r="G440" s="7" t="s">
        <v>1943</v>
      </c>
      <c r="H440" s="7" t="n">
        <v>73190</v>
      </c>
      <c r="I440" s="1" t="s">
        <v>1953</v>
      </c>
    </row>
    <row r="441" customFormat="false" ht="15" hidden="false" customHeight="false" outlineLevel="0" collapsed="false">
      <c r="A441" s="7" t="s">
        <v>891</v>
      </c>
      <c r="B441" s="7" t="s">
        <v>3893</v>
      </c>
      <c r="C441" s="7" t="s">
        <v>3894</v>
      </c>
      <c r="D441" s="7" t="s">
        <v>3895</v>
      </c>
      <c r="E441" s="7" t="s">
        <v>3896</v>
      </c>
      <c r="F441" s="7" t="s">
        <v>2033</v>
      </c>
      <c r="G441" s="7" t="s">
        <v>1951</v>
      </c>
      <c r="H441" s="7" t="s">
        <v>2034</v>
      </c>
      <c r="I441" s="1" t="s">
        <v>1953</v>
      </c>
    </row>
    <row r="442" customFormat="false" ht="15" hidden="false" customHeight="false" outlineLevel="0" collapsed="false">
      <c r="A442" s="7" t="s">
        <v>893</v>
      </c>
      <c r="B442" s="7" t="s">
        <v>3897</v>
      </c>
      <c r="C442" s="7" t="s">
        <v>3898</v>
      </c>
      <c r="D442" s="7" t="s">
        <v>3899</v>
      </c>
      <c r="E442" s="7" t="s">
        <v>3900</v>
      </c>
      <c r="F442" s="7" t="s">
        <v>2352</v>
      </c>
      <c r="G442" s="7" t="s">
        <v>1943</v>
      </c>
      <c r="H442" s="7" t="n">
        <v>14205</v>
      </c>
      <c r="I442" s="1" t="s">
        <v>1944</v>
      </c>
    </row>
    <row r="443" customFormat="false" ht="15" hidden="false" customHeight="false" outlineLevel="0" collapsed="false">
      <c r="A443" s="7" t="s">
        <v>895</v>
      </c>
      <c r="B443" s="7" t="s">
        <v>3901</v>
      </c>
      <c r="C443" s="7" t="s">
        <v>3902</v>
      </c>
      <c r="D443" s="7" t="s">
        <v>3903</v>
      </c>
      <c r="E443" s="7" t="s">
        <v>3904</v>
      </c>
      <c r="F443" s="7" t="s">
        <v>3195</v>
      </c>
      <c r="G443" s="7" t="s">
        <v>1951</v>
      </c>
      <c r="H443" s="7" t="s">
        <v>3196</v>
      </c>
      <c r="I443" s="1" t="s">
        <v>1944</v>
      </c>
    </row>
    <row r="444" customFormat="false" ht="15" hidden="false" customHeight="false" outlineLevel="0" collapsed="false">
      <c r="A444" s="7" t="s">
        <v>897</v>
      </c>
      <c r="B444" s="7" t="s">
        <v>3905</v>
      </c>
      <c r="C444" s="7" t="s">
        <v>3906</v>
      </c>
      <c r="D444" s="7" t="s">
        <v>3907</v>
      </c>
      <c r="E444" s="7" t="s">
        <v>3908</v>
      </c>
      <c r="F444" s="7" t="s">
        <v>3909</v>
      </c>
      <c r="G444" s="7" t="s">
        <v>1943</v>
      </c>
      <c r="H444" s="7" t="n">
        <v>18018</v>
      </c>
      <c r="I444" s="1" t="s">
        <v>1953</v>
      </c>
    </row>
    <row r="445" customFormat="false" ht="15" hidden="false" customHeight="false" outlineLevel="0" collapsed="false">
      <c r="A445" s="7" t="s">
        <v>899</v>
      </c>
      <c r="B445" s="7" t="s">
        <v>3910</v>
      </c>
      <c r="C445" s="7" t="s">
        <v>3911</v>
      </c>
      <c r="D445" s="7" t="s">
        <v>3912</v>
      </c>
      <c r="E445" s="7" t="s">
        <v>3913</v>
      </c>
      <c r="F445" s="7" t="s">
        <v>3914</v>
      </c>
      <c r="G445" s="7" t="s">
        <v>1951</v>
      </c>
      <c r="H445" s="7" t="s">
        <v>3915</v>
      </c>
      <c r="I445" s="1" t="s">
        <v>1944</v>
      </c>
    </row>
    <row r="446" customFormat="false" ht="15" hidden="false" customHeight="false" outlineLevel="0" collapsed="false">
      <c r="A446" s="7" t="s">
        <v>901</v>
      </c>
      <c r="B446" s="7" t="s">
        <v>3916</v>
      </c>
      <c r="C446" s="7" t="s">
        <v>3917</v>
      </c>
      <c r="D446" s="7" t="s">
        <v>3918</v>
      </c>
      <c r="E446" s="7" t="s">
        <v>3919</v>
      </c>
      <c r="F446" s="7" t="s">
        <v>3920</v>
      </c>
      <c r="G446" s="7" t="s">
        <v>1951</v>
      </c>
      <c r="H446" s="7" t="s">
        <v>3921</v>
      </c>
      <c r="I446" s="1" t="s">
        <v>1953</v>
      </c>
    </row>
    <row r="447" customFormat="false" ht="15" hidden="false" customHeight="false" outlineLevel="0" collapsed="false">
      <c r="A447" s="7" t="s">
        <v>903</v>
      </c>
      <c r="B447" s="7" t="s">
        <v>3922</v>
      </c>
      <c r="C447" s="7" t="s">
        <v>3923</v>
      </c>
      <c r="D447" s="7"/>
      <c r="E447" s="7" t="s">
        <v>3924</v>
      </c>
      <c r="F447" s="7" t="s">
        <v>3404</v>
      </c>
      <c r="G447" s="7" t="s">
        <v>1951</v>
      </c>
      <c r="H447" s="7" t="s">
        <v>2085</v>
      </c>
      <c r="I447" s="1" t="s">
        <v>1944</v>
      </c>
    </row>
    <row r="448" customFormat="false" ht="15" hidden="false" customHeight="false" outlineLevel="0" collapsed="false">
      <c r="A448" s="7" t="s">
        <v>905</v>
      </c>
      <c r="B448" s="7" t="s">
        <v>3925</v>
      </c>
      <c r="C448" s="7" t="s">
        <v>3926</v>
      </c>
      <c r="D448" s="7" t="s">
        <v>3927</v>
      </c>
      <c r="E448" s="7" t="s">
        <v>3928</v>
      </c>
      <c r="F448" s="7" t="s">
        <v>2174</v>
      </c>
      <c r="G448" s="7" t="s">
        <v>2118</v>
      </c>
      <c r="H448" s="7" t="s">
        <v>3929</v>
      </c>
      <c r="I448" s="1" t="s">
        <v>1944</v>
      </c>
    </row>
    <row r="449" customFormat="false" ht="15" hidden="false" customHeight="false" outlineLevel="0" collapsed="false">
      <c r="A449" s="7" t="s">
        <v>907</v>
      </c>
      <c r="B449" s="7" t="s">
        <v>3930</v>
      </c>
      <c r="C449" s="7" t="s">
        <v>3931</v>
      </c>
      <c r="D449" s="7"/>
      <c r="E449" s="7" t="s">
        <v>3932</v>
      </c>
      <c r="F449" s="7" t="s">
        <v>3101</v>
      </c>
      <c r="G449" s="7" t="s">
        <v>1943</v>
      </c>
      <c r="H449" s="7" t="n">
        <v>85099</v>
      </c>
      <c r="I449" s="1" t="s">
        <v>1953</v>
      </c>
    </row>
    <row r="450" customFormat="false" ht="15" hidden="false" customHeight="false" outlineLevel="0" collapsed="false">
      <c r="A450" s="7" t="s">
        <v>909</v>
      </c>
      <c r="B450" s="7" t="s">
        <v>3933</v>
      </c>
      <c r="C450" s="7" t="s">
        <v>3934</v>
      </c>
      <c r="D450" s="7" t="s">
        <v>3935</v>
      </c>
      <c r="E450" s="7" t="s">
        <v>3936</v>
      </c>
      <c r="F450" s="7" t="s">
        <v>3937</v>
      </c>
      <c r="G450" s="7" t="s">
        <v>1951</v>
      </c>
      <c r="H450" s="7" t="s">
        <v>3938</v>
      </c>
      <c r="I450" s="1" t="s">
        <v>1953</v>
      </c>
    </row>
    <row r="451" customFormat="false" ht="15" hidden="false" customHeight="false" outlineLevel="0" collapsed="false">
      <c r="A451" s="7" t="s">
        <v>911</v>
      </c>
      <c r="B451" s="7" t="s">
        <v>3939</v>
      </c>
      <c r="C451" s="7" t="s">
        <v>3940</v>
      </c>
      <c r="D451" s="7" t="s">
        <v>3941</v>
      </c>
      <c r="E451" s="7" t="s">
        <v>3942</v>
      </c>
      <c r="F451" s="7" t="s">
        <v>2213</v>
      </c>
      <c r="G451" s="7" t="s">
        <v>1943</v>
      </c>
      <c r="H451" s="7" t="n">
        <v>43610</v>
      </c>
      <c r="I451" s="1" t="s">
        <v>1953</v>
      </c>
    </row>
    <row r="452" customFormat="false" ht="15" hidden="false" customHeight="false" outlineLevel="0" collapsed="false">
      <c r="A452" s="7" t="s">
        <v>913</v>
      </c>
      <c r="B452" s="7" t="s">
        <v>3943</v>
      </c>
      <c r="C452" s="7" t="s">
        <v>3944</v>
      </c>
      <c r="D452" s="7" t="s">
        <v>3945</v>
      </c>
      <c r="E452" s="7" t="s">
        <v>3946</v>
      </c>
      <c r="F452" s="7" t="s">
        <v>3947</v>
      </c>
      <c r="G452" s="7" t="s">
        <v>1951</v>
      </c>
      <c r="H452" s="7" t="s">
        <v>3948</v>
      </c>
      <c r="I452" s="1" t="s">
        <v>1953</v>
      </c>
    </row>
    <row r="453" customFormat="false" ht="15" hidden="false" customHeight="false" outlineLevel="0" collapsed="false">
      <c r="A453" s="7" t="s">
        <v>915</v>
      </c>
      <c r="B453" s="7" t="s">
        <v>3949</v>
      </c>
      <c r="C453" s="7" t="s">
        <v>3950</v>
      </c>
      <c r="D453" s="7" t="s">
        <v>3951</v>
      </c>
      <c r="E453" s="7" t="s">
        <v>3952</v>
      </c>
      <c r="F453" s="7" t="s">
        <v>2302</v>
      </c>
      <c r="G453" s="7" t="s">
        <v>1943</v>
      </c>
      <c r="H453" s="7" t="n">
        <v>28210</v>
      </c>
      <c r="I453" s="1" t="s">
        <v>1944</v>
      </c>
    </row>
    <row r="454" customFormat="false" ht="15" hidden="false" customHeight="false" outlineLevel="0" collapsed="false">
      <c r="A454" s="7" t="s">
        <v>889</v>
      </c>
      <c r="B454" s="7" t="s">
        <v>3953</v>
      </c>
      <c r="C454" s="7" t="s">
        <v>3954</v>
      </c>
      <c r="D454" s="7" t="s">
        <v>3955</v>
      </c>
      <c r="E454" s="7" t="s">
        <v>3956</v>
      </c>
      <c r="F454" s="7" t="s">
        <v>3494</v>
      </c>
      <c r="G454" s="7" t="s">
        <v>1943</v>
      </c>
      <c r="H454" s="7" t="n">
        <v>98109</v>
      </c>
      <c r="I454" s="1" t="s">
        <v>1953</v>
      </c>
    </row>
    <row r="455" customFormat="false" ht="15" hidden="false" customHeight="false" outlineLevel="0" collapsed="false">
      <c r="A455" s="7" t="s">
        <v>918</v>
      </c>
      <c r="B455" s="7" t="s">
        <v>3957</v>
      </c>
      <c r="C455" s="7" t="s">
        <v>3958</v>
      </c>
      <c r="D455" s="7" t="s">
        <v>3959</v>
      </c>
      <c r="E455" s="7" t="s">
        <v>3960</v>
      </c>
      <c r="F455" s="7" t="s">
        <v>3006</v>
      </c>
      <c r="G455" s="7" t="s">
        <v>1943</v>
      </c>
      <c r="H455" s="7" t="n">
        <v>18706</v>
      </c>
      <c r="I455" s="1" t="s">
        <v>1953</v>
      </c>
    </row>
    <row r="456" customFormat="false" ht="15" hidden="false" customHeight="false" outlineLevel="0" collapsed="false">
      <c r="A456" s="7" t="s">
        <v>920</v>
      </c>
      <c r="B456" s="7" t="s">
        <v>3961</v>
      </c>
      <c r="C456" s="7" t="s">
        <v>3962</v>
      </c>
      <c r="D456" s="7"/>
      <c r="E456" s="7" t="s">
        <v>3963</v>
      </c>
      <c r="F456" s="7" t="s">
        <v>3964</v>
      </c>
      <c r="G456" s="7" t="s">
        <v>1951</v>
      </c>
      <c r="H456" s="7" t="s">
        <v>1952</v>
      </c>
      <c r="I456" s="1" t="s">
        <v>1944</v>
      </c>
    </row>
    <row r="457" customFormat="false" ht="15" hidden="false" customHeight="false" outlineLevel="0" collapsed="false">
      <c r="A457" s="7" t="s">
        <v>922</v>
      </c>
      <c r="B457" s="7" t="s">
        <v>3965</v>
      </c>
      <c r="C457" s="7" t="s">
        <v>3966</v>
      </c>
      <c r="D457" s="7" t="s">
        <v>3967</v>
      </c>
      <c r="E457" s="7" t="s">
        <v>3968</v>
      </c>
      <c r="F457" s="7" t="s">
        <v>3969</v>
      </c>
      <c r="G457" s="7" t="s">
        <v>1951</v>
      </c>
      <c r="H457" s="7" t="s">
        <v>2773</v>
      </c>
      <c r="I457" s="1" t="s">
        <v>1944</v>
      </c>
    </row>
    <row r="458" customFormat="false" ht="15" hidden="false" customHeight="false" outlineLevel="0" collapsed="false">
      <c r="A458" s="7" t="s">
        <v>924</v>
      </c>
      <c r="B458" s="7" t="s">
        <v>3970</v>
      </c>
      <c r="C458" s="7" t="s">
        <v>3971</v>
      </c>
      <c r="D458" s="7" t="s">
        <v>3972</v>
      </c>
      <c r="E458" s="7" t="s">
        <v>3973</v>
      </c>
      <c r="F458" s="7" t="s">
        <v>2283</v>
      </c>
      <c r="G458" s="7" t="s">
        <v>2118</v>
      </c>
      <c r="H458" s="7" t="s">
        <v>3974</v>
      </c>
      <c r="I458" s="1" t="s">
        <v>1953</v>
      </c>
    </row>
    <row r="459" customFormat="false" ht="15" hidden="false" customHeight="false" outlineLevel="0" collapsed="false">
      <c r="A459" s="7" t="s">
        <v>926</v>
      </c>
      <c r="B459" s="7" t="s">
        <v>3975</v>
      </c>
      <c r="C459" s="7" t="s">
        <v>3976</v>
      </c>
      <c r="D459" s="7" t="s">
        <v>3977</v>
      </c>
      <c r="E459" s="7" t="s">
        <v>3978</v>
      </c>
      <c r="F459" s="7" t="s">
        <v>2165</v>
      </c>
      <c r="G459" s="7" t="s">
        <v>1943</v>
      </c>
      <c r="H459" s="7" t="n">
        <v>14652</v>
      </c>
      <c r="I459" s="1" t="s">
        <v>1953</v>
      </c>
    </row>
    <row r="460" customFormat="false" ht="15" hidden="false" customHeight="false" outlineLevel="0" collapsed="false">
      <c r="A460" s="7" t="s">
        <v>928</v>
      </c>
      <c r="B460" s="7" t="s">
        <v>3979</v>
      </c>
      <c r="C460" s="7" t="s">
        <v>3980</v>
      </c>
      <c r="D460" s="7" t="s">
        <v>3981</v>
      </c>
      <c r="E460" s="7" t="s">
        <v>3982</v>
      </c>
      <c r="F460" s="7" t="s">
        <v>2142</v>
      </c>
      <c r="G460" s="7" t="s">
        <v>1943</v>
      </c>
      <c r="H460" s="7" t="n">
        <v>85754</v>
      </c>
      <c r="I460" s="1" t="s">
        <v>1953</v>
      </c>
    </row>
    <row r="461" customFormat="false" ht="15" hidden="false" customHeight="false" outlineLevel="0" collapsed="false">
      <c r="A461" s="7" t="s">
        <v>930</v>
      </c>
      <c r="B461" s="7" t="s">
        <v>3983</v>
      </c>
      <c r="C461" s="7" t="s">
        <v>3984</v>
      </c>
      <c r="D461" s="7" t="s">
        <v>3985</v>
      </c>
      <c r="E461" s="7" t="s">
        <v>3986</v>
      </c>
      <c r="F461" s="7" t="s">
        <v>2139</v>
      </c>
      <c r="G461" s="7" t="s">
        <v>1943</v>
      </c>
      <c r="H461" s="7" t="n">
        <v>55480</v>
      </c>
      <c r="I461" s="1" t="s">
        <v>1953</v>
      </c>
    </row>
    <row r="462" customFormat="false" ht="15" hidden="false" customHeight="false" outlineLevel="0" collapsed="false">
      <c r="A462" s="7" t="s">
        <v>932</v>
      </c>
      <c r="B462" s="7" t="s">
        <v>3987</v>
      </c>
      <c r="C462" s="7" t="s">
        <v>3988</v>
      </c>
      <c r="D462" s="7" t="s">
        <v>3989</v>
      </c>
      <c r="E462" s="7" t="s">
        <v>3990</v>
      </c>
      <c r="F462" s="7" t="s">
        <v>3991</v>
      </c>
      <c r="G462" s="7" t="s">
        <v>1951</v>
      </c>
      <c r="H462" s="7" t="s">
        <v>3992</v>
      </c>
      <c r="I462" s="1" t="s">
        <v>1944</v>
      </c>
    </row>
    <row r="463" customFormat="false" ht="15" hidden="false" customHeight="false" outlineLevel="0" collapsed="false">
      <c r="A463" s="7" t="s">
        <v>934</v>
      </c>
      <c r="B463" s="7" t="s">
        <v>3993</v>
      </c>
      <c r="C463" s="7" t="s">
        <v>3994</v>
      </c>
      <c r="D463" s="7" t="s">
        <v>3995</v>
      </c>
      <c r="E463" s="7" t="s">
        <v>3996</v>
      </c>
      <c r="F463" s="7" t="s">
        <v>3997</v>
      </c>
      <c r="G463" s="7" t="s">
        <v>2118</v>
      </c>
      <c r="H463" s="7" t="s">
        <v>3998</v>
      </c>
      <c r="I463" s="1" t="s">
        <v>1944</v>
      </c>
    </row>
    <row r="464" customFormat="false" ht="15" hidden="false" customHeight="false" outlineLevel="0" collapsed="false">
      <c r="A464" s="7" t="s">
        <v>936</v>
      </c>
      <c r="B464" s="7" t="s">
        <v>3999</v>
      </c>
      <c r="C464" s="7" t="s">
        <v>4000</v>
      </c>
      <c r="D464" s="7" t="s">
        <v>4001</v>
      </c>
      <c r="E464" s="7" t="s">
        <v>4002</v>
      </c>
      <c r="F464" s="7" t="s">
        <v>3051</v>
      </c>
      <c r="G464" s="7" t="s">
        <v>1943</v>
      </c>
      <c r="H464" s="7" t="n">
        <v>31119</v>
      </c>
      <c r="I464" s="1" t="s">
        <v>1944</v>
      </c>
    </row>
    <row r="465" customFormat="false" ht="15" hidden="false" customHeight="false" outlineLevel="0" collapsed="false">
      <c r="A465" s="7" t="s">
        <v>938</v>
      </c>
      <c r="B465" s="7" t="s">
        <v>4003</v>
      </c>
      <c r="C465" s="7" t="s">
        <v>4004</v>
      </c>
      <c r="D465" s="7" t="s">
        <v>4005</v>
      </c>
      <c r="E465" s="7" t="s">
        <v>4006</v>
      </c>
      <c r="F465" s="7" t="s">
        <v>4007</v>
      </c>
      <c r="G465" s="7" t="s">
        <v>1951</v>
      </c>
      <c r="H465" s="7" t="s">
        <v>4008</v>
      </c>
      <c r="I465" s="1" t="s">
        <v>1953</v>
      </c>
    </row>
    <row r="466" customFormat="false" ht="15" hidden="false" customHeight="false" outlineLevel="0" collapsed="false">
      <c r="A466" s="7" t="s">
        <v>940</v>
      </c>
      <c r="B466" s="7" t="s">
        <v>4009</v>
      </c>
      <c r="C466" s="7" t="s">
        <v>4010</v>
      </c>
      <c r="D466" s="7" t="s">
        <v>4011</v>
      </c>
      <c r="E466" s="7" t="s">
        <v>4012</v>
      </c>
      <c r="F466" s="7" t="s">
        <v>2874</v>
      </c>
      <c r="G466" s="7" t="s">
        <v>2118</v>
      </c>
      <c r="H466" s="7" t="s">
        <v>2875</v>
      </c>
      <c r="I466" s="1" t="s">
        <v>1953</v>
      </c>
    </row>
    <row r="467" customFormat="false" ht="15" hidden="false" customHeight="false" outlineLevel="0" collapsed="false">
      <c r="A467" s="7" t="s">
        <v>942</v>
      </c>
      <c r="B467" s="7" t="s">
        <v>4013</v>
      </c>
      <c r="C467" s="7" t="s">
        <v>4014</v>
      </c>
      <c r="D467" s="7" t="s">
        <v>4015</v>
      </c>
      <c r="E467" s="7" t="s">
        <v>4016</v>
      </c>
      <c r="F467" s="7" t="s">
        <v>3414</v>
      </c>
      <c r="G467" s="7" t="s">
        <v>1943</v>
      </c>
      <c r="H467" s="7" t="n">
        <v>37939</v>
      </c>
      <c r="I467" s="1" t="s">
        <v>1944</v>
      </c>
    </row>
    <row r="468" customFormat="false" ht="15" hidden="false" customHeight="false" outlineLevel="0" collapsed="false">
      <c r="A468" s="7" t="s">
        <v>944</v>
      </c>
      <c r="B468" s="7" t="s">
        <v>4017</v>
      </c>
      <c r="C468" s="7" t="s">
        <v>4018</v>
      </c>
      <c r="D468" s="7" t="s">
        <v>4019</v>
      </c>
      <c r="E468" s="7" t="s">
        <v>4020</v>
      </c>
      <c r="F468" s="7" t="s">
        <v>4021</v>
      </c>
      <c r="G468" s="7" t="s">
        <v>1943</v>
      </c>
      <c r="H468" s="7" t="n">
        <v>48604</v>
      </c>
      <c r="I468" s="1" t="s">
        <v>1944</v>
      </c>
    </row>
    <row r="469" customFormat="false" ht="15" hidden="false" customHeight="false" outlineLevel="0" collapsed="false">
      <c r="A469" s="7" t="s">
        <v>946</v>
      </c>
      <c r="B469" s="7" t="s">
        <v>4022</v>
      </c>
      <c r="C469" s="7" t="s">
        <v>4023</v>
      </c>
      <c r="D469" s="7" t="s">
        <v>4024</v>
      </c>
      <c r="E469" s="7" t="s">
        <v>4025</v>
      </c>
      <c r="F469" s="7" t="s">
        <v>4026</v>
      </c>
      <c r="G469" s="7" t="s">
        <v>1943</v>
      </c>
      <c r="H469" s="7" t="n">
        <v>32092</v>
      </c>
      <c r="I469" s="1" t="s">
        <v>1953</v>
      </c>
    </row>
    <row r="470" customFormat="false" ht="15" hidden="false" customHeight="false" outlineLevel="0" collapsed="false">
      <c r="A470" s="7" t="s">
        <v>948</v>
      </c>
      <c r="B470" s="7" t="s">
        <v>4027</v>
      </c>
      <c r="C470" s="7" t="s">
        <v>4028</v>
      </c>
      <c r="D470" s="7"/>
      <c r="E470" s="7" t="s">
        <v>4029</v>
      </c>
      <c r="F470" s="7" t="s">
        <v>4030</v>
      </c>
      <c r="G470" s="7" t="s">
        <v>1943</v>
      </c>
      <c r="H470" s="7" t="n">
        <v>94913</v>
      </c>
      <c r="I470" s="1" t="s">
        <v>1944</v>
      </c>
    </row>
    <row r="471" customFormat="false" ht="15" hidden="false" customHeight="false" outlineLevel="0" collapsed="false">
      <c r="A471" s="7" t="s">
        <v>4031</v>
      </c>
      <c r="B471" s="7" t="s">
        <v>4032</v>
      </c>
      <c r="C471" s="7" t="s">
        <v>4033</v>
      </c>
      <c r="D471" s="7" t="s">
        <v>4034</v>
      </c>
      <c r="E471" s="7" t="s">
        <v>4035</v>
      </c>
      <c r="F471" s="7" t="s">
        <v>1997</v>
      </c>
      <c r="G471" s="7" t="s">
        <v>1943</v>
      </c>
      <c r="H471" s="7" t="n">
        <v>95113</v>
      </c>
      <c r="I471" s="1" t="s">
        <v>1944</v>
      </c>
    </row>
    <row r="472" customFormat="false" ht="15" hidden="false" customHeight="false" outlineLevel="0" collapsed="false">
      <c r="A472" s="7" t="s">
        <v>952</v>
      </c>
      <c r="B472" s="7" t="s">
        <v>4036</v>
      </c>
      <c r="C472" s="7" t="s">
        <v>4037</v>
      </c>
      <c r="D472" s="7" t="s">
        <v>4038</v>
      </c>
      <c r="E472" s="7" t="s">
        <v>4039</v>
      </c>
      <c r="F472" s="7" t="s">
        <v>3684</v>
      </c>
      <c r="G472" s="7" t="s">
        <v>1943</v>
      </c>
      <c r="H472" s="7" t="n">
        <v>30045</v>
      </c>
      <c r="I472" s="1" t="s">
        <v>1944</v>
      </c>
    </row>
    <row r="473" customFormat="false" ht="15" hidden="false" customHeight="false" outlineLevel="0" collapsed="false">
      <c r="A473" s="7" t="s">
        <v>954</v>
      </c>
      <c r="B473" s="7" t="s">
        <v>4040</v>
      </c>
      <c r="C473" s="7"/>
      <c r="D473" s="7" t="s">
        <v>4041</v>
      </c>
      <c r="E473" s="7" t="s">
        <v>4042</v>
      </c>
      <c r="F473" s="7" t="s">
        <v>3512</v>
      </c>
      <c r="G473" s="7" t="s">
        <v>1943</v>
      </c>
      <c r="H473" s="7" t="n">
        <v>66622</v>
      </c>
      <c r="I473" s="1" t="s">
        <v>1944</v>
      </c>
    </row>
    <row r="474" customFormat="false" ht="15" hidden="false" customHeight="false" outlineLevel="0" collapsed="false">
      <c r="A474" s="7" t="s">
        <v>956</v>
      </c>
      <c r="B474" s="7" t="s">
        <v>4043</v>
      </c>
      <c r="C474" s="7" t="s">
        <v>4044</v>
      </c>
      <c r="D474" s="7" t="s">
        <v>4045</v>
      </c>
      <c r="E474" s="7" t="s">
        <v>4046</v>
      </c>
      <c r="F474" s="7" t="s">
        <v>2990</v>
      </c>
      <c r="G474" s="7" t="s">
        <v>1943</v>
      </c>
      <c r="H474" s="7" t="n">
        <v>66276</v>
      </c>
      <c r="I474" s="1" t="s">
        <v>1953</v>
      </c>
    </row>
    <row r="475" customFormat="false" ht="15" hidden="false" customHeight="false" outlineLevel="0" collapsed="false">
      <c r="A475" s="7" t="s">
        <v>958</v>
      </c>
      <c r="B475" s="7" t="s">
        <v>4047</v>
      </c>
      <c r="C475" s="7" t="s">
        <v>4048</v>
      </c>
      <c r="D475" s="7" t="s">
        <v>4049</v>
      </c>
      <c r="E475" s="7" t="s">
        <v>4050</v>
      </c>
      <c r="F475" s="7" t="s">
        <v>3494</v>
      </c>
      <c r="G475" s="7" t="s">
        <v>1943</v>
      </c>
      <c r="H475" s="7" t="n">
        <v>98148</v>
      </c>
      <c r="I475" s="1" t="s">
        <v>1953</v>
      </c>
    </row>
    <row r="476" customFormat="false" ht="15" hidden="false" customHeight="false" outlineLevel="0" collapsed="false">
      <c r="A476" s="7" t="s">
        <v>960</v>
      </c>
      <c r="B476" s="7" t="s">
        <v>4051</v>
      </c>
      <c r="C476" s="7" t="s">
        <v>4052</v>
      </c>
      <c r="D476" s="7" t="s">
        <v>4053</v>
      </c>
      <c r="E476" s="7" t="s">
        <v>4054</v>
      </c>
      <c r="F476" s="7" t="s">
        <v>3082</v>
      </c>
      <c r="G476" s="7" t="s">
        <v>1951</v>
      </c>
      <c r="H476" s="7" t="s">
        <v>3083</v>
      </c>
      <c r="I476" s="1" t="s">
        <v>1944</v>
      </c>
    </row>
    <row r="477" customFormat="false" ht="15" hidden="false" customHeight="false" outlineLevel="0" collapsed="false">
      <c r="A477" s="7" t="s">
        <v>962</v>
      </c>
      <c r="B477" s="7" t="s">
        <v>4055</v>
      </c>
      <c r="C477" s="7" t="s">
        <v>4056</v>
      </c>
      <c r="D477" s="7"/>
      <c r="E477" s="7" t="s">
        <v>4057</v>
      </c>
      <c r="F477" s="7" t="s">
        <v>4058</v>
      </c>
      <c r="G477" s="7" t="s">
        <v>1943</v>
      </c>
      <c r="H477" s="7" t="n">
        <v>34745</v>
      </c>
      <c r="I477" s="1" t="s">
        <v>1953</v>
      </c>
    </row>
    <row r="478" customFormat="false" ht="15" hidden="false" customHeight="false" outlineLevel="0" collapsed="false">
      <c r="A478" s="7" t="s">
        <v>964</v>
      </c>
      <c r="B478" s="7" t="s">
        <v>4059</v>
      </c>
      <c r="C478" s="7" t="s">
        <v>4060</v>
      </c>
      <c r="D478" s="7" t="s">
        <v>4061</v>
      </c>
      <c r="E478" s="7" t="s">
        <v>4062</v>
      </c>
      <c r="F478" s="7" t="s">
        <v>2165</v>
      </c>
      <c r="G478" s="7" t="s">
        <v>1943</v>
      </c>
      <c r="H478" s="7" t="n">
        <v>14683</v>
      </c>
      <c r="I478" s="1" t="s">
        <v>1944</v>
      </c>
    </row>
    <row r="479" customFormat="false" ht="15" hidden="false" customHeight="false" outlineLevel="0" collapsed="false">
      <c r="A479" s="7" t="s">
        <v>966</v>
      </c>
      <c r="B479" s="7" t="s">
        <v>4063</v>
      </c>
      <c r="C479" s="7" t="s">
        <v>4064</v>
      </c>
      <c r="D479" s="7" t="s">
        <v>4065</v>
      </c>
      <c r="E479" s="7" t="s">
        <v>4066</v>
      </c>
      <c r="F479" s="7" t="s">
        <v>3517</v>
      </c>
      <c r="G479" s="7" t="s">
        <v>1943</v>
      </c>
      <c r="H479" s="7" t="n">
        <v>75799</v>
      </c>
      <c r="I479" s="1" t="s">
        <v>1953</v>
      </c>
    </row>
    <row r="480" customFormat="false" ht="15" hidden="false" customHeight="false" outlineLevel="0" collapsed="false">
      <c r="A480" s="7" t="s">
        <v>950</v>
      </c>
      <c r="B480" s="7" t="s">
        <v>4067</v>
      </c>
      <c r="C480" s="7" t="s">
        <v>4068</v>
      </c>
      <c r="D480" s="7" t="s">
        <v>4069</v>
      </c>
      <c r="E480" s="7" t="s">
        <v>4070</v>
      </c>
      <c r="F480" s="7" t="s">
        <v>4071</v>
      </c>
      <c r="G480" s="7" t="s">
        <v>1943</v>
      </c>
      <c r="H480" s="7" t="n">
        <v>11388</v>
      </c>
      <c r="I480" s="1" t="s">
        <v>1944</v>
      </c>
    </row>
    <row r="481" customFormat="false" ht="15" hidden="false" customHeight="false" outlineLevel="0" collapsed="false">
      <c r="A481" s="7" t="s">
        <v>4072</v>
      </c>
      <c r="B481" s="7" t="s">
        <v>4073</v>
      </c>
      <c r="C481" s="7"/>
      <c r="D481" s="7" t="s">
        <v>4074</v>
      </c>
      <c r="E481" s="7" t="s">
        <v>4075</v>
      </c>
      <c r="F481" s="7" t="s">
        <v>4076</v>
      </c>
      <c r="G481" s="7" t="s">
        <v>1943</v>
      </c>
      <c r="H481" s="7" t="n">
        <v>20167</v>
      </c>
      <c r="I481" s="1" t="s">
        <v>1944</v>
      </c>
    </row>
    <row r="482" customFormat="false" ht="15" hidden="false" customHeight="false" outlineLevel="0" collapsed="false">
      <c r="A482" s="7" t="s">
        <v>4077</v>
      </c>
      <c r="B482" s="7" t="s">
        <v>4078</v>
      </c>
      <c r="C482" s="7" t="s">
        <v>4079</v>
      </c>
      <c r="D482" s="7" t="s">
        <v>4080</v>
      </c>
      <c r="E482" s="7" t="s">
        <v>4081</v>
      </c>
      <c r="F482" s="7" t="s">
        <v>2006</v>
      </c>
      <c r="G482" s="7" t="s">
        <v>1943</v>
      </c>
      <c r="H482" s="7" t="n">
        <v>23203</v>
      </c>
      <c r="I482" s="1" t="s">
        <v>1953</v>
      </c>
    </row>
    <row r="483" customFormat="false" ht="15" hidden="false" customHeight="false" outlineLevel="0" collapsed="false">
      <c r="A483" s="7" t="s">
        <v>969</v>
      </c>
      <c r="B483" s="7" t="s">
        <v>4082</v>
      </c>
      <c r="C483" s="7" t="s">
        <v>4083</v>
      </c>
      <c r="D483" s="7" t="s">
        <v>4084</v>
      </c>
      <c r="E483" s="7" t="s">
        <v>4085</v>
      </c>
      <c r="F483" s="7" t="s">
        <v>4086</v>
      </c>
      <c r="G483" s="7" t="s">
        <v>2118</v>
      </c>
      <c r="H483" s="7" t="s">
        <v>2395</v>
      </c>
      <c r="I483" s="1" t="s">
        <v>1953</v>
      </c>
    </row>
    <row r="484" customFormat="false" ht="15" hidden="false" customHeight="false" outlineLevel="0" collapsed="false">
      <c r="A484" s="7" t="s">
        <v>971</v>
      </c>
      <c r="B484" s="7" t="s">
        <v>4087</v>
      </c>
      <c r="C484" s="7" t="s">
        <v>4088</v>
      </c>
      <c r="D484" s="7" t="s">
        <v>4089</v>
      </c>
      <c r="E484" s="7" t="s">
        <v>4090</v>
      </c>
      <c r="F484" s="7" t="s">
        <v>2701</v>
      </c>
      <c r="G484" s="7" t="s">
        <v>1943</v>
      </c>
      <c r="H484" s="7" t="n">
        <v>22309</v>
      </c>
      <c r="I484" s="1" t="s">
        <v>1944</v>
      </c>
    </row>
    <row r="485" customFormat="false" ht="15" hidden="false" customHeight="false" outlineLevel="0" collapsed="false">
      <c r="A485" s="7" t="s">
        <v>973</v>
      </c>
      <c r="B485" s="7" t="s">
        <v>4091</v>
      </c>
      <c r="C485" s="7"/>
      <c r="D485" s="7" t="s">
        <v>4092</v>
      </c>
      <c r="E485" s="7" t="s">
        <v>4093</v>
      </c>
      <c r="F485" s="7" t="s">
        <v>2940</v>
      </c>
      <c r="G485" s="7" t="s">
        <v>1943</v>
      </c>
      <c r="H485" s="7" t="n">
        <v>84115</v>
      </c>
      <c r="I485" s="1" t="s">
        <v>1944</v>
      </c>
    </row>
    <row r="486" customFormat="false" ht="15" hidden="false" customHeight="false" outlineLevel="0" collapsed="false">
      <c r="A486" s="7" t="s">
        <v>975</v>
      </c>
      <c r="B486" s="7" t="s">
        <v>4094</v>
      </c>
      <c r="C486" s="7" t="s">
        <v>4095</v>
      </c>
      <c r="D486" s="7"/>
      <c r="E486" s="7" t="s">
        <v>4096</v>
      </c>
      <c r="F486" s="7" t="s">
        <v>1997</v>
      </c>
      <c r="G486" s="7" t="s">
        <v>1943</v>
      </c>
      <c r="H486" s="7" t="n">
        <v>95108</v>
      </c>
      <c r="I486" s="1" t="s">
        <v>1953</v>
      </c>
    </row>
    <row r="487" customFormat="false" ht="16.4" hidden="false" customHeight="false" outlineLevel="0" collapsed="false">
      <c r="A487" s="7" t="s">
        <v>977</v>
      </c>
      <c r="B487" s="7" t="s">
        <v>4097</v>
      </c>
      <c r="C487" s="7" t="s">
        <v>4098</v>
      </c>
      <c r="D487" s="7" t="s">
        <v>4099</v>
      </c>
      <c r="E487" s="7" t="s">
        <v>4100</v>
      </c>
      <c r="F487" s="7" t="s">
        <v>4101</v>
      </c>
      <c r="G487" s="7" t="s">
        <v>1951</v>
      </c>
      <c r="H487" s="7" t="s">
        <v>4102</v>
      </c>
      <c r="I487" s="1" t="s">
        <v>1944</v>
      </c>
    </row>
    <row r="488" customFormat="false" ht="15" hidden="false" customHeight="false" outlineLevel="0" collapsed="false">
      <c r="A488" s="7" t="s">
        <v>979</v>
      </c>
      <c r="B488" s="7" t="s">
        <v>4103</v>
      </c>
      <c r="C488" s="7" t="s">
        <v>4104</v>
      </c>
      <c r="D488" s="7" t="s">
        <v>4105</v>
      </c>
      <c r="E488" s="7" t="s">
        <v>4106</v>
      </c>
      <c r="F488" s="7" t="s">
        <v>4107</v>
      </c>
      <c r="G488" s="7" t="s">
        <v>1951</v>
      </c>
      <c r="H488" s="7" t="s">
        <v>2547</v>
      </c>
      <c r="I488" s="1" t="s">
        <v>1944</v>
      </c>
    </row>
    <row r="489" customFormat="false" ht="15" hidden="false" customHeight="false" outlineLevel="0" collapsed="false">
      <c r="A489" s="7" t="s">
        <v>981</v>
      </c>
      <c r="B489" s="7" t="s">
        <v>4108</v>
      </c>
      <c r="C489" s="7" t="s">
        <v>4109</v>
      </c>
      <c r="D489" s="7" t="s">
        <v>4110</v>
      </c>
      <c r="E489" s="7" t="s">
        <v>4111</v>
      </c>
      <c r="F489" s="7" t="s">
        <v>4107</v>
      </c>
      <c r="G489" s="7" t="s">
        <v>1951</v>
      </c>
      <c r="H489" s="7" t="s">
        <v>2547</v>
      </c>
      <c r="I489" s="1" t="s">
        <v>1953</v>
      </c>
    </row>
    <row r="490" customFormat="false" ht="15" hidden="false" customHeight="false" outlineLevel="0" collapsed="false">
      <c r="A490" s="7" t="s">
        <v>983</v>
      </c>
      <c r="B490" s="7" t="s">
        <v>4112</v>
      </c>
      <c r="C490" s="7" t="s">
        <v>4113</v>
      </c>
      <c r="D490" s="7" t="s">
        <v>4114</v>
      </c>
      <c r="E490" s="7" t="s">
        <v>4115</v>
      </c>
      <c r="F490" s="7" t="s">
        <v>4116</v>
      </c>
      <c r="G490" s="7" t="s">
        <v>1951</v>
      </c>
      <c r="H490" s="7" t="s">
        <v>2857</v>
      </c>
      <c r="I490" s="1" t="s">
        <v>1944</v>
      </c>
    </row>
    <row r="491" customFormat="false" ht="15" hidden="false" customHeight="false" outlineLevel="0" collapsed="false">
      <c r="A491" s="7" t="s">
        <v>985</v>
      </c>
      <c r="B491" s="7" t="s">
        <v>4117</v>
      </c>
      <c r="C491" s="7" t="s">
        <v>4118</v>
      </c>
      <c r="D491" s="7" t="s">
        <v>4119</v>
      </c>
      <c r="E491" s="7" t="s">
        <v>4120</v>
      </c>
      <c r="F491" s="7" t="s">
        <v>2450</v>
      </c>
      <c r="G491" s="7" t="s">
        <v>1943</v>
      </c>
      <c r="H491" s="7" t="n">
        <v>79945</v>
      </c>
      <c r="I491" s="1" t="s">
        <v>1953</v>
      </c>
    </row>
    <row r="492" customFormat="false" ht="15" hidden="false" customHeight="false" outlineLevel="0" collapsed="false">
      <c r="A492" s="7" t="s">
        <v>987</v>
      </c>
      <c r="B492" s="7" t="s">
        <v>4121</v>
      </c>
      <c r="C492" s="7" t="s">
        <v>4122</v>
      </c>
      <c r="D492" s="7" t="s">
        <v>4123</v>
      </c>
      <c r="E492" s="7" t="s">
        <v>4124</v>
      </c>
      <c r="F492" s="7" t="s">
        <v>2193</v>
      </c>
      <c r="G492" s="7" t="s">
        <v>1943</v>
      </c>
      <c r="H492" s="7" t="n">
        <v>33355</v>
      </c>
      <c r="I492" s="1" t="s">
        <v>1953</v>
      </c>
    </row>
    <row r="493" customFormat="false" ht="15" hidden="false" customHeight="false" outlineLevel="0" collapsed="false">
      <c r="A493" s="7" t="s">
        <v>989</v>
      </c>
      <c r="B493" s="7" t="s">
        <v>4125</v>
      </c>
      <c r="C493" s="7"/>
      <c r="D493" s="7" t="s">
        <v>4126</v>
      </c>
      <c r="E493" s="7" t="s">
        <v>4127</v>
      </c>
      <c r="F493" s="7" t="s">
        <v>3485</v>
      </c>
      <c r="G493" s="7" t="s">
        <v>1943</v>
      </c>
      <c r="H493" s="7" t="n">
        <v>46295</v>
      </c>
      <c r="I493" s="1" t="s">
        <v>1953</v>
      </c>
    </row>
    <row r="494" customFormat="false" ht="15" hidden="false" customHeight="false" outlineLevel="0" collapsed="false">
      <c r="A494" s="7" t="s">
        <v>991</v>
      </c>
      <c r="B494" s="7" t="s">
        <v>4128</v>
      </c>
      <c r="C494" s="7" t="s">
        <v>4129</v>
      </c>
      <c r="D494" s="7" t="s">
        <v>4130</v>
      </c>
      <c r="E494" s="7" t="s">
        <v>4131</v>
      </c>
      <c r="F494" s="7" t="s">
        <v>3123</v>
      </c>
      <c r="G494" s="7" t="s">
        <v>1943</v>
      </c>
      <c r="H494" s="7" t="n">
        <v>53234</v>
      </c>
      <c r="I494" s="1" t="s">
        <v>1944</v>
      </c>
    </row>
    <row r="495" customFormat="false" ht="15" hidden="false" customHeight="false" outlineLevel="0" collapsed="false">
      <c r="A495" s="7" t="s">
        <v>993</v>
      </c>
      <c r="B495" s="7" t="s">
        <v>4132</v>
      </c>
      <c r="C495" s="7" t="s">
        <v>4133</v>
      </c>
      <c r="D495" s="7" t="s">
        <v>4134</v>
      </c>
      <c r="E495" s="7" t="s">
        <v>4135</v>
      </c>
      <c r="F495" s="7" t="s">
        <v>3332</v>
      </c>
      <c r="G495" s="7" t="s">
        <v>2118</v>
      </c>
      <c r="H495" s="7" t="s">
        <v>3333</v>
      </c>
      <c r="I495" s="1" t="s">
        <v>1953</v>
      </c>
    </row>
    <row r="496" customFormat="false" ht="15" hidden="false" customHeight="false" outlineLevel="0" collapsed="false">
      <c r="A496" s="7" t="s">
        <v>995</v>
      </c>
      <c r="B496" s="7" t="s">
        <v>4136</v>
      </c>
      <c r="C496" s="7" t="s">
        <v>4137</v>
      </c>
      <c r="D496" s="7" t="s">
        <v>4138</v>
      </c>
      <c r="E496" s="7" t="s">
        <v>4139</v>
      </c>
      <c r="F496" s="7" t="s">
        <v>3072</v>
      </c>
      <c r="G496" s="7" t="s">
        <v>1943</v>
      </c>
      <c r="H496" s="7" t="n">
        <v>70836</v>
      </c>
      <c r="I496" s="1" t="s">
        <v>1953</v>
      </c>
    </row>
    <row r="497" customFormat="false" ht="15" hidden="false" customHeight="false" outlineLevel="0" collapsed="false">
      <c r="A497" s="7" t="s">
        <v>997</v>
      </c>
      <c r="B497" s="7" t="s">
        <v>4140</v>
      </c>
      <c r="C497" s="7"/>
      <c r="D497" s="7" t="s">
        <v>4141</v>
      </c>
      <c r="E497" s="7" t="s">
        <v>4142</v>
      </c>
      <c r="F497" s="7" t="s">
        <v>3285</v>
      </c>
      <c r="G497" s="7" t="s">
        <v>1943</v>
      </c>
      <c r="H497" s="7" t="n">
        <v>6816</v>
      </c>
      <c r="I497" s="1" t="s">
        <v>1944</v>
      </c>
    </row>
    <row r="498" customFormat="false" ht="15" hidden="false" customHeight="false" outlineLevel="0" collapsed="false">
      <c r="A498" s="7" t="s">
        <v>999</v>
      </c>
      <c r="B498" s="7" t="s">
        <v>4143</v>
      </c>
      <c r="C498" s="7" t="s">
        <v>4144</v>
      </c>
      <c r="D498" s="7" t="s">
        <v>4145</v>
      </c>
      <c r="E498" s="7" t="s">
        <v>4146</v>
      </c>
      <c r="F498" s="7" t="s">
        <v>2227</v>
      </c>
      <c r="G498" s="7" t="s">
        <v>1943</v>
      </c>
      <c r="H498" s="7" t="n">
        <v>32590</v>
      </c>
      <c r="I498" s="1" t="s">
        <v>1953</v>
      </c>
    </row>
    <row r="499" customFormat="false" ht="15" hidden="false" customHeight="false" outlineLevel="0" collapsed="false">
      <c r="A499" s="7" t="s">
        <v>1001</v>
      </c>
      <c r="B499" s="7" t="s">
        <v>4147</v>
      </c>
      <c r="C499" s="7" t="s">
        <v>4148</v>
      </c>
      <c r="D499" s="7" t="s">
        <v>4149</v>
      </c>
      <c r="E499" s="7" t="s">
        <v>4150</v>
      </c>
      <c r="F499" s="7" t="s">
        <v>4151</v>
      </c>
      <c r="G499" s="7" t="s">
        <v>1951</v>
      </c>
      <c r="H499" s="7" t="s">
        <v>2085</v>
      </c>
      <c r="I499" s="1" t="s">
        <v>1953</v>
      </c>
    </row>
    <row r="500" customFormat="false" ht="15" hidden="false" customHeight="false" outlineLevel="0" collapsed="false">
      <c r="A500" s="7" t="s">
        <v>4152</v>
      </c>
      <c r="B500" s="7" t="s">
        <v>4153</v>
      </c>
      <c r="C500" s="7" t="s">
        <v>4154</v>
      </c>
      <c r="D500" s="7" t="s">
        <v>4155</v>
      </c>
      <c r="E500" s="7" t="s">
        <v>4156</v>
      </c>
      <c r="F500" s="7" t="s">
        <v>3240</v>
      </c>
      <c r="G500" s="7" t="s">
        <v>2118</v>
      </c>
      <c r="H500" s="7" t="s">
        <v>3241</v>
      </c>
      <c r="I500" s="1" t="s">
        <v>1944</v>
      </c>
    </row>
    <row r="501" customFormat="false" ht="15" hidden="false" customHeight="false" outlineLevel="0" collapsed="false">
      <c r="A501" s="7" t="s">
        <v>1005</v>
      </c>
      <c r="B501" s="7" t="s">
        <v>4157</v>
      </c>
      <c r="C501" s="7"/>
      <c r="D501" s="7" t="s">
        <v>4158</v>
      </c>
      <c r="E501" s="7" t="s">
        <v>4159</v>
      </c>
      <c r="F501" s="7" t="s">
        <v>2935</v>
      </c>
      <c r="G501" s="7" t="s">
        <v>1951</v>
      </c>
      <c r="H501" s="7" t="s">
        <v>2085</v>
      </c>
      <c r="I501" s="1" t="s">
        <v>1944</v>
      </c>
    </row>
    <row r="502" customFormat="false" ht="15" hidden="false" customHeight="false" outlineLevel="0" collapsed="false">
      <c r="A502" s="7" t="s">
        <v>1007</v>
      </c>
      <c r="B502" s="7" t="s">
        <v>4160</v>
      </c>
      <c r="C502" s="7"/>
      <c r="D502" s="7" t="s">
        <v>4161</v>
      </c>
      <c r="E502" s="7" t="s">
        <v>4162</v>
      </c>
      <c r="F502" s="7" t="s">
        <v>2050</v>
      </c>
      <c r="G502" s="7" t="s">
        <v>1943</v>
      </c>
      <c r="H502" s="7" t="n">
        <v>49518</v>
      </c>
      <c r="I502" s="1" t="s">
        <v>1953</v>
      </c>
    </row>
    <row r="503" customFormat="false" ht="15" hidden="false" customHeight="false" outlineLevel="0" collapsed="false">
      <c r="A503" s="7" t="s">
        <v>1009</v>
      </c>
      <c r="B503" s="7" t="s">
        <v>4163</v>
      </c>
      <c r="C503" s="7" t="s">
        <v>4164</v>
      </c>
      <c r="D503" s="7" t="s">
        <v>4165</v>
      </c>
      <c r="E503" s="7" t="s">
        <v>4166</v>
      </c>
      <c r="F503" s="7" t="s">
        <v>3367</v>
      </c>
      <c r="G503" s="7" t="s">
        <v>2118</v>
      </c>
      <c r="H503" s="7" t="s">
        <v>3368</v>
      </c>
      <c r="I503" s="1" t="s">
        <v>1953</v>
      </c>
    </row>
    <row r="504" customFormat="false" ht="15" hidden="false" customHeight="false" outlineLevel="0" collapsed="false">
      <c r="A504" s="7" t="s">
        <v>4167</v>
      </c>
      <c r="B504" s="7" t="s">
        <v>4168</v>
      </c>
      <c r="C504" s="7" t="s">
        <v>4169</v>
      </c>
      <c r="D504" s="7" t="s">
        <v>4170</v>
      </c>
      <c r="E504" s="7" t="s">
        <v>4171</v>
      </c>
      <c r="F504" s="7" t="s">
        <v>2377</v>
      </c>
      <c r="G504" s="7" t="s">
        <v>1943</v>
      </c>
      <c r="H504" s="7" t="n">
        <v>66160</v>
      </c>
      <c r="I504" s="1" t="s">
        <v>1953</v>
      </c>
    </row>
    <row r="505" customFormat="false" ht="15" hidden="false" customHeight="false" outlineLevel="0" collapsed="false">
      <c r="A505" s="7" t="s">
        <v>4172</v>
      </c>
      <c r="B505" s="7" t="s">
        <v>4173</v>
      </c>
      <c r="C505" s="7"/>
      <c r="D505" s="7" t="s">
        <v>4174</v>
      </c>
      <c r="E505" s="7" t="s">
        <v>4175</v>
      </c>
      <c r="F505" s="7" t="s">
        <v>4176</v>
      </c>
      <c r="G505" s="7" t="s">
        <v>1943</v>
      </c>
      <c r="H505" s="7" t="n">
        <v>14905</v>
      </c>
      <c r="I505" s="1" t="s">
        <v>1953</v>
      </c>
    </row>
    <row r="506" customFormat="false" ht="15" hidden="false" customHeight="false" outlineLevel="0" collapsed="false">
      <c r="A506" s="7" t="s">
        <v>4177</v>
      </c>
      <c r="B506" s="7" t="s">
        <v>4178</v>
      </c>
      <c r="C506" s="7" t="s">
        <v>4179</v>
      </c>
      <c r="D506" s="7" t="s">
        <v>4180</v>
      </c>
      <c r="E506" s="7" t="s">
        <v>4181</v>
      </c>
      <c r="F506" s="7" t="s">
        <v>3123</v>
      </c>
      <c r="G506" s="7" t="s">
        <v>1943</v>
      </c>
      <c r="H506" s="7" t="n">
        <v>53205</v>
      </c>
      <c r="I506" s="1" t="s">
        <v>1944</v>
      </c>
    </row>
    <row r="507" customFormat="false" ht="15" hidden="false" customHeight="false" outlineLevel="0" collapsed="false">
      <c r="A507" s="7" t="s">
        <v>1011</v>
      </c>
      <c r="B507" s="7" t="s">
        <v>4182</v>
      </c>
      <c r="C507" s="7" t="s">
        <v>4183</v>
      </c>
      <c r="D507" s="7" t="s">
        <v>4184</v>
      </c>
      <c r="E507" s="7" t="s">
        <v>4185</v>
      </c>
      <c r="F507" s="7" t="s">
        <v>4186</v>
      </c>
      <c r="G507" s="7" t="s">
        <v>1943</v>
      </c>
      <c r="H507" s="7" t="n">
        <v>27264</v>
      </c>
      <c r="I507" s="1" t="s">
        <v>1953</v>
      </c>
    </row>
    <row r="508" customFormat="false" ht="15" hidden="false" customHeight="false" outlineLevel="0" collapsed="false">
      <c r="A508" s="7" t="s">
        <v>1013</v>
      </c>
      <c r="B508" s="7" t="s">
        <v>4187</v>
      </c>
      <c r="C508" s="7" t="s">
        <v>4188</v>
      </c>
      <c r="D508" s="7" t="s">
        <v>4189</v>
      </c>
      <c r="E508" s="7" t="s">
        <v>4190</v>
      </c>
      <c r="F508" s="7" t="s">
        <v>2450</v>
      </c>
      <c r="G508" s="7" t="s">
        <v>1943</v>
      </c>
      <c r="H508" s="7" t="n">
        <v>88546</v>
      </c>
      <c r="I508" s="1" t="s">
        <v>1944</v>
      </c>
    </row>
    <row r="509" customFormat="false" ht="15" hidden="false" customHeight="false" outlineLevel="0" collapsed="false">
      <c r="A509" s="7" t="s">
        <v>1015</v>
      </c>
      <c r="B509" s="7" t="s">
        <v>4191</v>
      </c>
      <c r="C509" s="7" t="s">
        <v>4192</v>
      </c>
      <c r="D509" s="7" t="s">
        <v>4193</v>
      </c>
      <c r="E509" s="7" t="s">
        <v>4194</v>
      </c>
      <c r="F509" s="7" t="s">
        <v>4195</v>
      </c>
      <c r="G509" s="7" t="s">
        <v>1943</v>
      </c>
      <c r="H509" s="7" t="n">
        <v>44185</v>
      </c>
      <c r="I509" s="1" t="s">
        <v>1944</v>
      </c>
    </row>
    <row r="510" customFormat="false" ht="15" hidden="false" customHeight="false" outlineLevel="0" collapsed="false">
      <c r="A510" s="7" t="s">
        <v>1017</v>
      </c>
      <c r="B510" s="7" t="s">
        <v>4196</v>
      </c>
      <c r="C510" s="7" t="s">
        <v>4197</v>
      </c>
      <c r="D510" s="7" t="s">
        <v>4198</v>
      </c>
      <c r="E510" s="7" t="s">
        <v>4199</v>
      </c>
      <c r="F510" s="7" t="s">
        <v>4200</v>
      </c>
      <c r="G510" s="7" t="s">
        <v>1951</v>
      </c>
      <c r="H510" s="7" t="s">
        <v>4201</v>
      </c>
      <c r="I510" s="1" t="s">
        <v>1953</v>
      </c>
    </row>
    <row r="511" customFormat="false" ht="15" hidden="false" customHeight="false" outlineLevel="0" collapsed="false">
      <c r="A511" s="7" t="s">
        <v>1003</v>
      </c>
      <c r="B511" s="7" t="s">
        <v>4202</v>
      </c>
      <c r="C511" s="7" t="s">
        <v>4203</v>
      </c>
      <c r="D511" s="7" t="s">
        <v>4204</v>
      </c>
      <c r="E511" s="7" t="s">
        <v>4205</v>
      </c>
      <c r="F511" s="7" t="s">
        <v>4206</v>
      </c>
      <c r="G511" s="7" t="s">
        <v>1951</v>
      </c>
      <c r="H511" s="7" t="s">
        <v>4207</v>
      </c>
      <c r="I511" s="1" t="s">
        <v>1944</v>
      </c>
    </row>
    <row r="512" customFormat="false" ht="15" hidden="false" customHeight="false" outlineLevel="0" collapsed="false">
      <c r="A512" s="7" t="s">
        <v>1020</v>
      </c>
      <c r="B512" s="7" t="s">
        <v>4208</v>
      </c>
      <c r="C512" s="7" t="s">
        <v>4209</v>
      </c>
      <c r="D512" s="7" t="s">
        <v>4210</v>
      </c>
      <c r="E512" s="7" t="s">
        <v>4211</v>
      </c>
      <c r="F512" s="7" t="s">
        <v>3751</v>
      </c>
      <c r="G512" s="7" t="s">
        <v>1951</v>
      </c>
      <c r="H512" s="7" t="s">
        <v>3752</v>
      </c>
      <c r="I512" s="1" t="s">
        <v>1944</v>
      </c>
    </row>
    <row r="513" customFormat="false" ht="15" hidden="false" customHeight="false" outlineLevel="0" collapsed="false">
      <c r="A513" s="7" t="s">
        <v>1022</v>
      </c>
      <c r="B513" s="7" t="s">
        <v>4212</v>
      </c>
      <c r="C513" s="7" t="s">
        <v>4213</v>
      </c>
      <c r="D513" s="7" t="s">
        <v>4214</v>
      </c>
      <c r="E513" s="7" t="s">
        <v>4215</v>
      </c>
      <c r="F513" s="7" t="s">
        <v>2174</v>
      </c>
      <c r="G513" s="7" t="s">
        <v>1943</v>
      </c>
      <c r="H513" s="7" t="n">
        <v>35244</v>
      </c>
      <c r="I513" s="1" t="s">
        <v>1944</v>
      </c>
    </row>
    <row r="514" customFormat="false" ht="15" hidden="false" customHeight="false" outlineLevel="0" collapsed="false">
      <c r="A514" s="7" t="s">
        <v>1024</v>
      </c>
      <c r="B514" s="7" t="s">
        <v>4216</v>
      </c>
      <c r="C514" s="7" t="s">
        <v>4217</v>
      </c>
      <c r="D514" s="7" t="s">
        <v>4218</v>
      </c>
      <c r="E514" s="7" t="s">
        <v>4219</v>
      </c>
      <c r="F514" s="7" t="s">
        <v>4220</v>
      </c>
      <c r="G514" s="7" t="s">
        <v>1943</v>
      </c>
      <c r="H514" s="7" t="n">
        <v>56372</v>
      </c>
      <c r="I514" s="1" t="s">
        <v>1953</v>
      </c>
    </row>
    <row r="515" customFormat="false" ht="15" hidden="false" customHeight="false" outlineLevel="0" collapsed="false">
      <c r="A515" s="7" t="s">
        <v>1026</v>
      </c>
      <c r="B515" s="7" t="s">
        <v>4221</v>
      </c>
      <c r="C515" s="7" t="s">
        <v>4222</v>
      </c>
      <c r="D515" s="7"/>
      <c r="E515" s="7" t="s">
        <v>4223</v>
      </c>
      <c r="F515" s="7" t="s">
        <v>2019</v>
      </c>
      <c r="G515" s="7" t="s">
        <v>1943</v>
      </c>
      <c r="H515" s="7" t="n">
        <v>19191</v>
      </c>
      <c r="I515" s="1" t="s">
        <v>1953</v>
      </c>
    </row>
    <row r="516" customFormat="false" ht="15" hidden="false" customHeight="false" outlineLevel="0" collapsed="false">
      <c r="A516" s="7" t="s">
        <v>1028</v>
      </c>
      <c r="B516" s="7" t="s">
        <v>4224</v>
      </c>
      <c r="C516" s="7" t="s">
        <v>4225</v>
      </c>
      <c r="D516" s="7" t="s">
        <v>4226</v>
      </c>
      <c r="E516" s="7" t="s">
        <v>4227</v>
      </c>
      <c r="F516" s="7" t="s">
        <v>2823</v>
      </c>
      <c r="G516" s="7" t="s">
        <v>1943</v>
      </c>
      <c r="H516" s="7" t="n">
        <v>48211</v>
      </c>
      <c r="I516" s="1" t="s">
        <v>1944</v>
      </c>
    </row>
    <row r="517" customFormat="false" ht="15" hidden="false" customHeight="false" outlineLevel="0" collapsed="false">
      <c r="A517" s="7" t="s">
        <v>1030</v>
      </c>
      <c r="B517" s="7" t="s">
        <v>4228</v>
      </c>
      <c r="C517" s="7" t="s">
        <v>4229</v>
      </c>
      <c r="D517" s="7" t="s">
        <v>4230</v>
      </c>
      <c r="E517" s="7" t="s">
        <v>4231</v>
      </c>
      <c r="F517" s="7" t="s">
        <v>2015</v>
      </c>
      <c r="G517" s="7" t="s">
        <v>1943</v>
      </c>
      <c r="H517" s="7" t="n">
        <v>63180</v>
      </c>
      <c r="I517" s="1" t="s">
        <v>1953</v>
      </c>
    </row>
    <row r="518" customFormat="false" ht="15" hidden="false" customHeight="false" outlineLevel="0" collapsed="false">
      <c r="A518" s="7" t="s">
        <v>1032</v>
      </c>
      <c r="B518" s="7" t="s">
        <v>4232</v>
      </c>
      <c r="C518" s="7"/>
      <c r="D518" s="7" t="s">
        <v>4233</v>
      </c>
      <c r="E518" s="7" t="s">
        <v>4234</v>
      </c>
      <c r="F518" s="7" t="s">
        <v>4235</v>
      </c>
      <c r="G518" s="7" t="s">
        <v>1943</v>
      </c>
      <c r="H518" s="7" t="n">
        <v>12305</v>
      </c>
      <c r="I518" s="1" t="s">
        <v>1944</v>
      </c>
    </row>
    <row r="519" customFormat="false" ht="15" hidden="false" customHeight="false" outlineLevel="0" collapsed="false">
      <c r="A519" s="7" t="s">
        <v>1034</v>
      </c>
      <c r="B519" s="7" t="s">
        <v>4236</v>
      </c>
      <c r="C519" s="7"/>
      <c r="D519" s="7" t="s">
        <v>4237</v>
      </c>
      <c r="E519" s="7" t="s">
        <v>4238</v>
      </c>
      <c r="F519" s="7" t="s">
        <v>4239</v>
      </c>
      <c r="G519" s="7" t="s">
        <v>1943</v>
      </c>
      <c r="H519" s="7" t="n">
        <v>33805</v>
      </c>
      <c r="I519" s="1" t="s">
        <v>1953</v>
      </c>
    </row>
    <row r="520" customFormat="false" ht="15" hidden="false" customHeight="false" outlineLevel="0" collapsed="false">
      <c r="A520" s="7" t="s">
        <v>1036</v>
      </c>
      <c r="B520" s="7" t="s">
        <v>4240</v>
      </c>
      <c r="C520" s="7" t="s">
        <v>4241</v>
      </c>
      <c r="D520" s="7" t="s">
        <v>4242</v>
      </c>
      <c r="E520" s="7" t="s">
        <v>4243</v>
      </c>
      <c r="F520" s="7" t="s">
        <v>4244</v>
      </c>
      <c r="G520" s="7" t="s">
        <v>1943</v>
      </c>
      <c r="H520" s="7" t="n">
        <v>32941</v>
      </c>
      <c r="I520" s="1" t="s">
        <v>1953</v>
      </c>
    </row>
    <row r="521" customFormat="false" ht="15" hidden="false" customHeight="false" outlineLevel="0" collapsed="false">
      <c r="A521" s="7" t="s">
        <v>4245</v>
      </c>
      <c r="B521" s="7" t="s">
        <v>4246</v>
      </c>
      <c r="C521" s="7" t="s">
        <v>4247</v>
      </c>
      <c r="D521" s="7" t="s">
        <v>4248</v>
      </c>
      <c r="E521" s="7" t="s">
        <v>4249</v>
      </c>
      <c r="F521" s="7" t="s">
        <v>2029</v>
      </c>
      <c r="G521" s="7" t="s">
        <v>1943</v>
      </c>
      <c r="H521" s="7" t="n">
        <v>77075</v>
      </c>
      <c r="I521" s="1" t="s">
        <v>1953</v>
      </c>
    </row>
    <row r="522" customFormat="false" ht="15" hidden="false" customHeight="false" outlineLevel="0" collapsed="false">
      <c r="A522" s="7" t="s">
        <v>1039</v>
      </c>
      <c r="B522" s="7" t="s">
        <v>4250</v>
      </c>
      <c r="C522" s="7" t="s">
        <v>4251</v>
      </c>
      <c r="D522" s="7" t="s">
        <v>4252</v>
      </c>
      <c r="E522" s="7" t="s">
        <v>4253</v>
      </c>
      <c r="F522" s="7" t="s">
        <v>2146</v>
      </c>
      <c r="G522" s="7" t="s">
        <v>1943</v>
      </c>
      <c r="H522" s="7" t="n">
        <v>70179</v>
      </c>
      <c r="I522" s="1" t="s">
        <v>1953</v>
      </c>
    </row>
    <row r="523" customFormat="false" ht="15" hidden="false" customHeight="false" outlineLevel="0" collapsed="false">
      <c r="A523" s="7" t="s">
        <v>4254</v>
      </c>
      <c r="B523" s="7" t="s">
        <v>4255</v>
      </c>
      <c r="C523" s="7" t="s">
        <v>4256</v>
      </c>
      <c r="D523" s="7" t="s">
        <v>4257</v>
      </c>
      <c r="E523" s="7" t="s">
        <v>4258</v>
      </c>
      <c r="F523" s="7" t="s">
        <v>2364</v>
      </c>
      <c r="G523" s="7" t="s">
        <v>1943</v>
      </c>
      <c r="H523" s="7" t="n">
        <v>73142</v>
      </c>
      <c r="I523" s="1" t="s">
        <v>1953</v>
      </c>
    </row>
    <row r="524" customFormat="false" ht="15" hidden="false" customHeight="false" outlineLevel="0" collapsed="false">
      <c r="A524" s="7" t="s">
        <v>1041</v>
      </c>
      <c r="B524" s="7" t="s">
        <v>4259</v>
      </c>
      <c r="C524" s="7" t="s">
        <v>4260</v>
      </c>
      <c r="D524" s="7" t="s">
        <v>4261</v>
      </c>
      <c r="E524" s="7" t="s">
        <v>4262</v>
      </c>
      <c r="F524" s="7" t="s">
        <v>3512</v>
      </c>
      <c r="G524" s="7" t="s">
        <v>1943</v>
      </c>
      <c r="H524" s="7" t="n">
        <v>66617</v>
      </c>
      <c r="I524" s="1" t="s">
        <v>1953</v>
      </c>
    </row>
    <row r="525" customFormat="false" ht="15" hidden="false" customHeight="false" outlineLevel="0" collapsed="false">
      <c r="A525" s="7" t="s">
        <v>1043</v>
      </c>
      <c r="B525" s="7" t="s">
        <v>4263</v>
      </c>
      <c r="C525" s="7" t="s">
        <v>4264</v>
      </c>
      <c r="D525" s="7" t="s">
        <v>4265</v>
      </c>
      <c r="E525" s="7" t="s">
        <v>4266</v>
      </c>
      <c r="F525" s="7" t="s">
        <v>4267</v>
      </c>
      <c r="G525" s="7" t="s">
        <v>1951</v>
      </c>
      <c r="H525" s="7" t="s">
        <v>3620</v>
      </c>
      <c r="I525" s="1" t="s">
        <v>1953</v>
      </c>
    </row>
    <row r="526" customFormat="false" ht="15" hidden="false" customHeight="false" outlineLevel="0" collapsed="false">
      <c r="A526" s="7" t="s">
        <v>1045</v>
      </c>
      <c r="B526" s="7" t="s">
        <v>4268</v>
      </c>
      <c r="C526" s="7"/>
      <c r="D526" s="7" t="s">
        <v>4269</v>
      </c>
      <c r="E526" s="7" t="s">
        <v>4270</v>
      </c>
      <c r="F526" s="7" t="s">
        <v>1964</v>
      </c>
      <c r="G526" s="7" t="s">
        <v>1943</v>
      </c>
      <c r="H526" s="7" t="n">
        <v>62723</v>
      </c>
      <c r="I526" s="1" t="s">
        <v>1953</v>
      </c>
    </row>
    <row r="527" customFormat="false" ht="15" hidden="false" customHeight="false" outlineLevel="0" collapsed="false">
      <c r="A527" s="7" t="s">
        <v>1047</v>
      </c>
      <c r="B527" s="7" t="s">
        <v>4271</v>
      </c>
      <c r="C527" s="7"/>
      <c r="D527" s="7" t="s">
        <v>4272</v>
      </c>
      <c r="E527" s="7" t="s">
        <v>4273</v>
      </c>
      <c r="F527" s="7" t="s">
        <v>4274</v>
      </c>
      <c r="G527" s="7" t="s">
        <v>1943</v>
      </c>
      <c r="H527" s="7" t="n">
        <v>8104</v>
      </c>
      <c r="I527" s="1" t="s">
        <v>1944</v>
      </c>
    </row>
    <row r="528" customFormat="false" ht="15" hidden="false" customHeight="false" outlineLevel="0" collapsed="false">
      <c r="A528" s="7" t="s">
        <v>1049</v>
      </c>
      <c r="B528" s="7" t="s">
        <v>4275</v>
      </c>
      <c r="C528" s="7" t="s">
        <v>4276</v>
      </c>
      <c r="D528" s="7" t="s">
        <v>4277</v>
      </c>
      <c r="E528" s="7" t="s">
        <v>4278</v>
      </c>
      <c r="F528" s="7" t="s">
        <v>3494</v>
      </c>
      <c r="G528" s="7" t="s">
        <v>1943</v>
      </c>
      <c r="H528" s="7" t="n">
        <v>98185</v>
      </c>
      <c r="I528" s="1" t="s">
        <v>1944</v>
      </c>
    </row>
    <row r="529" customFormat="false" ht="15" hidden="false" customHeight="false" outlineLevel="0" collapsed="false">
      <c r="A529" s="7" t="s">
        <v>1051</v>
      </c>
      <c r="B529" s="7" t="s">
        <v>4279</v>
      </c>
      <c r="C529" s="7" t="s">
        <v>4280</v>
      </c>
      <c r="D529" s="7" t="s">
        <v>4281</v>
      </c>
      <c r="E529" s="7" t="s">
        <v>4282</v>
      </c>
      <c r="F529" s="7" t="s">
        <v>2244</v>
      </c>
      <c r="G529" s="7" t="s">
        <v>2118</v>
      </c>
      <c r="H529" s="7" t="s">
        <v>2245</v>
      </c>
      <c r="I529" s="1" t="s">
        <v>1953</v>
      </c>
    </row>
    <row r="530" customFormat="false" ht="15" hidden="false" customHeight="false" outlineLevel="0" collapsed="false">
      <c r="A530" s="7" t="s">
        <v>1053</v>
      </c>
      <c r="B530" s="7" t="s">
        <v>4283</v>
      </c>
      <c r="C530" s="7" t="s">
        <v>4284</v>
      </c>
      <c r="D530" s="7" t="s">
        <v>4285</v>
      </c>
      <c r="E530" s="7" t="s">
        <v>4286</v>
      </c>
      <c r="F530" s="7" t="s">
        <v>4287</v>
      </c>
      <c r="G530" s="7" t="s">
        <v>1943</v>
      </c>
      <c r="H530" s="7" t="n">
        <v>76711</v>
      </c>
      <c r="I530" s="1" t="s">
        <v>1953</v>
      </c>
    </row>
    <row r="531" customFormat="false" ht="15" hidden="false" customHeight="false" outlineLevel="0" collapsed="false">
      <c r="A531" s="7" t="s">
        <v>1055</v>
      </c>
      <c r="B531" s="7" t="s">
        <v>4288</v>
      </c>
      <c r="C531" s="7" t="s">
        <v>4289</v>
      </c>
      <c r="D531" s="7" t="s">
        <v>4290</v>
      </c>
      <c r="E531" s="7" t="s">
        <v>4291</v>
      </c>
      <c r="F531" s="7" t="s">
        <v>2006</v>
      </c>
      <c r="G531" s="7" t="s">
        <v>1943</v>
      </c>
      <c r="H531" s="7" t="n">
        <v>23242</v>
      </c>
      <c r="I531" s="1" t="s">
        <v>1953</v>
      </c>
    </row>
    <row r="532" customFormat="false" ht="15" hidden="false" customHeight="false" outlineLevel="0" collapsed="false">
      <c r="A532" s="7" t="s">
        <v>1057</v>
      </c>
      <c r="B532" s="7" t="s">
        <v>4292</v>
      </c>
      <c r="C532" s="7" t="s">
        <v>4293</v>
      </c>
      <c r="D532" s="7" t="s">
        <v>4294</v>
      </c>
      <c r="E532" s="7" t="s">
        <v>4295</v>
      </c>
      <c r="F532" s="7" t="s">
        <v>2213</v>
      </c>
      <c r="G532" s="7" t="s">
        <v>1943</v>
      </c>
      <c r="H532" s="7" t="n">
        <v>43610</v>
      </c>
      <c r="I532" s="1" t="s">
        <v>1953</v>
      </c>
    </row>
    <row r="533" customFormat="false" ht="15" hidden="false" customHeight="false" outlineLevel="0" collapsed="false">
      <c r="A533" s="7" t="s">
        <v>1059</v>
      </c>
      <c r="B533" s="7" t="s">
        <v>4296</v>
      </c>
      <c r="C533" s="7" t="s">
        <v>4297</v>
      </c>
      <c r="D533" s="7" t="s">
        <v>4298</v>
      </c>
      <c r="E533" s="7" t="s">
        <v>4299</v>
      </c>
      <c r="F533" s="7" t="s">
        <v>2483</v>
      </c>
      <c r="G533" s="7" t="s">
        <v>1943</v>
      </c>
      <c r="H533" s="7" t="n">
        <v>25705</v>
      </c>
      <c r="I533" s="1" t="s">
        <v>1953</v>
      </c>
    </row>
    <row r="534" customFormat="false" ht="15" hidden="false" customHeight="false" outlineLevel="0" collapsed="false">
      <c r="A534" s="7" t="s">
        <v>1061</v>
      </c>
      <c r="B534" s="7" t="s">
        <v>4300</v>
      </c>
      <c r="C534" s="7" t="s">
        <v>4301</v>
      </c>
      <c r="D534" s="7" t="s">
        <v>4302</v>
      </c>
      <c r="E534" s="7" t="s">
        <v>4303</v>
      </c>
      <c r="F534" s="7" t="s">
        <v>4304</v>
      </c>
      <c r="G534" s="7" t="s">
        <v>1943</v>
      </c>
      <c r="H534" s="7" t="n">
        <v>33884</v>
      </c>
      <c r="I534" s="1" t="s">
        <v>1944</v>
      </c>
    </row>
    <row r="535" customFormat="false" ht="15" hidden="false" customHeight="false" outlineLevel="0" collapsed="false">
      <c r="A535" s="7" t="s">
        <v>1063</v>
      </c>
      <c r="B535" s="7" t="s">
        <v>4305</v>
      </c>
      <c r="C535" s="7"/>
      <c r="D535" s="7" t="s">
        <v>4306</v>
      </c>
      <c r="E535" s="7" t="s">
        <v>4307</v>
      </c>
      <c r="F535" s="7" t="s">
        <v>2327</v>
      </c>
      <c r="G535" s="7" t="s">
        <v>1943</v>
      </c>
      <c r="H535" s="7" t="n">
        <v>75323</v>
      </c>
      <c r="I535" s="1" t="s">
        <v>1953</v>
      </c>
    </row>
    <row r="536" customFormat="false" ht="15" hidden="false" customHeight="false" outlineLevel="0" collapsed="false">
      <c r="A536" s="7" t="s">
        <v>1065</v>
      </c>
      <c r="B536" s="7" t="s">
        <v>4308</v>
      </c>
      <c r="C536" s="7" t="s">
        <v>4309</v>
      </c>
      <c r="D536" s="7" t="s">
        <v>4310</v>
      </c>
      <c r="E536" s="7" t="s">
        <v>4311</v>
      </c>
      <c r="F536" s="7" t="s">
        <v>2347</v>
      </c>
      <c r="G536" s="7" t="s">
        <v>1951</v>
      </c>
      <c r="H536" s="7" t="s">
        <v>2348</v>
      </c>
      <c r="I536" s="1" t="s">
        <v>1944</v>
      </c>
    </row>
    <row r="537" customFormat="false" ht="15" hidden="false" customHeight="false" outlineLevel="0" collapsed="false">
      <c r="A537" s="7" t="s">
        <v>1067</v>
      </c>
      <c r="B537" s="7" t="s">
        <v>4312</v>
      </c>
      <c r="C537" s="7"/>
      <c r="D537" s="7" t="s">
        <v>4313</v>
      </c>
      <c r="E537" s="7" t="s">
        <v>4314</v>
      </c>
      <c r="F537" s="7" t="s">
        <v>2602</v>
      </c>
      <c r="G537" s="7" t="s">
        <v>1951</v>
      </c>
      <c r="H537" s="7" t="s">
        <v>2547</v>
      </c>
      <c r="I537" s="1" t="s">
        <v>1953</v>
      </c>
    </row>
    <row r="538" customFormat="false" ht="15" hidden="false" customHeight="false" outlineLevel="0" collapsed="false">
      <c r="A538" s="7" t="s">
        <v>4315</v>
      </c>
      <c r="B538" s="7" t="s">
        <v>4316</v>
      </c>
      <c r="C538" s="7" t="s">
        <v>4317</v>
      </c>
      <c r="D538" s="7" t="s">
        <v>4318</v>
      </c>
      <c r="E538" s="7" t="s">
        <v>4319</v>
      </c>
      <c r="F538" s="7" t="s">
        <v>2289</v>
      </c>
      <c r="G538" s="7" t="s">
        <v>1943</v>
      </c>
      <c r="H538" s="7" t="n">
        <v>43231</v>
      </c>
      <c r="I538" s="1" t="s">
        <v>1953</v>
      </c>
    </row>
    <row r="539" customFormat="false" ht="15" hidden="false" customHeight="false" outlineLevel="0" collapsed="false">
      <c r="A539" s="7" t="s">
        <v>1070</v>
      </c>
      <c r="B539" s="7" t="s">
        <v>4320</v>
      </c>
      <c r="C539" s="7" t="s">
        <v>4321</v>
      </c>
      <c r="D539" s="7"/>
      <c r="E539" s="7" t="s">
        <v>4322</v>
      </c>
      <c r="F539" s="7" t="s">
        <v>2557</v>
      </c>
      <c r="G539" s="7" t="s">
        <v>1943</v>
      </c>
      <c r="H539" s="7" t="n">
        <v>47747</v>
      </c>
      <c r="I539" s="1" t="s">
        <v>1944</v>
      </c>
    </row>
    <row r="540" customFormat="false" ht="15" hidden="false" customHeight="false" outlineLevel="0" collapsed="false">
      <c r="A540" s="7" t="s">
        <v>1072</v>
      </c>
      <c r="B540" s="7" t="s">
        <v>4323</v>
      </c>
      <c r="C540" s="7" t="s">
        <v>4324</v>
      </c>
      <c r="D540" s="7"/>
      <c r="E540" s="7" t="s">
        <v>4325</v>
      </c>
      <c r="F540" s="7" t="s">
        <v>4326</v>
      </c>
      <c r="G540" s="7" t="s">
        <v>1943</v>
      </c>
      <c r="H540" s="7" t="n">
        <v>60567</v>
      </c>
      <c r="I540" s="1" t="s">
        <v>1944</v>
      </c>
    </row>
    <row r="541" customFormat="false" ht="15" hidden="false" customHeight="false" outlineLevel="0" collapsed="false">
      <c r="A541" s="7" t="s">
        <v>1074</v>
      </c>
      <c r="B541" s="7" t="s">
        <v>4327</v>
      </c>
      <c r="C541" s="7" t="s">
        <v>4328</v>
      </c>
      <c r="D541" s="7"/>
      <c r="E541" s="7" t="s">
        <v>4329</v>
      </c>
      <c r="F541" s="7" t="s">
        <v>2124</v>
      </c>
      <c r="G541" s="7" t="s">
        <v>1943</v>
      </c>
      <c r="H541" s="7" t="n">
        <v>29424</v>
      </c>
      <c r="I541" s="1" t="s">
        <v>1953</v>
      </c>
    </row>
    <row r="542" customFormat="false" ht="15" hidden="false" customHeight="false" outlineLevel="0" collapsed="false">
      <c r="A542" s="7" t="s">
        <v>1076</v>
      </c>
      <c r="B542" s="7" t="s">
        <v>4330</v>
      </c>
      <c r="C542" s="7" t="s">
        <v>4331</v>
      </c>
      <c r="D542" s="7" t="s">
        <v>4332</v>
      </c>
      <c r="E542" s="7" t="s">
        <v>4333</v>
      </c>
      <c r="F542" s="7" t="s">
        <v>2802</v>
      </c>
      <c r="G542" s="7" t="s">
        <v>1943</v>
      </c>
      <c r="H542" s="7" t="n">
        <v>48930</v>
      </c>
      <c r="I542" s="1" t="s">
        <v>1944</v>
      </c>
    </row>
    <row r="543" customFormat="false" ht="15" hidden="false" customHeight="false" outlineLevel="0" collapsed="false">
      <c r="A543" s="7" t="s">
        <v>1078</v>
      </c>
      <c r="B543" s="7" t="s">
        <v>4334</v>
      </c>
      <c r="C543" s="7"/>
      <c r="D543" s="7" t="s">
        <v>4335</v>
      </c>
      <c r="E543" s="7" t="s">
        <v>4336</v>
      </c>
      <c r="F543" s="7" t="s">
        <v>4337</v>
      </c>
      <c r="G543" s="7" t="s">
        <v>1951</v>
      </c>
      <c r="H543" s="7" t="s">
        <v>4201</v>
      </c>
      <c r="I543" s="1" t="s">
        <v>1944</v>
      </c>
    </row>
    <row r="544" customFormat="false" ht="15" hidden="false" customHeight="false" outlineLevel="0" collapsed="false">
      <c r="A544" s="7" t="s">
        <v>1080</v>
      </c>
      <c r="B544" s="7" t="s">
        <v>4338</v>
      </c>
      <c r="C544" s="7" t="s">
        <v>4339</v>
      </c>
      <c r="D544" s="7" t="s">
        <v>4340</v>
      </c>
      <c r="E544" s="7" t="s">
        <v>4341</v>
      </c>
      <c r="F544" s="7" t="s">
        <v>3526</v>
      </c>
      <c r="G544" s="7" t="s">
        <v>1943</v>
      </c>
      <c r="H544" s="7" t="n">
        <v>71115</v>
      </c>
      <c r="I544" s="1" t="s">
        <v>1953</v>
      </c>
    </row>
    <row r="545" customFormat="false" ht="15" hidden="false" customHeight="false" outlineLevel="0" collapsed="false">
      <c r="A545" s="7" t="s">
        <v>1082</v>
      </c>
      <c r="B545" s="7" t="s">
        <v>4342</v>
      </c>
      <c r="C545" s="7" t="s">
        <v>4343</v>
      </c>
      <c r="D545" s="7" t="s">
        <v>4344</v>
      </c>
      <c r="E545" s="7" t="s">
        <v>4345</v>
      </c>
      <c r="F545" s="7" t="s">
        <v>1997</v>
      </c>
      <c r="G545" s="7" t="s">
        <v>1943</v>
      </c>
      <c r="H545" s="7" t="n">
        <v>95194</v>
      </c>
      <c r="I545" s="1" t="s">
        <v>1953</v>
      </c>
    </row>
    <row r="546" customFormat="false" ht="15" hidden="false" customHeight="false" outlineLevel="0" collapsed="false">
      <c r="A546" s="7" t="s">
        <v>1084</v>
      </c>
      <c r="B546" s="7" t="s">
        <v>4346</v>
      </c>
      <c r="C546" s="7" t="s">
        <v>4347</v>
      </c>
      <c r="D546" s="7" t="s">
        <v>4348</v>
      </c>
      <c r="E546" s="7" t="s">
        <v>4349</v>
      </c>
      <c r="F546" s="7" t="s">
        <v>2019</v>
      </c>
      <c r="G546" s="7" t="s">
        <v>1943</v>
      </c>
      <c r="H546" s="7" t="n">
        <v>19104</v>
      </c>
      <c r="I546" s="1" t="s">
        <v>1953</v>
      </c>
    </row>
    <row r="547" customFormat="false" ht="15" hidden="false" customHeight="false" outlineLevel="0" collapsed="false">
      <c r="A547" s="7" t="s">
        <v>1086</v>
      </c>
      <c r="B547" s="7" t="s">
        <v>4350</v>
      </c>
      <c r="C547" s="7" t="s">
        <v>4351</v>
      </c>
      <c r="D547" s="7" t="s">
        <v>4352</v>
      </c>
      <c r="E547" s="7" t="s">
        <v>4353</v>
      </c>
      <c r="F547" s="7" t="s">
        <v>3136</v>
      </c>
      <c r="G547" s="7" t="s">
        <v>2118</v>
      </c>
      <c r="H547" s="7" t="s">
        <v>3137</v>
      </c>
      <c r="I547" s="1" t="s">
        <v>1953</v>
      </c>
    </row>
    <row r="548" customFormat="false" ht="15" hidden="false" customHeight="false" outlineLevel="0" collapsed="false">
      <c r="A548" s="7" t="s">
        <v>1088</v>
      </c>
      <c r="B548" s="7" t="s">
        <v>4354</v>
      </c>
      <c r="C548" s="7"/>
      <c r="D548" s="7" t="s">
        <v>4355</v>
      </c>
      <c r="E548" s="7" t="s">
        <v>4356</v>
      </c>
      <c r="F548" s="7" t="s">
        <v>4357</v>
      </c>
      <c r="G548" s="7" t="s">
        <v>1951</v>
      </c>
      <c r="H548" s="7" t="s">
        <v>4358</v>
      </c>
      <c r="I548" s="1" t="s">
        <v>1953</v>
      </c>
    </row>
    <row r="549" customFormat="false" ht="15" hidden="false" customHeight="false" outlineLevel="0" collapsed="false">
      <c r="A549" s="7" t="s">
        <v>4359</v>
      </c>
      <c r="B549" s="7" t="s">
        <v>4360</v>
      </c>
      <c r="C549" s="7"/>
      <c r="D549" s="7" t="s">
        <v>4361</v>
      </c>
      <c r="E549" s="7" t="s">
        <v>4362</v>
      </c>
      <c r="F549" s="7" t="s">
        <v>3318</v>
      </c>
      <c r="G549" s="7" t="s">
        <v>1943</v>
      </c>
      <c r="H549" s="7" t="n">
        <v>21229</v>
      </c>
      <c r="I549" s="1" t="s">
        <v>1944</v>
      </c>
    </row>
    <row r="550" customFormat="false" ht="15" hidden="false" customHeight="false" outlineLevel="0" collapsed="false">
      <c r="A550" s="7" t="s">
        <v>1092</v>
      </c>
      <c r="B550" s="7" t="s">
        <v>4363</v>
      </c>
      <c r="C550" s="7" t="s">
        <v>4364</v>
      </c>
      <c r="D550" s="7" t="s">
        <v>4365</v>
      </c>
      <c r="E550" s="7" t="s">
        <v>4366</v>
      </c>
      <c r="F550" s="7" t="s">
        <v>2364</v>
      </c>
      <c r="G550" s="7" t="s">
        <v>1943</v>
      </c>
      <c r="H550" s="7" t="n">
        <v>73119</v>
      </c>
      <c r="I550" s="1" t="s">
        <v>1944</v>
      </c>
    </row>
    <row r="551" customFormat="false" ht="15" hidden="false" customHeight="false" outlineLevel="0" collapsed="false">
      <c r="A551" s="7" t="s">
        <v>1090</v>
      </c>
      <c r="B551" s="7" t="s">
        <v>4367</v>
      </c>
      <c r="C551" s="7" t="s">
        <v>4368</v>
      </c>
      <c r="D551" s="7" t="s">
        <v>4369</v>
      </c>
      <c r="E551" s="7" t="s">
        <v>4370</v>
      </c>
      <c r="F551" s="7" t="s">
        <v>2039</v>
      </c>
      <c r="G551" s="7" t="s">
        <v>1943</v>
      </c>
      <c r="H551" s="7" t="n">
        <v>10060</v>
      </c>
      <c r="I551" s="1" t="s">
        <v>1944</v>
      </c>
    </row>
    <row r="552" customFormat="false" ht="15" hidden="false" customHeight="false" outlineLevel="0" collapsed="false">
      <c r="A552" s="7" t="s">
        <v>1095</v>
      </c>
      <c r="B552" s="7" t="s">
        <v>4371</v>
      </c>
      <c r="C552" s="7" t="s">
        <v>4372</v>
      </c>
      <c r="D552" s="7" t="s">
        <v>4373</v>
      </c>
      <c r="E552" s="7" t="s">
        <v>4374</v>
      </c>
      <c r="F552" s="7" t="s">
        <v>2258</v>
      </c>
      <c r="G552" s="7" t="s">
        <v>1943</v>
      </c>
      <c r="H552" s="7" t="n">
        <v>7112</v>
      </c>
      <c r="I552" s="1" t="s">
        <v>1944</v>
      </c>
    </row>
    <row r="553" customFormat="false" ht="15" hidden="false" customHeight="false" outlineLevel="0" collapsed="false">
      <c r="A553" s="7" t="s">
        <v>1097</v>
      </c>
      <c r="B553" s="7" t="s">
        <v>4375</v>
      </c>
      <c r="C553" s="7" t="s">
        <v>4376</v>
      </c>
      <c r="D553" s="7" t="s">
        <v>4377</v>
      </c>
      <c r="E553" s="7" t="s">
        <v>4378</v>
      </c>
      <c r="F553" s="7" t="s">
        <v>3679</v>
      </c>
      <c r="G553" s="7" t="s">
        <v>1943</v>
      </c>
      <c r="H553" s="7" t="n">
        <v>6510</v>
      </c>
      <c r="I553" s="1" t="s">
        <v>1953</v>
      </c>
    </row>
    <row r="554" customFormat="false" ht="15" hidden="false" customHeight="false" outlineLevel="0" collapsed="false">
      <c r="A554" s="7" t="s">
        <v>1099</v>
      </c>
      <c r="B554" s="7" t="s">
        <v>4379</v>
      </c>
      <c r="C554" s="7" t="s">
        <v>4380</v>
      </c>
      <c r="D554" s="7" t="s">
        <v>4381</v>
      </c>
      <c r="E554" s="7" t="s">
        <v>4382</v>
      </c>
      <c r="F554" s="7" t="s">
        <v>3367</v>
      </c>
      <c r="G554" s="7" t="s">
        <v>2118</v>
      </c>
      <c r="H554" s="7" t="s">
        <v>3368</v>
      </c>
      <c r="I554" s="1" t="s">
        <v>1944</v>
      </c>
    </row>
    <row r="555" customFormat="false" ht="15" hidden="false" customHeight="false" outlineLevel="0" collapsed="false">
      <c r="A555" s="7" t="s">
        <v>1101</v>
      </c>
      <c r="B555" s="7" t="s">
        <v>4383</v>
      </c>
      <c r="C555" s="7" t="s">
        <v>4384</v>
      </c>
      <c r="D555" s="7"/>
      <c r="E555" s="7" t="s">
        <v>4385</v>
      </c>
      <c r="F555" s="7" t="s">
        <v>2213</v>
      </c>
      <c r="G555" s="7" t="s">
        <v>1943</v>
      </c>
      <c r="H555" s="7" t="n">
        <v>43610</v>
      </c>
      <c r="I555" s="1" t="s">
        <v>1953</v>
      </c>
    </row>
    <row r="556" customFormat="false" ht="15" hidden="false" customHeight="false" outlineLevel="0" collapsed="false">
      <c r="A556" s="7" t="s">
        <v>1103</v>
      </c>
      <c r="B556" s="7" t="s">
        <v>4386</v>
      </c>
      <c r="C556" s="7"/>
      <c r="D556" s="7" t="s">
        <v>4387</v>
      </c>
      <c r="E556" s="7" t="s">
        <v>4388</v>
      </c>
      <c r="F556" s="7" t="s">
        <v>3166</v>
      </c>
      <c r="G556" s="7" t="s">
        <v>2118</v>
      </c>
      <c r="H556" s="7" t="s">
        <v>4389</v>
      </c>
      <c r="I556" s="1" t="s">
        <v>1944</v>
      </c>
    </row>
    <row r="557" customFormat="false" ht="15" hidden="false" customHeight="false" outlineLevel="0" collapsed="false">
      <c r="A557" s="7" t="s">
        <v>1105</v>
      </c>
      <c r="B557" s="7" t="s">
        <v>4390</v>
      </c>
      <c r="C557" s="7" t="s">
        <v>4391</v>
      </c>
      <c r="D557" s="7" t="s">
        <v>4392</v>
      </c>
      <c r="E557" s="7" t="s">
        <v>4393</v>
      </c>
      <c r="F557" s="7" t="s">
        <v>4394</v>
      </c>
      <c r="G557" s="7" t="s">
        <v>1951</v>
      </c>
      <c r="H557" s="7" t="s">
        <v>4395</v>
      </c>
      <c r="I557" s="1" t="s">
        <v>1953</v>
      </c>
    </row>
    <row r="558" customFormat="false" ht="15" hidden="false" customHeight="false" outlineLevel="0" collapsed="false">
      <c r="A558" s="7" t="s">
        <v>1107</v>
      </c>
      <c r="B558" s="7" t="s">
        <v>4396</v>
      </c>
      <c r="C558" s="7" t="s">
        <v>4397</v>
      </c>
      <c r="D558" s="7"/>
      <c r="E558" s="7" t="s">
        <v>4398</v>
      </c>
      <c r="F558" s="7" t="s">
        <v>3526</v>
      </c>
      <c r="G558" s="7" t="s">
        <v>1943</v>
      </c>
      <c r="H558" s="7" t="n">
        <v>71161</v>
      </c>
      <c r="I558" s="1" t="s">
        <v>1944</v>
      </c>
    </row>
    <row r="559" customFormat="false" ht="15" hidden="false" customHeight="false" outlineLevel="0" collapsed="false">
      <c r="A559" s="7" t="s">
        <v>4399</v>
      </c>
      <c r="B559" s="7" t="s">
        <v>4400</v>
      </c>
      <c r="C559" s="7"/>
      <c r="D559" s="7" t="s">
        <v>4401</v>
      </c>
      <c r="E559" s="7" t="s">
        <v>4402</v>
      </c>
      <c r="F559" s="7" t="s">
        <v>4403</v>
      </c>
      <c r="G559" s="7" t="s">
        <v>1943</v>
      </c>
      <c r="H559" s="7" t="n">
        <v>32835</v>
      </c>
      <c r="I559" s="1" t="s">
        <v>1953</v>
      </c>
    </row>
    <row r="560" customFormat="false" ht="15" hidden="false" customHeight="false" outlineLevel="0" collapsed="false">
      <c r="A560" s="7" t="s">
        <v>1110</v>
      </c>
      <c r="B560" s="7" t="s">
        <v>4404</v>
      </c>
      <c r="C560" s="7"/>
      <c r="D560" s="7" t="s">
        <v>4405</v>
      </c>
      <c r="E560" s="7" t="s">
        <v>4406</v>
      </c>
      <c r="F560" s="7" t="s">
        <v>3322</v>
      </c>
      <c r="G560" s="7" t="s">
        <v>1943</v>
      </c>
      <c r="H560" s="7" t="n">
        <v>40515</v>
      </c>
      <c r="I560" s="1" t="s">
        <v>1944</v>
      </c>
    </row>
    <row r="561" customFormat="false" ht="15" hidden="false" customHeight="false" outlineLevel="0" collapsed="false">
      <c r="A561" s="7" t="s">
        <v>1112</v>
      </c>
      <c r="B561" s="7" t="s">
        <v>4407</v>
      </c>
      <c r="C561" s="7" t="s">
        <v>4408</v>
      </c>
      <c r="D561" s="7" t="s">
        <v>4409</v>
      </c>
      <c r="E561" s="7" t="s">
        <v>4410</v>
      </c>
      <c r="F561" s="7" t="s">
        <v>3123</v>
      </c>
      <c r="G561" s="7" t="s">
        <v>1943</v>
      </c>
      <c r="H561" s="7" t="n">
        <v>53263</v>
      </c>
      <c r="I561" s="1" t="s">
        <v>1944</v>
      </c>
    </row>
    <row r="562" customFormat="false" ht="15" hidden="false" customHeight="false" outlineLevel="0" collapsed="false">
      <c r="A562" s="7" t="s">
        <v>1114</v>
      </c>
      <c r="B562" s="7" t="s">
        <v>4411</v>
      </c>
      <c r="C562" s="7"/>
      <c r="D562" s="7" t="s">
        <v>4412</v>
      </c>
      <c r="E562" s="7" t="s">
        <v>4413</v>
      </c>
      <c r="F562" s="7" t="s">
        <v>4414</v>
      </c>
      <c r="G562" s="7" t="s">
        <v>1943</v>
      </c>
      <c r="H562" s="7" t="n">
        <v>79176</v>
      </c>
      <c r="I562" s="1" t="s">
        <v>1944</v>
      </c>
    </row>
    <row r="563" customFormat="false" ht="15" hidden="false" customHeight="false" outlineLevel="0" collapsed="false">
      <c r="A563" s="7" t="s">
        <v>1116</v>
      </c>
      <c r="B563" s="7" t="s">
        <v>4415</v>
      </c>
      <c r="C563" s="7"/>
      <c r="D563" s="7" t="s">
        <v>4416</v>
      </c>
      <c r="E563" s="7" t="s">
        <v>4417</v>
      </c>
      <c r="F563" s="7" t="s">
        <v>4418</v>
      </c>
      <c r="G563" s="7" t="s">
        <v>1951</v>
      </c>
      <c r="H563" s="7" t="s">
        <v>4419</v>
      </c>
      <c r="I563" s="1" t="s">
        <v>1944</v>
      </c>
    </row>
    <row r="564" customFormat="false" ht="15" hidden="false" customHeight="false" outlineLevel="0" collapsed="false">
      <c r="A564" s="7" t="s">
        <v>1118</v>
      </c>
      <c r="B564" s="7" t="s">
        <v>4420</v>
      </c>
      <c r="C564" s="7" t="s">
        <v>4421</v>
      </c>
      <c r="D564" s="7" t="s">
        <v>4422</v>
      </c>
      <c r="E564" s="7" t="s">
        <v>4423</v>
      </c>
      <c r="F564" s="7" t="s">
        <v>4424</v>
      </c>
      <c r="G564" s="7" t="s">
        <v>2118</v>
      </c>
      <c r="H564" s="7" t="s">
        <v>4425</v>
      </c>
      <c r="I564" s="1" t="s">
        <v>1953</v>
      </c>
    </row>
    <row r="565" customFormat="false" ht="15" hidden="false" customHeight="false" outlineLevel="0" collapsed="false">
      <c r="A565" s="7" t="s">
        <v>4426</v>
      </c>
      <c r="B565" s="7" t="s">
        <v>4427</v>
      </c>
      <c r="C565" s="7" t="s">
        <v>4428</v>
      </c>
      <c r="D565" s="7" t="s">
        <v>4429</v>
      </c>
      <c r="E565" s="7" t="s">
        <v>4430</v>
      </c>
      <c r="F565" s="7" t="s">
        <v>3051</v>
      </c>
      <c r="G565" s="7" t="s">
        <v>1943</v>
      </c>
      <c r="H565" s="7" t="n">
        <v>30323</v>
      </c>
      <c r="I565" s="1" t="s">
        <v>1953</v>
      </c>
    </row>
    <row r="566" customFormat="false" ht="15" hidden="false" customHeight="false" outlineLevel="0" collapsed="false">
      <c r="A566" s="7" t="s">
        <v>1122</v>
      </c>
      <c r="B566" s="7" t="s">
        <v>4431</v>
      </c>
      <c r="C566" s="7" t="s">
        <v>4432</v>
      </c>
      <c r="D566" s="7" t="s">
        <v>4433</v>
      </c>
      <c r="E566" s="7" t="s">
        <v>4434</v>
      </c>
      <c r="F566" s="7" t="s">
        <v>3414</v>
      </c>
      <c r="G566" s="7" t="s">
        <v>1943</v>
      </c>
      <c r="H566" s="7" t="n">
        <v>37924</v>
      </c>
      <c r="I566" s="1" t="s">
        <v>1953</v>
      </c>
    </row>
    <row r="567" customFormat="false" ht="15" hidden="false" customHeight="false" outlineLevel="0" collapsed="false">
      <c r="A567" s="7" t="s">
        <v>1124</v>
      </c>
      <c r="B567" s="7" t="s">
        <v>4435</v>
      </c>
      <c r="C567" s="7" t="s">
        <v>4436</v>
      </c>
      <c r="D567" s="7" t="s">
        <v>4437</v>
      </c>
      <c r="E567" s="7" t="s">
        <v>4438</v>
      </c>
      <c r="F567" s="7" t="s">
        <v>2990</v>
      </c>
      <c r="G567" s="7" t="s">
        <v>1943</v>
      </c>
      <c r="H567" s="7" t="n">
        <v>66225</v>
      </c>
      <c r="I567" s="1" t="s">
        <v>1953</v>
      </c>
    </row>
    <row r="568" customFormat="false" ht="15" hidden="false" customHeight="false" outlineLevel="0" collapsed="false">
      <c r="A568" s="7" t="s">
        <v>1126</v>
      </c>
      <c r="B568" s="7" t="s">
        <v>4439</v>
      </c>
      <c r="C568" s="7" t="s">
        <v>4440</v>
      </c>
      <c r="D568" s="7" t="s">
        <v>4441</v>
      </c>
      <c r="E568" s="7" t="s">
        <v>4442</v>
      </c>
      <c r="F568" s="7" t="s">
        <v>2193</v>
      </c>
      <c r="G568" s="7" t="s">
        <v>1943</v>
      </c>
      <c r="H568" s="7" t="n">
        <v>33330</v>
      </c>
      <c r="I568" s="1" t="s">
        <v>1944</v>
      </c>
    </row>
    <row r="569" customFormat="false" ht="15" hidden="false" customHeight="false" outlineLevel="0" collapsed="false">
      <c r="A569" s="7" t="s">
        <v>1128</v>
      </c>
      <c r="B569" s="7" t="s">
        <v>4443</v>
      </c>
      <c r="C569" s="7"/>
      <c r="D569" s="7" t="s">
        <v>4444</v>
      </c>
      <c r="E569" s="7" t="s">
        <v>4445</v>
      </c>
      <c r="F569" s="7" t="s">
        <v>2078</v>
      </c>
      <c r="G569" s="7" t="s">
        <v>1951</v>
      </c>
      <c r="H569" s="7" t="s">
        <v>2079</v>
      </c>
      <c r="I569" s="1" t="s">
        <v>1953</v>
      </c>
    </row>
    <row r="570" customFormat="false" ht="15" hidden="false" customHeight="false" outlineLevel="0" collapsed="false">
      <c r="A570" s="7" t="s">
        <v>1130</v>
      </c>
      <c r="B570" s="7" t="s">
        <v>4446</v>
      </c>
      <c r="C570" s="7" t="s">
        <v>4447</v>
      </c>
      <c r="D570" s="7" t="s">
        <v>4448</v>
      </c>
      <c r="E570" s="7" t="s">
        <v>4449</v>
      </c>
      <c r="F570" s="7" t="s">
        <v>2389</v>
      </c>
      <c r="G570" s="7" t="s">
        <v>1943</v>
      </c>
      <c r="H570" s="7" t="n">
        <v>78715</v>
      </c>
      <c r="I570" s="1" t="s">
        <v>1944</v>
      </c>
    </row>
    <row r="571" customFormat="false" ht="15" hidden="false" customHeight="false" outlineLevel="0" collapsed="false">
      <c r="A571" s="7" t="s">
        <v>4450</v>
      </c>
      <c r="B571" s="7" t="s">
        <v>4451</v>
      </c>
      <c r="C571" s="7" t="s">
        <v>4452</v>
      </c>
      <c r="D571" s="7" t="s">
        <v>4453</v>
      </c>
      <c r="E571" s="7" t="s">
        <v>4454</v>
      </c>
      <c r="F571" s="7" t="s">
        <v>4195</v>
      </c>
      <c r="G571" s="7" t="s">
        <v>1943</v>
      </c>
      <c r="H571" s="7" t="n">
        <v>44105</v>
      </c>
      <c r="I571" s="1" t="s">
        <v>1953</v>
      </c>
    </row>
    <row r="572" customFormat="false" ht="15" hidden="false" customHeight="false" outlineLevel="0" collapsed="false">
      <c r="A572" s="7" t="s">
        <v>1133</v>
      </c>
      <c r="B572" s="7" t="s">
        <v>4455</v>
      </c>
      <c r="C572" s="7" t="s">
        <v>4456</v>
      </c>
      <c r="D572" s="7" t="s">
        <v>4457</v>
      </c>
      <c r="E572" s="7" t="s">
        <v>4458</v>
      </c>
      <c r="F572" s="7" t="s">
        <v>4459</v>
      </c>
      <c r="G572" s="7" t="s">
        <v>1943</v>
      </c>
      <c r="H572" s="7" t="n">
        <v>20784</v>
      </c>
      <c r="I572" s="1" t="s">
        <v>1953</v>
      </c>
    </row>
    <row r="573" customFormat="false" ht="15" hidden="false" customHeight="false" outlineLevel="0" collapsed="false">
      <c r="A573" s="7" t="s">
        <v>1135</v>
      </c>
      <c r="B573" s="7" t="s">
        <v>4460</v>
      </c>
      <c r="C573" s="7" t="s">
        <v>4461</v>
      </c>
      <c r="D573" s="7" t="s">
        <v>4462</v>
      </c>
      <c r="E573" s="7" t="s">
        <v>4463</v>
      </c>
      <c r="F573" s="7" t="s">
        <v>4464</v>
      </c>
      <c r="G573" s="7" t="s">
        <v>2118</v>
      </c>
      <c r="H573" s="7" t="s">
        <v>4465</v>
      </c>
      <c r="I573" s="1" t="s">
        <v>1953</v>
      </c>
    </row>
    <row r="574" customFormat="false" ht="15" hidden="false" customHeight="false" outlineLevel="0" collapsed="false">
      <c r="A574" s="7" t="s">
        <v>1137</v>
      </c>
      <c r="B574" s="7" t="s">
        <v>4466</v>
      </c>
      <c r="C574" s="7"/>
      <c r="D574" s="7"/>
      <c r="E574" s="7" t="s">
        <v>4467</v>
      </c>
      <c r="F574" s="7" t="s">
        <v>2949</v>
      </c>
      <c r="G574" s="7" t="s">
        <v>1943</v>
      </c>
      <c r="H574" s="7" t="n">
        <v>91103</v>
      </c>
      <c r="I574" s="1" t="s">
        <v>1944</v>
      </c>
    </row>
    <row r="575" customFormat="false" ht="15" hidden="false" customHeight="false" outlineLevel="0" collapsed="false">
      <c r="A575" s="7" t="s">
        <v>1139</v>
      </c>
      <c r="B575" s="7" t="s">
        <v>4468</v>
      </c>
      <c r="C575" s="7" t="s">
        <v>4469</v>
      </c>
      <c r="D575" s="7" t="s">
        <v>4470</v>
      </c>
      <c r="E575" s="7" t="s">
        <v>4471</v>
      </c>
      <c r="F575" s="7" t="s">
        <v>3526</v>
      </c>
      <c r="G575" s="7" t="s">
        <v>1943</v>
      </c>
      <c r="H575" s="7" t="n">
        <v>71161</v>
      </c>
      <c r="I575" s="1" t="s">
        <v>1953</v>
      </c>
    </row>
    <row r="576" customFormat="false" ht="15" hidden="false" customHeight="false" outlineLevel="0" collapsed="false">
      <c r="A576" s="7" t="s">
        <v>1141</v>
      </c>
      <c r="B576" s="7" t="s">
        <v>4472</v>
      </c>
      <c r="C576" s="7" t="s">
        <v>4473</v>
      </c>
      <c r="D576" s="7"/>
      <c r="E576" s="7" t="s">
        <v>4474</v>
      </c>
      <c r="F576" s="7" t="s">
        <v>2227</v>
      </c>
      <c r="G576" s="7" t="s">
        <v>1943</v>
      </c>
      <c r="H576" s="7" t="n">
        <v>32590</v>
      </c>
      <c r="I576" s="1" t="s">
        <v>1944</v>
      </c>
    </row>
    <row r="577" customFormat="false" ht="15" hidden="false" customHeight="false" outlineLevel="0" collapsed="false">
      <c r="A577" s="7" t="s">
        <v>1143</v>
      </c>
      <c r="B577" s="7" t="s">
        <v>4475</v>
      </c>
      <c r="C577" s="7" t="s">
        <v>4476</v>
      </c>
      <c r="D577" s="7" t="s">
        <v>4477</v>
      </c>
      <c r="E577" s="7" t="s">
        <v>4478</v>
      </c>
      <c r="F577" s="7" t="s">
        <v>1988</v>
      </c>
      <c r="G577" s="7" t="s">
        <v>1943</v>
      </c>
      <c r="H577" s="7" t="n">
        <v>90035</v>
      </c>
      <c r="I577" s="1" t="s">
        <v>1953</v>
      </c>
    </row>
    <row r="578" customFormat="false" ht="15" hidden="false" customHeight="false" outlineLevel="0" collapsed="false">
      <c r="A578" s="7" t="s">
        <v>1145</v>
      </c>
      <c r="B578" s="7" t="s">
        <v>4479</v>
      </c>
      <c r="C578" s="7" t="s">
        <v>4480</v>
      </c>
      <c r="D578" s="7" t="s">
        <v>4481</v>
      </c>
      <c r="E578" s="7" t="s">
        <v>4482</v>
      </c>
      <c r="F578" s="7" t="s">
        <v>4483</v>
      </c>
      <c r="G578" s="7" t="s">
        <v>1943</v>
      </c>
      <c r="H578" s="7" t="n">
        <v>27705</v>
      </c>
      <c r="I578" s="1" t="s">
        <v>1953</v>
      </c>
    </row>
    <row r="579" customFormat="false" ht="15" hidden="false" customHeight="false" outlineLevel="0" collapsed="false">
      <c r="A579" s="7" t="s">
        <v>1120</v>
      </c>
      <c r="B579" s="7" t="s">
        <v>4484</v>
      </c>
      <c r="C579" s="7" t="s">
        <v>4485</v>
      </c>
      <c r="D579" s="7"/>
      <c r="E579" s="7" t="s">
        <v>4486</v>
      </c>
      <c r="F579" s="7" t="s">
        <v>4487</v>
      </c>
      <c r="G579" s="7" t="s">
        <v>2118</v>
      </c>
      <c r="H579" s="7" t="s">
        <v>4488</v>
      </c>
      <c r="I579" s="1" t="s">
        <v>1953</v>
      </c>
    </row>
    <row r="580" customFormat="false" ht="15" hidden="false" customHeight="false" outlineLevel="0" collapsed="false">
      <c r="A580" s="7" t="s">
        <v>1148</v>
      </c>
      <c r="B580" s="7" t="s">
        <v>4489</v>
      </c>
      <c r="C580" s="7" t="s">
        <v>4490</v>
      </c>
      <c r="D580" s="7" t="s">
        <v>4491</v>
      </c>
      <c r="E580" s="7" t="s">
        <v>4492</v>
      </c>
      <c r="F580" s="7" t="s">
        <v>4493</v>
      </c>
      <c r="G580" s="7" t="s">
        <v>1951</v>
      </c>
      <c r="H580" s="7" t="s">
        <v>4494</v>
      </c>
      <c r="I580" s="1" t="s">
        <v>1953</v>
      </c>
    </row>
    <row r="581" customFormat="false" ht="15" hidden="false" customHeight="false" outlineLevel="0" collapsed="false">
      <c r="A581" s="7" t="s">
        <v>4495</v>
      </c>
      <c r="B581" s="7" t="s">
        <v>4496</v>
      </c>
      <c r="C581" s="7" t="s">
        <v>4497</v>
      </c>
      <c r="D581" s="7" t="s">
        <v>4498</v>
      </c>
      <c r="E581" s="7" t="s">
        <v>4499</v>
      </c>
      <c r="F581" s="7" t="s">
        <v>4418</v>
      </c>
      <c r="G581" s="7" t="s">
        <v>1951</v>
      </c>
      <c r="H581" s="7" t="s">
        <v>4419</v>
      </c>
      <c r="I581" s="1" t="s">
        <v>1953</v>
      </c>
    </row>
    <row r="582" customFormat="false" ht="15" hidden="false" customHeight="false" outlineLevel="0" collapsed="false">
      <c r="A582" s="7" t="s">
        <v>1150</v>
      </c>
      <c r="B582" s="7" t="s">
        <v>4500</v>
      </c>
      <c r="C582" s="7" t="s">
        <v>4501</v>
      </c>
      <c r="D582" s="7" t="s">
        <v>4502</v>
      </c>
      <c r="E582" s="7" t="s">
        <v>4503</v>
      </c>
      <c r="F582" s="7" t="s">
        <v>2760</v>
      </c>
      <c r="G582" s="7" t="s">
        <v>1943</v>
      </c>
      <c r="H582" s="7" t="n">
        <v>90605</v>
      </c>
      <c r="I582" s="1" t="s">
        <v>1944</v>
      </c>
    </row>
    <row r="583" customFormat="false" ht="15" hidden="false" customHeight="false" outlineLevel="0" collapsed="false">
      <c r="A583" s="7" t="s">
        <v>1152</v>
      </c>
      <c r="B583" s="7" t="s">
        <v>4504</v>
      </c>
      <c r="C583" s="7" t="s">
        <v>4505</v>
      </c>
      <c r="D583" s="7"/>
      <c r="E583" s="7" t="s">
        <v>4506</v>
      </c>
      <c r="F583" s="7" t="s">
        <v>2174</v>
      </c>
      <c r="G583" s="7" t="s">
        <v>2118</v>
      </c>
      <c r="H583" s="7" t="s">
        <v>2488</v>
      </c>
      <c r="I583" s="1" t="s">
        <v>1944</v>
      </c>
    </row>
    <row r="584" customFormat="false" ht="15" hidden="false" customHeight="false" outlineLevel="0" collapsed="false">
      <c r="A584" s="7" t="s">
        <v>1154</v>
      </c>
      <c r="B584" s="7" t="s">
        <v>4507</v>
      </c>
      <c r="C584" s="7" t="s">
        <v>4508</v>
      </c>
      <c r="D584" s="7" t="s">
        <v>4509</v>
      </c>
      <c r="E584" s="7" t="s">
        <v>4510</v>
      </c>
      <c r="F584" s="7" t="s">
        <v>2006</v>
      </c>
      <c r="G584" s="7" t="s">
        <v>1943</v>
      </c>
      <c r="H584" s="7" t="n">
        <v>23237</v>
      </c>
      <c r="I584" s="1" t="s">
        <v>1953</v>
      </c>
    </row>
    <row r="585" customFormat="false" ht="15" hidden="false" customHeight="false" outlineLevel="0" collapsed="false">
      <c r="A585" s="7" t="s">
        <v>1156</v>
      </c>
      <c r="B585" s="7" t="s">
        <v>4511</v>
      </c>
      <c r="C585" s="7" t="s">
        <v>4512</v>
      </c>
      <c r="D585" s="7" t="s">
        <v>4513</v>
      </c>
      <c r="E585" s="7" t="s">
        <v>4514</v>
      </c>
      <c r="F585" s="7" t="s">
        <v>4076</v>
      </c>
      <c r="G585" s="7" t="s">
        <v>1943</v>
      </c>
      <c r="H585" s="7" t="n">
        <v>20167</v>
      </c>
      <c r="I585" s="1" t="s">
        <v>1944</v>
      </c>
    </row>
    <row r="586" customFormat="false" ht="15" hidden="false" customHeight="false" outlineLevel="0" collapsed="false">
      <c r="A586" s="7" t="s">
        <v>1158</v>
      </c>
      <c r="B586" s="7" t="s">
        <v>4515</v>
      </c>
      <c r="C586" s="7" t="s">
        <v>4516</v>
      </c>
      <c r="D586" s="7" t="s">
        <v>4517</v>
      </c>
      <c r="E586" s="7" t="s">
        <v>4518</v>
      </c>
      <c r="F586" s="7" t="s">
        <v>2627</v>
      </c>
      <c r="G586" s="7" t="s">
        <v>1943</v>
      </c>
      <c r="H586" s="7" t="n">
        <v>89706</v>
      </c>
      <c r="I586" s="1" t="s">
        <v>1953</v>
      </c>
    </row>
    <row r="587" customFormat="false" ht="15" hidden="false" customHeight="false" outlineLevel="0" collapsed="false">
      <c r="A587" s="7" t="s">
        <v>4519</v>
      </c>
      <c r="B587" s="7" t="s">
        <v>4520</v>
      </c>
      <c r="C587" s="7" t="s">
        <v>4521</v>
      </c>
      <c r="D587" s="7" t="s">
        <v>4522</v>
      </c>
      <c r="E587" s="7" t="s">
        <v>4523</v>
      </c>
      <c r="F587" s="7" t="s">
        <v>2675</v>
      </c>
      <c r="G587" s="7" t="s">
        <v>1951</v>
      </c>
      <c r="H587" s="7" t="s">
        <v>2676</v>
      </c>
      <c r="I587" s="1" t="s">
        <v>1944</v>
      </c>
    </row>
    <row r="588" customFormat="false" ht="15" hidden="false" customHeight="false" outlineLevel="0" collapsed="false">
      <c r="A588" s="7" t="s">
        <v>1162</v>
      </c>
      <c r="B588" s="7" t="s">
        <v>4524</v>
      </c>
      <c r="C588" s="7"/>
      <c r="D588" s="7" t="s">
        <v>4525</v>
      </c>
      <c r="E588" s="7" t="s">
        <v>4526</v>
      </c>
      <c r="F588" s="7" t="s">
        <v>2235</v>
      </c>
      <c r="G588" s="7" t="s">
        <v>1943</v>
      </c>
      <c r="H588" s="7" t="n">
        <v>55123</v>
      </c>
      <c r="I588" s="1" t="s">
        <v>1953</v>
      </c>
    </row>
    <row r="589" customFormat="false" ht="15" hidden="false" customHeight="false" outlineLevel="0" collapsed="false">
      <c r="A589" s="7" t="s">
        <v>1164</v>
      </c>
      <c r="B589" s="7" t="s">
        <v>4527</v>
      </c>
      <c r="C589" s="7" t="s">
        <v>4528</v>
      </c>
      <c r="D589" s="7"/>
      <c r="E589" s="7" t="s">
        <v>4529</v>
      </c>
      <c r="F589" s="7" t="s">
        <v>2569</v>
      </c>
      <c r="G589" s="7" t="s">
        <v>1943</v>
      </c>
      <c r="H589" s="7" t="n">
        <v>35895</v>
      </c>
      <c r="I589" s="1" t="s">
        <v>1944</v>
      </c>
    </row>
    <row r="590" customFormat="false" ht="15" hidden="false" customHeight="false" outlineLevel="0" collapsed="false">
      <c r="A590" s="7" t="s">
        <v>1166</v>
      </c>
      <c r="B590" s="7" t="s">
        <v>4530</v>
      </c>
      <c r="C590" s="7" t="s">
        <v>4531</v>
      </c>
      <c r="D590" s="7" t="s">
        <v>4532</v>
      </c>
      <c r="E590" s="7" t="s">
        <v>4533</v>
      </c>
      <c r="F590" s="7" t="s">
        <v>2450</v>
      </c>
      <c r="G590" s="7" t="s">
        <v>1943</v>
      </c>
      <c r="H590" s="7" t="n">
        <v>88553</v>
      </c>
      <c r="I590" s="1" t="s">
        <v>1944</v>
      </c>
    </row>
    <row r="591" customFormat="false" ht="15" hidden="false" customHeight="false" outlineLevel="0" collapsed="false">
      <c r="A591" s="7" t="s">
        <v>1168</v>
      </c>
      <c r="B591" s="7" t="s">
        <v>4534</v>
      </c>
      <c r="C591" s="7" t="s">
        <v>4535</v>
      </c>
      <c r="D591" s="7"/>
      <c r="E591" s="7" t="s">
        <v>4536</v>
      </c>
      <c r="F591" s="7" t="s">
        <v>4537</v>
      </c>
      <c r="G591" s="7" t="s">
        <v>1943</v>
      </c>
      <c r="H591" s="7" t="n">
        <v>30033</v>
      </c>
      <c r="I591" s="1" t="s">
        <v>1953</v>
      </c>
    </row>
    <row r="592" customFormat="false" ht="15" hidden="false" customHeight="false" outlineLevel="0" collapsed="false">
      <c r="A592" s="7" t="s">
        <v>1170</v>
      </c>
      <c r="B592" s="7" t="s">
        <v>4538</v>
      </c>
      <c r="C592" s="7" t="s">
        <v>4539</v>
      </c>
      <c r="D592" s="7" t="s">
        <v>4540</v>
      </c>
      <c r="E592" s="7" t="s">
        <v>4541</v>
      </c>
      <c r="F592" s="7" t="s">
        <v>2618</v>
      </c>
      <c r="G592" s="7" t="s">
        <v>1943</v>
      </c>
      <c r="H592" s="7" t="n">
        <v>92668</v>
      </c>
      <c r="I592" s="1" t="s">
        <v>1944</v>
      </c>
    </row>
    <row r="593" customFormat="false" ht="15" hidden="false" customHeight="false" outlineLevel="0" collapsed="false">
      <c r="A593" s="7" t="s">
        <v>1172</v>
      </c>
      <c r="B593" s="7" t="s">
        <v>4542</v>
      </c>
      <c r="C593" s="7" t="s">
        <v>4543</v>
      </c>
      <c r="D593" s="7"/>
      <c r="E593" s="7" t="s">
        <v>4544</v>
      </c>
      <c r="F593" s="7" t="s">
        <v>4545</v>
      </c>
      <c r="G593" s="7" t="s">
        <v>1943</v>
      </c>
      <c r="H593" s="7" t="n">
        <v>92648</v>
      </c>
      <c r="I593" s="1" t="s">
        <v>1944</v>
      </c>
    </row>
    <row r="594" customFormat="false" ht="15" hidden="false" customHeight="false" outlineLevel="0" collapsed="false">
      <c r="A594" s="7" t="s">
        <v>1174</v>
      </c>
      <c r="B594" s="7" t="s">
        <v>4546</v>
      </c>
      <c r="C594" s="7"/>
      <c r="D594" s="7" t="s">
        <v>4547</v>
      </c>
      <c r="E594" s="7" t="s">
        <v>4548</v>
      </c>
      <c r="F594" s="7" t="s">
        <v>3123</v>
      </c>
      <c r="G594" s="7" t="s">
        <v>1943</v>
      </c>
      <c r="H594" s="7" t="n">
        <v>53285</v>
      </c>
      <c r="I594" s="1" t="s">
        <v>1953</v>
      </c>
    </row>
    <row r="595" customFormat="false" ht="15" hidden="false" customHeight="false" outlineLevel="0" collapsed="false">
      <c r="A595" s="7" t="s">
        <v>1160</v>
      </c>
      <c r="B595" s="7" t="s">
        <v>4549</v>
      </c>
      <c r="C595" s="7" t="s">
        <v>4550</v>
      </c>
      <c r="D595" s="7"/>
      <c r="E595" s="7" t="s">
        <v>4551</v>
      </c>
      <c r="F595" s="7" t="s">
        <v>2117</v>
      </c>
      <c r="G595" s="7" t="s">
        <v>2118</v>
      </c>
      <c r="H595" s="7" t="s">
        <v>2119</v>
      </c>
      <c r="I595" s="1" t="s">
        <v>1944</v>
      </c>
    </row>
    <row r="596" customFormat="false" ht="15" hidden="false" customHeight="false" outlineLevel="0" collapsed="false">
      <c r="A596" s="7" t="s">
        <v>1177</v>
      </c>
      <c r="B596" s="7" t="s">
        <v>4552</v>
      </c>
      <c r="C596" s="7" t="s">
        <v>4553</v>
      </c>
      <c r="D596" s="7" t="s">
        <v>4554</v>
      </c>
      <c r="E596" s="7" t="s">
        <v>4555</v>
      </c>
      <c r="F596" s="7" t="s">
        <v>2680</v>
      </c>
      <c r="G596" s="7" t="s">
        <v>1943</v>
      </c>
      <c r="H596" s="7" t="n">
        <v>37416</v>
      </c>
      <c r="I596" s="1" t="s">
        <v>1953</v>
      </c>
    </row>
    <row r="597" customFormat="false" ht="15" hidden="false" customHeight="false" outlineLevel="0" collapsed="false">
      <c r="A597" s="7" t="s">
        <v>1179</v>
      </c>
      <c r="B597" s="7" t="s">
        <v>4556</v>
      </c>
      <c r="C597" s="7"/>
      <c r="D597" s="7"/>
      <c r="E597" s="7" t="s">
        <v>4557</v>
      </c>
      <c r="F597" s="7" t="s">
        <v>4558</v>
      </c>
      <c r="G597" s="7" t="s">
        <v>2118</v>
      </c>
      <c r="H597" s="7" t="s">
        <v>4559</v>
      </c>
      <c r="I597" s="1" t="s">
        <v>1953</v>
      </c>
    </row>
    <row r="598" customFormat="false" ht="15" hidden="false" customHeight="false" outlineLevel="0" collapsed="false">
      <c r="A598" s="7" t="s">
        <v>1181</v>
      </c>
      <c r="B598" s="7" t="s">
        <v>4560</v>
      </c>
      <c r="C598" s="7" t="s">
        <v>4561</v>
      </c>
      <c r="D598" s="7" t="s">
        <v>4562</v>
      </c>
      <c r="E598" s="7" t="s">
        <v>4563</v>
      </c>
      <c r="F598" s="7" t="s">
        <v>2289</v>
      </c>
      <c r="G598" s="7" t="s">
        <v>1943</v>
      </c>
      <c r="H598" s="7" t="n">
        <v>43268</v>
      </c>
      <c r="I598" s="1" t="s">
        <v>1953</v>
      </c>
    </row>
    <row r="599" customFormat="false" ht="15" hidden="false" customHeight="false" outlineLevel="0" collapsed="false">
      <c r="A599" s="7" t="s">
        <v>1183</v>
      </c>
      <c r="B599" s="7" t="s">
        <v>4564</v>
      </c>
      <c r="C599" s="7" t="s">
        <v>4565</v>
      </c>
      <c r="D599" s="7" t="s">
        <v>4566</v>
      </c>
      <c r="E599" s="7" t="s">
        <v>4567</v>
      </c>
      <c r="F599" s="7" t="s">
        <v>2949</v>
      </c>
      <c r="G599" s="7" t="s">
        <v>1943</v>
      </c>
      <c r="H599" s="7" t="n">
        <v>91186</v>
      </c>
      <c r="I599" s="1" t="s">
        <v>1944</v>
      </c>
    </row>
    <row r="600" customFormat="false" ht="15" hidden="false" customHeight="false" outlineLevel="0" collapsed="false">
      <c r="A600" s="7" t="s">
        <v>1185</v>
      </c>
      <c r="B600" s="7" t="s">
        <v>4568</v>
      </c>
      <c r="C600" s="7" t="s">
        <v>4569</v>
      </c>
      <c r="D600" s="7" t="s">
        <v>4570</v>
      </c>
      <c r="E600" s="7" t="s">
        <v>4571</v>
      </c>
      <c r="F600" s="7" t="s">
        <v>3092</v>
      </c>
      <c r="G600" s="7" t="s">
        <v>1943</v>
      </c>
      <c r="H600" s="7" t="n">
        <v>94159</v>
      </c>
      <c r="I600" s="1" t="s">
        <v>1944</v>
      </c>
    </row>
    <row r="601" customFormat="false" ht="15" hidden="false" customHeight="false" outlineLevel="0" collapsed="false">
      <c r="A601" s="7" t="s">
        <v>1187</v>
      </c>
      <c r="B601" s="7" t="s">
        <v>4572</v>
      </c>
      <c r="C601" s="7" t="s">
        <v>4573</v>
      </c>
      <c r="D601" s="7"/>
      <c r="E601" s="7" t="s">
        <v>4574</v>
      </c>
      <c r="F601" s="7" t="s">
        <v>3526</v>
      </c>
      <c r="G601" s="7" t="s">
        <v>1943</v>
      </c>
      <c r="H601" s="7" t="n">
        <v>71137</v>
      </c>
      <c r="I601" s="1" t="s">
        <v>1944</v>
      </c>
    </row>
    <row r="602" customFormat="false" ht="15" hidden="false" customHeight="false" outlineLevel="0" collapsed="false">
      <c r="A602" s="7" t="s">
        <v>1189</v>
      </c>
      <c r="B602" s="7" t="s">
        <v>4575</v>
      </c>
      <c r="C602" s="7" t="s">
        <v>4576</v>
      </c>
      <c r="D602" s="7" t="s">
        <v>4577</v>
      </c>
      <c r="E602" s="7" t="s">
        <v>4578</v>
      </c>
      <c r="F602" s="7" t="s">
        <v>2019</v>
      </c>
      <c r="G602" s="7" t="s">
        <v>1943</v>
      </c>
      <c r="H602" s="7" t="n">
        <v>19141</v>
      </c>
      <c r="I602" s="1" t="s">
        <v>1953</v>
      </c>
    </row>
    <row r="603" customFormat="false" ht="15" hidden="false" customHeight="false" outlineLevel="0" collapsed="false">
      <c r="A603" s="7" t="s">
        <v>1191</v>
      </c>
      <c r="B603" s="7" t="s">
        <v>4579</v>
      </c>
      <c r="C603" s="7" t="s">
        <v>4580</v>
      </c>
      <c r="D603" s="7" t="s">
        <v>4581</v>
      </c>
      <c r="E603" s="7" t="s">
        <v>4582</v>
      </c>
      <c r="F603" s="7" t="s">
        <v>2010</v>
      </c>
      <c r="G603" s="7" t="s">
        <v>1943</v>
      </c>
      <c r="H603" s="7" t="n">
        <v>41905</v>
      </c>
      <c r="I603" s="1" t="s">
        <v>1944</v>
      </c>
    </row>
    <row r="604" customFormat="false" ht="15" hidden="false" customHeight="false" outlineLevel="0" collapsed="false">
      <c r="A604" s="7" t="s">
        <v>1193</v>
      </c>
      <c r="B604" s="7" t="s">
        <v>4583</v>
      </c>
      <c r="C604" s="7" t="s">
        <v>4584</v>
      </c>
      <c r="D604" s="7" t="s">
        <v>4585</v>
      </c>
      <c r="E604" s="7" t="s">
        <v>4586</v>
      </c>
      <c r="F604" s="7" t="s">
        <v>2213</v>
      </c>
      <c r="G604" s="7" t="s">
        <v>1943</v>
      </c>
      <c r="H604" s="7" t="n">
        <v>43666</v>
      </c>
      <c r="I604" s="1" t="s">
        <v>1944</v>
      </c>
    </row>
    <row r="605" customFormat="false" ht="15" hidden="false" customHeight="false" outlineLevel="0" collapsed="false">
      <c r="A605" s="7" t="s">
        <v>1195</v>
      </c>
      <c r="B605" s="7" t="s">
        <v>4587</v>
      </c>
      <c r="C605" s="7" t="s">
        <v>4588</v>
      </c>
      <c r="D605" s="7"/>
      <c r="E605" s="7" t="s">
        <v>4589</v>
      </c>
      <c r="F605" s="7" t="s">
        <v>2342</v>
      </c>
      <c r="G605" s="7" t="s">
        <v>1943</v>
      </c>
      <c r="H605" s="7" t="n">
        <v>80945</v>
      </c>
      <c r="I605" s="1" t="s">
        <v>1953</v>
      </c>
    </row>
    <row r="606" customFormat="false" ht="15" hidden="false" customHeight="false" outlineLevel="0" collapsed="false">
      <c r="A606" s="7" t="s">
        <v>1197</v>
      </c>
      <c r="B606" s="7" t="s">
        <v>4590</v>
      </c>
      <c r="C606" s="7"/>
      <c r="D606" s="7" t="s">
        <v>4591</v>
      </c>
      <c r="E606" s="7" t="s">
        <v>4592</v>
      </c>
      <c r="F606" s="7" t="s">
        <v>3841</v>
      </c>
      <c r="G606" s="7" t="s">
        <v>1951</v>
      </c>
      <c r="H606" s="7" t="s">
        <v>3842</v>
      </c>
      <c r="I606" s="1" t="s">
        <v>1953</v>
      </c>
    </row>
    <row r="607" customFormat="false" ht="15" hidden="false" customHeight="false" outlineLevel="0" collapsed="false">
      <c r="A607" s="7" t="s">
        <v>1199</v>
      </c>
      <c r="B607" s="7" t="s">
        <v>4593</v>
      </c>
      <c r="C607" s="7" t="s">
        <v>4594</v>
      </c>
      <c r="D607" s="7" t="s">
        <v>4595</v>
      </c>
      <c r="E607" s="7" t="s">
        <v>4596</v>
      </c>
      <c r="F607" s="7" t="s">
        <v>4597</v>
      </c>
      <c r="G607" s="7" t="s">
        <v>1943</v>
      </c>
      <c r="H607" s="7" t="n">
        <v>15274</v>
      </c>
      <c r="I607" s="1" t="s">
        <v>1944</v>
      </c>
    </row>
    <row r="608" customFormat="false" ht="15" hidden="false" customHeight="false" outlineLevel="0" collapsed="false">
      <c r="A608" s="7" t="s">
        <v>4598</v>
      </c>
      <c r="B608" s="7" t="s">
        <v>4599</v>
      </c>
      <c r="C608" s="7" t="s">
        <v>4600</v>
      </c>
      <c r="D608" s="7" t="s">
        <v>4601</v>
      </c>
      <c r="E608" s="7" t="s">
        <v>4602</v>
      </c>
      <c r="F608" s="7" t="s">
        <v>3390</v>
      </c>
      <c r="G608" s="7" t="s">
        <v>1943</v>
      </c>
      <c r="H608" s="7" t="n">
        <v>33411</v>
      </c>
      <c r="I608" s="1" t="s">
        <v>1953</v>
      </c>
    </row>
    <row r="609" customFormat="false" ht="15" hidden="false" customHeight="false" outlineLevel="0" collapsed="false">
      <c r="A609" s="7" t="s">
        <v>1202</v>
      </c>
      <c r="B609" s="7" t="s">
        <v>4603</v>
      </c>
      <c r="C609" s="7" t="s">
        <v>4604</v>
      </c>
      <c r="D609" s="7" t="s">
        <v>4605</v>
      </c>
      <c r="E609" s="7" t="s">
        <v>4606</v>
      </c>
      <c r="F609" s="7" t="s">
        <v>3526</v>
      </c>
      <c r="G609" s="7" t="s">
        <v>1943</v>
      </c>
      <c r="H609" s="7" t="n">
        <v>71115</v>
      </c>
      <c r="I609" s="1" t="s">
        <v>1944</v>
      </c>
    </row>
    <row r="610" customFormat="false" ht="15" hidden="false" customHeight="false" outlineLevel="0" collapsed="false">
      <c r="A610" s="7" t="s">
        <v>1204</v>
      </c>
      <c r="B610" s="7" t="s">
        <v>4607</v>
      </c>
      <c r="C610" s="7"/>
      <c r="D610" s="7"/>
      <c r="E610" s="7" t="s">
        <v>4608</v>
      </c>
      <c r="F610" s="7" t="s">
        <v>4195</v>
      </c>
      <c r="G610" s="7" t="s">
        <v>1943</v>
      </c>
      <c r="H610" s="7" t="n">
        <v>44105</v>
      </c>
      <c r="I610" s="1" t="s">
        <v>1953</v>
      </c>
    </row>
    <row r="611" customFormat="false" ht="15" hidden="false" customHeight="false" outlineLevel="0" collapsed="false">
      <c r="A611" s="7" t="s">
        <v>1206</v>
      </c>
      <c r="B611" s="7" t="s">
        <v>4609</v>
      </c>
      <c r="C611" s="7" t="s">
        <v>4610</v>
      </c>
      <c r="D611" s="7" t="s">
        <v>4611</v>
      </c>
      <c r="E611" s="7" t="s">
        <v>4612</v>
      </c>
      <c r="F611" s="7" t="s">
        <v>3123</v>
      </c>
      <c r="G611" s="7" t="s">
        <v>1943</v>
      </c>
      <c r="H611" s="7" t="n">
        <v>53234</v>
      </c>
      <c r="I611" s="1" t="s">
        <v>1944</v>
      </c>
    </row>
    <row r="612" customFormat="false" ht="15" hidden="false" customHeight="false" outlineLevel="0" collapsed="false">
      <c r="A612" s="7" t="s">
        <v>1208</v>
      </c>
      <c r="B612" s="7" t="s">
        <v>4613</v>
      </c>
      <c r="C612" s="7" t="s">
        <v>4614</v>
      </c>
      <c r="D612" s="7" t="s">
        <v>4615</v>
      </c>
      <c r="E612" s="7" t="s">
        <v>4616</v>
      </c>
      <c r="F612" s="7" t="s">
        <v>2193</v>
      </c>
      <c r="G612" s="7" t="s">
        <v>1943</v>
      </c>
      <c r="H612" s="7" t="n">
        <v>33345</v>
      </c>
      <c r="I612" s="1" t="s">
        <v>1953</v>
      </c>
    </row>
    <row r="613" customFormat="false" ht="15" hidden="false" customHeight="false" outlineLevel="0" collapsed="false">
      <c r="A613" s="7" t="s">
        <v>1210</v>
      </c>
      <c r="B613" s="7" t="s">
        <v>4617</v>
      </c>
      <c r="C613" s="7" t="s">
        <v>4618</v>
      </c>
      <c r="D613" s="7" t="s">
        <v>4619</v>
      </c>
      <c r="E613" s="7" t="s">
        <v>4620</v>
      </c>
      <c r="F613" s="7" t="s">
        <v>3526</v>
      </c>
      <c r="G613" s="7" t="s">
        <v>1943</v>
      </c>
      <c r="H613" s="7" t="n">
        <v>71105</v>
      </c>
      <c r="I613" s="1" t="s">
        <v>1953</v>
      </c>
    </row>
    <row r="614" customFormat="false" ht="15" hidden="false" customHeight="false" outlineLevel="0" collapsed="false">
      <c r="A614" s="7" t="s">
        <v>1212</v>
      </c>
      <c r="B614" s="7" t="s">
        <v>4621</v>
      </c>
      <c r="C614" s="7"/>
      <c r="D614" s="7" t="s">
        <v>4622</v>
      </c>
      <c r="E614" s="7" t="s">
        <v>4623</v>
      </c>
      <c r="F614" s="7" t="s">
        <v>2368</v>
      </c>
      <c r="G614" s="7" t="s">
        <v>1951</v>
      </c>
      <c r="H614" s="7" t="s">
        <v>2547</v>
      </c>
      <c r="I614" s="1" t="s">
        <v>1953</v>
      </c>
    </row>
    <row r="615" customFormat="false" ht="15" hidden="false" customHeight="false" outlineLevel="0" collapsed="false">
      <c r="A615" s="7" t="s">
        <v>1214</v>
      </c>
      <c r="B615" s="7" t="s">
        <v>4624</v>
      </c>
      <c r="C615" s="7"/>
      <c r="D615" s="7" t="s">
        <v>4625</v>
      </c>
      <c r="E615" s="7" t="s">
        <v>4626</v>
      </c>
      <c r="F615" s="7" t="s">
        <v>3001</v>
      </c>
      <c r="G615" s="7" t="s">
        <v>1943</v>
      </c>
      <c r="H615" s="7" t="n">
        <v>94207</v>
      </c>
      <c r="I615" s="1" t="s">
        <v>1953</v>
      </c>
    </row>
    <row r="616" customFormat="false" ht="15" hidden="false" customHeight="false" outlineLevel="0" collapsed="false">
      <c r="A616" s="7" t="s">
        <v>4627</v>
      </c>
      <c r="B616" s="7" t="s">
        <v>4628</v>
      </c>
      <c r="C616" s="7"/>
      <c r="D616" s="7" t="s">
        <v>4629</v>
      </c>
      <c r="E616" s="7" t="s">
        <v>4630</v>
      </c>
      <c r="F616" s="7" t="s">
        <v>2508</v>
      </c>
      <c r="G616" s="7" t="s">
        <v>1943</v>
      </c>
      <c r="H616" s="7" t="n">
        <v>37240</v>
      </c>
      <c r="I616" s="1" t="s">
        <v>1953</v>
      </c>
    </row>
    <row r="617" customFormat="false" ht="15" hidden="false" customHeight="false" outlineLevel="0" collapsed="false">
      <c r="A617" s="7" t="s">
        <v>1217</v>
      </c>
      <c r="B617" s="7" t="s">
        <v>4631</v>
      </c>
      <c r="C617" s="7" t="s">
        <v>4632</v>
      </c>
      <c r="D617" s="7" t="s">
        <v>4633</v>
      </c>
      <c r="E617" s="7" t="s">
        <v>4634</v>
      </c>
      <c r="F617" s="7" t="s">
        <v>2552</v>
      </c>
      <c r="G617" s="7" t="s">
        <v>1943</v>
      </c>
      <c r="H617" s="7" t="n">
        <v>58122</v>
      </c>
      <c r="I617" s="1" t="s">
        <v>1944</v>
      </c>
    </row>
    <row r="618" customFormat="false" ht="15" hidden="false" customHeight="false" outlineLevel="0" collapsed="false">
      <c r="A618" s="7" t="s">
        <v>1219</v>
      </c>
      <c r="B618" s="7" t="s">
        <v>4635</v>
      </c>
      <c r="C618" s="7" t="s">
        <v>4636</v>
      </c>
      <c r="D618" s="7" t="s">
        <v>4637</v>
      </c>
      <c r="E618" s="7" t="s">
        <v>4638</v>
      </c>
      <c r="F618" s="7" t="s">
        <v>4639</v>
      </c>
      <c r="G618" s="7" t="s">
        <v>2118</v>
      </c>
      <c r="H618" s="7" t="s">
        <v>4640</v>
      </c>
      <c r="I618" s="1" t="s">
        <v>1953</v>
      </c>
    </row>
    <row r="619" customFormat="false" ht="15" hidden="false" customHeight="false" outlineLevel="0" collapsed="false">
      <c r="A619" s="7" t="s">
        <v>1221</v>
      </c>
      <c r="B619" s="7" t="s">
        <v>4641</v>
      </c>
      <c r="C619" s="7" t="s">
        <v>4642</v>
      </c>
      <c r="D619" s="7" t="s">
        <v>4643</v>
      </c>
      <c r="E619" s="7" t="s">
        <v>4644</v>
      </c>
      <c r="F619" s="7" t="s">
        <v>2818</v>
      </c>
      <c r="G619" s="7" t="s">
        <v>1943</v>
      </c>
      <c r="H619" s="7" t="n">
        <v>74184</v>
      </c>
      <c r="I619" s="1" t="s">
        <v>1953</v>
      </c>
    </row>
    <row r="620" customFormat="false" ht="15" hidden="false" customHeight="false" outlineLevel="0" collapsed="false">
      <c r="A620" s="7" t="s">
        <v>1223</v>
      </c>
      <c r="B620" s="7" t="s">
        <v>4645</v>
      </c>
      <c r="C620" s="7" t="s">
        <v>4646</v>
      </c>
      <c r="D620" s="7" t="s">
        <v>4647</v>
      </c>
      <c r="E620" s="7" t="s">
        <v>4648</v>
      </c>
      <c r="F620" s="7" t="s">
        <v>2039</v>
      </c>
      <c r="G620" s="7" t="s">
        <v>1943</v>
      </c>
      <c r="H620" s="7" t="n">
        <v>10045</v>
      </c>
      <c r="I620" s="1" t="s">
        <v>1944</v>
      </c>
    </row>
    <row r="621" customFormat="false" ht="15" hidden="false" customHeight="false" outlineLevel="0" collapsed="false">
      <c r="A621" s="7" t="s">
        <v>1225</v>
      </c>
      <c r="B621" s="7" t="s">
        <v>4649</v>
      </c>
      <c r="C621" s="7" t="s">
        <v>4650</v>
      </c>
      <c r="D621" s="7" t="s">
        <v>4651</v>
      </c>
      <c r="E621" s="7" t="s">
        <v>4652</v>
      </c>
      <c r="F621" s="7" t="s">
        <v>4653</v>
      </c>
      <c r="G621" s="7" t="s">
        <v>1943</v>
      </c>
      <c r="H621" s="7" t="n">
        <v>34642</v>
      </c>
      <c r="I621" s="1" t="s">
        <v>1944</v>
      </c>
    </row>
    <row r="622" customFormat="false" ht="15" hidden="false" customHeight="false" outlineLevel="0" collapsed="false">
      <c r="A622" s="7" t="s">
        <v>4654</v>
      </c>
      <c r="B622" s="7" t="s">
        <v>4655</v>
      </c>
      <c r="C622" s="7" t="s">
        <v>4656</v>
      </c>
      <c r="D622" s="7" t="s">
        <v>4657</v>
      </c>
      <c r="E622" s="7" t="s">
        <v>4658</v>
      </c>
      <c r="F622" s="7" t="s">
        <v>3920</v>
      </c>
      <c r="G622" s="7" t="s">
        <v>1951</v>
      </c>
      <c r="H622" s="7" t="s">
        <v>3921</v>
      </c>
      <c r="I622" s="1" t="s">
        <v>1953</v>
      </c>
    </row>
    <row r="623" customFormat="false" ht="15" hidden="false" customHeight="false" outlineLevel="0" collapsed="false">
      <c r="A623" s="7" t="s">
        <v>1229</v>
      </c>
      <c r="B623" s="7" t="s">
        <v>4659</v>
      </c>
      <c r="C623" s="7" t="s">
        <v>4660</v>
      </c>
      <c r="D623" s="7" t="s">
        <v>4661</v>
      </c>
      <c r="E623" s="7" t="s">
        <v>4662</v>
      </c>
      <c r="F623" s="7" t="s">
        <v>2024</v>
      </c>
      <c r="G623" s="7" t="s">
        <v>1943</v>
      </c>
      <c r="H623" s="7" t="n">
        <v>97296</v>
      </c>
      <c r="I623" s="1" t="s">
        <v>1953</v>
      </c>
    </row>
    <row r="624" customFormat="false" ht="15" hidden="false" customHeight="false" outlineLevel="0" collapsed="false">
      <c r="A624" s="7" t="s">
        <v>1231</v>
      </c>
      <c r="B624" s="7" t="s">
        <v>4663</v>
      </c>
      <c r="C624" s="7" t="s">
        <v>4664</v>
      </c>
      <c r="D624" s="7"/>
      <c r="E624" s="7" t="s">
        <v>4665</v>
      </c>
      <c r="F624" s="7" t="s">
        <v>3372</v>
      </c>
      <c r="G624" s="7" t="s">
        <v>1943</v>
      </c>
      <c r="H624" s="7" t="n">
        <v>89115</v>
      </c>
      <c r="I624" s="1" t="s">
        <v>1953</v>
      </c>
    </row>
    <row r="625" customFormat="false" ht="15" hidden="false" customHeight="false" outlineLevel="0" collapsed="false">
      <c r="A625" s="7" t="s">
        <v>1233</v>
      </c>
      <c r="B625" s="7" t="s">
        <v>4666</v>
      </c>
      <c r="C625" s="7"/>
      <c r="D625" s="7" t="s">
        <v>4667</v>
      </c>
      <c r="E625" s="7" t="s">
        <v>4668</v>
      </c>
      <c r="F625" s="7" t="s">
        <v>4669</v>
      </c>
      <c r="G625" s="7" t="s">
        <v>2118</v>
      </c>
      <c r="H625" s="7" t="s">
        <v>4670</v>
      </c>
      <c r="I625" s="1" t="s">
        <v>1953</v>
      </c>
    </row>
    <row r="626" customFormat="false" ht="15" hidden="false" customHeight="false" outlineLevel="0" collapsed="false">
      <c r="A626" s="7" t="s">
        <v>1235</v>
      </c>
      <c r="B626" s="7" t="s">
        <v>4671</v>
      </c>
      <c r="C626" s="7" t="s">
        <v>4672</v>
      </c>
      <c r="D626" s="7"/>
      <c r="E626" s="7" t="s">
        <v>4673</v>
      </c>
      <c r="F626" s="7" t="s">
        <v>4674</v>
      </c>
      <c r="G626" s="7" t="s">
        <v>1951</v>
      </c>
      <c r="H626" s="7" t="s">
        <v>4675</v>
      </c>
      <c r="I626" s="1" t="s">
        <v>1944</v>
      </c>
    </row>
    <row r="627" customFormat="false" ht="15" hidden="false" customHeight="false" outlineLevel="0" collapsed="false">
      <c r="A627" s="7" t="s">
        <v>1237</v>
      </c>
      <c r="B627" s="7" t="s">
        <v>4676</v>
      </c>
      <c r="C627" s="7" t="s">
        <v>4677</v>
      </c>
      <c r="D627" s="7" t="s">
        <v>4678</v>
      </c>
      <c r="E627" s="7" t="s">
        <v>4679</v>
      </c>
      <c r="F627" s="7" t="s">
        <v>3092</v>
      </c>
      <c r="G627" s="7" t="s">
        <v>1943</v>
      </c>
      <c r="H627" s="7" t="n">
        <v>94159</v>
      </c>
      <c r="I627" s="1" t="s">
        <v>1953</v>
      </c>
    </row>
    <row r="628" customFormat="false" ht="15" hidden="false" customHeight="false" outlineLevel="0" collapsed="false">
      <c r="A628" s="7" t="s">
        <v>1239</v>
      </c>
      <c r="B628" s="7" t="s">
        <v>4680</v>
      </c>
      <c r="C628" s="7" t="s">
        <v>4681</v>
      </c>
      <c r="D628" s="7" t="s">
        <v>4682</v>
      </c>
      <c r="E628" s="7" t="s">
        <v>4683</v>
      </c>
      <c r="F628" s="7" t="s">
        <v>4597</v>
      </c>
      <c r="G628" s="7" t="s">
        <v>1943</v>
      </c>
      <c r="H628" s="7" t="n">
        <v>15274</v>
      </c>
      <c r="I628" s="1" t="s">
        <v>1953</v>
      </c>
    </row>
    <row r="629" customFormat="false" ht="15" hidden="false" customHeight="false" outlineLevel="0" collapsed="false">
      <c r="A629" s="7" t="s">
        <v>1241</v>
      </c>
      <c r="B629" s="7" t="s">
        <v>4684</v>
      </c>
      <c r="C629" s="7" t="s">
        <v>4685</v>
      </c>
      <c r="D629" s="7" t="s">
        <v>4686</v>
      </c>
      <c r="E629" s="7" t="s">
        <v>4687</v>
      </c>
      <c r="F629" s="7" t="s">
        <v>2029</v>
      </c>
      <c r="G629" s="7" t="s">
        <v>1943</v>
      </c>
      <c r="H629" s="7" t="n">
        <v>77281</v>
      </c>
      <c r="I629" s="1" t="s">
        <v>1944</v>
      </c>
    </row>
    <row r="630" customFormat="false" ht="15" hidden="false" customHeight="false" outlineLevel="0" collapsed="false">
      <c r="A630" s="7" t="s">
        <v>1243</v>
      </c>
      <c r="B630" s="7" t="s">
        <v>4688</v>
      </c>
      <c r="C630" s="7" t="s">
        <v>4689</v>
      </c>
      <c r="D630" s="7" t="s">
        <v>4690</v>
      </c>
      <c r="E630" s="7" t="s">
        <v>4691</v>
      </c>
      <c r="F630" s="7" t="s">
        <v>4692</v>
      </c>
      <c r="G630" s="7" t="s">
        <v>1951</v>
      </c>
      <c r="H630" s="7" t="s">
        <v>2034</v>
      </c>
      <c r="I630" s="1" t="s">
        <v>1944</v>
      </c>
    </row>
    <row r="631" customFormat="false" ht="15" hidden="false" customHeight="false" outlineLevel="0" collapsed="false">
      <c r="A631" s="7" t="s">
        <v>1227</v>
      </c>
      <c r="B631" s="7" t="s">
        <v>4693</v>
      </c>
      <c r="C631" s="7" t="s">
        <v>4694</v>
      </c>
      <c r="D631" s="7"/>
      <c r="E631" s="7" t="s">
        <v>4695</v>
      </c>
      <c r="F631" s="7" t="s">
        <v>2193</v>
      </c>
      <c r="G631" s="7" t="s">
        <v>1943</v>
      </c>
      <c r="H631" s="7" t="n">
        <v>33345</v>
      </c>
      <c r="I631" s="1" t="s">
        <v>1953</v>
      </c>
    </row>
    <row r="632" customFormat="false" ht="15" hidden="false" customHeight="false" outlineLevel="0" collapsed="false">
      <c r="A632" s="7" t="s">
        <v>4696</v>
      </c>
      <c r="B632" s="7" t="s">
        <v>4697</v>
      </c>
      <c r="C632" s="7" t="s">
        <v>4698</v>
      </c>
      <c r="D632" s="7" t="s">
        <v>4699</v>
      </c>
      <c r="E632" s="7" t="s">
        <v>4700</v>
      </c>
      <c r="F632" s="7" t="s">
        <v>3181</v>
      </c>
      <c r="G632" s="7" t="s">
        <v>1943</v>
      </c>
      <c r="H632" s="7" t="n">
        <v>76210</v>
      </c>
      <c r="I632" s="1" t="s">
        <v>1953</v>
      </c>
    </row>
    <row r="633" customFormat="false" ht="15" hidden="false" customHeight="false" outlineLevel="0" collapsed="false">
      <c r="A633" s="7" t="s">
        <v>4701</v>
      </c>
      <c r="B633" s="7" t="s">
        <v>4702</v>
      </c>
      <c r="C633" s="7" t="s">
        <v>4703</v>
      </c>
      <c r="D633" s="7" t="s">
        <v>4704</v>
      </c>
      <c r="E633" s="7" t="s">
        <v>4705</v>
      </c>
      <c r="F633" s="7" t="s">
        <v>3969</v>
      </c>
      <c r="G633" s="7" t="s">
        <v>1951</v>
      </c>
      <c r="H633" s="7" t="s">
        <v>2773</v>
      </c>
      <c r="I633" s="1" t="s">
        <v>1944</v>
      </c>
    </row>
    <row r="634" customFormat="false" ht="15" hidden="false" customHeight="false" outlineLevel="0" collapsed="false">
      <c r="A634" s="7" t="s">
        <v>1245</v>
      </c>
      <c r="B634" s="7" t="s">
        <v>4706</v>
      </c>
      <c r="C634" s="7" t="s">
        <v>4707</v>
      </c>
      <c r="D634" s="7" t="s">
        <v>4708</v>
      </c>
      <c r="E634" s="7" t="s">
        <v>4709</v>
      </c>
      <c r="F634" s="7" t="s">
        <v>1988</v>
      </c>
      <c r="G634" s="7" t="s">
        <v>1943</v>
      </c>
      <c r="H634" s="7" t="n">
        <v>90005</v>
      </c>
      <c r="I634" s="1" t="s">
        <v>1953</v>
      </c>
    </row>
    <row r="635" customFormat="false" ht="15" hidden="false" customHeight="false" outlineLevel="0" collapsed="false">
      <c r="A635" s="7" t="s">
        <v>1247</v>
      </c>
      <c r="B635" s="7" t="s">
        <v>4710</v>
      </c>
      <c r="C635" s="7" t="s">
        <v>4711</v>
      </c>
      <c r="D635" s="7" t="s">
        <v>4712</v>
      </c>
      <c r="E635" s="7" t="s">
        <v>4713</v>
      </c>
      <c r="F635" s="7" t="s">
        <v>3006</v>
      </c>
      <c r="G635" s="7" t="s">
        <v>1943</v>
      </c>
      <c r="H635" s="7" t="n">
        <v>18706</v>
      </c>
      <c r="I635" s="1" t="s">
        <v>1953</v>
      </c>
    </row>
    <row r="636" customFormat="false" ht="15" hidden="false" customHeight="false" outlineLevel="0" collapsed="false">
      <c r="A636" s="7" t="s">
        <v>1249</v>
      </c>
      <c r="B636" s="7" t="s">
        <v>4714</v>
      </c>
      <c r="C636" s="7" t="s">
        <v>4715</v>
      </c>
      <c r="D636" s="7" t="s">
        <v>4716</v>
      </c>
      <c r="E636" s="7" t="s">
        <v>4717</v>
      </c>
      <c r="F636" s="7" t="s">
        <v>3181</v>
      </c>
      <c r="G636" s="7" t="s">
        <v>1943</v>
      </c>
      <c r="H636" s="7" t="n">
        <v>76205</v>
      </c>
      <c r="I636" s="1" t="s">
        <v>1953</v>
      </c>
    </row>
    <row r="637" customFormat="false" ht="15" hidden="false" customHeight="false" outlineLevel="0" collapsed="false">
      <c r="A637" s="7" t="s">
        <v>1251</v>
      </c>
      <c r="B637" s="7" t="s">
        <v>4718</v>
      </c>
      <c r="C637" s="7" t="s">
        <v>4719</v>
      </c>
      <c r="D637" s="7" t="s">
        <v>4720</v>
      </c>
      <c r="E637" s="7" t="s">
        <v>4721</v>
      </c>
      <c r="F637" s="7" t="s">
        <v>2959</v>
      </c>
      <c r="G637" s="7" t="s">
        <v>1943</v>
      </c>
      <c r="H637" s="7" t="n">
        <v>64082</v>
      </c>
      <c r="I637" s="1" t="s">
        <v>1944</v>
      </c>
    </row>
    <row r="638" customFormat="false" ht="15" hidden="false" customHeight="false" outlineLevel="0" collapsed="false">
      <c r="A638" s="7" t="s">
        <v>1253</v>
      </c>
      <c r="B638" s="7" t="s">
        <v>4722</v>
      </c>
      <c r="C638" s="7" t="s">
        <v>4723</v>
      </c>
      <c r="D638" s="7" t="s">
        <v>4724</v>
      </c>
      <c r="E638" s="7" t="s">
        <v>4725</v>
      </c>
      <c r="F638" s="7" t="s">
        <v>2129</v>
      </c>
      <c r="G638" s="7" t="s">
        <v>1943</v>
      </c>
      <c r="H638" s="7" t="n">
        <v>72209</v>
      </c>
      <c r="I638" s="1" t="s">
        <v>1944</v>
      </c>
    </row>
    <row r="639" customFormat="false" ht="15" hidden="false" customHeight="false" outlineLevel="0" collapsed="false">
      <c r="A639" s="7" t="s">
        <v>1255</v>
      </c>
      <c r="B639" s="7" t="s">
        <v>4726</v>
      </c>
      <c r="C639" s="7" t="s">
        <v>4727</v>
      </c>
      <c r="D639" s="7" t="s">
        <v>4728</v>
      </c>
      <c r="E639" s="7" t="s">
        <v>4729</v>
      </c>
      <c r="F639" s="7" t="s">
        <v>4730</v>
      </c>
      <c r="G639" s="7" t="s">
        <v>1951</v>
      </c>
      <c r="H639" s="7" t="s">
        <v>2833</v>
      </c>
      <c r="I639" s="1" t="s">
        <v>1944</v>
      </c>
    </row>
    <row r="640" customFormat="false" ht="15" hidden="false" customHeight="false" outlineLevel="0" collapsed="false">
      <c r="A640" s="7" t="s">
        <v>1257</v>
      </c>
      <c r="B640" s="7" t="s">
        <v>4731</v>
      </c>
      <c r="C640" s="7"/>
      <c r="D640" s="7" t="s">
        <v>4732</v>
      </c>
      <c r="E640" s="7" t="s">
        <v>4733</v>
      </c>
      <c r="F640" s="7" t="s">
        <v>4418</v>
      </c>
      <c r="G640" s="7" t="s">
        <v>1951</v>
      </c>
      <c r="H640" s="7" t="s">
        <v>4419</v>
      </c>
      <c r="I640" s="1" t="s">
        <v>1944</v>
      </c>
    </row>
    <row r="641" customFormat="false" ht="15" hidden="false" customHeight="false" outlineLevel="0" collapsed="false">
      <c r="A641" s="7" t="s">
        <v>1259</v>
      </c>
      <c r="B641" s="7" t="s">
        <v>4734</v>
      </c>
      <c r="C641" s="7" t="s">
        <v>4735</v>
      </c>
      <c r="D641" s="7" t="s">
        <v>4736</v>
      </c>
      <c r="E641" s="7" t="s">
        <v>4737</v>
      </c>
      <c r="F641" s="7" t="s">
        <v>3145</v>
      </c>
      <c r="G641" s="7" t="s">
        <v>1943</v>
      </c>
      <c r="H641" s="7" t="n">
        <v>16534</v>
      </c>
      <c r="I641" s="1" t="s">
        <v>1944</v>
      </c>
    </row>
    <row r="642" customFormat="false" ht="15" hidden="false" customHeight="false" outlineLevel="0" collapsed="false">
      <c r="A642" s="7" t="s">
        <v>4738</v>
      </c>
      <c r="B642" s="7" t="s">
        <v>4739</v>
      </c>
      <c r="C642" s="7"/>
      <c r="D642" s="7" t="s">
        <v>4740</v>
      </c>
      <c r="E642" s="7" t="s">
        <v>4741</v>
      </c>
      <c r="F642" s="7" t="s">
        <v>3166</v>
      </c>
      <c r="G642" s="7" t="s">
        <v>2118</v>
      </c>
      <c r="H642" s="7" t="s">
        <v>3167</v>
      </c>
      <c r="I642" s="1" t="s">
        <v>1953</v>
      </c>
    </row>
    <row r="643" customFormat="false" ht="15" hidden="false" customHeight="false" outlineLevel="0" collapsed="false">
      <c r="A643" s="7" t="s">
        <v>1263</v>
      </c>
      <c r="B643" s="7" t="s">
        <v>4742</v>
      </c>
      <c r="C643" s="7" t="s">
        <v>4743</v>
      </c>
      <c r="D643" s="7" t="s">
        <v>4744</v>
      </c>
      <c r="E643" s="7" t="s">
        <v>4745</v>
      </c>
      <c r="F643" s="7" t="s">
        <v>4597</v>
      </c>
      <c r="G643" s="7" t="s">
        <v>1943</v>
      </c>
      <c r="H643" s="7" t="n">
        <v>15255</v>
      </c>
      <c r="I643" s="1" t="s">
        <v>1944</v>
      </c>
    </row>
    <row r="644" customFormat="false" ht="15" hidden="false" customHeight="false" outlineLevel="0" collapsed="false">
      <c r="A644" s="7" t="s">
        <v>1265</v>
      </c>
      <c r="B644" s="7" t="s">
        <v>4746</v>
      </c>
      <c r="C644" s="7" t="s">
        <v>4747</v>
      </c>
      <c r="D644" s="7" t="s">
        <v>4748</v>
      </c>
      <c r="E644" s="7" t="s">
        <v>4749</v>
      </c>
      <c r="F644" s="7" t="s">
        <v>4750</v>
      </c>
      <c r="G644" s="7" t="s">
        <v>2118</v>
      </c>
      <c r="H644" s="7" t="s">
        <v>4751</v>
      </c>
      <c r="I644" s="1" t="s">
        <v>1944</v>
      </c>
    </row>
    <row r="645" customFormat="false" ht="15" hidden="false" customHeight="false" outlineLevel="0" collapsed="false">
      <c r="A645" s="7" t="s">
        <v>1267</v>
      </c>
      <c r="B645" s="7" t="s">
        <v>4752</v>
      </c>
      <c r="C645" s="7" t="s">
        <v>4753</v>
      </c>
      <c r="D645" s="7"/>
      <c r="E645" s="7" t="s">
        <v>4754</v>
      </c>
      <c r="F645" s="7" t="s">
        <v>2327</v>
      </c>
      <c r="G645" s="7" t="s">
        <v>1943</v>
      </c>
      <c r="H645" s="7" t="n">
        <v>75260</v>
      </c>
      <c r="I645" s="1" t="s">
        <v>1944</v>
      </c>
    </row>
    <row r="646" customFormat="false" ht="15" hidden="false" customHeight="false" outlineLevel="0" collapsed="false">
      <c r="A646" s="7" t="s">
        <v>1269</v>
      </c>
      <c r="B646" s="7" t="s">
        <v>4755</v>
      </c>
      <c r="C646" s="7"/>
      <c r="D646" s="7" t="s">
        <v>4756</v>
      </c>
      <c r="E646" s="7" t="s">
        <v>4757</v>
      </c>
      <c r="F646" s="7" t="s">
        <v>3583</v>
      </c>
      <c r="G646" s="7" t="s">
        <v>1943</v>
      </c>
      <c r="H646" s="7" t="n">
        <v>33233</v>
      </c>
      <c r="I646" s="1" t="s">
        <v>1953</v>
      </c>
    </row>
    <row r="647" customFormat="false" ht="15" hidden="false" customHeight="false" outlineLevel="0" collapsed="false">
      <c r="A647" s="7" t="s">
        <v>1271</v>
      </c>
      <c r="B647" s="7" t="s">
        <v>4758</v>
      </c>
      <c r="C647" s="7" t="s">
        <v>4759</v>
      </c>
      <c r="D647" s="7" t="s">
        <v>4760</v>
      </c>
      <c r="E647" s="7" t="s">
        <v>4761</v>
      </c>
      <c r="F647" s="7" t="s">
        <v>4762</v>
      </c>
      <c r="G647" s="7" t="s">
        <v>1943</v>
      </c>
      <c r="H647" s="7" t="n">
        <v>76905</v>
      </c>
      <c r="I647" s="1" t="s">
        <v>1944</v>
      </c>
    </row>
    <row r="648" customFormat="false" ht="15" hidden="false" customHeight="false" outlineLevel="0" collapsed="false">
      <c r="A648" s="7" t="s">
        <v>1273</v>
      </c>
      <c r="B648" s="7" t="s">
        <v>4763</v>
      </c>
      <c r="C648" s="7" t="s">
        <v>4764</v>
      </c>
      <c r="D648" s="7" t="s">
        <v>4765</v>
      </c>
      <c r="E648" s="7" t="s">
        <v>4766</v>
      </c>
      <c r="F648" s="7" t="s">
        <v>2883</v>
      </c>
      <c r="G648" s="7" t="s">
        <v>1943</v>
      </c>
      <c r="H648" s="7" t="n">
        <v>12205</v>
      </c>
      <c r="I648" s="1" t="s">
        <v>1944</v>
      </c>
    </row>
    <row r="649" customFormat="false" ht="15" hidden="false" customHeight="false" outlineLevel="0" collapsed="false">
      <c r="A649" s="7" t="s">
        <v>1275</v>
      </c>
      <c r="B649" s="7" t="s">
        <v>4767</v>
      </c>
      <c r="C649" s="7" t="s">
        <v>4768</v>
      </c>
      <c r="D649" s="7" t="s">
        <v>4769</v>
      </c>
      <c r="E649" s="7" t="s">
        <v>4770</v>
      </c>
      <c r="F649" s="7" t="s">
        <v>4771</v>
      </c>
      <c r="G649" s="7" t="s">
        <v>2118</v>
      </c>
      <c r="H649" s="7" t="s">
        <v>4772</v>
      </c>
      <c r="I649" s="1" t="s">
        <v>1944</v>
      </c>
    </row>
    <row r="650" customFormat="false" ht="15" hidden="false" customHeight="false" outlineLevel="0" collapsed="false">
      <c r="A650" s="7" t="s">
        <v>1261</v>
      </c>
      <c r="B650" s="7" t="s">
        <v>4773</v>
      </c>
      <c r="C650" s="7" t="s">
        <v>4774</v>
      </c>
      <c r="D650" s="7" t="s">
        <v>4775</v>
      </c>
      <c r="E650" s="7" t="s">
        <v>4776</v>
      </c>
      <c r="F650" s="7" t="s">
        <v>2289</v>
      </c>
      <c r="G650" s="7" t="s">
        <v>1943</v>
      </c>
      <c r="H650" s="7" t="n">
        <v>43240</v>
      </c>
      <c r="I650" s="1" t="s">
        <v>1953</v>
      </c>
    </row>
    <row r="651" customFormat="false" ht="15" hidden="false" customHeight="false" outlineLevel="0" collapsed="false">
      <c r="A651" s="7" t="s">
        <v>1278</v>
      </c>
      <c r="B651" s="7" t="s">
        <v>4777</v>
      </c>
      <c r="C651" s="7" t="s">
        <v>4778</v>
      </c>
      <c r="D651" s="7" t="s">
        <v>4779</v>
      </c>
      <c r="E651" s="7" t="s">
        <v>4780</v>
      </c>
      <c r="F651" s="7" t="s">
        <v>4781</v>
      </c>
      <c r="G651" s="7" t="s">
        <v>2118</v>
      </c>
      <c r="H651" s="7" t="s">
        <v>4782</v>
      </c>
      <c r="I651" s="1" t="s">
        <v>1953</v>
      </c>
    </row>
    <row r="652" customFormat="false" ht="15" hidden="false" customHeight="false" outlineLevel="0" collapsed="false">
      <c r="A652" s="7" t="s">
        <v>1280</v>
      </c>
      <c r="B652" s="7" t="s">
        <v>4783</v>
      </c>
      <c r="C652" s="7" t="s">
        <v>4784</v>
      </c>
      <c r="D652" s="7" t="s">
        <v>4785</v>
      </c>
      <c r="E652" s="7" t="s">
        <v>4786</v>
      </c>
      <c r="F652" s="7" t="s">
        <v>2385</v>
      </c>
      <c r="G652" s="7" t="s">
        <v>1943</v>
      </c>
      <c r="H652" s="7" t="n">
        <v>92883</v>
      </c>
      <c r="I652" s="1" t="s">
        <v>1944</v>
      </c>
    </row>
    <row r="653" customFormat="false" ht="15" hidden="false" customHeight="false" outlineLevel="0" collapsed="false">
      <c r="A653" s="7" t="s">
        <v>1282</v>
      </c>
      <c r="B653" s="7" t="s">
        <v>4787</v>
      </c>
      <c r="C653" s="7"/>
      <c r="D653" s="7" t="s">
        <v>4788</v>
      </c>
      <c r="E653" s="7" t="s">
        <v>4789</v>
      </c>
      <c r="F653" s="7" t="s">
        <v>2188</v>
      </c>
      <c r="G653" s="7" t="s">
        <v>1943</v>
      </c>
      <c r="H653" s="7" t="n">
        <v>20436</v>
      </c>
      <c r="I653" s="1" t="s">
        <v>1953</v>
      </c>
    </row>
    <row r="654" customFormat="false" ht="15" hidden="false" customHeight="false" outlineLevel="0" collapsed="false">
      <c r="A654" s="7" t="s">
        <v>1284</v>
      </c>
      <c r="B654" s="7" t="s">
        <v>4790</v>
      </c>
      <c r="C654" s="7" t="s">
        <v>4791</v>
      </c>
      <c r="D654" s="7"/>
      <c r="E654" s="7" t="s">
        <v>4792</v>
      </c>
      <c r="F654" s="7" t="s">
        <v>4793</v>
      </c>
      <c r="G654" s="7" t="s">
        <v>1951</v>
      </c>
      <c r="H654" s="7" t="s">
        <v>1952</v>
      </c>
      <c r="I654" s="1" t="s">
        <v>1953</v>
      </c>
    </row>
    <row r="655" customFormat="false" ht="15" hidden="false" customHeight="false" outlineLevel="0" collapsed="false">
      <c r="A655" s="7" t="s">
        <v>1286</v>
      </c>
      <c r="B655" s="7" t="s">
        <v>4794</v>
      </c>
      <c r="C655" s="7" t="s">
        <v>4795</v>
      </c>
      <c r="D655" s="7" t="s">
        <v>4796</v>
      </c>
      <c r="E655" s="7" t="s">
        <v>4797</v>
      </c>
      <c r="F655" s="7" t="s">
        <v>2213</v>
      </c>
      <c r="G655" s="7" t="s">
        <v>1943</v>
      </c>
      <c r="H655" s="7" t="n">
        <v>43610</v>
      </c>
      <c r="I655" s="1" t="s">
        <v>1953</v>
      </c>
    </row>
    <row r="656" customFormat="false" ht="15" hidden="false" customHeight="false" outlineLevel="0" collapsed="false">
      <c r="A656" s="7" t="s">
        <v>1288</v>
      </c>
      <c r="B656" s="7" t="s">
        <v>4798</v>
      </c>
      <c r="C656" s="7" t="s">
        <v>4799</v>
      </c>
      <c r="D656" s="7" t="s">
        <v>4800</v>
      </c>
      <c r="E656" s="7" t="s">
        <v>4801</v>
      </c>
      <c r="F656" s="7" t="s">
        <v>2188</v>
      </c>
      <c r="G656" s="7" t="s">
        <v>1943</v>
      </c>
      <c r="H656" s="7" t="n">
        <v>20088</v>
      </c>
      <c r="I656" s="1" t="s">
        <v>1953</v>
      </c>
    </row>
    <row r="657" customFormat="false" ht="15" hidden="false" customHeight="false" outlineLevel="0" collapsed="false">
      <c r="A657" s="7" t="s">
        <v>1290</v>
      </c>
      <c r="B657" s="7" t="s">
        <v>4802</v>
      </c>
      <c r="C657" s="7" t="s">
        <v>4803</v>
      </c>
      <c r="D657" s="7"/>
      <c r="E657" s="7" t="s">
        <v>4804</v>
      </c>
      <c r="F657" s="7" t="s">
        <v>4805</v>
      </c>
      <c r="G657" s="7" t="s">
        <v>1943</v>
      </c>
      <c r="H657" s="7" t="n">
        <v>52405</v>
      </c>
      <c r="I657" s="1" t="s">
        <v>1944</v>
      </c>
    </row>
    <row r="658" customFormat="false" ht="15" hidden="false" customHeight="false" outlineLevel="0" collapsed="false">
      <c r="A658" s="7" t="s">
        <v>1292</v>
      </c>
      <c r="B658" s="7" t="s">
        <v>4806</v>
      </c>
      <c r="C658" s="7" t="s">
        <v>4807</v>
      </c>
      <c r="D658" s="7"/>
      <c r="E658" s="7" t="s">
        <v>4808</v>
      </c>
      <c r="F658" s="7" t="s">
        <v>2095</v>
      </c>
      <c r="G658" s="7" t="s">
        <v>1943</v>
      </c>
      <c r="H658" s="7" t="n">
        <v>80045</v>
      </c>
      <c r="I658" s="1" t="s">
        <v>1953</v>
      </c>
    </row>
    <row r="659" customFormat="false" ht="15" hidden="false" customHeight="false" outlineLevel="0" collapsed="false">
      <c r="A659" s="7" t="s">
        <v>1294</v>
      </c>
      <c r="B659" s="7" t="s">
        <v>4809</v>
      </c>
      <c r="C659" s="7" t="s">
        <v>4810</v>
      </c>
      <c r="D659" s="7" t="s">
        <v>4811</v>
      </c>
      <c r="E659" s="7" t="s">
        <v>4812</v>
      </c>
      <c r="F659" s="7" t="s">
        <v>4813</v>
      </c>
      <c r="G659" s="7" t="s">
        <v>1943</v>
      </c>
      <c r="H659" s="7" t="n">
        <v>94089</v>
      </c>
      <c r="I659" s="1" t="s">
        <v>1944</v>
      </c>
    </row>
    <row r="660" customFormat="false" ht="15" hidden="false" customHeight="false" outlineLevel="0" collapsed="false">
      <c r="A660" s="7" t="s">
        <v>4814</v>
      </c>
      <c r="B660" s="7" t="s">
        <v>4815</v>
      </c>
      <c r="C660" s="7"/>
      <c r="D660" s="7"/>
      <c r="E660" s="7" t="s">
        <v>4816</v>
      </c>
      <c r="F660" s="7" t="s">
        <v>4357</v>
      </c>
      <c r="G660" s="7" t="s">
        <v>1951</v>
      </c>
      <c r="H660" s="7" t="s">
        <v>4358</v>
      </c>
      <c r="I660" s="1" t="s">
        <v>1944</v>
      </c>
    </row>
    <row r="661" customFormat="false" ht="15" hidden="false" customHeight="false" outlineLevel="0" collapsed="false">
      <c r="A661" s="7" t="s">
        <v>1298</v>
      </c>
      <c r="B661" s="7" t="s">
        <v>4817</v>
      </c>
      <c r="C661" s="7" t="s">
        <v>4818</v>
      </c>
      <c r="D661" s="7" t="s">
        <v>4819</v>
      </c>
      <c r="E661" s="7" t="s">
        <v>4820</v>
      </c>
      <c r="F661" s="7" t="s">
        <v>4821</v>
      </c>
      <c r="G661" s="7" t="s">
        <v>1951</v>
      </c>
      <c r="H661" s="7" t="s">
        <v>4419</v>
      </c>
      <c r="I661" s="1" t="s">
        <v>1944</v>
      </c>
    </row>
    <row r="662" customFormat="false" ht="15" hidden="false" customHeight="false" outlineLevel="0" collapsed="false">
      <c r="A662" s="7" t="s">
        <v>1300</v>
      </c>
      <c r="B662" s="7" t="s">
        <v>4822</v>
      </c>
      <c r="C662" s="7" t="s">
        <v>4823</v>
      </c>
      <c r="D662" s="7" t="s">
        <v>4824</v>
      </c>
      <c r="E662" s="7" t="s">
        <v>4825</v>
      </c>
      <c r="F662" s="7" t="s">
        <v>2802</v>
      </c>
      <c r="G662" s="7" t="s">
        <v>1943</v>
      </c>
      <c r="H662" s="7" t="n">
        <v>48930</v>
      </c>
      <c r="I662" s="1" t="s">
        <v>1953</v>
      </c>
    </row>
    <row r="663" customFormat="false" ht="15" hidden="false" customHeight="false" outlineLevel="0" collapsed="false">
      <c r="A663" s="7" t="s">
        <v>1302</v>
      </c>
      <c r="B663" s="7" t="s">
        <v>4826</v>
      </c>
      <c r="C663" s="7" t="s">
        <v>4827</v>
      </c>
      <c r="D663" s="7" t="s">
        <v>4828</v>
      </c>
      <c r="E663" s="7" t="s">
        <v>4829</v>
      </c>
      <c r="F663" s="7" t="s">
        <v>2029</v>
      </c>
      <c r="G663" s="7" t="s">
        <v>1943</v>
      </c>
      <c r="H663" s="7" t="n">
        <v>77281</v>
      </c>
      <c r="I663" s="1" t="s">
        <v>1944</v>
      </c>
    </row>
    <row r="664" customFormat="false" ht="15" hidden="false" customHeight="false" outlineLevel="0" collapsed="false">
      <c r="A664" s="7" t="s">
        <v>1304</v>
      </c>
      <c r="B664" s="7" t="s">
        <v>4830</v>
      </c>
      <c r="C664" s="7" t="s">
        <v>4831</v>
      </c>
      <c r="D664" s="7"/>
      <c r="E664" s="7" t="s">
        <v>4832</v>
      </c>
      <c r="F664" s="7" t="s">
        <v>4833</v>
      </c>
      <c r="G664" s="7" t="s">
        <v>1943</v>
      </c>
      <c r="H664" s="7" t="n">
        <v>37131</v>
      </c>
      <c r="I664" s="1" t="s">
        <v>1953</v>
      </c>
    </row>
    <row r="665" customFormat="false" ht="15" hidden="false" customHeight="false" outlineLevel="0" collapsed="false">
      <c r="A665" s="7" t="s">
        <v>1306</v>
      </c>
      <c r="B665" s="7" t="s">
        <v>4834</v>
      </c>
      <c r="C665" s="7" t="s">
        <v>4835</v>
      </c>
      <c r="D665" s="7"/>
      <c r="E665" s="7" t="s">
        <v>4836</v>
      </c>
      <c r="F665" s="7" t="s">
        <v>2124</v>
      </c>
      <c r="G665" s="7" t="s">
        <v>1943</v>
      </c>
      <c r="H665" s="7" t="n">
        <v>25362</v>
      </c>
      <c r="I665" s="1" t="s">
        <v>1953</v>
      </c>
    </row>
    <row r="666" customFormat="false" ht="15" hidden="false" customHeight="false" outlineLevel="0" collapsed="false">
      <c r="A666" s="7" t="s">
        <v>1308</v>
      </c>
      <c r="B666" s="7" t="s">
        <v>4837</v>
      </c>
      <c r="C666" s="7" t="s">
        <v>4838</v>
      </c>
      <c r="D666" s="7" t="s">
        <v>4839</v>
      </c>
      <c r="E666" s="7" t="s">
        <v>4840</v>
      </c>
      <c r="F666" s="7" t="s">
        <v>3145</v>
      </c>
      <c r="G666" s="7" t="s">
        <v>1943</v>
      </c>
      <c r="H666" s="7" t="n">
        <v>16534</v>
      </c>
      <c r="I666" s="1" t="s">
        <v>1953</v>
      </c>
    </row>
    <row r="667" customFormat="false" ht="15" hidden="false" customHeight="false" outlineLevel="0" collapsed="false">
      <c r="A667" s="7" t="s">
        <v>4841</v>
      </c>
      <c r="B667" s="7" t="s">
        <v>4842</v>
      </c>
      <c r="C667" s="7" t="s">
        <v>4843</v>
      </c>
      <c r="D667" s="7" t="s">
        <v>4844</v>
      </c>
      <c r="E667" s="7" t="s">
        <v>4845</v>
      </c>
      <c r="F667" s="7" t="s">
        <v>3860</v>
      </c>
      <c r="G667" s="7" t="s">
        <v>1943</v>
      </c>
      <c r="H667" s="7" t="n">
        <v>39204</v>
      </c>
      <c r="I667" s="1" t="s">
        <v>1944</v>
      </c>
    </row>
    <row r="668" customFormat="false" ht="15" hidden="false" customHeight="false" outlineLevel="0" collapsed="false">
      <c r="A668" s="7" t="s">
        <v>1310</v>
      </c>
      <c r="B668" s="7" t="s">
        <v>4846</v>
      </c>
      <c r="C668" s="7" t="s">
        <v>4847</v>
      </c>
      <c r="D668" s="7" t="s">
        <v>4848</v>
      </c>
      <c r="E668" s="7" t="s">
        <v>4849</v>
      </c>
      <c r="F668" s="7" t="s">
        <v>2903</v>
      </c>
      <c r="G668" s="7" t="s">
        <v>1943</v>
      </c>
      <c r="H668" s="7" t="n">
        <v>79491</v>
      </c>
      <c r="I668" s="1" t="s">
        <v>1953</v>
      </c>
    </row>
    <row r="669" customFormat="false" ht="15" hidden="false" customHeight="false" outlineLevel="0" collapsed="false">
      <c r="A669" s="7" t="s">
        <v>1312</v>
      </c>
      <c r="B669" s="7" t="s">
        <v>4850</v>
      </c>
      <c r="C669" s="7" t="s">
        <v>4851</v>
      </c>
      <c r="D669" s="7" t="s">
        <v>4852</v>
      </c>
      <c r="E669" s="7" t="s">
        <v>4853</v>
      </c>
      <c r="F669" s="7" t="s">
        <v>4854</v>
      </c>
      <c r="G669" s="7" t="s">
        <v>1951</v>
      </c>
      <c r="H669" s="7" t="s">
        <v>2091</v>
      </c>
      <c r="I669" s="1" t="s">
        <v>1953</v>
      </c>
    </row>
    <row r="670" customFormat="false" ht="15" hidden="false" customHeight="false" outlineLevel="0" collapsed="false">
      <c r="A670" s="7" t="s">
        <v>1296</v>
      </c>
      <c r="B670" s="7" t="s">
        <v>4855</v>
      </c>
      <c r="C670" s="7" t="s">
        <v>4856</v>
      </c>
      <c r="D670" s="7" t="s">
        <v>4857</v>
      </c>
      <c r="E670" s="7" t="s">
        <v>4858</v>
      </c>
      <c r="F670" s="7" t="s">
        <v>4483</v>
      </c>
      <c r="G670" s="7" t="s">
        <v>1943</v>
      </c>
      <c r="H670" s="7" t="n">
        <v>27717</v>
      </c>
      <c r="I670" s="1" t="s">
        <v>1944</v>
      </c>
    </row>
    <row r="671" customFormat="false" ht="15" hidden="false" customHeight="false" outlineLevel="0" collapsed="false">
      <c r="A671" s="7" t="s">
        <v>1315</v>
      </c>
      <c r="B671" s="7" t="s">
        <v>4859</v>
      </c>
      <c r="C671" s="7" t="s">
        <v>4860</v>
      </c>
      <c r="D671" s="7" t="s">
        <v>4861</v>
      </c>
      <c r="E671" s="7" t="s">
        <v>4862</v>
      </c>
      <c r="F671" s="7" t="s">
        <v>4863</v>
      </c>
      <c r="G671" s="7" t="s">
        <v>1943</v>
      </c>
      <c r="H671" s="7" t="n">
        <v>29505</v>
      </c>
      <c r="I671" s="1" t="s">
        <v>1953</v>
      </c>
    </row>
    <row r="672" customFormat="false" ht="15" hidden="false" customHeight="false" outlineLevel="0" collapsed="false">
      <c r="A672" s="7" t="s">
        <v>1317</v>
      </c>
      <c r="B672" s="7" t="s">
        <v>4864</v>
      </c>
      <c r="C672" s="7" t="s">
        <v>4865</v>
      </c>
      <c r="D672" s="7" t="s">
        <v>4866</v>
      </c>
      <c r="E672" s="7" t="s">
        <v>4867</v>
      </c>
      <c r="F672" s="7" t="s">
        <v>4868</v>
      </c>
      <c r="G672" s="7" t="s">
        <v>1943</v>
      </c>
      <c r="H672" s="7" t="n">
        <v>13205</v>
      </c>
      <c r="I672" s="1" t="s">
        <v>1944</v>
      </c>
    </row>
    <row r="673" customFormat="false" ht="15" hidden="false" customHeight="false" outlineLevel="0" collapsed="false">
      <c r="A673" s="7" t="s">
        <v>1319</v>
      </c>
      <c r="B673" s="7" t="s">
        <v>4869</v>
      </c>
      <c r="C673" s="7" t="s">
        <v>4870</v>
      </c>
      <c r="D673" s="7" t="s">
        <v>4871</v>
      </c>
      <c r="E673" s="7" t="s">
        <v>4872</v>
      </c>
      <c r="F673" s="7" t="s">
        <v>3684</v>
      </c>
      <c r="G673" s="7" t="s">
        <v>1943</v>
      </c>
      <c r="H673" s="7" t="n">
        <v>30245</v>
      </c>
      <c r="I673" s="1" t="s">
        <v>1953</v>
      </c>
    </row>
    <row r="674" customFormat="false" ht="15" hidden="false" customHeight="false" outlineLevel="0" collapsed="false">
      <c r="A674" s="7" t="s">
        <v>1321</v>
      </c>
      <c r="B674" s="7" t="s">
        <v>4873</v>
      </c>
      <c r="C674" s="7" t="s">
        <v>4874</v>
      </c>
      <c r="D674" s="7"/>
      <c r="E674" s="7" t="s">
        <v>4875</v>
      </c>
      <c r="F674" s="7" t="s">
        <v>2029</v>
      </c>
      <c r="G674" s="7" t="s">
        <v>1943</v>
      </c>
      <c r="H674" s="7" t="n">
        <v>77070</v>
      </c>
      <c r="I674" s="1" t="s">
        <v>1944</v>
      </c>
    </row>
    <row r="675" customFormat="false" ht="15" hidden="false" customHeight="false" outlineLevel="0" collapsed="false">
      <c r="A675" s="7" t="s">
        <v>1323</v>
      </c>
      <c r="B675" s="7" t="s">
        <v>4876</v>
      </c>
      <c r="C675" s="7" t="s">
        <v>4877</v>
      </c>
      <c r="D675" s="7" t="s">
        <v>4878</v>
      </c>
      <c r="E675" s="7" t="s">
        <v>4879</v>
      </c>
      <c r="F675" s="7" t="s">
        <v>2377</v>
      </c>
      <c r="G675" s="7" t="s">
        <v>1943</v>
      </c>
      <c r="H675" s="7" t="n">
        <v>66160</v>
      </c>
      <c r="I675" s="1" t="s">
        <v>1944</v>
      </c>
    </row>
    <row r="676" customFormat="false" ht="15" hidden="false" customHeight="false" outlineLevel="0" collapsed="false">
      <c r="A676" s="7" t="s">
        <v>1325</v>
      </c>
      <c r="B676" s="7" t="s">
        <v>4880</v>
      </c>
      <c r="C676" s="7" t="s">
        <v>4881</v>
      </c>
      <c r="D676" s="7" t="s">
        <v>4882</v>
      </c>
      <c r="E676" s="7" t="s">
        <v>4883</v>
      </c>
      <c r="F676" s="7" t="s">
        <v>4884</v>
      </c>
      <c r="G676" s="7" t="s">
        <v>1943</v>
      </c>
      <c r="H676" s="7" t="n">
        <v>34282</v>
      </c>
      <c r="I676" s="1" t="s">
        <v>1944</v>
      </c>
    </row>
    <row r="677" customFormat="false" ht="15" hidden="false" customHeight="false" outlineLevel="0" collapsed="false">
      <c r="A677" s="7" t="s">
        <v>1327</v>
      </c>
      <c r="B677" s="7" t="s">
        <v>4885</v>
      </c>
      <c r="C677" s="7"/>
      <c r="D677" s="7" t="s">
        <v>4886</v>
      </c>
      <c r="E677" s="7" t="s">
        <v>4887</v>
      </c>
      <c r="F677" s="7" t="s">
        <v>4888</v>
      </c>
      <c r="G677" s="7" t="s">
        <v>1943</v>
      </c>
      <c r="H677" s="7" t="n">
        <v>18105</v>
      </c>
      <c r="I677" s="1" t="s">
        <v>1944</v>
      </c>
    </row>
    <row r="678" customFormat="false" ht="15" hidden="false" customHeight="false" outlineLevel="0" collapsed="false">
      <c r="A678" s="7" t="s">
        <v>1329</v>
      </c>
      <c r="B678" s="7" t="s">
        <v>4889</v>
      </c>
      <c r="C678" s="7"/>
      <c r="D678" s="7" t="s">
        <v>4890</v>
      </c>
      <c r="E678" s="7" t="s">
        <v>4891</v>
      </c>
      <c r="F678" s="7" t="s">
        <v>4892</v>
      </c>
      <c r="G678" s="7" t="s">
        <v>1943</v>
      </c>
      <c r="H678" s="7" t="n">
        <v>23663</v>
      </c>
      <c r="I678" s="1" t="s">
        <v>1953</v>
      </c>
    </row>
    <row r="679" customFormat="false" ht="15" hidden="false" customHeight="false" outlineLevel="0" collapsed="false">
      <c r="A679" s="7" t="s">
        <v>1331</v>
      </c>
      <c r="B679" s="7" t="s">
        <v>4893</v>
      </c>
      <c r="C679" s="7" t="s">
        <v>4894</v>
      </c>
      <c r="D679" s="7" t="s">
        <v>4895</v>
      </c>
      <c r="E679" s="7" t="s">
        <v>4896</v>
      </c>
      <c r="F679" s="7" t="s">
        <v>3751</v>
      </c>
      <c r="G679" s="7" t="s">
        <v>1951</v>
      </c>
      <c r="H679" s="7" t="s">
        <v>3752</v>
      </c>
      <c r="I679" s="1" t="s">
        <v>1953</v>
      </c>
    </row>
    <row r="680" customFormat="false" ht="15" hidden="false" customHeight="false" outlineLevel="0" collapsed="false">
      <c r="A680" s="7" t="s">
        <v>1333</v>
      </c>
      <c r="B680" s="7" t="s">
        <v>4897</v>
      </c>
      <c r="C680" s="7" t="s">
        <v>4898</v>
      </c>
      <c r="D680" s="7" t="s">
        <v>4899</v>
      </c>
      <c r="E680" s="7" t="s">
        <v>4900</v>
      </c>
      <c r="F680" s="7" t="s">
        <v>4901</v>
      </c>
      <c r="G680" s="7" t="s">
        <v>1943</v>
      </c>
      <c r="H680" s="7" t="n">
        <v>67260</v>
      </c>
      <c r="I680" s="1" t="s">
        <v>1944</v>
      </c>
    </row>
    <row r="681" customFormat="false" ht="15" hidden="false" customHeight="false" outlineLevel="0" collapsed="false">
      <c r="A681" s="7" t="s">
        <v>1335</v>
      </c>
      <c r="B681" s="7" t="s">
        <v>4902</v>
      </c>
      <c r="C681" s="7" t="s">
        <v>4903</v>
      </c>
      <c r="D681" s="7" t="s">
        <v>4904</v>
      </c>
      <c r="E681" s="7" t="s">
        <v>4905</v>
      </c>
      <c r="F681" s="7" t="s">
        <v>4771</v>
      </c>
      <c r="G681" s="7" t="s">
        <v>2118</v>
      </c>
      <c r="H681" s="7" t="s">
        <v>4772</v>
      </c>
      <c r="I681" s="1" t="s">
        <v>1953</v>
      </c>
    </row>
    <row r="682" customFormat="false" ht="15" hidden="false" customHeight="false" outlineLevel="0" collapsed="false">
      <c r="A682" s="7" t="s">
        <v>1337</v>
      </c>
      <c r="B682" s="7" t="s">
        <v>4906</v>
      </c>
      <c r="C682" s="7" t="s">
        <v>4907</v>
      </c>
      <c r="D682" s="7"/>
      <c r="E682" s="7" t="s">
        <v>4908</v>
      </c>
      <c r="F682" s="7" t="s">
        <v>3285</v>
      </c>
      <c r="G682" s="7" t="s">
        <v>1943</v>
      </c>
      <c r="H682" s="7" t="n">
        <v>6816</v>
      </c>
      <c r="I682" s="1" t="s">
        <v>1953</v>
      </c>
    </row>
    <row r="683" customFormat="false" ht="15" hidden="false" customHeight="false" outlineLevel="0" collapsed="false">
      <c r="A683" s="7" t="s">
        <v>1339</v>
      </c>
      <c r="B683" s="7" t="s">
        <v>4909</v>
      </c>
      <c r="C683" s="7" t="s">
        <v>4910</v>
      </c>
      <c r="D683" s="7" t="s">
        <v>4911</v>
      </c>
      <c r="E683" s="7" t="s">
        <v>4912</v>
      </c>
      <c r="F683" s="7" t="s">
        <v>2201</v>
      </c>
      <c r="G683" s="7" t="s">
        <v>2118</v>
      </c>
      <c r="H683" s="7" t="s">
        <v>2202</v>
      </c>
      <c r="I683" s="1" t="s">
        <v>1944</v>
      </c>
    </row>
    <row r="684" customFormat="false" ht="15" hidden="false" customHeight="false" outlineLevel="0" collapsed="false">
      <c r="A684" s="7" t="s">
        <v>1341</v>
      </c>
      <c r="B684" s="7" t="s">
        <v>4913</v>
      </c>
      <c r="C684" s="7" t="s">
        <v>4914</v>
      </c>
      <c r="D684" s="7" t="s">
        <v>4915</v>
      </c>
      <c r="E684" s="7" t="s">
        <v>4916</v>
      </c>
      <c r="F684" s="7" t="s">
        <v>3490</v>
      </c>
      <c r="G684" s="7" t="s">
        <v>1943</v>
      </c>
      <c r="H684" s="7" t="n">
        <v>32209</v>
      </c>
      <c r="I684" s="1" t="s">
        <v>1944</v>
      </c>
    </row>
    <row r="685" customFormat="false" ht="15" hidden="false" customHeight="false" outlineLevel="0" collapsed="false">
      <c r="A685" s="7" t="s">
        <v>1343</v>
      </c>
      <c r="B685" s="7" t="s">
        <v>4917</v>
      </c>
      <c r="C685" s="7" t="s">
        <v>4918</v>
      </c>
      <c r="D685" s="7" t="s">
        <v>4919</v>
      </c>
      <c r="E685" s="7" t="s">
        <v>4920</v>
      </c>
      <c r="F685" s="7" t="s">
        <v>2029</v>
      </c>
      <c r="G685" s="7" t="s">
        <v>1943</v>
      </c>
      <c r="H685" s="7" t="n">
        <v>77299</v>
      </c>
      <c r="I685" s="1" t="s">
        <v>1953</v>
      </c>
    </row>
    <row r="686" customFormat="false" ht="15" hidden="false" customHeight="false" outlineLevel="0" collapsed="false">
      <c r="A686" s="7" t="s">
        <v>1345</v>
      </c>
      <c r="B686" s="7" t="s">
        <v>4921</v>
      </c>
      <c r="C686" s="7"/>
      <c r="D686" s="7" t="s">
        <v>4922</v>
      </c>
      <c r="E686" s="7" t="s">
        <v>4923</v>
      </c>
      <c r="F686" s="7" t="s">
        <v>2024</v>
      </c>
      <c r="G686" s="7" t="s">
        <v>1943</v>
      </c>
      <c r="H686" s="7" t="n">
        <v>97255</v>
      </c>
      <c r="I686" s="1" t="s">
        <v>1953</v>
      </c>
    </row>
    <row r="687" customFormat="false" ht="15" hidden="false" customHeight="false" outlineLevel="0" collapsed="false">
      <c r="A687" s="7" t="s">
        <v>1347</v>
      </c>
      <c r="B687" s="7" t="s">
        <v>4924</v>
      </c>
      <c r="C687" s="7" t="s">
        <v>4925</v>
      </c>
      <c r="D687" s="7" t="s">
        <v>4926</v>
      </c>
      <c r="E687" s="7" t="s">
        <v>4927</v>
      </c>
      <c r="F687" s="7" t="s">
        <v>2949</v>
      </c>
      <c r="G687" s="7" t="s">
        <v>1943</v>
      </c>
      <c r="H687" s="7" t="n">
        <v>91186</v>
      </c>
      <c r="I687" s="1" t="s">
        <v>1944</v>
      </c>
    </row>
    <row r="688" customFormat="false" ht="15" hidden="false" customHeight="false" outlineLevel="0" collapsed="false">
      <c r="A688" s="7" t="s">
        <v>1349</v>
      </c>
      <c r="B688" s="7" t="s">
        <v>4928</v>
      </c>
      <c r="C688" s="7" t="s">
        <v>4929</v>
      </c>
      <c r="D688" s="7" t="s">
        <v>4930</v>
      </c>
      <c r="E688" s="7" t="s">
        <v>4931</v>
      </c>
      <c r="F688" s="7" t="s">
        <v>2574</v>
      </c>
      <c r="G688" s="7" t="s">
        <v>1943</v>
      </c>
      <c r="H688" s="7" t="n">
        <v>92725</v>
      </c>
      <c r="I688" s="1" t="s">
        <v>1944</v>
      </c>
    </row>
    <row r="689" customFormat="false" ht="15" hidden="false" customHeight="false" outlineLevel="0" collapsed="false">
      <c r="A689" s="7" t="s">
        <v>1351</v>
      </c>
      <c r="B689" s="7" t="s">
        <v>4932</v>
      </c>
      <c r="C689" s="7" t="s">
        <v>4933</v>
      </c>
      <c r="D689" s="7" t="s">
        <v>4934</v>
      </c>
      <c r="E689" s="7" t="s">
        <v>4935</v>
      </c>
      <c r="F689" s="7" t="s">
        <v>1997</v>
      </c>
      <c r="G689" s="7" t="s">
        <v>1943</v>
      </c>
      <c r="H689" s="7" t="n">
        <v>95160</v>
      </c>
      <c r="I689" s="1" t="s">
        <v>1953</v>
      </c>
    </row>
    <row r="690" customFormat="false" ht="15" hidden="false" customHeight="false" outlineLevel="0" collapsed="false">
      <c r="A690" s="7" t="s">
        <v>1353</v>
      </c>
      <c r="B690" s="7" t="s">
        <v>4936</v>
      </c>
      <c r="C690" s="7" t="s">
        <v>4937</v>
      </c>
      <c r="D690" s="7" t="s">
        <v>4938</v>
      </c>
      <c r="E690" s="7" t="s">
        <v>4939</v>
      </c>
      <c r="F690" s="7" t="s">
        <v>4940</v>
      </c>
      <c r="G690" s="7" t="s">
        <v>1951</v>
      </c>
      <c r="H690" s="7" t="s">
        <v>2045</v>
      </c>
      <c r="I690" s="1" t="s">
        <v>1953</v>
      </c>
    </row>
    <row r="691" customFormat="false" ht="15" hidden="false" customHeight="false" outlineLevel="0" collapsed="false">
      <c r="A691" s="7" t="s">
        <v>1355</v>
      </c>
      <c r="B691" s="7" t="s">
        <v>4941</v>
      </c>
      <c r="C691" s="7" t="s">
        <v>4942</v>
      </c>
      <c r="D691" s="7" t="s">
        <v>4943</v>
      </c>
      <c r="E691" s="7" t="s">
        <v>4944</v>
      </c>
      <c r="F691" s="7" t="s">
        <v>2342</v>
      </c>
      <c r="G691" s="7" t="s">
        <v>1943</v>
      </c>
      <c r="H691" s="7" t="n">
        <v>80935</v>
      </c>
      <c r="I691" s="1" t="s">
        <v>1953</v>
      </c>
    </row>
    <row r="692" customFormat="false" ht="15" hidden="false" customHeight="false" outlineLevel="0" collapsed="false">
      <c r="A692" s="7" t="s">
        <v>1357</v>
      </c>
      <c r="B692" s="7" t="s">
        <v>4945</v>
      </c>
      <c r="C692" s="7"/>
      <c r="D692" s="7"/>
      <c r="E692" s="7" t="s">
        <v>4946</v>
      </c>
      <c r="F692" s="7" t="s">
        <v>2213</v>
      </c>
      <c r="G692" s="7" t="s">
        <v>1943</v>
      </c>
      <c r="H692" s="7" t="n">
        <v>43605</v>
      </c>
      <c r="I692" s="1" t="s">
        <v>1953</v>
      </c>
    </row>
    <row r="693" customFormat="false" ht="15" hidden="false" customHeight="false" outlineLevel="0" collapsed="false">
      <c r="A693" s="7" t="s">
        <v>4947</v>
      </c>
      <c r="B693" s="7" t="s">
        <v>4948</v>
      </c>
      <c r="C693" s="7" t="s">
        <v>4949</v>
      </c>
      <c r="D693" s="7" t="s">
        <v>4950</v>
      </c>
      <c r="E693" s="7" t="s">
        <v>4951</v>
      </c>
      <c r="F693" s="7" t="s">
        <v>3444</v>
      </c>
      <c r="G693" s="7" t="s">
        <v>1943</v>
      </c>
      <c r="H693" s="7" t="n">
        <v>33436</v>
      </c>
      <c r="I693" s="1" t="s">
        <v>1944</v>
      </c>
    </row>
    <row r="694" customFormat="false" ht="15" hidden="false" customHeight="false" outlineLevel="0" collapsed="false">
      <c r="A694" s="7" t="s">
        <v>1361</v>
      </c>
      <c r="B694" s="7" t="s">
        <v>4952</v>
      </c>
      <c r="C694" s="7" t="s">
        <v>4953</v>
      </c>
      <c r="D694" s="7" t="s">
        <v>4954</v>
      </c>
      <c r="E694" s="7" t="s">
        <v>4955</v>
      </c>
      <c r="F694" s="7" t="s">
        <v>3039</v>
      </c>
      <c r="G694" s="7" t="s">
        <v>1943</v>
      </c>
      <c r="H694" s="7" t="n">
        <v>45999</v>
      </c>
      <c r="I694" s="1" t="s">
        <v>1953</v>
      </c>
    </row>
    <row r="695" customFormat="false" ht="15" hidden="false" customHeight="false" outlineLevel="0" collapsed="false">
      <c r="A695" s="7" t="s">
        <v>1363</v>
      </c>
      <c r="B695" s="7" t="s">
        <v>4956</v>
      </c>
      <c r="C695" s="7" t="s">
        <v>4957</v>
      </c>
      <c r="D695" s="7" t="s">
        <v>4958</v>
      </c>
      <c r="E695" s="7" t="s">
        <v>4959</v>
      </c>
      <c r="F695" s="7" t="s">
        <v>2015</v>
      </c>
      <c r="G695" s="7" t="s">
        <v>1943</v>
      </c>
      <c r="H695" s="7" t="n">
        <v>63121</v>
      </c>
      <c r="I695" s="1" t="s">
        <v>1944</v>
      </c>
    </row>
    <row r="696" customFormat="false" ht="15" hidden="false" customHeight="false" outlineLevel="0" collapsed="false">
      <c r="A696" s="7" t="s">
        <v>1365</v>
      </c>
      <c r="B696" s="7" t="s">
        <v>4960</v>
      </c>
      <c r="C696" s="7" t="s">
        <v>4961</v>
      </c>
      <c r="D696" s="7" t="s">
        <v>4962</v>
      </c>
      <c r="E696" s="7" t="s">
        <v>4963</v>
      </c>
      <c r="F696" s="7" t="s">
        <v>4964</v>
      </c>
      <c r="G696" s="7" t="s">
        <v>1943</v>
      </c>
      <c r="H696" s="7" t="n">
        <v>10705</v>
      </c>
      <c r="I696" s="1" t="s">
        <v>1953</v>
      </c>
    </row>
    <row r="697" customFormat="false" ht="15" hidden="false" customHeight="false" outlineLevel="0" collapsed="false">
      <c r="A697" s="7" t="s">
        <v>1367</v>
      </c>
      <c r="B697" s="7" t="s">
        <v>4965</v>
      </c>
      <c r="C697" s="7" t="s">
        <v>4966</v>
      </c>
      <c r="D697" s="7" t="s">
        <v>4967</v>
      </c>
      <c r="E697" s="7" t="s">
        <v>4968</v>
      </c>
      <c r="F697" s="7" t="s">
        <v>3318</v>
      </c>
      <c r="G697" s="7" t="s">
        <v>1943</v>
      </c>
      <c r="H697" s="7" t="n">
        <v>21290</v>
      </c>
      <c r="I697" s="1" t="s">
        <v>1944</v>
      </c>
    </row>
    <row r="698" customFormat="false" ht="15" hidden="false" customHeight="false" outlineLevel="0" collapsed="false">
      <c r="A698" s="7" t="s">
        <v>1369</v>
      </c>
      <c r="B698" s="7" t="s">
        <v>4969</v>
      </c>
      <c r="C698" s="7" t="s">
        <v>4970</v>
      </c>
      <c r="D698" s="7" t="s">
        <v>4971</v>
      </c>
      <c r="E698" s="7" t="s">
        <v>4972</v>
      </c>
      <c r="F698" s="7" t="s">
        <v>3490</v>
      </c>
      <c r="G698" s="7" t="s">
        <v>1943</v>
      </c>
      <c r="H698" s="7" t="n">
        <v>32230</v>
      </c>
      <c r="I698" s="1" t="s">
        <v>1953</v>
      </c>
    </row>
    <row r="699" customFormat="false" ht="15" hidden="false" customHeight="false" outlineLevel="0" collapsed="false">
      <c r="A699" s="7" t="s">
        <v>1371</v>
      </c>
      <c r="B699" s="7" t="s">
        <v>4973</v>
      </c>
      <c r="C699" s="7"/>
      <c r="D699" s="7"/>
      <c r="E699" s="7" t="s">
        <v>4974</v>
      </c>
      <c r="F699" s="7" t="s">
        <v>4975</v>
      </c>
      <c r="G699" s="7" t="s">
        <v>1951</v>
      </c>
      <c r="H699" s="7" t="s">
        <v>4976</v>
      </c>
      <c r="I699" s="1" t="s">
        <v>1953</v>
      </c>
    </row>
    <row r="700" customFormat="false" ht="15" hidden="false" customHeight="false" outlineLevel="0" collapsed="false">
      <c r="A700" s="7" t="s">
        <v>1359</v>
      </c>
      <c r="B700" s="7" t="s">
        <v>4977</v>
      </c>
      <c r="C700" s="7" t="s">
        <v>4978</v>
      </c>
      <c r="D700" s="7" t="s">
        <v>4979</v>
      </c>
      <c r="E700" s="7" t="s">
        <v>4980</v>
      </c>
      <c r="F700" s="7" t="s">
        <v>2368</v>
      </c>
      <c r="G700" s="7" t="s">
        <v>1951</v>
      </c>
      <c r="H700" s="7" t="s">
        <v>2547</v>
      </c>
      <c r="I700" s="1" t="s">
        <v>1953</v>
      </c>
    </row>
    <row r="701" customFormat="false" ht="15" hidden="false" customHeight="false" outlineLevel="0" collapsed="false">
      <c r="A701" s="7" t="s">
        <v>1374</v>
      </c>
      <c r="B701" s="7" t="s">
        <v>4981</v>
      </c>
      <c r="C701" s="7" t="s">
        <v>4982</v>
      </c>
      <c r="D701" s="7" t="s">
        <v>4983</v>
      </c>
      <c r="E701" s="7" t="s">
        <v>4984</v>
      </c>
      <c r="F701" s="7" t="s">
        <v>3583</v>
      </c>
      <c r="G701" s="7" t="s">
        <v>1943</v>
      </c>
      <c r="H701" s="7" t="n">
        <v>33196</v>
      </c>
      <c r="I701" s="1" t="s">
        <v>1944</v>
      </c>
    </row>
    <row r="702" customFormat="false" ht="15" hidden="false" customHeight="false" outlineLevel="0" collapsed="false">
      <c r="A702" s="7" t="s">
        <v>1376</v>
      </c>
      <c r="B702" s="7" t="s">
        <v>4985</v>
      </c>
      <c r="C702" s="7" t="s">
        <v>4986</v>
      </c>
      <c r="D702" s="7"/>
      <c r="E702" s="7" t="s">
        <v>4987</v>
      </c>
      <c r="F702" s="7" t="s">
        <v>3092</v>
      </c>
      <c r="G702" s="7" t="s">
        <v>1943</v>
      </c>
      <c r="H702" s="7" t="n">
        <v>94121</v>
      </c>
      <c r="I702" s="1" t="s">
        <v>1953</v>
      </c>
    </row>
    <row r="703" customFormat="false" ht="15" hidden="false" customHeight="false" outlineLevel="0" collapsed="false">
      <c r="A703" s="7" t="s">
        <v>1378</v>
      </c>
      <c r="B703" s="7" t="s">
        <v>4988</v>
      </c>
      <c r="C703" s="7" t="s">
        <v>4989</v>
      </c>
      <c r="D703" s="7" t="s">
        <v>4990</v>
      </c>
      <c r="E703" s="7" t="s">
        <v>4991</v>
      </c>
      <c r="F703" s="7" t="s">
        <v>3404</v>
      </c>
      <c r="G703" s="7" t="s">
        <v>1951</v>
      </c>
      <c r="H703" s="7" t="s">
        <v>2085</v>
      </c>
      <c r="I703" s="1" t="s">
        <v>1944</v>
      </c>
    </row>
    <row r="704" customFormat="false" ht="15" hidden="false" customHeight="false" outlineLevel="0" collapsed="false">
      <c r="A704" s="7" t="s">
        <v>1380</v>
      </c>
      <c r="B704" s="7" t="s">
        <v>4992</v>
      </c>
      <c r="C704" s="7" t="s">
        <v>4993</v>
      </c>
      <c r="D704" s="7"/>
      <c r="E704" s="7" t="s">
        <v>4994</v>
      </c>
      <c r="F704" s="7" t="s">
        <v>2055</v>
      </c>
      <c r="G704" s="7" t="s">
        <v>1943</v>
      </c>
      <c r="H704" s="7" t="n">
        <v>33982</v>
      </c>
      <c r="I704" s="1" t="s">
        <v>1944</v>
      </c>
    </row>
    <row r="705" customFormat="false" ht="15" hidden="false" customHeight="false" outlineLevel="0" collapsed="false">
      <c r="A705" s="7" t="s">
        <v>1382</v>
      </c>
      <c r="B705" s="7" t="s">
        <v>4995</v>
      </c>
      <c r="C705" s="7"/>
      <c r="D705" s="7" t="s">
        <v>4996</v>
      </c>
      <c r="E705" s="7" t="s">
        <v>4997</v>
      </c>
      <c r="F705" s="7" t="s">
        <v>2602</v>
      </c>
      <c r="G705" s="7" t="s">
        <v>1951</v>
      </c>
      <c r="H705" s="7" t="s">
        <v>2547</v>
      </c>
      <c r="I705" s="1" t="s">
        <v>1944</v>
      </c>
    </row>
    <row r="706" customFormat="false" ht="15" hidden="false" customHeight="false" outlineLevel="0" collapsed="false">
      <c r="A706" s="7" t="s">
        <v>1384</v>
      </c>
      <c r="B706" s="7" t="s">
        <v>4998</v>
      </c>
      <c r="C706" s="7"/>
      <c r="D706" s="7" t="s">
        <v>4999</v>
      </c>
      <c r="E706" s="7" t="s">
        <v>5000</v>
      </c>
      <c r="F706" s="7" t="s">
        <v>2039</v>
      </c>
      <c r="G706" s="7" t="s">
        <v>1943</v>
      </c>
      <c r="H706" s="7" t="n">
        <v>10125</v>
      </c>
      <c r="I706" s="1" t="s">
        <v>1944</v>
      </c>
    </row>
    <row r="707" customFormat="false" ht="15" hidden="false" customHeight="false" outlineLevel="0" collapsed="false">
      <c r="A707" s="7" t="s">
        <v>1386</v>
      </c>
      <c r="B707" s="7" t="s">
        <v>5001</v>
      </c>
      <c r="C707" s="7" t="s">
        <v>5002</v>
      </c>
      <c r="D707" s="7" t="s">
        <v>5003</v>
      </c>
      <c r="E707" s="7" t="s">
        <v>5004</v>
      </c>
      <c r="F707" s="7" t="s">
        <v>2888</v>
      </c>
      <c r="G707" s="7" t="s">
        <v>1943</v>
      </c>
      <c r="H707" s="7" t="n">
        <v>29305</v>
      </c>
      <c r="I707" s="1" t="s">
        <v>1953</v>
      </c>
    </row>
    <row r="708" customFormat="false" ht="15" hidden="false" customHeight="false" outlineLevel="0" collapsed="false">
      <c r="A708" s="7" t="s">
        <v>1388</v>
      </c>
      <c r="B708" s="7" t="s">
        <v>5005</v>
      </c>
      <c r="C708" s="7" t="s">
        <v>5006</v>
      </c>
      <c r="D708" s="7" t="s">
        <v>5007</v>
      </c>
      <c r="E708" s="7" t="s">
        <v>5008</v>
      </c>
      <c r="F708" s="7" t="s">
        <v>5009</v>
      </c>
      <c r="G708" s="7" t="s">
        <v>1943</v>
      </c>
      <c r="H708" s="7" t="n">
        <v>93305</v>
      </c>
      <c r="I708" s="1" t="s">
        <v>1953</v>
      </c>
    </row>
    <row r="709" customFormat="false" ht="15" hidden="false" customHeight="false" outlineLevel="0" collapsed="false">
      <c r="A709" s="7" t="s">
        <v>1390</v>
      </c>
      <c r="B709" s="7" t="s">
        <v>5010</v>
      </c>
      <c r="C709" s="7"/>
      <c r="D709" s="7" t="s">
        <v>5011</v>
      </c>
      <c r="E709" s="7" t="s">
        <v>5012</v>
      </c>
      <c r="F709" s="7" t="s">
        <v>5013</v>
      </c>
      <c r="G709" s="7" t="s">
        <v>1951</v>
      </c>
      <c r="H709" s="7" t="s">
        <v>3915</v>
      </c>
      <c r="I709" s="1" t="s">
        <v>1953</v>
      </c>
    </row>
    <row r="710" customFormat="false" ht="15" hidden="false" customHeight="false" outlineLevel="0" collapsed="false">
      <c r="A710" s="7" t="s">
        <v>1392</v>
      </c>
      <c r="B710" s="7" t="s">
        <v>5014</v>
      </c>
      <c r="C710" s="7" t="s">
        <v>5015</v>
      </c>
      <c r="D710" s="7" t="s">
        <v>5016</v>
      </c>
      <c r="E710" s="7" t="s">
        <v>5017</v>
      </c>
      <c r="F710" s="7" t="s">
        <v>2015</v>
      </c>
      <c r="G710" s="7" t="s">
        <v>1943</v>
      </c>
      <c r="H710" s="7" t="n">
        <v>63169</v>
      </c>
      <c r="I710" s="1" t="s">
        <v>1944</v>
      </c>
    </row>
    <row r="711" customFormat="false" ht="15" hidden="false" customHeight="false" outlineLevel="0" collapsed="false">
      <c r="A711" s="7" t="s">
        <v>1394</v>
      </c>
      <c r="B711" s="7" t="s">
        <v>5018</v>
      </c>
      <c r="C711" s="7"/>
      <c r="D711" s="7" t="s">
        <v>5019</v>
      </c>
      <c r="E711" s="7" t="s">
        <v>5020</v>
      </c>
      <c r="F711" s="7" t="s">
        <v>2240</v>
      </c>
      <c r="G711" s="7" t="s">
        <v>1943</v>
      </c>
      <c r="H711" s="7" t="n">
        <v>46896</v>
      </c>
      <c r="I711" s="1" t="s">
        <v>1944</v>
      </c>
    </row>
    <row r="712" customFormat="false" ht="15" hidden="false" customHeight="false" outlineLevel="0" collapsed="false">
      <c r="A712" s="7" t="s">
        <v>1396</v>
      </c>
      <c r="B712" s="7" t="s">
        <v>5021</v>
      </c>
      <c r="C712" s="7" t="s">
        <v>5022</v>
      </c>
      <c r="D712" s="7" t="s">
        <v>5023</v>
      </c>
      <c r="E712" s="7" t="s">
        <v>5024</v>
      </c>
      <c r="F712" s="7" t="s">
        <v>5025</v>
      </c>
      <c r="G712" s="7" t="s">
        <v>1943</v>
      </c>
      <c r="H712" s="7" t="n">
        <v>55564</v>
      </c>
      <c r="I712" s="1" t="s">
        <v>1953</v>
      </c>
    </row>
    <row r="713" customFormat="false" ht="15" hidden="false" customHeight="false" outlineLevel="0" collapsed="false">
      <c r="A713" s="7" t="s">
        <v>1398</v>
      </c>
      <c r="B713" s="7" t="s">
        <v>5026</v>
      </c>
      <c r="C713" s="7" t="s">
        <v>5027</v>
      </c>
      <c r="D713" s="7" t="s">
        <v>5028</v>
      </c>
      <c r="E713" s="7" t="s">
        <v>5029</v>
      </c>
      <c r="F713" s="7" t="s">
        <v>5030</v>
      </c>
      <c r="G713" s="7" t="s">
        <v>1943</v>
      </c>
      <c r="H713" s="7" t="n">
        <v>72905</v>
      </c>
      <c r="I713" s="1" t="s">
        <v>1953</v>
      </c>
    </row>
    <row r="714" customFormat="false" ht="15" hidden="false" customHeight="false" outlineLevel="0" collapsed="false">
      <c r="A714" s="7" t="s">
        <v>1400</v>
      </c>
      <c r="B714" s="7" t="s">
        <v>5031</v>
      </c>
      <c r="C714" s="7"/>
      <c r="D714" s="7"/>
      <c r="E714" s="7" t="s">
        <v>5032</v>
      </c>
      <c r="F714" s="7" t="s">
        <v>3565</v>
      </c>
      <c r="G714" s="7" t="s">
        <v>2118</v>
      </c>
      <c r="H714" s="7" t="s">
        <v>3566</v>
      </c>
      <c r="I714" s="1" t="s">
        <v>1953</v>
      </c>
    </row>
    <row r="715" customFormat="false" ht="15" hidden="false" customHeight="false" outlineLevel="0" collapsed="false">
      <c r="A715" s="7" t="s">
        <v>1402</v>
      </c>
      <c r="B715" s="7" t="s">
        <v>5033</v>
      </c>
      <c r="C715" s="7" t="s">
        <v>5034</v>
      </c>
      <c r="D715" s="7" t="s">
        <v>5035</v>
      </c>
      <c r="E715" s="7" t="s">
        <v>5036</v>
      </c>
      <c r="F715" s="7" t="s">
        <v>2421</v>
      </c>
      <c r="G715" s="7" t="s">
        <v>1943</v>
      </c>
      <c r="H715" s="7" t="n">
        <v>95210</v>
      </c>
      <c r="I715" s="1" t="s">
        <v>1953</v>
      </c>
    </row>
    <row r="716" customFormat="false" ht="15" hidden="false" customHeight="false" outlineLevel="0" collapsed="false">
      <c r="A716" s="7" t="s">
        <v>1404</v>
      </c>
      <c r="B716" s="7" t="s">
        <v>5037</v>
      </c>
      <c r="C716" s="7" t="s">
        <v>5038</v>
      </c>
      <c r="D716" s="7" t="s">
        <v>5039</v>
      </c>
      <c r="E716" s="7" t="s">
        <v>5040</v>
      </c>
      <c r="F716" s="7" t="s">
        <v>5041</v>
      </c>
      <c r="G716" s="7" t="s">
        <v>1951</v>
      </c>
      <c r="H716" s="7" t="s">
        <v>2538</v>
      </c>
      <c r="I716" s="1" t="s">
        <v>1944</v>
      </c>
    </row>
    <row r="717" customFormat="false" ht="15" hidden="false" customHeight="false" outlineLevel="0" collapsed="false">
      <c r="A717" s="7" t="s">
        <v>1406</v>
      </c>
      <c r="B717" s="7" t="s">
        <v>5042</v>
      </c>
      <c r="C717" s="7" t="s">
        <v>5043</v>
      </c>
      <c r="D717" s="7"/>
      <c r="E717" s="7" t="s">
        <v>5044</v>
      </c>
      <c r="F717" s="7" t="s">
        <v>2222</v>
      </c>
      <c r="G717" s="7" t="s">
        <v>1943</v>
      </c>
      <c r="H717" s="7" t="n">
        <v>33686</v>
      </c>
      <c r="I717" s="1" t="s">
        <v>1953</v>
      </c>
    </row>
    <row r="718" customFormat="false" ht="15" hidden="false" customHeight="false" outlineLevel="0" collapsed="false">
      <c r="A718" s="7" t="s">
        <v>5045</v>
      </c>
      <c r="B718" s="7" t="s">
        <v>5046</v>
      </c>
      <c r="C718" s="7" t="s">
        <v>5047</v>
      </c>
      <c r="D718" s="7" t="s">
        <v>5048</v>
      </c>
      <c r="E718" s="7" t="s">
        <v>5049</v>
      </c>
      <c r="F718" s="7" t="s">
        <v>2727</v>
      </c>
      <c r="G718" s="7" t="s">
        <v>1951</v>
      </c>
      <c r="H718" s="7" t="s">
        <v>2728</v>
      </c>
      <c r="I718" s="1" t="s">
        <v>1953</v>
      </c>
    </row>
    <row r="719" customFormat="false" ht="15" hidden="false" customHeight="false" outlineLevel="0" collapsed="false">
      <c r="A719" s="7" t="s">
        <v>1409</v>
      </c>
      <c r="B719" s="7" t="s">
        <v>5050</v>
      </c>
      <c r="C719" s="7" t="s">
        <v>5051</v>
      </c>
      <c r="D719" s="7" t="s">
        <v>5052</v>
      </c>
      <c r="E719" s="7" t="s">
        <v>5053</v>
      </c>
      <c r="F719" s="7" t="s">
        <v>2019</v>
      </c>
      <c r="G719" s="7" t="s">
        <v>1943</v>
      </c>
      <c r="H719" s="7" t="n">
        <v>19104</v>
      </c>
      <c r="I719" s="1" t="s">
        <v>1953</v>
      </c>
    </row>
    <row r="720" customFormat="false" ht="15" hidden="false" customHeight="false" outlineLevel="0" collapsed="false">
      <c r="A720" s="7" t="s">
        <v>1411</v>
      </c>
      <c r="B720" s="7" t="s">
        <v>5054</v>
      </c>
      <c r="C720" s="7" t="s">
        <v>5055</v>
      </c>
      <c r="D720" s="7" t="s">
        <v>5056</v>
      </c>
      <c r="E720" s="7" t="s">
        <v>5057</v>
      </c>
      <c r="F720" s="7" t="s">
        <v>4762</v>
      </c>
      <c r="G720" s="7" t="s">
        <v>1943</v>
      </c>
      <c r="H720" s="7" t="n">
        <v>76905</v>
      </c>
      <c r="I720" s="1" t="s">
        <v>1953</v>
      </c>
    </row>
    <row r="721" customFormat="false" ht="15" hidden="false" customHeight="false" outlineLevel="0" collapsed="false">
      <c r="A721" s="7" t="s">
        <v>1413</v>
      </c>
      <c r="B721" s="7" t="s">
        <v>5058</v>
      </c>
      <c r="C721" s="7" t="s">
        <v>5059</v>
      </c>
      <c r="D721" s="7" t="s">
        <v>5060</v>
      </c>
      <c r="E721" s="7" t="s">
        <v>5061</v>
      </c>
      <c r="F721" s="7" t="s">
        <v>1988</v>
      </c>
      <c r="G721" s="7" t="s">
        <v>1943</v>
      </c>
      <c r="H721" s="7" t="n">
        <v>90035</v>
      </c>
      <c r="I721" s="1" t="s">
        <v>1944</v>
      </c>
    </row>
    <row r="722" customFormat="false" ht="15" hidden="false" customHeight="false" outlineLevel="0" collapsed="false">
      <c r="A722" s="7" t="s">
        <v>1415</v>
      </c>
      <c r="B722" s="7" t="s">
        <v>5062</v>
      </c>
      <c r="C722" s="7" t="s">
        <v>5063</v>
      </c>
      <c r="D722" s="7" t="s">
        <v>5064</v>
      </c>
      <c r="E722" s="7" t="s">
        <v>5065</v>
      </c>
      <c r="F722" s="7" t="s">
        <v>2802</v>
      </c>
      <c r="G722" s="7" t="s">
        <v>1943</v>
      </c>
      <c r="H722" s="7" t="n">
        <v>48912</v>
      </c>
      <c r="I722" s="1" t="s">
        <v>1944</v>
      </c>
    </row>
    <row r="723" customFormat="false" ht="15" hidden="false" customHeight="false" outlineLevel="0" collapsed="false">
      <c r="A723" s="7" t="s">
        <v>1417</v>
      </c>
      <c r="B723" s="7" t="s">
        <v>5066</v>
      </c>
      <c r="C723" s="7" t="s">
        <v>5067</v>
      </c>
      <c r="D723" s="7" t="s">
        <v>5068</v>
      </c>
      <c r="E723" s="7" t="s">
        <v>5069</v>
      </c>
      <c r="F723" s="7" t="s">
        <v>2715</v>
      </c>
      <c r="G723" s="7" t="s">
        <v>1943</v>
      </c>
      <c r="H723" s="7" t="n">
        <v>34615</v>
      </c>
      <c r="I723" s="1" t="s">
        <v>1944</v>
      </c>
    </row>
    <row r="724" customFormat="false" ht="15" hidden="false" customHeight="false" outlineLevel="0" collapsed="false">
      <c r="A724" s="7" t="s">
        <v>1419</v>
      </c>
      <c r="B724" s="7" t="s">
        <v>5070</v>
      </c>
      <c r="C724" s="7"/>
      <c r="D724" s="7" t="s">
        <v>5071</v>
      </c>
      <c r="E724" s="7" t="s">
        <v>5072</v>
      </c>
      <c r="F724" s="7" t="s">
        <v>2760</v>
      </c>
      <c r="G724" s="7" t="s">
        <v>1943</v>
      </c>
      <c r="H724" s="7" t="n">
        <v>90605</v>
      </c>
      <c r="I724" s="1" t="s">
        <v>1953</v>
      </c>
    </row>
    <row r="725" customFormat="false" ht="15" hidden="false" customHeight="false" outlineLevel="0" collapsed="false">
      <c r="A725" s="7" t="s">
        <v>1421</v>
      </c>
      <c r="B725" s="7" t="s">
        <v>5073</v>
      </c>
      <c r="C725" s="7" t="s">
        <v>5074</v>
      </c>
      <c r="D725" s="7" t="s">
        <v>5075</v>
      </c>
      <c r="E725" s="7" t="s">
        <v>5076</v>
      </c>
      <c r="F725" s="7" t="s">
        <v>2357</v>
      </c>
      <c r="G725" s="7" t="s">
        <v>1943</v>
      </c>
      <c r="H725" s="7" t="n">
        <v>93773</v>
      </c>
      <c r="I725" s="1" t="s">
        <v>1953</v>
      </c>
    </row>
    <row r="726" customFormat="false" ht="15" hidden="false" customHeight="false" outlineLevel="0" collapsed="false">
      <c r="A726" s="7" t="s">
        <v>1423</v>
      </c>
      <c r="B726" s="7" t="s">
        <v>5077</v>
      </c>
      <c r="C726" s="7"/>
      <c r="D726" s="7" t="s">
        <v>5078</v>
      </c>
      <c r="E726" s="7" t="s">
        <v>5079</v>
      </c>
      <c r="F726" s="7" t="s">
        <v>2039</v>
      </c>
      <c r="G726" s="7" t="s">
        <v>1943</v>
      </c>
      <c r="H726" s="7" t="n">
        <v>10155</v>
      </c>
      <c r="I726" s="1" t="s">
        <v>1944</v>
      </c>
    </row>
    <row r="727" customFormat="false" ht="15" hidden="false" customHeight="false" outlineLevel="0" collapsed="false">
      <c r="A727" s="7" t="s">
        <v>1425</v>
      </c>
      <c r="B727" s="7" t="s">
        <v>5080</v>
      </c>
      <c r="C727" s="7" t="s">
        <v>5081</v>
      </c>
      <c r="D727" s="7" t="s">
        <v>5082</v>
      </c>
      <c r="E727" s="7" t="s">
        <v>5083</v>
      </c>
      <c r="F727" s="7" t="s">
        <v>2342</v>
      </c>
      <c r="G727" s="7" t="s">
        <v>1943</v>
      </c>
      <c r="H727" s="7" t="n">
        <v>80935</v>
      </c>
      <c r="I727" s="1" t="s">
        <v>1953</v>
      </c>
    </row>
    <row r="728" customFormat="false" ht="15" hidden="false" customHeight="false" outlineLevel="0" collapsed="false">
      <c r="A728" s="7" t="s">
        <v>1427</v>
      </c>
      <c r="B728" s="7" t="s">
        <v>5084</v>
      </c>
      <c r="C728" s="7"/>
      <c r="D728" s="7" t="s">
        <v>5085</v>
      </c>
      <c r="E728" s="7" t="s">
        <v>5086</v>
      </c>
      <c r="F728" s="7" t="s">
        <v>5087</v>
      </c>
      <c r="G728" s="7" t="s">
        <v>1943</v>
      </c>
      <c r="H728" s="7" t="n">
        <v>90831</v>
      </c>
      <c r="I728" s="1" t="s">
        <v>1953</v>
      </c>
    </row>
    <row r="729" customFormat="false" ht="15" hidden="false" customHeight="false" outlineLevel="0" collapsed="false">
      <c r="A729" s="7" t="s">
        <v>1429</v>
      </c>
      <c r="B729" s="7" t="s">
        <v>5088</v>
      </c>
      <c r="C729" s="7" t="s">
        <v>5089</v>
      </c>
      <c r="D729" s="7" t="s">
        <v>5090</v>
      </c>
      <c r="E729" s="7" t="s">
        <v>5091</v>
      </c>
      <c r="F729" s="7" t="s">
        <v>5092</v>
      </c>
      <c r="G729" s="7" t="s">
        <v>1951</v>
      </c>
      <c r="H729" s="7" t="s">
        <v>5093</v>
      </c>
      <c r="I729" s="1" t="s">
        <v>1944</v>
      </c>
    </row>
    <row r="730" customFormat="false" ht="15" hidden="false" customHeight="false" outlineLevel="0" collapsed="false">
      <c r="A730" s="7" t="s">
        <v>1431</v>
      </c>
      <c r="B730" s="7" t="s">
        <v>5094</v>
      </c>
      <c r="C730" s="7" t="s">
        <v>5095</v>
      </c>
      <c r="D730" s="7" t="s">
        <v>5096</v>
      </c>
      <c r="E730" s="7" t="s">
        <v>5097</v>
      </c>
      <c r="F730" s="7" t="s">
        <v>2372</v>
      </c>
      <c r="G730" s="7" t="s">
        <v>1943</v>
      </c>
      <c r="H730" s="7" t="n">
        <v>89510</v>
      </c>
      <c r="I730" s="1" t="s">
        <v>1944</v>
      </c>
    </row>
    <row r="731" customFormat="false" ht="15" hidden="false" customHeight="false" outlineLevel="0" collapsed="false">
      <c r="A731" s="7" t="s">
        <v>1433</v>
      </c>
      <c r="B731" s="7" t="s">
        <v>5098</v>
      </c>
      <c r="C731" s="7" t="s">
        <v>5099</v>
      </c>
      <c r="D731" s="7" t="s">
        <v>5100</v>
      </c>
      <c r="E731" s="7" t="s">
        <v>5101</v>
      </c>
      <c r="F731" s="7" t="s">
        <v>2117</v>
      </c>
      <c r="G731" s="7" t="s">
        <v>2118</v>
      </c>
      <c r="H731" s="7" t="s">
        <v>2119</v>
      </c>
      <c r="I731" s="1" t="s">
        <v>1953</v>
      </c>
    </row>
    <row r="732" customFormat="false" ht="15" hidden="false" customHeight="false" outlineLevel="0" collapsed="false">
      <c r="A732" s="7" t="s">
        <v>1435</v>
      </c>
      <c r="B732" s="7" t="s">
        <v>5102</v>
      </c>
      <c r="C732" s="7" t="s">
        <v>5103</v>
      </c>
      <c r="D732" s="7" t="s">
        <v>5104</v>
      </c>
      <c r="E732" s="7" t="s">
        <v>5105</v>
      </c>
      <c r="F732" s="7" t="s">
        <v>3372</v>
      </c>
      <c r="G732" s="7" t="s">
        <v>1943</v>
      </c>
      <c r="H732" s="7" t="n">
        <v>89155</v>
      </c>
      <c r="I732" s="1" t="s">
        <v>1953</v>
      </c>
    </row>
    <row r="733" customFormat="false" ht="15" hidden="false" customHeight="false" outlineLevel="0" collapsed="false">
      <c r="A733" s="7" t="s">
        <v>1437</v>
      </c>
      <c r="B733" s="7" t="s">
        <v>5106</v>
      </c>
      <c r="C733" s="7"/>
      <c r="D733" s="7" t="s">
        <v>5107</v>
      </c>
      <c r="E733" s="7" t="s">
        <v>5108</v>
      </c>
      <c r="F733" s="7" t="s">
        <v>5109</v>
      </c>
      <c r="G733" s="7" t="s">
        <v>1943</v>
      </c>
      <c r="H733" s="7" t="n">
        <v>19805</v>
      </c>
      <c r="I733" s="1" t="s">
        <v>1944</v>
      </c>
    </row>
    <row r="734" customFormat="false" ht="15" hidden="false" customHeight="false" outlineLevel="0" collapsed="false">
      <c r="A734" s="7" t="s">
        <v>1439</v>
      </c>
      <c r="B734" s="7" t="s">
        <v>5110</v>
      </c>
      <c r="C734" s="7" t="s">
        <v>5111</v>
      </c>
      <c r="D734" s="7" t="s">
        <v>5112</v>
      </c>
      <c r="E734" s="7" t="s">
        <v>5113</v>
      </c>
      <c r="F734" s="7" t="s">
        <v>2372</v>
      </c>
      <c r="G734" s="7" t="s">
        <v>1943</v>
      </c>
      <c r="H734" s="7" t="n">
        <v>89550</v>
      </c>
      <c r="I734" s="1" t="s">
        <v>1953</v>
      </c>
    </row>
    <row r="735" customFormat="false" ht="15" hidden="false" customHeight="false" outlineLevel="0" collapsed="false">
      <c r="A735" s="7" t="s">
        <v>1441</v>
      </c>
      <c r="B735" s="7" t="s">
        <v>5114</v>
      </c>
      <c r="C735" s="7" t="s">
        <v>5115</v>
      </c>
      <c r="D735" s="7" t="s">
        <v>5116</v>
      </c>
      <c r="E735" s="7" t="s">
        <v>5117</v>
      </c>
      <c r="F735" s="7" t="s">
        <v>2441</v>
      </c>
      <c r="G735" s="7" t="s">
        <v>1943</v>
      </c>
      <c r="H735" s="7" t="n">
        <v>35487</v>
      </c>
      <c r="I735" s="1" t="s">
        <v>1944</v>
      </c>
    </row>
    <row r="736" customFormat="false" ht="15" hidden="false" customHeight="false" outlineLevel="0" collapsed="false">
      <c r="A736" s="7" t="s">
        <v>1443</v>
      </c>
      <c r="B736" s="7" t="s">
        <v>5118</v>
      </c>
      <c r="C736" s="7"/>
      <c r="D736" s="7" t="s">
        <v>5119</v>
      </c>
      <c r="E736" s="7" t="s">
        <v>5120</v>
      </c>
      <c r="F736" s="7" t="s">
        <v>5121</v>
      </c>
      <c r="G736" s="7" t="s">
        <v>1943</v>
      </c>
      <c r="H736" s="7" t="n">
        <v>92645</v>
      </c>
      <c r="I736" s="1" t="s">
        <v>1953</v>
      </c>
    </row>
    <row r="737" customFormat="false" ht="15" hidden="false" customHeight="false" outlineLevel="0" collapsed="false">
      <c r="A737" s="7" t="s">
        <v>1445</v>
      </c>
      <c r="B737" s="7" t="s">
        <v>5122</v>
      </c>
      <c r="C737" s="7" t="s">
        <v>5123</v>
      </c>
      <c r="D737" s="7"/>
      <c r="E737" s="7" t="s">
        <v>5124</v>
      </c>
      <c r="F737" s="7" t="s">
        <v>2990</v>
      </c>
      <c r="G737" s="7" t="s">
        <v>1943</v>
      </c>
      <c r="H737" s="7" t="n">
        <v>66225</v>
      </c>
      <c r="I737" s="1" t="s">
        <v>1953</v>
      </c>
    </row>
    <row r="738" customFormat="false" ht="15" hidden="false" customHeight="false" outlineLevel="0" collapsed="false">
      <c r="A738" s="7" t="s">
        <v>1447</v>
      </c>
      <c r="B738" s="7" t="s">
        <v>5125</v>
      </c>
      <c r="C738" s="7" t="s">
        <v>5126</v>
      </c>
      <c r="D738" s="7" t="s">
        <v>5127</v>
      </c>
      <c r="E738" s="7" t="s">
        <v>5128</v>
      </c>
      <c r="F738" s="7" t="s">
        <v>2602</v>
      </c>
      <c r="G738" s="7" t="s">
        <v>1951</v>
      </c>
      <c r="H738" s="7" t="s">
        <v>2547</v>
      </c>
      <c r="I738" s="1" t="s">
        <v>1944</v>
      </c>
    </row>
    <row r="739" customFormat="false" ht="15" hidden="false" customHeight="false" outlineLevel="0" collapsed="false">
      <c r="A739" s="7" t="s">
        <v>1449</v>
      </c>
      <c r="B739" s="7" t="s">
        <v>5129</v>
      </c>
      <c r="C739" s="7" t="s">
        <v>5130</v>
      </c>
      <c r="D739" s="7" t="s">
        <v>5131</v>
      </c>
      <c r="E739" s="7" t="s">
        <v>5132</v>
      </c>
      <c r="F739" s="7" t="s">
        <v>3039</v>
      </c>
      <c r="G739" s="7" t="s">
        <v>1943</v>
      </c>
      <c r="H739" s="7" t="n">
        <v>45228</v>
      </c>
      <c r="I739" s="1" t="s">
        <v>1953</v>
      </c>
    </row>
    <row r="740" customFormat="false" ht="15" hidden="false" customHeight="false" outlineLevel="0" collapsed="false">
      <c r="A740" s="7" t="s">
        <v>1451</v>
      </c>
      <c r="B740" s="7" t="s">
        <v>5133</v>
      </c>
      <c r="C740" s="7" t="s">
        <v>5134</v>
      </c>
      <c r="D740" s="7" t="s">
        <v>5135</v>
      </c>
      <c r="E740" s="7" t="s">
        <v>5136</v>
      </c>
      <c r="F740" s="7" t="s">
        <v>2914</v>
      </c>
      <c r="G740" s="7" t="s">
        <v>2118</v>
      </c>
      <c r="H740" s="7" t="s">
        <v>2915</v>
      </c>
      <c r="I740" s="1" t="s">
        <v>1953</v>
      </c>
    </row>
    <row r="741" customFormat="false" ht="15" hidden="false" customHeight="false" outlineLevel="0" collapsed="false">
      <c r="A741" s="7" t="s">
        <v>5137</v>
      </c>
      <c r="B741" s="7" t="s">
        <v>5138</v>
      </c>
      <c r="C741" s="7"/>
      <c r="D741" s="7" t="s">
        <v>5139</v>
      </c>
      <c r="E741" s="7" t="s">
        <v>5140</v>
      </c>
      <c r="F741" s="7" t="s">
        <v>2024</v>
      </c>
      <c r="G741" s="7" t="s">
        <v>1943</v>
      </c>
      <c r="H741" s="7" t="n">
        <v>97296</v>
      </c>
      <c r="I741" s="1" t="s">
        <v>1944</v>
      </c>
    </row>
    <row r="742" customFormat="false" ht="15" hidden="false" customHeight="false" outlineLevel="0" collapsed="false">
      <c r="A742" s="7" t="s">
        <v>1454</v>
      </c>
      <c r="B742" s="7" t="s">
        <v>5141</v>
      </c>
      <c r="C742" s="7" t="s">
        <v>5142</v>
      </c>
      <c r="D742" s="7" t="s">
        <v>5143</v>
      </c>
      <c r="E742" s="7" t="s">
        <v>5144</v>
      </c>
      <c r="F742" s="7" t="s">
        <v>5013</v>
      </c>
      <c r="G742" s="7" t="s">
        <v>1951</v>
      </c>
      <c r="H742" s="7" t="s">
        <v>3915</v>
      </c>
      <c r="I742" s="1" t="s">
        <v>1953</v>
      </c>
    </row>
    <row r="743" customFormat="false" ht="15" hidden="false" customHeight="false" outlineLevel="0" collapsed="false">
      <c r="A743" s="7" t="s">
        <v>1456</v>
      </c>
      <c r="B743" s="7" t="s">
        <v>5145</v>
      </c>
      <c r="C743" s="7" t="s">
        <v>5146</v>
      </c>
      <c r="D743" s="7" t="s">
        <v>5147</v>
      </c>
      <c r="E743" s="7" t="s">
        <v>5148</v>
      </c>
      <c r="F743" s="7" t="s">
        <v>4813</v>
      </c>
      <c r="G743" s="7" t="s">
        <v>1943</v>
      </c>
      <c r="H743" s="7" t="n">
        <v>94089</v>
      </c>
      <c r="I743" s="1" t="s">
        <v>1953</v>
      </c>
    </row>
    <row r="744" customFormat="false" ht="15" hidden="false" customHeight="false" outlineLevel="0" collapsed="false">
      <c r="A744" s="7" t="s">
        <v>1458</v>
      </c>
      <c r="B744" s="7" t="s">
        <v>5149</v>
      </c>
      <c r="C744" s="7" t="s">
        <v>5150</v>
      </c>
      <c r="D744" s="7" t="s">
        <v>5151</v>
      </c>
      <c r="E744" s="7" t="s">
        <v>5152</v>
      </c>
      <c r="F744" s="7" t="s">
        <v>2847</v>
      </c>
      <c r="G744" s="7" t="s">
        <v>1943</v>
      </c>
      <c r="H744" s="7" t="n">
        <v>38188</v>
      </c>
      <c r="I744" s="1" t="s">
        <v>1953</v>
      </c>
    </row>
    <row r="745" customFormat="false" ht="15" hidden="false" customHeight="false" outlineLevel="0" collapsed="false">
      <c r="A745" s="7" t="s">
        <v>1460</v>
      </c>
      <c r="B745" s="7" t="s">
        <v>5153</v>
      </c>
      <c r="C745" s="7" t="s">
        <v>5154</v>
      </c>
      <c r="D745" s="7" t="s">
        <v>5155</v>
      </c>
      <c r="E745" s="7" t="s">
        <v>5156</v>
      </c>
      <c r="F745" s="7" t="s">
        <v>4403</v>
      </c>
      <c r="G745" s="7" t="s">
        <v>1943</v>
      </c>
      <c r="H745" s="7" t="n">
        <v>32868</v>
      </c>
      <c r="I745" s="1" t="s">
        <v>1953</v>
      </c>
    </row>
    <row r="746" customFormat="false" ht="15" hidden="false" customHeight="false" outlineLevel="0" collapsed="false">
      <c r="A746" s="7" t="s">
        <v>1462</v>
      </c>
      <c r="B746" s="7" t="s">
        <v>5157</v>
      </c>
      <c r="C746" s="7"/>
      <c r="D746" s="7" t="s">
        <v>5158</v>
      </c>
      <c r="E746" s="7" t="s">
        <v>5159</v>
      </c>
      <c r="F746" s="7" t="s">
        <v>2823</v>
      </c>
      <c r="G746" s="7" t="s">
        <v>1943</v>
      </c>
      <c r="H746" s="7" t="n">
        <v>48232</v>
      </c>
      <c r="I746" s="1" t="s">
        <v>1944</v>
      </c>
    </row>
    <row r="747" customFormat="false" ht="15" hidden="false" customHeight="false" outlineLevel="0" collapsed="false">
      <c r="A747" s="7" t="s">
        <v>1464</v>
      </c>
      <c r="B747" s="7" t="s">
        <v>5160</v>
      </c>
      <c r="C747" s="7" t="s">
        <v>5161</v>
      </c>
      <c r="D747" s="7" t="s">
        <v>5162</v>
      </c>
      <c r="E747" s="7" t="s">
        <v>5163</v>
      </c>
      <c r="F747" s="7" t="s">
        <v>5164</v>
      </c>
      <c r="G747" s="7" t="s">
        <v>1951</v>
      </c>
      <c r="H747" s="7" t="s">
        <v>5165</v>
      </c>
      <c r="I747" s="1" t="s">
        <v>1953</v>
      </c>
    </row>
    <row r="748" customFormat="false" ht="15" hidden="false" customHeight="false" outlineLevel="0" collapsed="false">
      <c r="A748" s="7" t="s">
        <v>1466</v>
      </c>
      <c r="B748" s="7" t="s">
        <v>5166</v>
      </c>
      <c r="C748" s="7" t="s">
        <v>5167</v>
      </c>
      <c r="D748" s="7" t="s">
        <v>5168</v>
      </c>
      <c r="E748" s="7" t="s">
        <v>5169</v>
      </c>
      <c r="F748" s="7" t="s">
        <v>5170</v>
      </c>
      <c r="G748" s="7" t="s">
        <v>1951</v>
      </c>
      <c r="H748" s="7" t="s">
        <v>2728</v>
      </c>
      <c r="I748" s="1" t="s">
        <v>1953</v>
      </c>
    </row>
    <row r="749" customFormat="false" ht="15" hidden="false" customHeight="false" outlineLevel="0" collapsed="false">
      <c r="A749" s="7" t="s">
        <v>1468</v>
      </c>
      <c r="B749" s="7" t="s">
        <v>5171</v>
      </c>
      <c r="C749" s="7" t="s">
        <v>5172</v>
      </c>
      <c r="D749" s="7" t="s">
        <v>5173</v>
      </c>
      <c r="E749" s="7" t="s">
        <v>5174</v>
      </c>
      <c r="F749" s="7" t="s">
        <v>5175</v>
      </c>
      <c r="G749" s="7" t="s">
        <v>1951</v>
      </c>
      <c r="H749" s="7" t="s">
        <v>5176</v>
      </c>
      <c r="I749" s="1" t="s">
        <v>1944</v>
      </c>
    </row>
    <row r="750" customFormat="false" ht="15" hidden="false" customHeight="false" outlineLevel="0" collapsed="false">
      <c r="A750" s="7" t="s">
        <v>1470</v>
      </c>
      <c r="B750" s="7" t="s">
        <v>5177</v>
      </c>
      <c r="C750" s="7" t="s">
        <v>5178</v>
      </c>
      <c r="D750" s="7" t="s">
        <v>5179</v>
      </c>
      <c r="E750" s="7" t="s">
        <v>5180</v>
      </c>
      <c r="F750" s="7" t="s">
        <v>2006</v>
      </c>
      <c r="G750" s="7" t="s">
        <v>1943</v>
      </c>
      <c r="H750" s="7" t="n">
        <v>23203</v>
      </c>
      <c r="I750" s="1" t="s">
        <v>1953</v>
      </c>
    </row>
    <row r="751" customFormat="false" ht="15" hidden="false" customHeight="false" outlineLevel="0" collapsed="false">
      <c r="A751" s="7" t="s">
        <v>1472</v>
      </c>
      <c r="B751" s="7" t="s">
        <v>5181</v>
      </c>
      <c r="C751" s="7" t="s">
        <v>5182</v>
      </c>
      <c r="D751" s="7" t="s">
        <v>5183</v>
      </c>
      <c r="E751" s="7" t="s">
        <v>5184</v>
      </c>
      <c r="F751" s="7" t="s">
        <v>5185</v>
      </c>
      <c r="G751" s="7" t="s">
        <v>1951</v>
      </c>
      <c r="H751" s="7" t="s">
        <v>2538</v>
      </c>
      <c r="I751" s="1" t="s">
        <v>1944</v>
      </c>
    </row>
    <row r="752" customFormat="false" ht="15" hidden="false" customHeight="false" outlineLevel="0" collapsed="false">
      <c r="A752" s="7" t="s">
        <v>1474</v>
      </c>
      <c r="B752" s="7" t="s">
        <v>5186</v>
      </c>
      <c r="C752" s="7"/>
      <c r="D752" s="7" t="s">
        <v>5187</v>
      </c>
      <c r="E752" s="7" t="s">
        <v>5188</v>
      </c>
      <c r="F752" s="7" t="s">
        <v>2268</v>
      </c>
      <c r="G752" s="7" t="s">
        <v>1943</v>
      </c>
      <c r="H752" s="7" t="n">
        <v>76178</v>
      </c>
      <c r="I752" s="1" t="s">
        <v>1944</v>
      </c>
    </row>
    <row r="753" customFormat="false" ht="15" hidden="false" customHeight="false" outlineLevel="0" collapsed="false">
      <c r="A753" s="7" t="s">
        <v>1476</v>
      </c>
      <c r="B753" s="7" t="s">
        <v>5189</v>
      </c>
      <c r="C753" s="7" t="s">
        <v>5190</v>
      </c>
      <c r="D753" s="7" t="s">
        <v>5191</v>
      </c>
      <c r="E753" s="7" t="s">
        <v>5192</v>
      </c>
      <c r="F753" s="7" t="s">
        <v>2778</v>
      </c>
      <c r="G753" s="7" t="s">
        <v>1943</v>
      </c>
      <c r="H753" s="7" t="n">
        <v>11254</v>
      </c>
      <c r="I753" s="1" t="s">
        <v>1953</v>
      </c>
    </row>
    <row r="754" customFormat="false" ht="15" hidden="false" customHeight="false" outlineLevel="0" collapsed="false">
      <c r="A754" s="7" t="s">
        <v>1478</v>
      </c>
      <c r="B754" s="7" t="s">
        <v>5193</v>
      </c>
      <c r="C754" s="7" t="s">
        <v>5194</v>
      </c>
      <c r="D754" s="7" t="s">
        <v>5195</v>
      </c>
      <c r="E754" s="7" t="s">
        <v>5196</v>
      </c>
      <c r="F754" s="7" t="s">
        <v>2268</v>
      </c>
      <c r="G754" s="7" t="s">
        <v>1943</v>
      </c>
      <c r="H754" s="7" t="n">
        <v>76198</v>
      </c>
      <c r="I754" s="1" t="s">
        <v>1944</v>
      </c>
    </row>
    <row r="755" customFormat="false" ht="15" hidden="false" customHeight="false" outlineLevel="0" collapsed="false">
      <c r="A755" s="7" t="s">
        <v>1480</v>
      </c>
      <c r="B755" s="7" t="s">
        <v>5197</v>
      </c>
      <c r="C755" s="7" t="s">
        <v>5198</v>
      </c>
      <c r="D755" s="7" t="s">
        <v>5199</v>
      </c>
      <c r="E755" s="7" t="s">
        <v>5200</v>
      </c>
      <c r="F755" s="7" t="s">
        <v>3101</v>
      </c>
      <c r="G755" s="7" t="s">
        <v>1943</v>
      </c>
      <c r="H755" s="7" t="n">
        <v>85053</v>
      </c>
      <c r="I755" s="1" t="s">
        <v>1953</v>
      </c>
    </row>
    <row r="756" customFormat="false" ht="15" hidden="false" customHeight="false" outlineLevel="0" collapsed="false">
      <c r="A756" s="7" t="s">
        <v>5201</v>
      </c>
      <c r="B756" s="7" t="s">
        <v>5202</v>
      </c>
      <c r="C756" s="7" t="s">
        <v>5203</v>
      </c>
      <c r="D756" s="7"/>
      <c r="E756" s="7" t="s">
        <v>5204</v>
      </c>
      <c r="F756" s="7" t="s">
        <v>2188</v>
      </c>
      <c r="G756" s="7" t="s">
        <v>1943</v>
      </c>
      <c r="H756" s="7" t="n">
        <v>20470</v>
      </c>
      <c r="I756" s="1" t="s">
        <v>1953</v>
      </c>
    </row>
    <row r="757" customFormat="false" ht="15" hidden="false" customHeight="false" outlineLevel="0" collapsed="false">
      <c r="A757" s="7" t="s">
        <v>1483</v>
      </c>
      <c r="B757" s="7" t="s">
        <v>5205</v>
      </c>
      <c r="C757" s="7" t="s">
        <v>5206</v>
      </c>
      <c r="D757" s="7" t="s">
        <v>5207</v>
      </c>
      <c r="E757" s="7" t="s">
        <v>5208</v>
      </c>
      <c r="F757" s="7" t="s">
        <v>2327</v>
      </c>
      <c r="G757" s="7" t="s">
        <v>1943</v>
      </c>
      <c r="H757" s="7" t="n">
        <v>75287</v>
      </c>
      <c r="I757" s="1" t="s">
        <v>1953</v>
      </c>
    </row>
    <row r="758" customFormat="false" ht="15" hidden="false" customHeight="false" outlineLevel="0" collapsed="false">
      <c r="A758" s="7" t="s">
        <v>1485</v>
      </c>
      <c r="B758" s="7" t="s">
        <v>5209</v>
      </c>
      <c r="C758" s="7" t="s">
        <v>5210</v>
      </c>
      <c r="D758" s="7" t="s">
        <v>5211</v>
      </c>
      <c r="E758" s="7" t="s">
        <v>5212</v>
      </c>
      <c r="F758" s="7" t="s">
        <v>3689</v>
      </c>
      <c r="G758" s="7" t="s">
        <v>1943</v>
      </c>
      <c r="H758" s="7" t="n">
        <v>28805</v>
      </c>
      <c r="I758" s="1" t="s">
        <v>1944</v>
      </c>
    </row>
    <row r="759" customFormat="false" ht="15" hidden="false" customHeight="false" outlineLevel="0" collapsed="false">
      <c r="A759" s="7" t="s">
        <v>1487</v>
      </c>
      <c r="B759" s="7" t="s">
        <v>5213</v>
      </c>
      <c r="C759" s="7" t="s">
        <v>5214</v>
      </c>
      <c r="D759" s="7" t="s">
        <v>5215</v>
      </c>
      <c r="E759" s="7" t="s">
        <v>5216</v>
      </c>
      <c r="F759" s="7" t="s">
        <v>5217</v>
      </c>
      <c r="G759" s="7" t="s">
        <v>1943</v>
      </c>
      <c r="H759" s="7" t="n">
        <v>59112</v>
      </c>
      <c r="I759" s="1" t="s">
        <v>1944</v>
      </c>
    </row>
    <row r="760" customFormat="false" ht="15" hidden="false" customHeight="false" outlineLevel="0" collapsed="false">
      <c r="A760" s="7" t="s">
        <v>1489</v>
      </c>
      <c r="B760" s="7" t="s">
        <v>5218</v>
      </c>
      <c r="C760" s="7" t="s">
        <v>5219</v>
      </c>
      <c r="D760" s="7"/>
      <c r="E760" s="7" t="s">
        <v>5220</v>
      </c>
      <c r="F760" s="7" t="s">
        <v>2015</v>
      </c>
      <c r="G760" s="7" t="s">
        <v>1943</v>
      </c>
      <c r="H760" s="7" t="n">
        <v>63126</v>
      </c>
      <c r="I760" s="1" t="s">
        <v>1953</v>
      </c>
    </row>
    <row r="761" customFormat="false" ht="15" hidden="false" customHeight="false" outlineLevel="0" collapsed="false">
      <c r="A761" s="7" t="s">
        <v>1491</v>
      </c>
      <c r="B761" s="7" t="s">
        <v>5221</v>
      </c>
      <c r="C761" s="7" t="s">
        <v>5222</v>
      </c>
      <c r="D761" s="7" t="s">
        <v>5223</v>
      </c>
      <c r="E761" s="7" t="s">
        <v>5224</v>
      </c>
      <c r="F761" s="7" t="s">
        <v>5225</v>
      </c>
      <c r="G761" s="7" t="s">
        <v>1943</v>
      </c>
      <c r="H761" s="7" t="n">
        <v>64054</v>
      </c>
      <c r="I761" s="1" t="s">
        <v>1944</v>
      </c>
    </row>
    <row r="762" customFormat="false" ht="15" hidden="false" customHeight="false" outlineLevel="0" collapsed="false">
      <c r="A762" s="7" t="s">
        <v>1493</v>
      </c>
      <c r="B762" s="7" t="s">
        <v>5226</v>
      </c>
      <c r="C762" s="7" t="s">
        <v>5227</v>
      </c>
      <c r="D762" s="7"/>
      <c r="E762" s="7" t="s">
        <v>5228</v>
      </c>
      <c r="F762" s="7" t="s">
        <v>2696</v>
      </c>
      <c r="G762" s="7" t="s">
        <v>1943</v>
      </c>
      <c r="H762" s="7" t="n">
        <v>27404</v>
      </c>
      <c r="I762" s="1" t="s">
        <v>1953</v>
      </c>
    </row>
    <row r="763" customFormat="false" ht="15" hidden="false" customHeight="false" outlineLevel="0" collapsed="false">
      <c r="A763" s="7" t="s">
        <v>1495</v>
      </c>
      <c r="B763" s="7" t="s">
        <v>5229</v>
      </c>
      <c r="C763" s="7" t="s">
        <v>5230</v>
      </c>
      <c r="D763" s="7"/>
      <c r="E763" s="7" t="s">
        <v>5231</v>
      </c>
      <c r="F763" s="7" t="s">
        <v>5232</v>
      </c>
      <c r="G763" s="7" t="s">
        <v>1943</v>
      </c>
      <c r="H763" s="7" t="n">
        <v>71213</v>
      </c>
      <c r="I763" s="1" t="s">
        <v>1944</v>
      </c>
    </row>
    <row r="764" customFormat="false" ht="15" hidden="false" customHeight="false" outlineLevel="0" collapsed="false">
      <c r="A764" s="7" t="s">
        <v>1497</v>
      </c>
      <c r="B764" s="7" t="s">
        <v>5233</v>
      </c>
      <c r="C764" s="7" t="s">
        <v>5234</v>
      </c>
      <c r="D764" s="7" t="s">
        <v>5235</v>
      </c>
      <c r="E764" s="7" t="s">
        <v>5236</v>
      </c>
      <c r="F764" s="7" t="s">
        <v>4424</v>
      </c>
      <c r="G764" s="7" t="s">
        <v>2118</v>
      </c>
      <c r="H764" s="7" t="s">
        <v>4425</v>
      </c>
      <c r="I764" s="1" t="s">
        <v>1953</v>
      </c>
    </row>
    <row r="765" customFormat="false" ht="15" hidden="false" customHeight="false" outlineLevel="0" collapsed="false">
      <c r="A765" s="7" t="s">
        <v>1499</v>
      </c>
      <c r="B765" s="7" t="s">
        <v>5237</v>
      </c>
      <c r="C765" s="7"/>
      <c r="D765" s="7" t="s">
        <v>5238</v>
      </c>
      <c r="E765" s="7" t="s">
        <v>5239</v>
      </c>
      <c r="F765" s="7" t="s">
        <v>2268</v>
      </c>
      <c r="G765" s="7" t="s">
        <v>1943</v>
      </c>
      <c r="H765" s="7" t="n">
        <v>76129</v>
      </c>
      <c r="I765" s="1" t="s">
        <v>1953</v>
      </c>
    </row>
    <row r="766" customFormat="false" ht="15" hidden="false" customHeight="false" outlineLevel="0" collapsed="false">
      <c r="A766" s="7" t="s">
        <v>1501</v>
      </c>
      <c r="B766" s="7" t="s">
        <v>5240</v>
      </c>
      <c r="C766" s="7" t="s">
        <v>5241</v>
      </c>
      <c r="D766" s="7" t="s">
        <v>5242</v>
      </c>
      <c r="E766" s="7" t="s">
        <v>5243</v>
      </c>
      <c r="F766" s="7" t="s">
        <v>2552</v>
      </c>
      <c r="G766" s="7" t="s">
        <v>1943</v>
      </c>
      <c r="H766" s="7" t="n">
        <v>58122</v>
      </c>
      <c r="I766" s="1" t="s">
        <v>1944</v>
      </c>
    </row>
    <row r="767" customFormat="false" ht="15" hidden="false" customHeight="false" outlineLevel="0" collapsed="false">
      <c r="A767" s="7" t="s">
        <v>1503</v>
      </c>
      <c r="B767" s="7" t="s">
        <v>5244</v>
      </c>
      <c r="C767" s="7" t="s">
        <v>5245</v>
      </c>
      <c r="D767" s="7" t="s">
        <v>5246</v>
      </c>
      <c r="E767" s="7" t="s">
        <v>5247</v>
      </c>
      <c r="F767" s="7" t="s">
        <v>2793</v>
      </c>
      <c r="G767" s="7" t="s">
        <v>1943</v>
      </c>
      <c r="H767" s="7" t="n">
        <v>75044</v>
      </c>
      <c r="I767" s="1" t="s">
        <v>1944</v>
      </c>
    </row>
    <row r="768" customFormat="false" ht="15" hidden="false" customHeight="false" outlineLevel="0" collapsed="false">
      <c r="A768" s="7" t="s">
        <v>5248</v>
      </c>
      <c r="B768" s="7" t="s">
        <v>5249</v>
      </c>
      <c r="C768" s="7" t="s">
        <v>5250</v>
      </c>
      <c r="D768" s="7" t="s">
        <v>5251</v>
      </c>
      <c r="E768" s="7" t="s">
        <v>5252</v>
      </c>
      <c r="F768" s="7" t="s">
        <v>2289</v>
      </c>
      <c r="G768" s="7" t="s">
        <v>1943</v>
      </c>
      <c r="H768" s="7" t="n">
        <v>43231</v>
      </c>
      <c r="I768" s="1" t="s">
        <v>1953</v>
      </c>
    </row>
    <row r="769" customFormat="false" ht="15" hidden="false" customHeight="false" outlineLevel="0" collapsed="false">
      <c r="A769" s="7" t="s">
        <v>5253</v>
      </c>
      <c r="B769" s="7" t="s">
        <v>5254</v>
      </c>
      <c r="C769" s="7" t="s">
        <v>5255</v>
      </c>
      <c r="D769" s="7" t="s">
        <v>5256</v>
      </c>
      <c r="E769" s="7" t="s">
        <v>5257</v>
      </c>
      <c r="F769" s="7" t="s">
        <v>2389</v>
      </c>
      <c r="G769" s="7" t="s">
        <v>1943</v>
      </c>
      <c r="H769" s="7" t="n">
        <v>78737</v>
      </c>
      <c r="I769" s="1" t="s">
        <v>1953</v>
      </c>
    </row>
    <row r="770" customFormat="false" ht="15" hidden="false" customHeight="false" outlineLevel="0" collapsed="false">
      <c r="A770" s="7" t="s">
        <v>5258</v>
      </c>
      <c r="B770" s="7" t="s">
        <v>5259</v>
      </c>
      <c r="C770" s="7"/>
      <c r="D770" s="7" t="s">
        <v>5260</v>
      </c>
      <c r="E770" s="7" t="s">
        <v>5261</v>
      </c>
      <c r="F770" s="7" t="s">
        <v>2746</v>
      </c>
      <c r="G770" s="7" t="s">
        <v>1943</v>
      </c>
      <c r="H770" s="7" t="n">
        <v>36104</v>
      </c>
      <c r="I770" s="1" t="s">
        <v>1944</v>
      </c>
    </row>
    <row r="771" customFormat="false" ht="15" hidden="false" customHeight="false" outlineLevel="0" collapsed="false">
      <c r="A771" s="7" t="s">
        <v>1507</v>
      </c>
      <c r="B771" s="7" t="s">
        <v>5262</v>
      </c>
      <c r="C771" s="7" t="s">
        <v>5263</v>
      </c>
      <c r="D771" s="7" t="s">
        <v>5264</v>
      </c>
      <c r="E771" s="7" t="s">
        <v>5265</v>
      </c>
      <c r="F771" s="7" t="s">
        <v>2174</v>
      </c>
      <c r="G771" s="7" t="s">
        <v>2118</v>
      </c>
      <c r="H771" s="7" t="s">
        <v>3929</v>
      </c>
      <c r="I771" s="1" t="s">
        <v>1953</v>
      </c>
    </row>
    <row r="772" customFormat="false" ht="15" hidden="false" customHeight="false" outlineLevel="0" collapsed="false">
      <c r="A772" s="7" t="s">
        <v>1509</v>
      </c>
      <c r="B772" s="7" t="s">
        <v>5266</v>
      </c>
      <c r="C772" s="7" t="s">
        <v>5267</v>
      </c>
      <c r="D772" s="7"/>
      <c r="E772" s="7" t="s">
        <v>5268</v>
      </c>
      <c r="F772" s="7" t="s">
        <v>1964</v>
      </c>
      <c r="G772" s="7" t="s">
        <v>1943</v>
      </c>
      <c r="H772" s="7" t="n">
        <v>22156</v>
      </c>
      <c r="I772" s="1" t="s">
        <v>1953</v>
      </c>
    </row>
    <row r="773" customFormat="false" ht="15" hidden="false" customHeight="false" outlineLevel="0" collapsed="false">
      <c r="A773" s="7" t="s">
        <v>1511</v>
      </c>
      <c r="B773" s="7" t="s">
        <v>5269</v>
      </c>
      <c r="C773" s="7" t="s">
        <v>5270</v>
      </c>
      <c r="D773" s="7" t="s">
        <v>5271</v>
      </c>
      <c r="E773" s="7" t="s">
        <v>5272</v>
      </c>
      <c r="F773" s="7" t="s">
        <v>5273</v>
      </c>
      <c r="G773" s="7" t="s">
        <v>1943</v>
      </c>
      <c r="H773" s="7" t="n">
        <v>80126</v>
      </c>
      <c r="I773" s="1" t="s">
        <v>1953</v>
      </c>
    </row>
    <row r="774" customFormat="false" ht="15" hidden="false" customHeight="false" outlineLevel="0" collapsed="false">
      <c r="A774" s="7" t="s">
        <v>1513</v>
      </c>
      <c r="B774" s="7" t="s">
        <v>5274</v>
      </c>
      <c r="C774" s="7"/>
      <c r="D774" s="7" t="s">
        <v>5275</v>
      </c>
      <c r="E774" s="7" t="s">
        <v>5276</v>
      </c>
      <c r="F774" s="7" t="s">
        <v>3318</v>
      </c>
      <c r="G774" s="7" t="s">
        <v>1943</v>
      </c>
      <c r="H774" s="7" t="n">
        <v>21275</v>
      </c>
      <c r="I774" s="1" t="s">
        <v>1953</v>
      </c>
    </row>
    <row r="775" customFormat="false" ht="15" hidden="false" customHeight="false" outlineLevel="0" collapsed="false">
      <c r="A775" s="7" t="s">
        <v>1515</v>
      </c>
      <c r="B775" s="7" t="s">
        <v>5277</v>
      </c>
      <c r="C775" s="7" t="s">
        <v>5278</v>
      </c>
      <c r="D775" s="7" t="s">
        <v>5279</v>
      </c>
      <c r="E775" s="7" t="s">
        <v>5280</v>
      </c>
      <c r="F775" s="7" t="s">
        <v>2316</v>
      </c>
      <c r="G775" s="7" t="s">
        <v>1951</v>
      </c>
      <c r="H775" s="7" t="s">
        <v>2317</v>
      </c>
      <c r="I775" s="1" t="s">
        <v>1953</v>
      </c>
    </row>
    <row r="776" customFormat="false" ht="15" hidden="false" customHeight="false" outlineLevel="0" collapsed="false">
      <c r="A776" s="7" t="s">
        <v>1517</v>
      </c>
      <c r="B776" s="7" t="s">
        <v>5281</v>
      </c>
      <c r="C776" s="7"/>
      <c r="D776" s="7" t="s">
        <v>5282</v>
      </c>
      <c r="E776" s="7" t="s">
        <v>5283</v>
      </c>
      <c r="F776" s="7" t="s">
        <v>2193</v>
      </c>
      <c r="G776" s="7" t="s">
        <v>1943</v>
      </c>
      <c r="H776" s="7" t="n">
        <v>33345</v>
      </c>
      <c r="I776" s="1" t="s">
        <v>1944</v>
      </c>
    </row>
    <row r="777" customFormat="false" ht="15" hidden="false" customHeight="false" outlineLevel="0" collapsed="false">
      <c r="A777" s="7" t="s">
        <v>1519</v>
      </c>
      <c r="B777" s="7" t="s">
        <v>5284</v>
      </c>
      <c r="C777" s="7" t="s">
        <v>5285</v>
      </c>
      <c r="D777" s="7" t="s">
        <v>5286</v>
      </c>
      <c r="E777" s="7" t="s">
        <v>5287</v>
      </c>
      <c r="F777" s="7" t="s">
        <v>3787</v>
      </c>
      <c r="G777" s="7" t="s">
        <v>1943</v>
      </c>
      <c r="H777" s="7" t="n">
        <v>92191</v>
      </c>
      <c r="I777" s="1" t="s">
        <v>1944</v>
      </c>
    </row>
    <row r="778" customFormat="false" ht="15" hidden="false" customHeight="false" outlineLevel="0" collapsed="false">
      <c r="A778" s="7" t="s">
        <v>1521</v>
      </c>
      <c r="B778" s="7" t="s">
        <v>5288</v>
      </c>
      <c r="C778" s="7" t="s">
        <v>5289</v>
      </c>
      <c r="D778" s="7" t="s">
        <v>5290</v>
      </c>
      <c r="E778" s="7" t="s">
        <v>5291</v>
      </c>
      <c r="F778" s="7" t="s">
        <v>2327</v>
      </c>
      <c r="G778" s="7" t="s">
        <v>1943</v>
      </c>
      <c r="H778" s="7" t="n">
        <v>75216</v>
      </c>
      <c r="I778" s="1" t="s">
        <v>1953</v>
      </c>
    </row>
    <row r="779" customFormat="false" ht="15" hidden="false" customHeight="false" outlineLevel="0" collapsed="false">
      <c r="A779" s="7" t="s">
        <v>1523</v>
      </c>
      <c r="B779" s="7" t="s">
        <v>5292</v>
      </c>
      <c r="C779" s="7" t="s">
        <v>5293</v>
      </c>
      <c r="D779" s="7"/>
      <c r="E779" s="7" t="s">
        <v>5294</v>
      </c>
      <c r="F779" s="7" t="s">
        <v>3327</v>
      </c>
      <c r="G779" s="7" t="s">
        <v>1943</v>
      </c>
      <c r="H779" s="7" t="n">
        <v>60435</v>
      </c>
      <c r="I779" s="1" t="s">
        <v>1953</v>
      </c>
    </row>
    <row r="780" customFormat="false" ht="15" hidden="false" customHeight="false" outlineLevel="0" collapsed="false">
      <c r="A780" s="7" t="s">
        <v>5295</v>
      </c>
      <c r="B780" s="7" t="s">
        <v>5296</v>
      </c>
      <c r="C780" s="7" t="s">
        <v>5297</v>
      </c>
      <c r="D780" s="7" t="s">
        <v>5298</v>
      </c>
      <c r="E780" s="7" t="s">
        <v>5299</v>
      </c>
      <c r="F780" s="7" t="s">
        <v>2050</v>
      </c>
      <c r="G780" s="7" t="s">
        <v>1943</v>
      </c>
      <c r="H780" s="7" t="n">
        <v>49510</v>
      </c>
      <c r="I780" s="1" t="s">
        <v>1944</v>
      </c>
    </row>
    <row r="781" customFormat="false" ht="15" hidden="false" customHeight="false" outlineLevel="0" collapsed="false">
      <c r="A781" s="7" t="s">
        <v>1527</v>
      </c>
      <c r="B781" s="7" t="s">
        <v>5300</v>
      </c>
      <c r="C781" s="7" t="s">
        <v>5301</v>
      </c>
      <c r="D781" s="7" t="s">
        <v>5302</v>
      </c>
      <c r="E781" s="7" t="s">
        <v>5303</v>
      </c>
      <c r="F781" s="7" t="s">
        <v>2715</v>
      </c>
      <c r="G781" s="7" t="s">
        <v>1943</v>
      </c>
      <c r="H781" s="7" t="n">
        <v>34620</v>
      </c>
      <c r="I781" s="1" t="s">
        <v>1944</v>
      </c>
    </row>
    <row r="782" customFormat="false" ht="15" hidden="false" customHeight="false" outlineLevel="0" collapsed="false">
      <c r="A782" s="7" t="s">
        <v>1529</v>
      </c>
      <c r="B782" s="7" t="s">
        <v>5304</v>
      </c>
      <c r="C782" s="7"/>
      <c r="D782" s="7" t="s">
        <v>5305</v>
      </c>
      <c r="E782" s="7" t="s">
        <v>5306</v>
      </c>
      <c r="F782" s="7" t="s">
        <v>2139</v>
      </c>
      <c r="G782" s="7" t="s">
        <v>1943</v>
      </c>
      <c r="H782" s="7" t="n">
        <v>55441</v>
      </c>
      <c r="I782" s="1" t="s">
        <v>1953</v>
      </c>
    </row>
    <row r="783" customFormat="false" ht="15" hidden="false" customHeight="false" outlineLevel="0" collapsed="false">
      <c r="A783" s="7" t="s">
        <v>1531</v>
      </c>
      <c r="B783" s="7" t="s">
        <v>5307</v>
      </c>
      <c r="C783" s="7" t="s">
        <v>5308</v>
      </c>
      <c r="D783" s="7" t="s">
        <v>5309</v>
      </c>
      <c r="E783" s="7" t="s">
        <v>5310</v>
      </c>
      <c r="F783" s="7" t="s">
        <v>3684</v>
      </c>
      <c r="G783" s="7" t="s">
        <v>1943</v>
      </c>
      <c r="H783" s="7" t="n">
        <v>30045</v>
      </c>
      <c r="I783" s="1" t="s">
        <v>1953</v>
      </c>
    </row>
    <row r="784" customFormat="false" ht="15" hidden="false" customHeight="false" outlineLevel="0" collapsed="false">
      <c r="A784" s="7" t="s">
        <v>1533</v>
      </c>
      <c r="B784" s="7" t="s">
        <v>5311</v>
      </c>
      <c r="C784" s="7" t="s">
        <v>5312</v>
      </c>
      <c r="D784" s="7" t="s">
        <v>5313</v>
      </c>
      <c r="E784" s="7" t="s">
        <v>5314</v>
      </c>
      <c r="F784" s="7" t="s">
        <v>5315</v>
      </c>
      <c r="G784" s="7" t="s">
        <v>1951</v>
      </c>
      <c r="H784" s="7" t="s">
        <v>5316</v>
      </c>
      <c r="I784" s="1" t="s">
        <v>1953</v>
      </c>
    </row>
    <row r="785" customFormat="false" ht="15" hidden="false" customHeight="false" outlineLevel="0" collapsed="false">
      <c r="A785" s="7" t="s">
        <v>1535</v>
      </c>
      <c r="B785" s="7" t="s">
        <v>5317</v>
      </c>
      <c r="C785" s="7" t="s">
        <v>5318</v>
      </c>
      <c r="D785" s="7" t="s">
        <v>5319</v>
      </c>
      <c r="E785" s="7" t="s">
        <v>5320</v>
      </c>
      <c r="F785" s="7" t="s">
        <v>2222</v>
      </c>
      <c r="G785" s="7" t="s">
        <v>1943</v>
      </c>
      <c r="H785" s="7" t="n">
        <v>33673</v>
      </c>
      <c r="I785" s="1" t="s">
        <v>1944</v>
      </c>
    </row>
    <row r="786" customFormat="false" ht="15" hidden="false" customHeight="false" outlineLevel="0" collapsed="false">
      <c r="A786" s="7" t="s">
        <v>1537</v>
      </c>
      <c r="B786" s="7" t="s">
        <v>5321</v>
      </c>
      <c r="C786" s="7" t="s">
        <v>5322</v>
      </c>
      <c r="D786" s="7"/>
      <c r="E786" s="7" t="s">
        <v>5323</v>
      </c>
      <c r="F786" s="7" t="s">
        <v>2508</v>
      </c>
      <c r="G786" s="7" t="s">
        <v>1943</v>
      </c>
      <c r="H786" s="7" t="n">
        <v>37240</v>
      </c>
      <c r="I786" s="1" t="s">
        <v>1953</v>
      </c>
    </row>
    <row r="787" customFormat="false" ht="15" hidden="false" customHeight="false" outlineLevel="0" collapsed="false">
      <c r="A787" s="7" t="s">
        <v>1539</v>
      </c>
      <c r="B787" s="7" t="s">
        <v>5324</v>
      </c>
      <c r="C787" s="7" t="s">
        <v>5325</v>
      </c>
      <c r="D787" s="7" t="s">
        <v>5326</v>
      </c>
      <c r="E787" s="7" t="s">
        <v>5327</v>
      </c>
      <c r="F787" s="7" t="s">
        <v>3583</v>
      </c>
      <c r="G787" s="7" t="s">
        <v>1943</v>
      </c>
      <c r="H787" s="7" t="n">
        <v>33175</v>
      </c>
      <c r="I787" s="1" t="s">
        <v>1953</v>
      </c>
    </row>
    <row r="788" customFormat="false" ht="15" hidden="false" customHeight="false" outlineLevel="0" collapsed="false">
      <c r="A788" s="7" t="s">
        <v>1525</v>
      </c>
      <c r="B788" s="7" t="s">
        <v>5328</v>
      </c>
      <c r="C788" s="7" t="s">
        <v>5329</v>
      </c>
      <c r="D788" s="7" t="s">
        <v>5330</v>
      </c>
      <c r="E788" s="7" t="s">
        <v>5331</v>
      </c>
      <c r="F788" s="7" t="s">
        <v>1978</v>
      </c>
      <c r="G788" s="7" t="s">
        <v>1943</v>
      </c>
      <c r="H788" s="7" t="n">
        <v>45426</v>
      </c>
      <c r="I788" s="1" t="s">
        <v>1944</v>
      </c>
    </row>
    <row r="789" customFormat="false" ht="15" hidden="false" customHeight="false" outlineLevel="0" collapsed="false">
      <c r="A789" s="7" t="s">
        <v>1542</v>
      </c>
      <c r="B789" s="7" t="s">
        <v>5332</v>
      </c>
      <c r="C789" s="7"/>
      <c r="D789" s="7" t="s">
        <v>5333</v>
      </c>
      <c r="E789" s="7" t="s">
        <v>5334</v>
      </c>
      <c r="F789" s="7" t="s">
        <v>2254</v>
      </c>
      <c r="G789" s="7" t="s">
        <v>1943</v>
      </c>
      <c r="H789" s="7" t="n">
        <v>60686</v>
      </c>
      <c r="I789" s="1" t="s">
        <v>1944</v>
      </c>
    </row>
    <row r="790" customFormat="false" ht="15" hidden="false" customHeight="false" outlineLevel="0" collapsed="false">
      <c r="A790" s="7" t="s">
        <v>1544</v>
      </c>
      <c r="B790" s="7" t="s">
        <v>5335</v>
      </c>
      <c r="C790" s="7" t="s">
        <v>5336</v>
      </c>
      <c r="D790" s="7" t="s">
        <v>5337</v>
      </c>
      <c r="E790" s="7" t="s">
        <v>5338</v>
      </c>
      <c r="F790" s="7" t="s">
        <v>5339</v>
      </c>
      <c r="G790" s="7" t="s">
        <v>1951</v>
      </c>
      <c r="H790" s="7" t="s">
        <v>5340</v>
      </c>
      <c r="I790" s="1" t="s">
        <v>1944</v>
      </c>
    </row>
    <row r="791" customFormat="false" ht="15" hidden="false" customHeight="false" outlineLevel="0" collapsed="false">
      <c r="A791" s="7" t="s">
        <v>1546</v>
      </c>
      <c r="B791" s="7" t="s">
        <v>5341</v>
      </c>
      <c r="C791" s="7" t="s">
        <v>5342</v>
      </c>
      <c r="D791" s="7" t="s">
        <v>5343</v>
      </c>
      <c r="E791" s="7" t="s">
        <v>5344</v>
      </c>
      <c r="F791" s="7" t="s">
        <v>2006</v>
      </c>
      <c r="G791" s="7" t="s">
        <v>1943</v>
      </c>
      <c r="H791" s="7" t="n">
        <v>94807</v>
      </c>
      <c r="I791" s="1" t="s">
        <v>1953</v>
      </c>
    </row>
    <row r="792" customFormat="false" ht="15" hidden="false" customHeight="false" outlineLevel="0" collapsed="false">
      <c r="A792" s="7" t="s">
        <v>1548</v>
      </c>
      <c r="B792" s="7" t="s">
        <v>5345</v>
      </c>
      <c r="C792" s="7" t="s">
        <v>5346</v>
      </c>
      <c r="D792" s="7" t="s">
        <v>5347</v>
      </c>
      <c r="E792" s="7" t="s">
        <v>5348</v>
      </c>
      <c r="F792" s="7" t="s">
        <v>5349</v>
      </c>
      <c r="G792" s="7" t="s">
        <v>1943</v>
      </c>
      <c r="H792" s="7" t="n">
        <v>98506</v>
      </c>
      <c r="I792" s="1" t="s">
        <v>1953</v>
      </c>
    </row>
    <row r="793" customFormat="false" ht="15" hidden="false" customHeight="false" outlineLevel="0" collapsed="false">
      <c r="A793" s="7" t="s">
        <v>1550</v>
      </c>
      <c r="B793" s="7" t="s">
        <v>5350</v>
      </c>
      <c r="C793" s="7" t="s">
        <v>5351</v>
      </c>
      <c r="D793" s="7" t="s">
        <v>5352</v>
      </c>
      <c r="E793" s="7" t="s">
        <v>5353</v>
      </c>
      <c r="F793" s="7" t="s">
        <v>2670</v>
      </c>
      <c r="G793" s="7" t="s">
        <v>1943</v>
      </c>
      <c r="H793" s="7" t="n">
        <v>76011</v>
      </c>
      <c r="I793" s="1" t="s">
        <v>1944</v>
      </c>
    </row>
    <row r="794" customFormat="false" ht="15" hidden="false" customHeight="false" outlineLevel="0" collapsed="false">
      <c r="A794" s="7" t="s">
        <v>1552</v>
      </c>
      <c r="B794" s="7" t="s">
        <v>5354</v>
      </c>
      <c r="C794" s="7" t="s">
        <v>5355</v>
      </c>
      <c r="D794" s="7" t="s">
        <v>5356</v>
      </c>
      <c r="E794" s="7" t="s">
        <v>5357</v>
      </c>
      <c r="F794" s="7" t="s">
        <v>5358</v>
      </c>
      <c r="G794" s="7" t="s">
        <v>2118</v>
      </c>
      <c r="H794" s="7" t="s">
        <v>5359</v>
      </c>
      <c r="I794" s="1" t="s">
        <v>1944</v>
      </c>
    </row>
    <row r="795" customFormat="false" ht="15" hidden="false" customHeight="false" outlineLevel="0" collapsed="false">
      <c r="A795" s="7" t="s">
        <v>1554</v>
      </c>
      <c r="B795" s="7" t="s">
        <v>5360</v>
      </c>
      <c r="C795" s="7" t="s">
        <v>5361</v>
      </c>
      <c r="D795" s="7" t="s">
        <v>5362</v>
      </c>
      <c r="E795" s="7" t="s">
        <v>5363</v>
      </c>
      <c r="F795" s="7" t="s">
        <v>2645</v>
      </c>
      <c r="G795" s="7" t="s">
        <v>1943</v>
      </c>
      <c r="H795" s="7" t="n">
        <v>24009</v>
      </c>
      <c r="I795" s="1" t="s">
        <v>1953</v>
      </c>
    </row>
    <row r="796" customFormat="false" ht="15" hidden="false" customHeight="false" outlineLevel="0" collapsed="false">
      <c r="A796" s="7" t="s">
        <v>1556</v>
      </c>
      <c r="B796" s="7" t="s">
        <v>5364</v>
      </c>
      <c r="C796" s="7" t="s">
        <v>5365</v>
      </c>
      <c r="D796" s="7" t="s">
        <v>5366</v>
      </c>
      <c r="E796" s="7" t="s">
        <v>5367</v>
      </c>
      <c r="F796" s="7" t="s">
        <v>5368</v>
      </c>
      <c r="G796" s="7" t="s">
        <v>1943</v>
      </c>
      <c r="H796" s="7" t="n">
        <v>11044</v>
      </c>
      <c r="I796" s="1" t="s">
        <v>1953</v>
      </c>
    </row>
    <row r="797" customFormat="false" ht="15" hidden="false" customHeight="false" outlineLevel="0" collapsed="false">
      <c r="A797" s="7" t="s">
        <v>1558</v>
      </c>
      <c r="B797" s="7" t="s">
        <v>5369</v>
      </c>
      <c r="C797" s="7" t="s">
        <v>5370</v>
      </c>
      <c r="D797" s="7" t="s">
        <v>5371</v>
      </c>
      <c r="E797" s="7" t="s">
        <v>5372</v>
      </c>
      <c r="F797" s="7" t="s">
        <v>3591</v>
      </c>
      <c r="G797" s="7" t="s">
        <v>1943</v>
      </c>
      <c r="H797" s="7" t="n">
        <v>92825</v>
      </c>
      <c r="I797" s="1" t="s">
        <v>1953</v>
      </c>
    </row>
    <row r="798" customFormat="false" ht="15" hidden="false" customHeight="false" outlineLevel="0" collapsed="false">
      <c r="A798" s="7" t="s">
        <v>1560</v>
      </c>
      <c r="B798" s="7" t="s">
        <v>5373</v>
      </c>
      <c r="C798" s="7"/>
      <c r="D798" s="7" t="s">
        <v>5374</v>
      </c>
      <c r="E798" s="7" t="s">
        <v>5375</v>
      </c>
      <c r="F798" s="7" t="s">
        <v>3322</v>
      </c>
      <c r="G798" s="7" t="s">
        <v>1943</v>
      </c>
      <c r="H798" s="7" t="n">
        <v>40596</v>
      </c>
      <c r="I798" s="1" t="s">
        <v>1953</v>
      </c>
    </row>
    <row r="799" customFormat="false" ht="15" hidden="false" customHeight="false" outlineLevel="0" collapsed="false">
      <c r="A799" s="7" t="s">
        <v>1562</v>
      </c>
      <c r="B799" s="7" t="s">
        <v>5376</v>
      </c>
      <c r="C799" s="7" t="s">
        <v>5377</v>
      </c>
      <c r="D799" s="7" t="s">
        <v>5378</v>
      </c>
      <c r="E799" s="7" t="s">
        <v>5379</v>
      </c>
      <c r="F799" s="7" t="s">
        <v>2222</v>
      </c>
      <c r="G799" s="7" t="s">
        <v>1943</v>
      </c>
      <c r="H799" s="7" t="n">
        <v>33673</v>
      </c>
      <c r="I799" s="1" t="s">
        <v>1953</v>
      </c>
    </row>
    <row r="800" customFormat="false" ht="15" hidden="false" customHeight="false" outlineLevel="0" collapsed="false">
      <c r="A800" s="7" t="s">
        <v>1564</v>
      </c>
      <c r="B800" s="7" t="s">
        <v>5380</v>
      </c>
      <c r="C800" s="7" t="s">
        <v>5381</v>
      </c>
      <c r="D800" s="7" t="s">
        <v>5382</v>
      </c>
      <c r="E800" s="7" t="s">
        <v>5383</v>
      </c>
      <c r="F800" s="7" t="s">
        <v>1997</v>
      </c>
      <c r="G800" s="7" t="s">
        <v>1943</v>
      </c>
      <c r="H800" s="7" t="n">
        <v>95138</v>
      </c>
      <c r="I800" s="1" t="s">
        <v>1944</v>
      </c>
    </row>
    <row r="801" customFormat="false" ht="15" hidden="false" customHeight="false" outlineLevel="0" collapsed="false">
      <c r="A801" s="7" t="s">
        <v>1566</v>
      </c>
      <c r="B801" s="7" t="s">
        <v>5384</v>
      </c>
      <c r="C801" s="7"/>
      <c r="D801" s="7"/>
      <c r="E801" s="7" t="s">
        <v>5385</v>
      </c>
      <c r="F801" s="7" t="s">
        <v>2188</v>
      </c>
      <c r="G801" s="7" t="s">
        <v>1943</v>
      </c>
      <c r="H801" s="7" t="n">
        <v>20470</v>
      </c>
      <c r="I801" s="1" t="s">
        <v>1944</v>
      </c>
    </row>
    <row r="802" customFormat="false" ht="15" hidden="false" customHeight="false" outlineLevel="0" collapsed="false">
      <c r="A802" s="7" t="s">
        <v>1568</v>
      </c>
      <c r="B802" s="7" t="s">
        <v>5386</v>
      </c>
      <c r="C802" s="7" t="s">
        <v>5387</v>
      </c>
      <c r="D802" s="7" t="s">
        <v>5388</v>
      </c>
      <c r="E802" s="7" t="s">
        <v>5389</v>
      </c>
      <c r="F802" s="7" t="s">
        <v>4418</v>
      </c>
      <c r="G802" s="7" t="s">
        <v>1951</v>
      </c>
      <c r="H802" s="7" t="s">
        <v>4419</v>
      </c>
      <c r="I802" s="1" t="s">
        <v>1953</v>
      </c>
    </row>
    <row r="803" customFormat="false" ht="15" hidden="false" customHeight="false" outlineLevel="0" collapsed="false">
      <c r="A803" s="7" t="s">
        <v>1570</v>
      </c>
      <c r="B803" s="7" t="s">
        <v>5390</v>
      </c>
      <c r="C803" s="7" t="s">
        <v>5391</v>
      </c>
      <c r="D803" s="7" t="s">
        <v>5392</v>
      </c>
      <c r="E803" s="7" t="s">
        <v>5393</v>
      </c>
      <c r="F803" s="7" t="s">
        <v>5349</v>
      </c>
      <c r="G803" s="7" t="s">
        <v>1943</v>
      </c>
      <c r="H803" s="7" t="n">
        <v>98506</v>
      </c>
      <c r="I803" s="1" t="s">
        <v>1944</v>
      </c>
    </row>
    <row r="804" customFormat="false" ht="15" hidden="false" customHeight="false" outlineLevel="0" collapsed="false">
      <c r="A804" s="7" t="s">
        <v>1572</v>
      </c>
      <c r="B804" s="7" t="s">
        <v>5394</v>
      </c>
      <c r="C804" s="7" t="s">
        <v>5395</v>
      </c>
      <c r="D804" s="7" t="s">
        <v>5396</v>
      </c>
      <c r="E804" s="7" t="s">
        <v>5397</v>
      </c>
      <c r="F804" s="7" t="s">
        <v>5398</v>
      </c>
      <c r="G804" s="7" t="s">
        <v>1943</v>
      </c>
      <c r="H804" s="7" t="n">
        <v>75185</v>
      </c>
      <c r="I804" s="1" t="s">
        <v>1953</v>
      </c>
    </row>
    <row r="805" customFormat="false" ht="15" hidden="false" customHeight="false" outlineLevel="0" collapsed="false">
      <c r="A805" s="7" t="s">
        <v>1574</v>
      </c>
      <c r="B805" s="7" t="s">
        <v>5399</v>
      </c>
      <c r="C805" s="7" t="s">
        <v>5400</v>
      </c>
      <c r="D805" s="7"/>
      <c r="E805" s="7" t="s">
        <v>5401</v>
      </c>
      <c r="F805" s="7" t="s">
        <v>3001</v>
      </c>
      <c r="G805" s="7" t="s">
        <v>1943</v>
      </c>
      <c r="H805" s="7" t="n">
        <v>94207</v>
      </c>
      <c r="I805" s="1" t="s">
        <v>1953</v>
      </c>
    </row>
    <row r="806" customFormat="false" ht="15" hidden="false" customHeight="false" outlineLevel="0" collapsed="false">
      <c r="A806" s="7" t="s">
        <v>1576</v>
      </c>
      <c r="B806" s="7" t="s">
        <v>5402</v>
      </c>
      <c r="C806" s="7"/>
      <c r="D806" s="7" t="s">
        <v>5403</v>
      </c>
      <c r="E806" s="7" t="s">
        <v>5404</v>
      </c>
      <c r="F806" s="7" t="s">
        <v>3166</v>
      </c>
      <c r="G806" s="7" t="s">
        <v>2118</v>
      </c>
      <c r="H806" s="7" t="s">
        <v>3167</v>
      </c>
      <c r="I806" s="1" t="s">
        <v>1953</v>
      </c>
    </row>
    <row r="807" customFormat="false" ht="15" hidden="false" customHeight="false" outlineLevel="0" collapsed="false">
      <c r="A807" s="7" t="s">
        <v>1578</v>
      </c>
      <c r="B807" s="7" t="s">
        <v>5405</v>
      </c>
      <c r="C807" s="7"/>
      <c r="D807" s="7" t="s">
        <v>5406</v>
      </c>
      <c r="E807" s="7" t="s">
        <v>5407</v>
      </c>
      <c r="F807" s="7" t="s">
        <v>5408</v>
      </c>
      <c r="G807" s="7" t="s">
        <v>1943</v>
      </c>
      <c r="H807" s="7" t="n">
        <v>55590</v>
      </c>
      <c r="I807" s="1" t="s">
        <v>1953</v>
      </c>
    </row>
    <row r="808" customFormat="false" ht="15" hidden="false" customHeight="false" outlineLevel="0" collapsed="false">
      <c r="A808" s="7" t="s">
        <v>1580</v>
      </c>
      <c r="B808" s="7" t="s">
        <v>5409</v>
      </c>
      <c r="C808" s="7"/>
      <c r="D808" s="7"/>
      <c r="E808" s="7" t="s">
        <v>5410</v>
      </c>
      <c r="F808" s="7" t="s">
        <v>2201</v>
      </c>
      <c r="G808" s="7" t="s">
        <v>2118</v>
      </c>
      <c r="H808" s="7" t="s">
        <v>2202</v>
      </c>
      <c r="I808" s="1" t="s">
        <v>1944</v>
      </c>
    </row>
    <row r="809" customFormat="false" ht="15" hidden="false" customHeight="false" outlineLevel="0" collapsed="false">
      <c r="A809" s="7" t="s">
        <v>1582</v>
      </c>
      <c r="B809" s="7" t="s">
        <v>5411</v>
      </c>
      <c r="C809" s="7" t="s">
        <v>5412</v>
      </c>
      <c r="D809" s="7" t="s">
        <v>5413</v>
      </c>
      <c r="E809" s="7" t="s">
        <v>5414</v>
      </c>
      <c r="F809" s="7" t="s">
        <v>3765</v>
      </c>
      <c r="G809" s="7" t="s">
        <v>1951</v>
      </c>
      <c r="H809" s="7" t="s">
        <v>3766</v>
      </c>
      <c r="I809" s="1" t="s">
        <v>1953</v>
      </c>
    </row>
    <row r="810" customFormat="false" ht="15" hidden="false" customHeight="false" outlineLevel="0" collapsed="false">
      <c r="A810" s="7" t="s">
        <v>5415</v>
      </c>
      <c r="B810" s="7" t="s">
        <v>5416</v>
      </c>
      <c r="C810" s="7" t="s">
        <v>5417</v>
      </c>
      <c r="D810" s="7" t="s">
        <v>5418</v>
      </c>
      <c r="E810" s="7" t="s">
        <v>5419</v>
      </c>
      <c r="F810" s="7" t="s">
        <v>2101</v>
      </c>
      <c r="G810" s="7" t="s">
        <v>1943</v>
      </c>
      <c r="H810" s="7" t="n">
        <v>11499</v>
      </c>
      <c r="I810" s="1" t="s">
        <v>1944</v>
      </c>
    </row>
    <row r="811" customFormat="false" ht="15" hidden="false" customHeight="false" outlineLevel="0" collapsed="false">
      <c r="A811" s="7" t="s">
        <v>1586</v>
      </c>
      <c r="B811" s="7" t="s">
        <v>5420</v>
      </c>
      <c r="C811" s="7"/>
      <c r="D811" s="7" t="s">
        <v>5421</v>
      </c>
      <c r="E811" s="7" t="s">
        <v>5422</v>
      </c>
      <c r="F811" s="7" t="s">
        <v>2450</v>
      </c>
      <c r="G811" s="7" t="s">
        <v>1943</v>
      </c>
      <c r="H811" s="7" t="n">
        <v>79934</v>
      </c>
      <c r="I811" s="1" t="s">
        <v>1944</v>
      </c>
    </row>
    <row r="812" customFormat="false" ht="15" hidden="false" customHeight="false" outlineLevel="0" collapsed="false">
      <c r="A812" s="7" t="s">
        <v>1588</v>
      </c>
      <c r="B812" s="7" t="s">
        <v>5423</v>
      </c>
      <c r="C812" s="7" t="s">
        <v>5424</v>
      </c>
      <c r="D812" s="7" t="s">
        <v>5425</v>
      </c>
      <c r="E812" s="7" t="s">
        <v>5426</v>
      </c>
      <c r="F812" s="7" t="s">
        <v>5427</v>
      </c>
      <c r="G812" s="7" t="s">
        <v>1943</v>
      </c>
      <c r="H812" s="7" t="n">
        <v>34643</v>
      </c>
      <c r="I812" s="1" t="s">
        <v>1953</v>
      </c>
    </row>
    <row r="813" customFormat="false" ht="15" hidden="false" customHeight="false" outlineLevel="0" collapsed="false">
      <c r="A813" s="7" t="s">
        <v>1590</v>
      </c>
      <c r="B813" s="7" t="s">
        <v>5428</v>
      </c>
      <c r="C813" s="7" t="s">
        <v>5429</v>
      </c>
      <c r="D813" s="7" t="s">
        <v>5430</v>
      </c>
      <c r="E813" s="7" t="s">
        <v>5431</v>
      </c>
      <c r="F813" s="7" t="s">
        <v>5432</v>
      </c>
      <c r="G813" s="7" t="s">
        <v>1951</v>
      </c>
      <c r="H813" s="7" t="s">
        <v>2085</v>
      </c>
      <c r="I813" s="1" t="s">
        <v>1944</v>
      </c>
    </row>
    <row r="814" customFormat="false" ht="15" hidden="false" customHeight="false" outlineLevel="0" collapsed="false">
      <c r="A814" s="7" t="s">
        <v>5433</v>
      </c>
      <c r="B814" s="7" t="s">
        <v>5434</v>
      </c>
      <c r="C814" s="7" t="s">
        <v>5435</v>
      </c>
      <c r="D814" s="7" t="s">
        <v>5436</v>
      </c>
      <c r="E814" s="7" t="s">
        <v>5437</v>
      </c>
      <c r="F814" s="7" t="s">
        <v>5438</v>
      </c>
      <c r="G814" s="7" t="s">
        <v>2118</v>
      </c>
      <c r="H814" s="7" t="s">
        <v>5439</v>
      </c>
      <c r="I814" s="1" t="s">
        <v>1944</v>
      </c>
    </row>
    <row r="815" customFormat="false" ht="15" hidden="false" customHeight="false" outlineLevel="0" collapsed="false">
      <c r="A815" s="7" t="s">
        <v>1592</v>
      </c>
      <c r="B815" s="7" t="s">
        <v>5440</v>
      </c>
      <c r="C815" s="7" t="s">
        <v>5441</v>
      </c>
      <c r="D815" s="7" t="s">
        <v>5442</v>
      </c>
      <c r="E815" s="7" t="s">
        <v>5443</v>
      </c>
      <c r="F815" s="7" t="s">
        <v>2364</v>
      </c>
      <c r="G815" s="7" t="s">
        <v>1943</v>
      </c>
      <c r="H815" s="7" t="n">
        <v>73179</v>
      </c>
      <c r="I815" s="1" t="s">
        <v>1944</v>
      </c>
    </row>
    <row r="816" customFormat="false" ht="15" hidden="false" customHeight="false" outlineLevel="0" collapsed="false">
      <c r="A816" s="7" t="s">
        <v>1594</v>
      </c>
      <c r="B816" s="7" t="s">
        <v>5444</v>
      </c>
      <c r="C816" s="7" t="s">
        <v>5445</v>
      </c>
      <c r="D816" s="7" t="s">
        <v>5446</v>
      </c>
      <c r="E816" s="7" t="s">
        <v>5447</v>
      </c>
      <c r="F816" s="7" t="s">
        <v>2188</v>
      </c>
      <c r="G816" s="7" t="s">
        <v>1943</v>
      </c>
      <c r="H816" s="7" t="n">
        <v>20051</v>
      </c>
      <c r="I816" s="1" t="s">
        <v>1953</v>
      </c>
    </row>
    <row r="817" customFormat="false" ht="15" hidden="false" customHeight="false" outlineLevel="0" collapsed="false">
      <c r="A817" s="7" t="s">
        <v>1596</v>
      </c>
      <c r="B817" s="7" t="s">
        <v>5448</v>
      </c>
      <c r="C817" s="7" t="s">
        <v>5449</v>
      </c>
      <c r="D817" s="7" t="s">
        <v>5450</v>
      </c>
      <c r="E817" s="7" t="s">
        <v>5451</v>
      </c>
      <c r="F817" s="7" t="s">
        <v>3051</v>
      </c>
      <c r="G817" s="7" t="s">
        <v>1943</v>
      </c>
      <c r="H817" s="7" t="n">
        <v>30351</v>
      </c>
      <c r="I817" s="1" t="s">
        <v>1953</v>
      </c>
    </row>
    <row r="818" customFormat="false" ht="15" hidden="false" customHeight="false" outlineLevel="0" collapsed="false">
      <c r="A818" s="7" t="s">
        <v>1598</v>
      </c>
      <c r="B818" s="7" t="s">
        <v>5452</v>
      </c>
      <c r="C818" s="7" t="s">
        <v>5453</v>
      </c>
      <c r="D818" s="7" t="s">
        <v>5454</v>
      </c>
      <c r="E818" s="7" t="s">
        <v>5455</v>
      </c>
      <c r="F818" s="7" t="s">
        <v>2706</v>
      </c>
      <c r="G818" s="7" t="s">
        <v>1951</v>
      </c>
      <c r="H818" s="7" t="s">
        <v>2707</v>
      </c>
      <c r="I818" s="1" t="s">
        <v>1953</v>
      </c>
    </row>
    <row r="819" customFormat="false" ht="15" hidden="false" customHeight="false" outlineLevel="0" collapsed="false">
      <c r="A819" s="7" t="s">
        <v>1600</v>
      </c>
      <c r="B819" s="7" t="s">
        <v>5456</v>
      </c>
      <c r="C819" s="7" t="s">
        <v>5457</v>
      </c>
      <c r="D819" s="7"/>
      <c r="E819" s="7" t="s">
        <v>5458</v>
      </c>
      <c r="F819" s="7" t="s">
        <v>2352</v>
      </c>
      <c r="G819" s="7" t="s">
        <v>1943</v>
      </c>
      <c r="H819" s="7" t="n">
        <v>14276</v>
      </c>
      <c r="I819" s="1" t="s">
        <v>1953</v>
      </c>
    </row>
    <row r="820" customFormat="false" ht="15" hidden="false" customHeight="false" outlineLevel="0" collapsed="false">
      <c r="A820" s="7" t="s">
        <v>1584</v>
      </c>
      <c r="B820" s="7" t="s">
        <v>5459</v>
      </c>
      <c r="C820" s="7"/>
      <c r="D820" s="7" t="s">
        <v>5460</v>
      </c>
      <c r="E820" s="7" t="s">
        <v>5461</v>
      </c>
      <c r="F820" s="7" t="s">
        <v>2029</v>
      </c>
      <c r="G820" s="7" t="s">
        <v>1943</v>
      </c>
      <c r="H820" s="7" t="n">
        <v>77260</v>
      </c>
      <c r="I820" s="1" t="s">
        <v>1953</v>
      </c>
    </row>
    <row r="821" customFormat="false" ht="15" hidden="false" customHeight="false" outlineLevel="0" collapsed="false">
      <c r="A821" s="7" t="s">
        <v>1603</v>
      </c>
      <c r="B821" s="7" t="s">
        <v>5462</v>
      </c>
      <c r="C821" s="7" t="s">
        <v>5463</v>
      </c>
      <c r="D821" s="7" t="s">
        <v>5464</v>
      </c>
      <c r="E821" s="7" t="s">
        <v>5465</v>
      </c>
      <c r="F821" s="7" t="s">
        <v>2188</v>
      </c>
      <c r="G821" s="7" t="s">
        <v>1943</v>
      </c>
      <c r="H821" s="7" t="n">
        <v>20470</v>
      </c>
      <c r="I821" s="1" t="s">
        <v>1944</v>
      </c>
    </row>
    <row r="822" customFormat="false" ht="15" hidden="false" customHeight="false" outlineLevel="0" collapsed="false">
      <c r="A822" s="7" t="s">
        <v>1605</v>
      </c>
      <c r="B822" s="7" t="s">
        <v>5466</v>
      </c>
      <c r="C822" s="7" t="s">
        <v>5467</v>
      </c>
      <c r="D822" s="7" t="s">
        <v>5468</v>
      </c>
      <c r="E822" s="7" t="s">
        <v>5469</v>
      </c>
      <c r="F822" s="7" t="s">
        <v>2389</v>
      </c>
      <c r="G822" s="7" t="s">
        <v>1943</v>
      </c>
      <c r="H822" s="7" t="n">
        <v>78764</v>
      </c>
      <c r="I822" s="1" t="s">
        <v>1944</v>
      </c>
    </row>
    <row r="823" customFormat="false" ht="15" hidden="false" customHeight="false" outlineLevel="0" collapsed="false">
      <c r="A823" s="7" t="s">
        <v>1607</v>
      </c>
      <c r="B823" s="7" t="s">
        <v>5470</v>
      </c>
      <c r="C823" s="7" t="s">
        <v>5471</v>
      </c>
      <c r="D823" s="7" t="s">
        <v>5472</v>
      </c>
      <c r="E823" s="7" t="s">
        <v>5473</v>
      </c>
      <c r="F823" s="7" t="s">
        <v>2837</v>
      </c>
      <c r="G823" s="7" t="s">
        <v>1943</v>
      </c>
      <c r="H823" s="7" t="n">
        <v>85205</v>
      </c>
      <c r="I823" s="1" t="s">
        <v>1953</v>
      </c>
    </row>
    <row r="824" customFormat="false" ht="15" hidden="false" customHeight="false" outlineLevel="0" collapsed="false">
      <c r="A824" s="7" t="s">
        <v>1609</v>
      </c>
      <c r="B824" s="7" t="s">
        <v>5474</v>
      </c>
      <c r="C824" s="7" t="s">
        <v>5475</v>
      </c>
      <c r="D824" s="7" t="s">
        <v>5476</v>
      </c>
      <c r="E824" s="7" t="s">
        <v>5477</v>
      </c>
      <c r="F824" s="7" t="s">
        <v>5478</v>
      </c>
      <c r="G824" s="7" t="s">
        <v>1943</v>
      </c>
      <c r="H824" s="7" t="n">
        <v>31416</v>
      </c>
      <c r="I824" s="1" t="s">
        <v>1953</v>
      </c>
    </row>
    <row r="825" customFormat="false" ht="15" hidden="false" customHeight="false" outlineLevel="0" collapsed="false">
      <c r="A825" s="7" t="s">
        <v>1611</v>
      </c>
      <c r="B825" s="7" t="s">
        <v>5479</v>
      </c>
      <c r="C825" s="7" t="s">
        <v>5480</v>
      </c>
      <c r="D825" s="7" t="s">
        <v>5481</v>
      </c>
      <c r="E825" s="7" t="s">
        <v>5482</v>
      </c>
      <c r="F825" s="7" t="s">
        <v>5483</v>
      </c>
      <c r="G825" s="7" t="s">
        <v>1943</v>
      </c>
      <c r="H825" s="7" t="n">
        <v>87140</v>
      </c>
      <c r="I825" s="1" t="s">
        <v>1944</v>
      </c>
    </row>
    <row r="826" customFormat="false" ht="15" hidden="false" customHeight="false" outlineLevel="0" collapsed="false">
      <c r="A826" s="7" t="s">
        <v>1613</v>
      </c>
      <c r="B826" s="7" t="s">
        <v>5484</v>
      </c>
      <c r="C826" s="7" t="s">
        <v>5485</v>
      </c>
      <c r="D826" s="7"/>
      <c r="E826" s="7" t="s">
        <v>5486</v>
      </c>
      <c r="F826" s="7" t="s">
        <v>2302</v>
      </c>
      <c r="G826" s="7" t="s">
        <v>1943</v>
      </c>
      <c r="H826" s="7" t="n">
        <v>28299</v>
      </c>
      <c r="I826" s="1" t="s">
        <v>1944</v>
      </c>
    </row>
    <row r="827" customFormat="false" ht="15" hidden="false" customHeight="false" outlineLevel="0" collapsed="false">
      <c r="A827" s="7" t="s">
        <v>5487</v>
      </c>
      <c r="B827" s="7" t="s">
        <v>5488</v>
      </c>
      <c r="C827" s="7" t="s">
        <v>5489</v>
      </c>
      <c r="D827" s="7" t="s">
        <v>5490</v>
      </c>
      <c r="E827" s="7" t="s">
        <v>5491</v>
      </c>
      <c r="F827" s="7" t="s">
        <v>3787</v>
      </c>
      <c r="G827" s="7" t="s">
        <v>1943</v>
      </c>
      <c r="H827" s="7" t="n">
        <v>92191</v>
      </c>
      <c r="I827" s="1" t="s">
        <v>1944</v>
      </c>
    </row>
    <row r="828" customFormat="false" ht="15" hidden="false" customHeight="false" outlineLevel="0" collapsed="false">
      <c r="A828" s="7" t="s">
        <v>1617</v>
      </c>
      <c r="B828" s="7" t="s">
        <v>5492</v>
      </c>
      <c r="C828" s="7" t="s">
        <v>5493</v>
      </c>
      <c r="D828" s="7" t="s">
        <v>5494</v>
      </c>
      <c r="E828" s="7" t="s">
        <v>5495</v>
      </c>
      <c r="F828" s="7" t="s">
        <v>2227</v>
      </c>
      <c r="G828" s="7" t="s">
        <v>1943</v>
      </c>
      <c r="H828" s="7" t="n">
        <v>32575</v>
      </c>
      <c r="I828" s="1" t="s">
        <v>1944</v>
      </c>
    </row>
    <row r="829" customFormat="false" ht="15" hidden="false" customHeight="false" outlineLevel="0" collapsed="false">
      <c r="A829" s="7" t="s">
        <v>1619</v>
      </c>
      <c r="B829" s="7" t="s">
        <v>5496</v>
      </c>
      <c r="C829" s="7" t="s">
        <v>5497</v>
      </c>
      <c r="D829" s="7" t="s">
        <v>5498</v>
      </c>
      <c r="E829" s="7" t="s">
        <v>5499</v>
      </c>
      <c r="F829" s="7" t="s">
        <v>2188</v>
      </c>
      <c r="G829" s="7" t="s">
        <v>1943</v>
      </c>
      <c r="H829" s="7" t="n">
        <v>20470</v>
      </c>
      <c r="I829" s="1" t="s">
        <v>1953</v>
      </c>
    </row>
    <row r="830" customFormat="false" ht="15" hidden="false" customHeight="false" outlineLevel="0" collapsed="false">
      <c r="A830" s="7" t="s">
        <v>1621</v>
      </c>
      <c r="B830" s="7" t="s">
        <v>5500</v>
      </c>
      <c r="C830" s="7" t="s">
        <v>5501</v>
      </c>
      <c r="D830" s="7" t="s">
        <v>5502</v>
      </c>
      <c r="E830" s="7" t="s">
        <v>5503</v>
      </c>
      <c r="F830" s="7" t="s">
        <v>5504</v>
      </c>
      <c r="G830" s="7" t="s">
        <v>1943</v>
      </c>
      <c r="H830" s="7" t="n">
        <v>34985</v>
      </c>
      <c r="I830" s="1" t="s">
        <v>1944</v>
      </c>
    </row>
    <row r="831" customFormat="false" ht="15" hidden="false" customHeight="false" outlineLevel="0" collapsed="false">
      <c r="A831" s="7" t="s">
        <v>1623</v>
      </c>
      <c r="B831" s="7" t="s">
        <v>5505</v>
      </c>
      <c r="C831" s="7" t="s">
        <v>5506</v>
      </c>
      <c r="D831" s="7" t="s">
        <v>5507</v>
      </c>
      <c r="E831" s="7" t="s">
        <v>5508</v>
      </c>
      <c r="F831" s="7" t="s">
        <v>2483</v>
      </c>
      <c r="G831" s="7" t="s">
        <v>1943</v>
      </c>
      <c r="H831" s="7" t="n">
        <v>25705</v>
      </c>
      <c r="I831" s="1" t="s">
        <v>1953</v>
      </c>
    </row>
    <row r="832" customFormat="false" ht="15" hidden="false" customHeight="false" outlineLevel="0" collapsed="false">
      <c r="A832" s="7" t="s">
        <v>1625</v>
      </c>
      <c r="B832" s="7" t="s">
        <v>5509</v>
      </c>
      <c r="C832" s="7" t="s">
        <v>5510</v>
      </c>
      <c r="D832" s="7" t="s">
        <v>5511</v>
      </c>
      <c r="E832" s="7" t="s">
        <v>5512</v>
      </c>
      <c r="F832" s="7" t="s">
        <v>2019</v>
      </c>
      <c r="G832" s="7" t="s">
        <v>1943</v>
      </c>
      <c r="H832" s="7" t="n">
        <v>19172</v>
      </c>
      <c r="I832" s="1" t="s">
        <v>1953</v>
      </c>
    </row>
    <row r="833" customFormat="false" ht="15" hidden="false" customHeight="false" outlineLevel="0" collapsed="false">
      <c r="A833" s="7" t="s">
        <v>1615</v>
      </c>
      <c r="B833" s="7" t="s">
        <v>5513</v>
      </c>
      <c r="C833" s="7" t="s">
        <v>5514</v>
      </c>
      <c r="D833" s="7" t="s">
        <v>5515</v>
      </c>
      <c r="E833" s="7" t="s">
        <v>5516</v>
      </c>
      <c r="F833" s="7" t="s">
        <v>2364</v>
      </c>
      <c r="G833" s="7" t="s">
        <v>1943</v>
      </c>
      <c r="H833" s="7" t="n">
        <v>73167</v>
      </c>
      <c r="I833" s="1" t="s">
        <v>1944</v>
      </c>
    </row>
    <row r="834" customFormat="false" ht="15" hidden="false" customHeight="false" outlineLevel="0" collapsed="false">
      <c r="A834" s="7" t="s">
        <v>1627</v>
      </c>
      <c r="B834" s="7" t="s">
        <v>5517</v>
      </c>
      <c r="C834" s="7" t="s">
        <v>5518</v>
      </c>
      <c r="D834" s="7" t="s">
        <v>5519</v>
      </c>
      <c r="E834" s="7" t="s">
        <v>5520</v>
      </c>
      <c r="F834" s="7" t="s">
        <v>2249</v>
      </c>
      <c r="G834" s="7" t="s">
        <v>1943</v>
      </c>
      <c r="H834" s="7" t="n">
        <v>34114</v>
      </c>
      <c r="I834" s="1" t="s">
        <v>1953</v>
      </c>
    </row>
    <row r="835" customFormat="false" ht="15" hidden="false" customHeight="false" outlineLevel="0" collapsed="false">
      <c r="A835" s="7" t="s">
        <v>1629</v>
      </c>
      <c r="B835" s="7" t="s">
        <v>5521</v>
      </c>
      <c r="C835" s="7" t="s">
        <v>5522</v>
      </c>
      <c r="D835" s="7" t="s">
        <v>5523</v>
      </c>
      <c r="E835" s="7" t="s">
        <v>5524</v>
      </c>
      <c r="F835" s="7" t="s">
        <v>2268</v>
      </c>
      <c r="G835" s="7" t="s">
        <v>1943</v>
      </c>
      <c r="H835" s="7" t="n">
        <v>76105</v>
      </c>
      <c r="I835" s="1" t="s">
        <v>1944</v>
      </c>
    </row>
    <row r="836" customFormat="false" ht="15" hidden="false" customHeight="false" outlineLevel="0" collapsed="false">
      <c r="A836" s="7" t="s">
        <v>1631</v>
      </c>
      <c r="B836" s="7" t="s">
        <v>5525</v>
      </c>
      <c r="C836" s="7" t="s">
        <v>5526</v>
      </c>
      <c r="D836" s="7" t="s">
        <v>5527</v>
      </c>
      <c r="E836" s="7" t="s">
        <v>5528</v>
      </c>
      <c r="F836" s="7" t="s">
        <v>5529</v>
      </c>
      <c r="G836" s="7" t="s">
        <v>1943</v>
      </c>
      <c r="H836" s="7" t="n">
        <v>68117</v>
      </c>
      <c r="I836" s="1" t="s">
        <v>1953</v>
      </c>
    </row>
    <row r="837" customFormat="false" ht="15" hidden="false" customHeight="false" outlineLevel="0" collapsed="false">
      <c r="A837" s="7" t="s">
        <v>1633</v>
      </c>
      <c r="B837" s="7" t="s">
        <v>5530</v>
      </c>
      <c r="C837" s="7" t="s">
        <v>5531</v>
      </c>
      <c r="D837" s="7"/>
      <c r="E837" s="7" t="s">
        <v>5532</v>
      </c>
      <c r="F837" s="7" t="s">
        <v>2142</v>
      </c>
      <c r="G837" s="7" t="s">
        <v>1943</v>
      </c>
      <c r="H837" s="7" t="n">
        <v>85732</v>
      </c>
      <c r="I837" s="1" t="s">
        <v>1944</v>
      </c>
    </row>
    <row r="838" customFormat="false" ht="15" hidden="false" customHeight="false" outlineLevel="0" collapsed="false">
      <c r="A838" s="7" t="s">
        <v>1635</v>
      </c>
      <c r="B838" s="7" t="s">
        <v>5533</v>
      </c>
      <c r="C838" s="7" t="s">
        <v>5534</v>
      </c>
      <c r="D838" s="7" t="s">
        <v>5535</v>
      </c>
      <c r="E838" s="7" t="s">
        <v>5536</v>
      </c>
      <c r="F838" s="7" t="s">
        <v>2750</v>
      </c>
      <c r="G838" s="7" t="s">
        <v>1943</v>
      </c>
      <c r="H838" s="7" t="n">
        <v>89436</v>
      </c>
      <c r="I838" s="1" t="s">
        <v>1953</v>
      </c>
    </row>
    <row r="839" customFormat="false" ht="15" hidden="false" customHeight="false" outlineLevel="0" collapsed="false">
      <c r="A839" s="7" t="s">
        <v>5537</v>
      </c>
      <c r="B839" s="7" t="s">
        <v>5538</v>
      </c>
      <c r="C839" s="7" t="s">
        <v>5539</v>
      </c>
      <c r="D839" s="7" t="s">
        <v>5540</v>
      </c>
      <c r="E839" s="7" t="s">
        <v>5541</v>
      </c>
      <c r="F839" s="7" t="s">
        <v>4403</v>
      </c>
      <c r="G839" s="7" t="s">
        <v>1943</v>
      </c>
      <c r="H839" s="7" t="n">
        <v>32835</v>
      </c>
      <c r="I839" s="1" t="s">
        <v>1944</v>
      </c>
    </row>
    <row r="840" customFormat="false" ht="15" hidden="false" customHeight="false" outlineLevel="0" collapsed="false">
      <c r="A840" s="7" t="s">
        <v>1638</v>
      </c>
      <c r="B840" s="7" t="s">
        <v>5542</v>
      </c>
      <c r="C840" s="7" t="s">
        <v>5543</v>
      </c>
      <c r="D840" s="7" t="s">
        <v>5544</v>
      </c>
      <c r="E840" s="7" t="s">
        <v>5545</v>
      </c>
      <c r="F840" s="7" t="s">
        <v>2188</v>
      </c>
      <c r="G840" s="7" t="s">
        <v>1943</v>
      </c>
      <c r="H840" s="7" t="n">
        <v>20067</v>
      </c>
      <c r="I840" s="1" t="s">
        <v>1953</v>
      </c>
    </row>
    <row r="841" customFormat="false" ht="15" hidden="false" customHeight="false" outlineLevel="0" collapsed="false">
      <c r="A841" s="7" t="s">
        <v>1640</v>
      </c>
      <c r="B841" s="7" t="s">
        <v>5546</v>
      </c>
      <c r="C841" s="7" t="s">
        <v>5547</v>
      </c>
      <c r="D841" s="7" t="s">
        <v>5548</v>
      </c>
      <c r="E841" s="7" t="s">
        <v>5549</v>
      </c>
      <c r="F841" s="7" t="s">
        <v>5550</v>
      </c>
      <c r="G841" s="7" t="s">
        <v>1943</v>
      </c>
      <c r="H841" s="7" t="n">
        <v>93907</v>
      </c>
      <c r="I841" s="1" t="s">
        <v>1953</v>
      </c>
    </row>
    <row r="842" customFormat="false" ht="15" hidden="false" customHeight="false" outlineLevel="0" collapsed="false">
      <c r="A842" s="7" t="s">
        <v>1642</v>
      </c>
      <c r="B842" s="7" t="s">
        <v>5551</v>
      </c>
      <c r="C842" s="7" t="s">
        <v>5552</v>
      </c>
      <c r="D842" s="7" t="s">
        <v>5553</v>
      </c>
      <c r="E842" s="7" t="s">
        <v>5554</v>
      </c>
      <c r="F842" s="7" t="s">
        <v>2193</v>
      </c>
      <c r="G842" s="7" t="s">
        <v>1943</v>
      </c>
      <c r="H842" s="7" t="n">
        <v>33345</v>
      </c>
      <c r="I842" s="1" t="s">
        <v>1944</v>
      </c>
    </row>
    <row r="843" customFormat="false" ht="15" hidden="false" customHeight="false" outlineLevel="0" collapsed="false">
      <c r="A843" s="7" t="s">
        <v>1644</v>
      </c>
      <c r="B843" s="7" t="s">
        <v>5555</v>
      </c>
      <c r="C843" s="7" t="s">
        <v>5556</v>
      </c>
      <c r="D843" s="7"/>
      <c r="E843" s="7" t="s">
        <v>5557</v>
      </c>
      <c r="F843" s="7" t="s">
        <v>2450</v>
      </c>
      <c r="G843" s="7" t="s">
        <v>1943</v>
      </c>
      <c r="H843" s="7" t="n">
        <v>88553</v>
      </c>
      <c r="I843" s="1" t="s">
        <v>1953</v>
      </c>
    </row>
    <row r="844" customFormat="false" ht="15" hidden="false" customHeight="false" outlineLevel="0" collapsed="false">
      <c r="A844" s="7" t="s">
        <v>5558</v>
      </c>
      <c r="B844" s="7" t="s">
        <v>5559</v>
      </c>
      <c r="C844" s="7" t="s">
        <v>5560</v>
      </c>
      <c r="D844" s="7"/>
      <c r="E844" s="7" t="s">
        <v>5561</v>
      </c>
      <c r="F844" s="7" t="s">
        <v>5562</v>
      </c>
      <c r="G844" s="7" t="s">
        <v>1943</v>
      </c>
      <c r="H844" s="7" t="n">
        <v>91210</v>
      </c>
      <c r="I844" s="1" t="s">
        <v>1944</v>
      </c>
    </row>
    <row r="845" customFormat="false" ht="15" hidden="false" customHeight="false" outlineLevel="0" collapsed="false">
      <c r="A845" s="7" t="s">
        <v>1647</v>
      </c>
      <c r="B845" s="7" t="s">
        <v>5563</v>
      </c>
      <c r="C845" s="7" t="s">
        <v>5564</v>
      </c>
      <c r="D845" s="7" t="s">
        <v>5565</v>
      </c>
      <c r="E845" s="7" t="s">
        <v>5566</v>
      </c>
      <c r="F845" s="7" t="s">
        <v>2701</v>
      </c>
      <c r="G845" s="7" t="s">
        <v>1943</v>
      </c>
      <c r="H845" s="7" t="n">
        <v>22313</v>
      </c>
      <c r="I845" s="1" t="s">
        <v>1944</v>
      </c>
    </row>
    <row r="846" customFormat="false" ht="15" hidden="false" customHeight="false" outlineLevel="0" collapsed="false">
      <c r="A846" s="7" t="s">
        <v>1649</v>
      </c>
      <c r="B846" s="7" t="s">
        <v>5567</v>
      </c>
      <c r="C846" s="7" t="s">
        <v>5568</v>
      </c>
      <c r="D846" s="7" t="s">
        <v>5569</v>
      </c>
      <c r="E846" s="7" t="s">
        <v>5570</v>
      </c>
      <c r="F846" s="7" t="s">
        <v>3318</v>
      </c>
      <c r="G846" s="7" t="s">
        <v>1943</v>
      </c>
      <c r="H846" s="7" t="n">
        <v>21290</v>
      </c>
      <c r="I846" s="1" t="s">
        <v>1944</v>
      </c>
    </row>
    <row r="847" customFormat="false" ht="15" hidden="false" customHeight="false" outlineLevel="0" collapsed="false">
      <c r="A847" s="7" t="s">
        <v>1651</v>
      </c>
      <c r="B847" s="7" t="s">
        <v>5571</v>
      </c>
      <c r="C847" s="7" t="s">
        <v>5572</v>
      </c>
      <c r="D847" s="7"/>
      <c r="E847" s="7" t="s">
        <v>5573</v>
      </c>
      <c r="F847" s="7" t="s">
        <v>2557</v>
      </c>
      <c r="G847" s="7" t="s">
        <v>1943</v>
      </c>
      <c r="H847" s="7" t="n">
        <v>47732</v>
      </c>
      <c r="I847" s="1" t="s">
        <v>1953</v>
      </c>
    </row>
    <row r="848" customFormat="false" ht="15" hidden="false" customHeight="false" outlineLevel="0" collapsed="false">
      <c r="A848" s="7" t="s">
        <v>1653</v>
      </c>
      <c r="B848" s="7" t="s">
        <v>5574</v>
      </c>
      <c r="C848" s="7"/>
      <c r="D848" s="7" t="s">
        <v>5575</v>
      </c>
      <c r="E848" s="7" t="s">
        <v>5576</v>
      </c>
      <c r="F848" s="7" t="s">
        <v>3684</v>
      </c>
      <c r="G848" s="7" t="s">
        <v>1943</v>
      </c>
      <c r="H848" s="7" t="n">
        <v>30045</v>
      </c>
      <c r="I848" s="1" t="s">
        <v>1944</v>
      </c>
    </row>
    <row r="849" customFormat="false" ht="15" hidden="false" customHeight="false" outlineLevel="0" collapsed="false">
      <c r="A849" s="7" t="s">
        <v>1655</v>
      </c>
      <c r="B849" s="7" t="s">
        <v>5577</v>
      </c>
      <c r="C849" s="7" t="s">
        <v>5578</v>
      </c>
      <c r="D849" s="7"/>
      <c r="E849" s="7" t="s">
        <v>5579</v>
      </c>
      <c r="F849" s="7" t="s">
        <v>5580</v>
      </c>
      <c r="G849" s="7" t="s">
        <v>1943</v>
      </c>
      <c r="H849" s="7" t="n">
        <v>36670</v>
      </c>
      <c r="I849" s="1" t="s">
        <v>1944</v>
      </c>
    </row>
    <row r="850" customFormat="false" ht="15" hidden="false" customHeight="false" outlineLevel="0" collapsed="false">
      <c r="A850" s="7" t="s">
        <v>1657</v>
      </c>
      <c r="B850" s="7" t="s">
        <v>5581</v>
      </c>
      <c r="C850" s="7"/>
      <c r="D850" s="7" t="s">
        <v>5582</v>
      </c>
      <c r="E850" s="7" t="s">
        <v>5583</v>
      </c>
      <c r="F850" s="7" t="s">
        <v>2322</v>
      </c>
      <c r="G850" s="7" t="s">
        <v>1943</v>
      </c>
      <c r="H850" s="7" t="n">
        <v>79705</v>
      </c>
      <c r="I850" s="1" t="s">
        <v>1953</v>
      </c>
    </row>
    <row r="851" customFormat="false" ht="15" hidden="false" customHeight="false" outlineLevel="0" collapsed="false">
      <c r="A851" s="7" t="s">
        <v>1659</v>
      </c>
      <c r="B851" s="7" t="s">
        <v>5584</v>
      </c>
      <c r="C851" s="7" t="s">
        <v>5585</v>
      </c>
      <c r="D851" s="7" t="s">
        <v>5586</v>
      </c>
      <c r="E851" s="7" t="s">
        <v>5587</v>
      </c>
      <c r="F851" s="7" t="s">
        <v>5588</v>
      </c>
      <c r="G851" s="7" t="s">
        <v>1943</v>
      </c>
      <c r="H851" s="7" t="n">
        <v>33023</v>
      </c>
      <c r="I851" s="1" t="s">
        <v>1944</v>
      </c>
    </row>
    <row r="852" customFormat="false" ht="15" hidden="false" customHeight="false" outlineLevel="0" collapsed="false">
      <c r="A852" s="7" t="s">
        <v>5589</v>
      </c>
      <c r="B852" s="7" t="s">
        <v>5590</v>
      </c>
      <c r="C852" s="7" t="s">
        <v>5591</v>
      </c>
      <c r="D852" s="7" t="s">
        <v>5592</v>
      </c>
      <c r="E852" s="7" t="s">
        <v>5593</v>
      </c>
      <c r="F852" s="7" t="s">
        <v>3512</v>
      </c>
      <c r="G852" s="7" t="s">
        <v>1943</v>
      </c>
      <c r="H852" s="7" t="n">
        <v>66611</v>
      </c>
      <c r="I852" s="1" t="s">
        <v>1944</v>
      </c>
    </row>
    <row r="853" customFormat="false" ht="15" hidden="false" customHeight="false" outlineLevel="0" collapsed="false">
      <c r="A853" s="7" t="s">
        <v>1661</v>
      </c>
      <c r="B853" s="7" t="s">
        <v>5594</v>
      </c>
      <c r="C853" s="7" t="s">
        <v>5595</v>
      </c>
      <c r="D853" s="7" t="s">
        <v>5596</v>
      </c>
      <c r="E853" s="7" t="s">
        <v>5597</v>
      </c>
      <c r="F853" s="7" t="s">
        <v>3757</v>
      </c>
      <c r="G853" s="7" t="s">
        <v>1943</v>
      </c>
      <c r="H853" s="7" t="n">
        <v>95973</v>
      </c>
      <c r="I853" s="1" t="s">
        <v>1944</v>
      </c>
    </row>
    <row r="854" customFormat="false" ht="15" hidden="false" customHeight="false" outlineLevel="0" collapsed="false">
      <c r="A854" s="7" t="s">
        <v>1663</v>
      </c>
      <c r="B854" s="7" t="s">
        <v>5598</v>
      </c>
      <c r="C854" s="7" t="s">
        <v>5599</v>
      </c>
      <c r="D854" s="7"/>
      <c r="E854" s="7" t="s">
        <v>5600</v>
      </c>
      <c r="F854" s="7" t="s">
        <v>2389</v>
      </c>
      <c r="G854" s="7" t="s">
        <v>1943</v>
      </c>
      <c r="H854" s="7" t="n">
        <v>78737</v>
      </c>
      <c r="I854" s="1" t="s">
        <v>1944</v>
      </c>
    </row>
    <row r="855" customFormat="false" ht="15" hidden="false" customHeight="false" outlineLevel="0" collapsed="false">
      <c r="A855" s="7" t="s">
        <v>1665</v>
      </c>
      <c r="B855" s="7" t="s">
        <v>5601</v>
      </c>
      <c r="C855" s="7" t="s">
        <v>5602</v>
      </c>
      <c r="D855" s="7"/>
      <c r="E855" s="7" t="s">
        <v>5603</v>
      </c>
      <c r="F855" s="7" t="s">
        <v>2450</v>
      </c>
      <c r="G855" s="7" t="s">
        <v>1943</v>
      </c>
      <c r="H855" s="7" t="n">
        <v>88546</v>
      </c>
      <c r="I855" s="1" t="s">
        <v>1953</v>
      </c>
    </row>
    <row r="856" customFormat="false" ht="15" hidden="false" customHeight="false" outlineLevel="0" collapsed="false">
      <c r="A856" s="7" t="s">
        <v>1667</v>
      </c>
      <c r="B856" s="7" t="s">
        <v>5604</v>
      </c>
      <c r="C856" s="7" t="s">
        <v>5605</v>
      </c>
      <c r="D856" s="7" t="s">
        <v>5606</v>
      </c>
      <c r="E856" s="7" t="s">
        <v>5607</v>
      </c>
      <c r="F856" s="7" t="s">
        <v>2124</v>
      </c>
      <c r="G856" s="7" t="s">
        <v>1943</v>
      </c>
      <c r="H856" s="7" t="n">
        <v>25326</v>
      </c>
      <c r="I856" s="1" t="s">
        <v>1944</v>
      </c>
    </row>
    <row r="857" customFormat="false" ht="15" hidden="false" customHeight="false" outlineLevel="0" collapsed="false">
      <c r="A857" s="7" t="s">
        <v>1669</v>
      </c>
      <c r="B857" s="7" t="s">
        <v>5608</v>
      </c>
      <c r="C857" s="7" t="s">
        <v>5609</v>
      </c>
      <c r="D857" s="7" t="s">
        <v>5610</v>
      </c>
      <c r="E857" s="7" t="s">
        <v>5611</v>
      </c>
      <c r="F857" s="7" t="s">
        <v>4888</v>
      </c>
      <c r="G857" s="7" t="s">
        <v>1943</v>
      </c>
      <c r="H857" s="7" t="n">
        <v>18105</v>
      </c>
      <c r="I857" s="1" t="s">
        <v>1953</v>
      </c>
    </row>
    <row r="858" customFormat="false" ht="15" hidden="false" customHeight="false" outlineLevel="0" collapsed="false">
      <c r="A858" s="7" t="s">
        <v>5612</v>
      </c>
      <c r="B858" s="7" t="s">
        <v>5613</v>
      </c>
      <c r="C858" s="7" t="s">
        <v>5614</v>
      </c>
      <c r="D858" s="7" t="s">
        <v>5615</v>
      </c>
      <c r="E858" s="7" t="s">
        <v>5616</v>
      </c>
      <c r="F858" s="7" t="s">
        <v>4487</v>
      </c>
      <c r="G858" s="7" t="s">
        <v>2118</v>
      </c>
      <c r="H858" s="7" t="s">
        <v>5617</v>
      </c>
      <c r="I858" s="1" t="s">
        <v>1944</v>
      </c>
    </row>
    <row r="859" customFormat="false" ht="15" hidden="false" customHeight="false" outlineLevel="0" collapsed="false">
      <c r="A859" s="7" t="s">
        <v>1672</v>
      </c>
      <c r="B859" s="7" t="s">
        <v>5618</v>
      </c>
      <c r="C859" s="7" t="s">
        <v>5619</v>
      </c>
      <c r="D859" s="7" t="s">
        <v>5620</v>
      </c>
      <c r="E859" s="7" t="s">
        <v>5621</v>
      </c>
      <c r="F859" s="7" t="s">
        <v>5427</v>
      </c>
      <c r="G859" s="7" t="s">
        <v>1943</v>
      </c>
      <c r="H859" s="7" t="n">
        <v>34643</v>
      </c>
      <c r="I859" s="1" t="s">
        <v>1953</v>
      </c>
    </row>
    <row r="860" customFormat="false" ht="15" hidden="false" customHeight="false" outlineLevel="0" collapsed="false">
      <c r="A860" s="7" t="s">
        <v>1674</v>
      </c>
      <c r="B860" s="7" t="s">
        <v>5622</v>
      </c>
      <c r="C860" s="7" t="s">
        <v>5623</v>
      </c>
      <c r="D860" s="7" t="s">
        <v>5624</v>
      </c>
      <c r="E860" s="7" t="s">
        <v>5625</v>
      </c>
      <c r="F860" s="7" t="s">
        <v>2552</v>
      </c>
      <c r="G860" s="7" t="s">
        <v>1943</v>
      </c>
      <c r="H860" s="7" t="n">
        <v>58122</v>
      </c>
      <c r="I860" s="1" t="s">
        <v>1953</v>
      </c>
    </row>
    <row r="861" customFormat="false" ht="15" hidden="false" customHeight="false" outlineLevel="0" collapsed="false">
      <c r="A861" s="7" t="s">
        <v>1676</v>
      </c>
      <c r="B861" s="7" t="s">
        <v>5626</v>
      </c>
      <c r="C861" s="7" t="s">
        <v>5627</v>
      </c>
      <c r="D861" s="7" t="s">
        <v>5628</v>
      </c>
      <c r="E861" s="7" t="s">
        <v>5629</v>
      </c>
      <c r="F861" s="7" t="s">
        <v>5030</v>
      </c>
      <c r="G861" s="7" t="s">
        <v>1943</v>
      </c>
      <c r="H861" s="7" t="n">
        <v>72905</v>
      </c>
      <c r="I861" s="1" t="s">
        <v>1953</v>
      </c>
    </row>
    <row r="862" customFormat="false" ht="15" hidden="false" customHeight="false" outlineLevel="0" collapsed="false">
      <c r="A862" s="7" t="s">
        <v>1678</v>
      </c>
      <c r="B862" s="7" t="s">
        <v>5630</v>
      </c>
      <c r="C862" s="7"/>
      <c r="D862" s="7" t="s">
        <v>5631</v>
      </c>
      <c r="E862" s="7" t="s">
        <v>5632</v>
      </c>
      <c r="F862" s="7" t="s">
        <v>4239</v>
      </c>
      <c r="G862" s="7" t="s">
        <v>1943</v>
      </c>
      <c r="H862" s="7" t="n">
        <v>33811</v>
      </c>
      <c r="I862" s="1" t="s">
        <v>1953</v>
      </c>
    </row>
    <row r="863" customFormat="false" ht="15" hidden="false" customHeight="false" outlineLevel="0" collapsed="false">
      <c r="A863" s="7" t="s">
        <v>1680</v>
      </c>
      <c r="B863" s="7" t="s">
        <v>5633</v>
      </c>
      <c r="C863" s="7" t="s">
        <v>5634</v>
      </c>
      <c r="D863" s="7" t="s">
        <v>5635</v>
      </c>
      <c r="E863" s="7" t="s">
        <v>5636</v>
      </c>
      <c r="F863" s="7" t="s">
        <v>3414</v>
      </c>
      <c r="G863" s="7" t="s">
        <v>1943</v>
      </c>
      <c r="H863" s="7" t="n">
        <v>37924</v>
      </c>
      <c r="I863" s="1" t="s">
        <v>1944</v>
      </c>
    </row>
    <row r="864" customFormat="false" ht="15" hidden="false" customHeight="false" outlineLevel="0" collapsed="false">
      <c r="A864" s="7" t="s">
        <v>1682</v>
      </c>
      <c r="B864" s="7" t="s">
        <v>5637</v>
      </c>
      <c r="C864" s="7" t="s">
        <v>5638</v>
      </c>
      <c r="D864" s="7" t="s">
        <v>5639</v>
      </c>
      <c r="E864" s="7" t="s">
        <v>5640</v>
      </c>
      <c r="F864" s="7" t="s">
        <v>1988</v>
      </c>
      <c r="G864" s="7" t="s">
        <v>1943</v>
      </c>
      <c r="H864" s="7" t="n">
        <v>90030</v>
      </c>
      <c r="I864" s="1" t="s">
        <v>1944</v>
      </c>
    </row>
    <row r="865" customFormat="false" ht="15" hidden="false" customHeight="false" outlineLevel="0" collapsed="false">
      <c r="A865" s="7" t="s">
        <v>1684</v>
      </c>
      <c r="B865" s="7" t="s">
        <v>5641</v>
      </c>
      <c r="C865" s="7" t="s">
        <v>5642</v>
      </c>
      <c r="D865" s="7" t="s">
        <v>5643</v>
      </c>
      <c r="E865" s="7" t="s">
        <v>5644</v>
      </c>
      <c r="F865" s="7" t="s">
        <v>3583</v>
      </c>
      <c r="G865" s="7" t="s">
        <v>1943</v>
      </c>
      <c r="H865" s="7" t="n">
        <v>33169</v>
      </c>
      <c r="I865" s="1" t="s">
        <v>1944</v>
      </c>
    </row>
    <row r="866" customFormat="false" ht="15" hidden="false" customHeight="false" outlineLevel="0" collapsed="false">
      <c r="A866" s="7" t="s">
        <v>1686</v>
      </c>
      <c r="B866" s="7" t="s">
        <v>5645</v>
      </c>
      <c r="C866" s="7" t="s">
        <v>5646</v>
      </c>
      <c r="D866" s="7" t="s">
        <v>5647</v>
      </c>
      <c r="E866" s="7" t="s">
        <v>5648</v>
      </c>
      <c r="F866" s="7" t="s">
        <v>5164</v>
      </c>
      <c r="G866" s="7" t="s">
        <v>1951</v>
      </c>
      <c r="H866" s="7" t="s">
        <v>5165</v>
      </c>
      <c r="I866" s="1" t="s">
        <v>1953</v>
      </c>
    </row>
    <row r="867" customFormat="false" ht="15" hidden="false" customHeight="false" outlineLevel="0" collapsed="false">
      <c r="A867" s="7" t="s">
        <v>5649</v>
      </c>
      <c r="B867" s="7" t="s">
        <v>5650</v>
      </c>
      <c r="C867" s="7"/>
      <c r="D867" s="7" t="s">
        <v>5651</v>
      </c>
      <c r="E867" s="7" t="s">
        <v>5652</v>
      </c>
      <c r="F867" s="7" t="s">
        <v>2254</v>
      </c>
      <c r="G867" s="7" t="s">
        <v>1943</v>
      </c>
      <c r="H867" s="7" t="n">
        <v>60604</v>
      </c>
      <c r="I867" s="1" t="s">
        <v>1944</v>
      </c>
    </row>
    <row r="868" customFormat="false" ht="15" hidden="false" customHeight="false" outlineLevel="0" collapsed="false">
      <c r="A868" s="7" t="s">
        <v>1690</v>
      </c>
      <c r="B868" s="7" t="s">
        <v>5653</v>
      </c>
      <c r="C868" s="7" t="s">
        <v>5654</v>
      </c>
      <c r="D868" s="7" t="s">
        <v>5655</v>
      </c>
      <c r="E868" s="7" t="s">
        <v>5656</v>
      </c>
      <c r="F868" s="7" t="s">
        <v>5657</v>
      </c>
      <c r="G868" s="7" t="s">
        <v>1951</v>
      </c>
      <c r="H868" s="7" t="s">
        <v>2399</v>
      </c>
      <c r="I868" s="1" t="s">
        <v>1953</v>
      </c>
    </row>
    <row r="869" customFormat="false" ht="15" hidden="false" customHeight="false" outlineLevel="0" collapsed="false">
      <c r="A869" s="7" t="s">
        <v>1692</v>
      </c>
      <c r="B869" s="7" t="s">
        <v>5658</v>
      </c>
      <c r="C869" s="7" t="s">
        <v>5659</v>
      </c>
      <c r="D869" s="7"/>
      <c r="E869" s="7" t="s">
        <v>5660</v>
      </c>
      <c r="F869" s="7" t="s">
        <v>5661</v>
      </c>
      <c r="G869" s="7" t="s">
        <v>1951</v>
      </c>
      <c r="H869" s="7" t="s">
        <v>5662</v>
      </c>
      <c r="I869" s="1" t="s">
        <v>1944</v>
      </c>
    </row>
    <row r="870" customFormat="false" ht="15" hidden="false" customHeight="false" outlineLevel="0" collapsed="false">
      <c r="A870" s="7" t="s">
        <v>1694</v>
      </c>
      <c r="B870" s="7" t="s">
        <v>5663</v>
      </c>
      <c r="C870" s="7" t="s">
        <v>5664</v>
      </c>
      <c r="D870" s="7" t="s">
        <v>5665</v>
      </c>
      <c r="E870" s="7" t="s">
        <v>5666</v>
      </c>
      <c r="F870" s="7" t="s">
        <v>2863</v>
      </c>
      <c r="G870" s="7" t="s">
        <v>1943</v>
      </c>
      <c r="H870" s="7" t="n">
        <v>33064</v>
      </c>
      <c r="I870" s="1" t="s">
        <v>1944</v>
      </c>
    </row>
    <row r="871" customFormat="false" ht="15" hidden="false" customHeight="false" outlineLevel="0" collapsed="false">
      <c r="A871" s="7" t="s">
        <v>1696</v>
      </c>
      <c r="B871" s="7" t="s">
        <v>5667</v>
      </c>
      <c r="C871" s="7"/>
      <c r="D871" s="7" t="s">
        <v>5668</v>
      </c>
      <c r="E871" s="7" t="s">
        <v>5669</v>
      </c>
      <c r="F871" s="7" t="s">
        <v>3001</v>
      </c>
      <c r="G871" s="7" t="s">
        <v>1943</v>
      </c>
      <c r="H871" s="7" t="n">
        <v>94297</v>
      </c>
      <c r="I871" s="1" t="s">
        <v>1944</v>
      </c>
    </row>
    <row r="872" customFormat="false" ht="15" hidden="false" customHeight="false" outlineLevel="0" collapsed="false">
      <c r="A872" s="7" t="s">
        <v>1698</v>
      </c>
      <c r="B872" s="7" t="s">
        <v>5670</v>
      </c>
      <c r="C872" s="7" t="s">
        <v>5671</v>
      </c>
      <c r="D872" s="7" t="s">
        <v>5672</v>
      </c>
      <c r="E872" s="7" t="s">
        <v>5673</v>
      </c>
      <c r="F872" s="7" t="s">
        <v>2084</v>
      </c>
      <c r="G872" s="7" t="s">
        <v>1951</v>
      </c>
      <c r="H872" s="7" t="s">
        <v>2085</v>
      </c>
      <c r="I872" s="1" t="s">
        <v>1944</v>
      </c>
    </row>
    <row r="873" customFormat="false" ht="15" hidden="false" customHeight="false" outlineLevel="0" collapsed="false">
      <c r="A873" s="7" t="s">
        <v>1700</v>
      </c>
      <c r="B873" s="7" t="s">
        <v>5674</v>
      </c>
      <c r="C873" s="7" t="s">
        <v>5675</v>
      </c>
      <c r="D873" s="7" t="s">
        <v>5676</v>
      </c>
      <c r="E873" s="7" t="s">
        <v>5677</v>
      </c>
      <c r="F873" s="7" t="s">
        <v>5678</v>
      </c>
      <c r="G873" s="7" t="s">
        <v>2118</v>
      </c>
      <c r="H873" s="7" t="s">
        <v>5679</v>
      </c>
      <c r="I873" s="1" t="s">
        <v>1944</v>
      </c>
    </row>
    <row r="874" customFormat="false" ht="15" hidden="false" customHeight="false" outlineLevel="0" collapsed="false">
      <c r="A874" s="7" t="s">
        <v>1702</v>
      </c>
      <c r="B874" s="7" t="s">
        <v>5680</v>
      </c>
      <c r="C874" s="7" t="s">
        <v>5681</v>
      </c>
      <c r="D874" s="7" t="s">
        <v>5682</v>
      </c>
      <c r="E874" s="7" t="s">
        <v>5683</v>
      </c>
      <c r="F874" s="7" t="s">
        <v>3689</v>
      </c>
      <c r="G874" s="7" t="s">
        <v>1943</v>
      </c>
      <c r="H874" s="7" t="n">
        <v>28805</v>
      </c>
      <c r="I874" s="1" t="s">
        <v>1953</v>
      </c>
    </row>
    <row r="875" customFormat="false" ht="15" hidden="false" customHeight="false" outlineLevel="0" collapsed="false">
      <c r="A875" s="7" t="s">
        <v>1688</v>
      </c>
      <c r="B875" s="7" t="s">
        <v>5684</v>
      </c>
      <c r="C875" s="7" t="s">
        <v>5685</v>
      </c>
      <c r="D875" s="7" t="s">
        <v>5686</v>
      </c>
      <c r="E875" s="7" t="s">
        <v>5687</v>
      </c>
      <c r="F875" s="7" t="s">
        <v>2124</v>
      </c>
      <c r="G875" s="7" t="s">
        <v>1943</v>
      </c>
      <c r="H875" s="7" t="n">
        <v>25362</v>
      </c>
      <c r="I875" s="1" t="s">
        <v>1944</v>
      </c>
    </row>
    <row r="876" customFormat="false" ht="15" hidden="false" customHeight="false" outlineLevel="0" collapsed="false">
      <c r="A876" s="7" t="s">
        <v>1705</v>
      </c>
      <c r="B876" s="7" t="s">
        <v>5688</v>
      </c>
      <c r="C876" s="7" t="s">
        <v>5689</v>
      </c>
      <c r="D876" s="7" t="s">
        <v>5690</v>
      </c>
      <c r="E876" s="7" t="s">
        <v>5691</v>
      </c>
      <c r="F876" s="7" t="s">
        <v>2029</v>
      </c>
      <c r="G876" s="7" t="s">
        <v>1943</v>
      </c>
      <c r="H876" s="7" t="n">
        <v>77281</v>
      </c>
      <c r="I876" s="1" t="s">
        <v>1953</v>
      </c>
    </row>
    <row r="877" customFormat="false" ht="15" hidden="false" customHeight="false" outlineLevel="0" collapsed="false">
      <c r="A877" s="7" t="s">
        <v>1707</v>
      </c>
      <c r="B877" s="7" t="s">
        <v>5692</v>
      </c>
      <c r="C877" s="7" t="s">
        <v>5693</v>
      </c>
      <c r="D877" s="7" t="s">
        <v>5694</v>
      </c>
      <c r="E877" s="7" t="s">
        <v>5695</v>
      </c>
      <c r="F877" s="7" t="s">
        <v>2413</v>
      </c>
      <c r="G877" s="7" t="s">
        <v>1951</v>
      </c>
      <c r="H877" s="7" t="s">
        <v>2414</v>
      </c>
      <c r="I877" s="1" t="s">
        <v>1953</v>
      </c>
    </row>
    <row r="878" customFormat="false" ht="15" hidden="false" customHeight="false" outlineLevel="0" collapsed="false">
      <c r="A878" s="7" t="s">
        <v>5696</v>
      </c>
      <c r="B878" s="7" t="s">
        <v>5697</v>
      </c>
      <c r="C878" s="7" t="s">
        <v>5698</v>
      </c>
      <c r="D878" s="7" t="s">
        <v>5699</v>
      </c>
      <c r="E878" s="7" t="s">
        <v>5700</v>
      </c>
      <c r="F878" s="7" t="s">
        <v>2188</v>
      </c>
      <c r="G878" s="7" t="s">
        <v>1943</v>
      </c>
      <c r="H878" s="7" t="n">
        <v>20575</v>
      </c>
      <c r="I878" s="1" t="s">
        <v>1944</v>
      </c>
    </row>
    <row r="879" customFormat="false" ht="15" hidden="false" customHeight="false" outlineLevel="0" collapsed="false">
      <c r="A879" s="7" t="s">
        <v>1709</v>
      </c>
      <c r="B879" s="7" t="s">
        <v>5701</v>
      </c>
      <c r="C879" s="7" t="s">
        <v>5702</v>
      </c>
      <c r="D879" s="7" t="s">
        <v>5703</v>
      </c>
      <c r="E879" s="7" t="s">
        <v>5704</v>
      </c>
      <c r="F879" s="7" t="s">
        <v>2258</v>
      </c>
      <c r="G879" s="7" t="s">
        <v>1943</v>
      </c>
      <c r="H879" s="7" t="n">
        <v>7195</v>
      </c>
      <c r="I879" s="1" t="s">
        <v>1953</v>
      </c>
    </row>
    <row r="880" customFormat="false" ht="15" hidden="false" customHeight="false" outlineLevel="0" collapsed="false">
      <c r="A880" s="7" t="s">
        <v>1711</v>
      </c>
      <c r="B880" s="7" t="s">
        <v>5705</v>
      </c>
      <c r="C880" s="7"/>
      <c r="D880" s="7" t="s">
        <v>5706</v>
      </c>
      <c r="E880" s="7" t="s">
        <v>5707</v>
      </c>
      <c r="F880" s="7" t="s">
        <v>3494</v>
      </c>
      <c r="G880" s="7" t="s">
        <v>1943</v>
      </c>
      <c r="H880" s="7" t="n">
        <v>98195</v>
      </c>
      <c r="I880" s="1" t="s">
        <v>1944</v>
      </c>
    </row>
    <row r="881" customFormat="false" ht="15" hidden="false" customHeight="false" outlineLevel="0" collapsed="false">
      <c r="A881" s="7" t="s">
        <v>1713</v>
      </c>
      <c r="B881" s="7" t="s">
        <v>5708</v>
      </c>
      <c r="C881" s="7"/>
      <c r="D881" s="7" t="s">
        <v>5709</v>
      </c>
      <c r="E881" s="7" t="s">
        <v>5710</v>
      </c>
      <c r="F881" s="7" t="s">
        <v>2065</v>
      </c>
      <c r="G881" s="7" t="s">
        <v>1943</v>
      </c>
      <c r="H881" s="7" t="n">
        <v>80150</v>
      </c>
      <c r="I881" s="1" t="s">
        <v>1953</v>
      </c>
    </row>
    <row r="882" customFormat="false" ht="15" hidden="false" customHeight="false" outlineLevel="0" collapsed="false">
      <c r="A882" s="7" t="s">
        <v>1715</v>
      </c>
      <c r="B882" s="7" t="s">
        <v>5711</v>
      </c>
      <c r="C882" s="7" t="s">
        <v>5712</v>
      </c>
      <c r="D882" s="7" t="s">
        <v>5713</v>
      </c>
      <c r="E882" s="7" t="s">
        <v>5714</v>
      </c>
      <c r="F882" s="7" t="s">
        <v>5715</v>
      </c>
      <c r="G882" s="7" t="s">
        <v>1943</v>
      </c>
      <c r="H882" s="7" t="n">
        <v>61105</v>
      </c>
      <c r="I882" s="1" t="s">
        <v>1953</v>
      </c>
    </row>
    <row r="883" customFormat="false" ht="15" hidden="false" customHeight="false" outlineLevel="0" collapsed="false">
      <c r="A883" s="7" t="s">
        <v>1717</v>
      </c>
      <c r="B883" s="7" t="s">
        <v>5716</v>
      </c>
      <c r="C883" s="7"/>
      <c r="D883" s="7" t="s">
        <v>5717</v>
      </c>
      <c r="E883" s="7" t="s">
        <v>5718</v>
      </c>
      <c r="F883" s="7" t="s">
        <v>5217</v>
      </c>
      <c r="G883" s="7" t="s">
        <v>1943</v>
      </c>
      <c r="H883" s="7" t="n">
        <v>59112</v>
      </c>
      <c r="I883" s="1" t="s">
        <v>1944</v>
      </c>
    </row>
    <row r="884" customFormat="false" ht="15" hidden="false" customHeight="false" outlineLevel="0" collapsed="false">
      <c r="A884" s="7" t="s">
        <v>5719</v>
      </c>
      <c r="B884" s="7" t="s">
        <v>5720</v>
      </c>
      <c r="C884" s="7" t="s">
        <v>5721</v>
      </c>
      <c r="D884" s="7" t="s">
        <v>5722</v>
      </c>
      <c r="E884" s="7" t="s">
        <v>5723</v>
      </c>
      <c r="F884" s="7" t="s">
        <v>3051</v>
      </c>
      <c r="G884" s="7" t="s">
        <v>1943</v>
      </c>
      <c r="H884" s="7" t="n">
        <v>31165</v>
      </c>
      <c r="I884" s="1" t="s">
        <v>1953</v>
      </c>
    </row>
    <row r="885" customFormat="false" ht="15" hidden="false" customHeight="false" outlineLevel="0" collapsed="false">
      <c r="A885" s="7" t="s">
        <v>1721</v>
      </c>
      <c r="B885" s="7" t="s">
        <v>5724</v>
      </c>
      <c r="C885" s="7" t="s">
        <v>5725</v>
      </c>
      <c r="D885" s="7" t="s">
        <v>5726</v>
      </c>
      <c r="E885" s="7" t="s">
        <v>5727</v>
      </c>
      <c r="F885" s="7" t="s">
        <v>2818</v>
      </c>
      <c r="G885" s="7" t="s">
        <v>1943</v>
      </c>
      <c r="H885" s="7" t="n">
        <v>74108</v>
      </c>
      <c r="I885" s="1" t="s">
        <v>1944</v>
      </c>
    </row>
    <row r="886" customFormat="false" ht="15" hidden="false" customHeight="false" outlineLevel="0" collapsed="false">
      <c r="A886" s="7" t="s">
        <v>1723</v>
      </c>
      <c r="B886" s="7" t="s">
        <v>5728</v>
      </c>
      <c r="C886" s="7" t="s">
        <v>5729</v>
      </c>
      <c r="D886" s="7" t="s">
        <v>5730</v>
      </c>
      <c r="E886" s="7" t="s">
        <v>5731</v>
      </c>
      <c r="F886" s="7" t="s">
        <v>2357</v>
      </c>
      <c r="G886" s="7" t="s">
        <v>1943</v>
      </c>
      <c r="H886" s="7" t="n">
        <v>93704</v>
      </c>
      <c r="I886" s="1" t="s">
        <v>1944</v>
      </c>
    </row>
    <row r="887" customFormat="false" ht="15" hidden="false" customHeight="false" outlineLevel="0" collapsed="false">
      <c r="A887" s="7" t="s">
        <v>1725</v>
      </c>
      <c r="B887" s="7" t="s">
        <v>5732</v>
      </c>
      <c r="C887" s="7" t="s">
        <v>5733</v>
      </c>
      <c r="D887" s="7" t="s">
        <v>5734</v>
      </c>
      <c r="E887" s="7" t="s">
        <v>5735</v>
      </c>
      <c r="F887" s="7" t="s">
        <v>5736</v>
      </c>
      <c r="G887" s="7" t="s">
        <v>1951</v>
      </c>
      <c r="H887" s="7" t="s">
        <v>2312</v>
      </c>
      <c r="I887" s="1" t="s">
        <v>1953</v>
      </c>
    </row>
    <row r="888" customFormat="false" ht="15" hidden="false" customHeight="false" outlineLevel="0" collapsed="false">
      <c r="A888" s="7" t="s">
        <v>1727</v>
      </c>
      <c r="B888" s="7" t="s">
        <v>5737</v>
      </c>
      <c r="C888" s="7" t="s">
        <v>5738</v>
      </c>
      <c r="D888" s="7" t="s">
        <v>5739</v>
      </c>
      <c r="E888" s="7" t="s">
        <v>5740</v>
      </c>
      <c r="F888" s="7" t="s">
        <v>3092</v>
      </c>
      <c r="G888" s="7" t="s">
        <v>1943</v>
      </c>
      <c r="H888" s="7" t="n">
        <v>94154</v>
      </c>
      <c r="I888" s="1" t="s">
        <v>1953</v>
      </c>
    </row>
    <row r="889" customFormat="false" ht="15" hidden="false" customHeight="false" outlineLevel="0" collapsed="false">
      <c r="A889" s="7" t="s">
        <v>1729</v>
      </c>
      <c r="B889" s="7" t="s">
        <v>5741</v>
      </c>
      <c r="C889" s="7" t="s">
        <v>5742</v>
      </c>
      <c r="D889" s="7" t="s">
        <v>5743</v>
      </c>
      <c r="E889" s="7" t="s">
        <v>5744</v>
      </c>
      <c r="F889" s="7" t="s">
        <v>5580</v>
      </c>
      <c r="G889" s="7" t="s">
        <v>1943</v>
      </c>
      <c r="H889" s="7" t="n">
        <v>36689</v>
      </c>
      <c r="I889" s="1" t="s">
        <v>1953</v>
      </c>
    </row>
    <row r="890" customFormat="false" ht="15" hidden="false" customHeight="false" outlineLevel="0" collapsed="false">
      <c r="A890" s="7" t="s">
        <v>1731</v>
      </c>
      <c r="B890" s="7" t="s">
        <v>5745</v>
      </c>
      <c r="C890" s="7" t="s">
        <v>5746</v>
      </c>
      <c r="D890" s="7" t="s">
        <v>5747</v>
      </c>
      <c r="E890" s="7" t="s">
        <v>5748</v>
      </c>
      <c r="F890" s="7" t="s">
        <v>3092</v>
      </c>
      <c r="G890" s="7" t="s">
        <v>1943</v>
      </c>
      <c r="H890" s="7" t="n">
        <v>94110</v>
      </c>
      <c r="I890" s="1" t="s">
        <v>1944</v>
      </c>
    </row>
    <row r="891" customFormat="false" ht="15" hidden="false" customHeight="false" outlineLevel="0" collapsed="false">
      <c r="A891" s="7" t="s">
        <v>1733</v>
      </c>
      <c r="B891" s="7" t="s">
        <v>5749</v>
      </c>
      <c r="C891" s="7" t="s">
        <v>5750</v>
      </c>
      <c r="D891" s="7" t="s">
        <v>5751</v>
      </c>
      <c r="E891" s="7" t="s">
        <v>5752</v>
      </c>
      <c r="F891" s="7" t="s">
        <v>2101</v>
      </c>
      <c r="G891" s="7" t="s">
        <v>1943</v>
      </c>
      <c r="H891" s="7" t="n">
        <v>11470</v>
      </c>
      <c r="I891" s="1" t="s">
        <v>1944</v>
      </c>
    </row>
    <row r="892" customFormat="false" ht="15" hidden="false" customHeight="false" outlineLevel="0" collapsed="false">
      <c r="A892" s="7" t="s">
        <v>1719</v>
      </c>
      <c r="B892" s="7" t="s">
        <v>5753</v>
      </c>
      <c r="C892" s="7" t="s">
        <v>5754</v>
      </c>
      <c r="D892" s="7" t="s">
        <v>5755</v>
      </c>
      <c r="E892" s="7" t="s">
        <v>5756</v>
      </c>
      <c r="F892" s="7" t="s">
        <v>2134</v>
      </c>
      <c r="G892" s="7" t="s">
        <v>1943</v>
      </c>
      <c r="H892" s="7" t="n">
        <v>80243</v>
      </c>
      <c r="I892" s="1" t="s">
        <v>1944</v>
      </c>
    </row>
    <row r="893" customFormat="false" ht="15" hidden="false" customHeight="false" outlineLevel="0" collapsed="false">
      <c r="A893" s="7" t="s">
        <v>1736</v>
      </c>
      <c r="B893" s="7" t="s">
        <v>5757</v>
      </c>
      <c r="C893" s="7" t="s">
        <v>5758</v>
      </c>
      <c r="D893" s="7" t="s">
        <v>5759</v>
      </c>
      <c r="E893" s="7" t="s">
        <v>5760</v>
      </c>
      <c r="F893" s="7" t="s">
        <v>3787</v>
      </c>
      <c r="G893" s="7" t="s">
        <v>1943</v>
      </c>
      <c r="H893" s="7" t="n">
        <v>92165</v>
      </c>
      <c r="I893" s="1" t="s">
        <v>1944</v>
      </c>
    </row>
    <row r="894" customFormat="false" ht="15" hidden="false" customHeight="false" outlineLevel="0" collapsed="false">
      <c r="A894" s="7" t="s">
        <v>1738</v>
      </c>
      <c r="B894" s="7" t="s">
        <v>5761</v>
      </c>
      <c r="C894" s="7" t="s">
        <v>5762</v>
      </c>
      <c r="D894" s="7" t="s">
        <v>5763</v>
      </c>
      <c r="E894" s="7" t="s">
        <v>5764</v>
      </c>
      <c r="F894" s="7" t="s">
        <v>3729</v>
      </c>
      <c r="G894" s="7" t="s">
        <v>2118</v>
      </c>
      <c r="H894" s="7" t="s">
        <v>3730</v>
      </c>
      <c r="I894" s="1" t="s">
        <v>1953</v>
      </c>
    </row>
    <row r="895" customFormat="false" ht="15" hidden="false" customHeight="false" outlineLevel="0" collapsed="false">
      <c r="A895" s="7" t="s">
        <v>1740</v>
      </c>
      <c r="B895" s="7" t="s">
        <v>5765</v>
      </c>
      <c r="C895" s="7" t="s">
        <v>5766</v>
      </c>
      <c r="D895" s="7"/>
      <c r="E895" s="7" t="s">
        <v>5767</v>
      </c>
      <c r="F895" s="7" t="s">
        <v>4597</v>
      </c>
      <c r="G895" s="7" t="s">
        <v>1943</v>
      </c>
      <c r="H895" s="7" t="n">
        <v>15250</v>
      </c>
      <c r="I895" s="1" t="s">
        <v>1944</v>
      </c>
    </row>
    <row r="896" customFormat="false" ht="15" hidden="false" customHeight="false" outlineLevel="0" collapsed="false">
      <c r="A896" s="7" t="s">
        <v>1742</v>
      </c>
      <c r="B896" s="7" t="s">
        <v>5768</v>
      </c>
      <c r="C896" s="7"/>
      <c r="D896" s="7" t="s">
        <v>5769</v>
      </c>
      <c r="E896" s="7" t="s">
        <v>5770</v>
      </c>
      <c r="F896" s="7" t="s">
        <v>5771</v>
      </c>
      <c r="G896" s="7" t="s">
        <v>1951</v>
      </c>
      <c r="H896" s="7" t="s">
        <v>2676</v>
      </c>
      <c r="I896" s="1" t="s">
        <v>1944</v>
      </c>
    </row>
    <row r="897" customFormat="false" ht="15" hidden="false" customHeight="false" outlineLevel="0" collapsed="false">
      <c r="A897" s="7" t="s">
        <v>1744</v>
      </c>
      <c r="B897" s="7" t="s">
        <v>5772</v>
      </c>
      <c r="C897" s="7"/>
      <c r="D897" s="7" t="s">
        <v>5773</v>
      </c>
      <c r="E897" s="7" t="s">
        <v>5774</v>
      </c>
      <c r="F897" s="7" t="s">
        <v>2039</v>
      </c>
      <c r="G897" s="7" t="s">
        <v>1943</v>
      </c>
      <c r="H897" s="7" t="n">
        <v>10004</v>
      </c>
      <c r="I897" s="1" t="s">
        <v>1953</v>
      </c>
    </row>
    <row r="898" customFormat="false" ht="15" hidden="false" customHeight="false" outlineLevel="0" collapsed="false">
      <c r="A898" s="7" t="s">
        <v>1746</v>
      </c>
      <c r="B898" s="7" t="s">
        <v>5775</v>
      </c>
      <c r="C898" s="7" t="s">
        <v>5776</v>
      </c>
      <c r="D898" s="7" t="s">
        <v>5777</v>
      </c>
      <c r="E898" s="7" t="s">
        <v>5778</v>
      </c>
      <c r="F898" s="7" t="s">
        <v>3494</v>
      </c>
      <c r="G898" s="7" t="s">
        <v>1943</v>
      </c>
      <c r="H898" s="7" t="n">
        <v>98148</v>
      </c>
      <c r="I898" s="1" t="s">
        <v>1944</v>
      </c>
    </row>
    <row r="899" customFormat="false" ht="15" hidden="false" customHeight="false" outlineLevel="0" collapsed="false">
      <c r="A899" s="7" t="s">
        <v>1748</v>
      </c>
      <c r="B899" s="7" t="s">
        <v>5779</v>
      </c>
      <c r="C899" s="7" t="s">
        <v>5780</v>
      </c>
      <c r="D899" s="7" t="s">
        <v>5781</v>
      </c>
      <c r="E899" s="7" t="s">
        <v>5782</v>
      </c>
      <c r="F899" s="7" t="s">
        <v>2174</v>
      </c>
      <c r="G899" s="7" t="s">
        <v>2118</v>
      </c>
      <c r="H899" s="7" t="s">
        <v>2488</v>
      </c>
      <c r="I899" s="1" t="s">
        <v>1953</v>
      </c>
    </row>
    <row r="900" customFormat="false" ht="15" hidden="false" customHeight="false" outlineLevel="0" collapsed="false">
      <c r="A900" s="7" t="s">
        <v>1750</v>
      </c>
      <c r="B900" s="7" t="s">
        <v>5783</v>
      </c>
      <c r="C900" s="7"/>
      <c r="D900" s="7" t="s">
        <v>5784</v>
      </c>
      <c r="E900" s="7" t="s">
        <v>5785</v>
      </c>
      <c r="F900" s="7" t="s">
        <v>5786</v>
      </c>
      <c r="G900" s="7" t="s">
        <v>1943</v>
      </c>
      <c r="H900" s="7" t="n">
        <v>49018</v>
      </c>
      <c r="I900" s="1" t="s">
        <v>1953</v>
      </c>
    </row>
    <row r="901" customFormat="false" ht="15" hidden="false" customHeight="false" outlineLevel="0" collapsed="false">
      <c r="A901" s="7" t="s">
        <v>5787</v>
      </c>
      <c r="B901" s="7" t="s">
        <v>5788</v>
      </c>
      <c r="C901" s="7" t="s">
        <v>5789</v>
      </c>
      <c r="D901" s="7"/>
      <c r="E901" s="7" t="s">
        <v>5790</v>
      </c>
      <c r="F901" s="7" t="s">
        <v>2426</v>
      </c>
      <c r="G901" s="7" t="s">
        <v>1951</v>
      </c>
      <c r="H901" s="7" t="s">
        <v>2427</v>
      </c>
      <c r="I901" s="1" t="s">
        <v>1944</v>
      </c>
    </row>
    <row r="902" customFormat="false" ht="15" hidden="false" customHeight="false" outlineLevel="0" collapsed="false">
      <c r="A902" s="7" t="s">
        <v>1753</v>
      </c>
      <c r="B902" s="7" t="s">
        <v>5791</v>
      </c>
      <c r="C902" s="7"/>
      <c r="D902" s="7" t="s">
        <v>5792</v>
      </c>
      <c r="E902" s="7" t="s">
        <v>5793</v>
      </c>
      <c r="F902" s="7" t="s">
        <v>5794</v>
      </c>
      <c r="G902" s="7" t="s">
        <v>1951</v>
      </c>
      <c r="H902" s="7" t="s">
        <v>2538</v>
      </c>
      <c r="I902" s="1" t="s">
        <v>1953</v>
      </c>
    </row>
    <row r="903" customFormat="false" ht="15" hidden="false" customHeight="false" outlineLevel="0" collapsed="false">
      <c r="A903" s="7" t="s">
        <v>1755</v>
      </c>
      <c r="B903" s="7" t="s">
        <v>5795</v>
      </c>
      <c r="C903" s="7" t="s">
        <v>5796</v>
      </c>
      <c r="D903" s="7" t="s">
        <v>5797</v>
      </c>
      <c r="E903" s="7" t="s">
        <v>5798</v>
      </c>
      <c r="F903" s="7" t="s">
        <v>2029</v>
      </c>
      <c r="G903" s="7" t="s">
        <v>1943</v>
      </c>
      <c r="H903" s="7" t="n">
        <v>77070</v>
      </c>
      <c r="I903" s="1" t="s">
        <v>1944</v>
      </c>
    </row>
    <row r="904" customFormat="false" ht="15" hidden="false" customHeight="false" outlineLevel="0" collapsed="false">
      <c r="A904" s="7" t="s">
        <v>1757</v>
      </c>
      <c r="B904" s="7" t="s">
        <v>5799</v>
      </c>
      <c r="C904" s="7" t="s">
        <v>5800</v>
      </c>
      <c r="D904" s="7" t="s">
        <v>5801</v>
      </c>
      <c r="E904" s="7" t="s">
        <v>5802</v>
      </c>
      <c r="F904" s="7" t="s">
        <v>3039</v>
      </c>
      <c r="G904" s="7" t="s">
        <v>1943</v>
      </c>
      <c r="H904" s="7" t="n">
        <v>45249</v>
      </c>
      <c r="I904" s="1" t="s">
        <v>1953</v>
      </c>
    </row>
    <row r="905" customFormat="false" ht="15" hidden="false" customHeight="false" outlineLevel="0" collapsed="false">
      <c r="A905" s="7" t="s">
        <v>1759</v>
      </c>
      <c r="B905" s="7" t="s">
        <v>5803</v>
      </c>
      <c r="C905" s="7" t="s">
        <v>5804</v>
      </c>
      <c r="D905" s="7" t="s">
        <v>5805</v>
      </c>
      <c r="E905" s="7" t="s">
        <v>5806</v>
      </c>
      <c r="F905" s="7" t="s">
        <v>2357</v>
      </c>
      <c r="G905" s="7" t="s">
        <v>1943</v>
      </c>
      <c r="H905" s="7" t="n">
        <v>93704</v>
      </c>
      <c r="I905" s="1" t="s">
        <v>1953</v>
      </c>
    </row>
    <row r="906" customFormat="false" ht="15" hidden="false" customHeight="false" outlineLevel="0" collapsed="false">
      <c r="A906" s="7" t="s">
        <v>1761</v>
      </c>
      <c r="B906" s="7" t="s">
        <v>5807</v>
      </c>
      <c r="C906" s="7" t="s">
        <v>5808</v>
      </c>
      <c r="D906" s="7" t="s">
        <v>5809</v>
      </c>
      <c r="E906" s="7" t="s">
        <v>5810</v>
      </c>
      <c r="F906" s="7" t="s">
        <v>2235</v>
      </c>
      <c r="G906" s="7" t="s">
        <v>1943</v>
      </c>
      <c r="H906" s="7" t="n">
        <v>55123</v>
      </c>
      <c r="I906" s="1" t="s">
        <v>1953</v>
      </c>
    </row>
    <row r="907" customFormat="false" ht="15" hidden="false" customHeight="false" outlineLevel="0" collapsed="false">
      <c r="A907" s="7" t="s">
        <v>1763</v>
      </c>
      <c r="B907" s="7" t="s">
        <v>5811</v>
      </c>
      <c r="C907" s="7"/>
      <c r="D907" s="7" t="s">
        <v>5812</v>
      </c>
      <c r="E907" s="7" t="s">
        <v>5813</v>
      </c>
      <c r="F907" s="7" t="s">
        <v>2450</v>
      </c>
      <c r="G907" s="7" t="s">
        <v>1943</v>
      </c>
      <c r="H907" s="7" t="n">
        <v>88519</v>
      </c>
      <c r="I907" s="1" t="s">
        <v>1944</v>
      </c>
    </row>
    <row r="908" customFormat="false" ht="15" hidden="false" customHeight="false" outlineLevel="0" collapsed="false">
      <c r="A908" s="7" t="s">
        <v>1765</v>
      </c>
      <c r="B908" s="7" t="s">
        <v>5814</v>
      </c>
      <c r="C908" s="7" t="s">
        <v>5815</v>
      </c>
      <c r="D908" s="7" t="s">
        <v>5816</v>
      </c>
      <c r="E908" s="7" t="s">
        <v>5817</v>
      </c>
      <c r="F908" s="7" t="s">
        <v>2649</v>
      </c>
      <c r="G908" s="7" t="s">
        <v>1943</v>
      </c>
      <c r="H908" s="7" t="n">
        <v>50981</v>
      </c>
      <c r="I908" s="1" t="s">
        <v>1944</v>
      </c>
    </row>
    <row r="909" customFormat="false" ht="15" hidden="false" customHeight="false" outlineLevel="0" collapsed="false">
      <c r="A909" s="7" t="s">
        <v>1767</v>
      </c>
      <c r="B909" s="7" t="s">
        <v>5818</v>
      </c>
      <c r="C909" s="7" t="s">
        <v>5819</v>
      </c>
      <c r="D909" s="7" t="s">
        <v>5820</v>
      </c>
      <c r="E909" s="7" t="s">
        <v>5821</v>
      </c>
      <c r="F909" s="7" t="s">
        <v>2024</v>
      </c>
      <c r="G909" s="7" t="s">
        <v>1943</v>
      </c>
      <c r="H909" s="7" t="n">
        <v>97240</v>
      </c>
      <c r="I909" s="1" t="s">
        <v>1953</v>
      </c>
    </row>
    <row r="910" customFormat="false" ht="15" hidden="false" customHeight="false" outlineLevel="0" collapsed="false">
      <c r="A910" s="7" t="s">
        <v>1769</v>
      </c>
      <c r="B910" s="7" t="s">
        <v>5822</v>
      </c>
      <c r="C910" s="7" t="s">
        <v>5823</v>
      </c>
      <c r="D910" s="7" t="s">
        <v>5824</v>
      </c>
      <c r="E910" s="7" t="s">
        <v>5825</v>
      </c>
      <c r="F910" s="7" t="s">
        <v>2029</v>
      </c>
      <c r="G910" s="7" t="s">
        <v>1943</v>
      </c>
      <c r="H910" s="7" t="n">
        <v>77070</v>
      </c>
      <c r="I910" s="1" t="s">
        <v>1953</v>
      </c>
    </row>
    <row r="911" customFormat="false" ht="15" hidden="false" customHeight="false" outlineLevel="0" collapsed="false">
      <c r="A911" s="7" t="s">
        <v>1771</v>
      </c>
      <c r="B911" s="7" t="s">
        <v>5826</v>
      </c>
      <c r="C911" s="7"/>
      <c r="D911" s="7" t="s">
        <v>5827</v>
      </c>
      <c r="E911" s="7" t="s">
        <v>5828</v>
      </c>
      <c r="F911" s="7" t="s">
        <v>4483</v>
      </c>
      <c r="G911" s="7" t="s">
        <v>1943</v>
      </c>
      <c r="H911" s="7" t="n">
        <v>27705</v>
      </c>
      <c r="I911" s="1" t="s">
        <v>1953</v>
      </c>
    </row>
    <row r="912" customFormat="false" ht="15" hidden="false" customHeight="false" outlineLevel="0" collapsed="false">
      <c r="A912" s="7" t="s">
        <v>1773</v>
      </c>
      <c r="B912" s="7" t="s">
        <v>5829</v>
      </c>
      <c r="C912" s="7" t="s">
        <v>5830</v>
      </c>
      <c r="D912" s="7" t="s">
        <v>5831</v>
      </c>
      <c r="E912" s="7" t="s">
        <v>5832</v>
      </c>
      <c r="F912" s="7" t="s">
        <v>2160</v>
      </c>
      <c r="G912" s="7" t="s">
        <v>1943</v>
      </c>
      <c r="H912" s="7" t="n">
        <v>2298</v>
      </c>
      <c r="I912" s="1" t="s">
        <v>1953</v>
      </c>
    </row>
    <row r="913" customFormat="false" ht="15" hidden="false" customHeight="false" outlineLevel="0" collapsed="false">
      <c r="A913" s="7" t="s">
        <v>1775</v>
      </c>
      <c r="B913" s="7" t="s">
        <v>5833</v>
      </c>
      <c r="C913" s="7" t="s">
        <v>5834</v>
      </c>
      <c r="D913" s="7" t="s">
        <v>5835</v>
      </c>
      <c r="E913" s="7" t="s">
        <v>5836</v>
      </c>
      <c r="F913" s="7" t="s">
        <v>2188</v>
      </c>
      <c r="G913" s="7" t="s">
        <v>1943</v>
      </c>
      <c r="H913" s="7" t="n">
        <v>20226</v>
      </c>
      <c r="I913" s="1" t="s">
        <v>1944</v>
      </c>
    </row>
    <row r="914" customFormat="false" ht="15" hidden="false" customHeight="false" outlineLevel="0" collapsed="false">
      <c r="A914" s="7" t="s">
        <v>1777</v>
      </c>
      <c r="B914" s="7" t="s">
        <v>5837</v>
      </c>
      <c r="C914" s="7"/>
      <c r="D914" s="7" t="s">
        <v>5838</v>
      </c>
      <c r="E914" s="7" t="s">
        <v>5839</v>
      </c>
      <c r="F914" s="7" t="s">
        <v>2883</v>
      </c>
      <c r="G914" s="7" t="s">
        <v>1943</v>
      </c>
      <c r="H914" s="7" t="n">
        <v>12205</v>
      </c>
      <c r="I914" s="1" t="s">
        <v>1944</v>
      </c>
    </row>
    <row r="915" customFormat="false" ht="15" hidden="false" customHeight="false" outlineLevel="0" collapsed="false">
      <c r="A915" s="7" t="s">
        <v>1779</v>
      </c>
      <c r="B915" s="7" t="s">
        <v>5840</v>
      </c>
      <c r="C915" s="7" t="s">
        <v>5841</v>
      </c>
      <c r="D915" s="7" t="s">
        <v>5842</v>
      </c>
      <c r="E915" s="7" t="s">
        <v>5843</v>
      </c>
      <c r="F915" s="7" t="s">
        <v>2142</v>
      </c>
      <c r="G915" s="7" t="s">
        <v>1943</v>
      </c>
      <c r="H915" s="7" t="n">
        <v>85732</v>
      </c>
      <c r="I915" s="1" t="s">
        <v>1953</v>
      </c>
    </row>
    <row r="916" customFormat="false" ht="15" hidden="false" customHeight="false" outlineLevel="0" collapsed="false">
      <c r="A916" s="7" t="s">
        <v>1781</v>
      </c>
      <c r="B916" s="7" t="s">
        <v>5844</v>
      </c>
      <c r="C916" s="7" t="s">
        <v>5845</v>
      </c>
      <c r="D916" s="7" t="s">
        <v>5846</v>
      </c>
      <c r="E916" s="7" t="s">
        <v>5847</v>
      </c>
      <c r="F916" s="7" t="s">
        <v>2746</v>
      </c>
      <c r="G916" s="7" t="s">
        <v>1943</v>
      </c>
      <c r="H916" s="7" t="n">
        <v>36195</v>
      </c>
      <c r="I916" s="1" t="s">
        <v>1953</v>
      </c>
    </row>
    <row r="917" customFormat="false" ht="15" hidden="false" customHeight="false" outlineLevel="0" collapsed="false">
      <c r="A917" s="7" t="s">
        <v>1783</v>
      </c>
      <c r="B917" s="7" t="s">
        <v>5848</v>
      </c>
      <c r="C917" s="7" t="s">
        <v>5849</v>
      </c>
      <c r="D917" s="7" t="s">
        <v>5850</v>
      </c>
      <c r="E917" s="7" t="s">
        <v>5851</v>
      </c>
      <c r="F917" s="7" t="s">
        <v>5852</v>
      </c>
      <c r="G917" s="7" t="s">
        <v>1943</v>
      </c>
      <c r="H917" s="7" t="n">
        <v>99709</v>
      </c>
      <c r="I917" s="1" t="s">
        <v>1944</v>
      </c>
    </row>
    <row r="918" customFormat="false" ht="15" hidden="false" customHeight="false" outlineLevel="0" collapsed="false">
      <c r="A918" s="7" t="s">
        <v>1785</v>
      </c>
      <c r="B918" s="7" t="s">
        <v>5853</v>
      </c>
      <c r="C918" s="7"/>
      <c r="D918" s="7"/>
      <c r="E918" s="7" t="s">
        <v>5854</v>
      </c>
      <c r="F918" s="7" t="s">
        <v>3920</v>
      </c>
      <c r="G918" s="7" t="s">
        <v>1951</v>
      </c>
      <c r="H918" s="7" t="s">
        <v>3921</v>
      </c>
      <c r="I918" s="1" t="s">
        <v>1944</v>
      </c>
    </row>
    <row r="919" customFormat="false" ht="15" hidden="false" customHeight="false" outlineLevel="0" collapsed="false">
      <c r="A919" s="7" t="s">
        <v>1787</v>
      </c>
      <c r="B919" s="7" t="s">
        <v>5855</v>
      </c>
      <c r="C919" s="7" t="s">
        <v>5856</v>
      </c>
      <c r="D919" s="7" t="s">
        <v>5857</v>
      </c>
      <c r="E919" s="7" t="s">
        <v>5858</v>
      </c>
      <c r="F919" s="7" t="s">
        <v>3240</v>
      </c>
      <c r="G919" s="7" t="s">
        <v>2118</v>
      </c>
      <c r="H919" s="7" t="s">
        <v>5859</v>
      </c>
      <c r="I919" s="1" t="s">
        <v>1953</v>
      </c>
    </row>
    <row r="920" customFormat="false" ht="15" hidden="false" customHeight="false" outlineLevel="0" collapsed="false">
      <c r="A920" s="7" t="s">
        <v>5860</v>
      </c>
      <c r="B920" s="7" t="s">
        <v>5861</v>
      </c>
      <c r="C920" s="7" t="s">
        <v>5862</v>
      </c>
      <c r="D920" s="7" t="s">
        <v>5863</v>
      </c>
      <c r="E920" s="7" t="s">
        <v>5864</v>
      </c>
      <c r="F920" s="7" t="s">
        <v>2715</v>
      </c>
      <c r="G920" s="7" t="s">
        <v>1943</v>
      </c>
      <c r="H920" s="7" t="n">
        <v>34615</v>
      </c>
      <c r="I920" s="1" t="s">
        <v>1953</v>
      </c>
    </row>
    <row r="921" customFormat="false" ht="15" hidden="false" customHeight="false" outlineLevel="0" collapsed="false">
      <c r="A921" s="7" t="s">
        <v>1789</v>
      </c>
      <c r="B921" s="7" t="s">
        <v>5865</v>
      </c>
      <c r="C921" s="7" t="s">
        <v>5866</v>
      </c>
      <c r="D921" s="7" t="s">
        <v>5867</v>
      </c>
      <c r="E921" s="7" t="s">
        <v>5868</v>
      </c>
      <c r="F921" s="7" t="s">
        <v>3322</v>
      </c>
      <c r="G921" s="7" t="s">
        <v>1943</v>
      </c>
      <c r="H921" s="7" t="n">
        <v>40515</v>
      </c>
      <c r="I921" s="1" t="s">
        <v>1944</v>
      </c>
    </row>
    <row r="922" customFormat="false" ht="15" hidden="false" customHeight="false" outlineLevel="0" collapsed="false">
      <c r="A922" s="7" t="s">
        <v>1791</v>
      </c>
      <c r="B922" s="7" t="s">
        <v>5869</v>
      </c>
      <c r="C922" s="7" t="s">
        <v>5870</v>
      </c>
      <c r="D922" s="7" t="s">
        <v>5871</v>
      </c>
      <c r="E922" s="7" t="s">
        <v>5872</v>
      </c>
      <c r="F922" s="7" t="s">
        <v>2050</v>
      </c>
      <c r="G922" s="7" t="s">
        <v>1943</v>
      </c>
      <c r="H922" s="7" t="n">
        <v>49560</v>
      </c>
      <c r="I922" s="1" t="s">
        <v>1953</v>
      </c>
    </row>
    <row r="923" customFormat="false" ht="15" hidden="false" customHeight="false" outlineLevel="0" collapsed="false">
      <c r="A923" s="7" t="s">
        <v>1793</v>
      </c>
      <c r="B923" s="7" t="s">
        <v>5873</v>
      </c>
      <c r="C923" s="7" t="s">
        <v>5874</v>
      </c>
      <c r="D923" s="7" t="s">
        <v>5875</v>
      </c>
      <c r="E923" s="7" t="s">
        <v>5876</v>
      </c>
      <c r="F923" s="7" t="s">
        <v>2649</v>
      </c>
      <c r="G923" s="7" t="s">
        <v>1943</v>
      </c>
      <c r="H923" s="7" t="n">
        <v>50369</v>
      </c>
      <c r="I923" s="1" t="s">
        <v>1953</v>
      </c>
    </row>
    <row r="924" customFormat="false" ht="15" hidden="false" customHeight="false" outlineLevel="0" collapsed="false">
      <c r="A924" s="7" t="s">
        <v>1795</v>
      </c>
      <c r="B924" s="7" t="s">
        <v>5877</v>
      </c>
      <c r="C924" s="7"/>
      <c r="D924" s="7"/>
      <c r="E924" s="7" t="s">
        <v>5878</v>
      </c>
      <c r="F924" s="7" t="s">
        <v>5109</v>
      </c>
      <c r="G924" s="7" t="s">
        <v>1943</v>
      </c>
      <c r="H924" s="7" t="n">
        <v>19810</v>
      </c>
      <c r="I924" s="1" t="s">
        <v>1944</v>
      </c>
    </row>
    <row r="925" customFormat="false" ht="15" hidden="false" customHeight="false" outlineLevel="0" collapsed="false">
      <c r="A925" s="7" t="s">
        <v>1797</v>
      </c>
      <c r="B925" s="7" t="s">
        <v>5879</v>
      </c>
      <c r="C925" s="7" t="s">
        <v>5880</v>
      </c>
      <c r="D925" s="7" t="s">
        <v>5881</v>
      </c>
      <c r="E925" s="7" t="s">
        <v>5882</v>
      </c>
      <c r="F925" s="7" t="s">
        <v>2389</v>
      </c>
      <c r="G925" s="7" t="s">
        <v>1943</v>
      </c>
      <c r="H925" s="7" t="n">
        <v>78726</v>
      </c>
      <c r="I925" s="1" t="s">
        <v>1953</v>
      </c>
    </row>
    <row r="926" customFormat="false" ht="15" hidden="false" customHeight="false" outlineLevel="0" collapsed="false">
      <c r="A926" s="7" t="s">
        <v>1799</v>
      </c>
      <c r="B926" s="7" t="s">
        <v>5883</v>
      </c>
      <c r="C926" s="7" t="s">
        <v>5884</v>
      </c>
      <c r="D926" s="7"/>
      <c r="E926" s="7" t="s">
        <v>5885</v>
      </c>
      <c r="F926" s="7" t="s">
        <v>4403</v>
      </c>
      <c r="G926" s="7" t="s">
        <v>1943</v>
      </c>
      <c r="H926" s="7" t="n">
        <v>32835</v>
      </c>
      <c r="I926" s="1" t="s">
        <v>1953</v>
      </c>
    </row>
    <row r="927" customFormat="false" ht="15" hidden="false" customHeight="false" outlineLevel="0" collapsed="false">
      <c r="A927" s="7" t="s">
        <v>5886</v>
      </c>
      <c r="B927" s="7" t="s">
        <v>5887</v>
      </c>
      <c r="C927" s="7"/>
      <c r="D927" s="7" t="s">
        <v>5888</v>
      </c>
      <c r="E927" s="7" t="s">
        <v>5889</v>
      </c>
      <c r="F927" s="7" t="s">
        <v>2949</v>
      </c>
      <c r="G927" s="7" t="s">
        <v>1943</v>
      </c>
      <c r="H927" s="7" t="n">
        <v>91199</v>
      </c>
      <c r="I927" s="1" t="s">
        <v>1944</v>
      </c>
    </row>
    <row r="928" customFormat="false" ht="15" hidden="false" customHeight="false" outlineLevel="0" collapsed="false">
      <c r="A928" s="7" t="s">
        <v>1802</v>
      </c>
      <c r="B928" s="7" t="s">
        <v>5890</v>
      </c>
      <c r="C928" s="7" t="s">
        <v>5891</v>
      </c>
      <c r="D928" s="7" t="s">
        <v>5892</v>
      </c>
      <c r="E928" s="7" t="s">
        <v>5893</v>
      </c>
      <c r="F928" s="7" t="s">
        <v>2188</v>
      </c>
      <c r="G928" s="7" t="s">
        <v>1943</v>
      </c>
      <c r="H928" s="7" t="n">
        <v>20238</v>
      </c>
      <c r="I928" s="1" t="s">
        <v>1944</v>
      </c>
    </row>
    <row r="929" customFormat="false" ht="15" hidden="false" customHeight="false" outlineLevel="0" collapsed="false">
      <c r="A929" s="7" t="s">
        <v>1804</v>
      </c>
      <c r="B929" s="7" t="s">
        <v>5894</v>
      </c>
      <c r="C929" s="7" t="s">
        <v>5895</v>
      </c>
      <c r="D929" s="7" t="s">
        <v>5896</v>
      </c>
      <c r="E929" s="7" t="s">
        <v>5897</v>
      </c>
      <c r="F929" s="7" t="s">
        <v>2024</v>
      </c>
      <c r="G929" s="7" t="s">
        <v>1943</v>
      </c>
      <c r="H929" s="7" t="n">
        <v>97271</v>
      </c>
      <c r="I929" s="1" t="s">
        <v>1953</v>
      </c>
    </row>
    <row r="930" customFormat="false" ht="15" hidden="false" customHeight="false" outlineLevel="0" collapsed="false">
      <c r="A930" s="7" t="s">
        <v>1806</v>
      </c>
      <c r="B930" s="7" t="s">
        <v>5898</v>
      </c>
      <c r="C930" s="7" t="s">
        <v>5899</v>
      </c>
      <c r="D930" s="7"/>
      <c r="E930" s="7" t="s">
        <v>5900</v>
      </c>
      <c r="F930" s="7" t="s">
        <v>2039</v>
      </c>
      <c r="G930" s="7" t="s">
        <v>1943</v>
      </c>
      <c r="H930" s="7" t="n">
        <v>10004</v>
      </c>
      <c r="I930" s="1" t="s">
        <v>1944</v>
      </c>
    </row>
    <row r="931" customFormat="false" ht="15" hidden="false" customHeight="false" outlineLevel="0" collapsed="false">
      <c r="A931" s="7" t="s">
        <v>1808</v>
      </c>
      <c r="B931" s="7" t="s">
        <v>5901</v>
      </c>
      <c r="C931" s="7" t="s">
        <v>5902</v>
      </c>
      <c r="D931" s="7" t="s">
        <v>5903</v>
      </c>
      <c r="E931" s="7" t="s">
        <v>5904</v>
      </c>
      <c r="F931" s="7" t="s">
        <v>2188</v>
      </c>
      <c r="G931" s="7" t="s">
        <v>1943</v>
      </c>
      <c r="H931" s="7" t="n">
        <v>20404</v>
      </c>
      <c r="I931" s="1" t="s">
        <v>1944</v>
      </c>
    </row>
    <row r="932" customFormat="false" ht="15" hidden="false" customHeight="false" outlineLevel="0" collapsed="false">
      <c r="A932" s="7" t="s">
        <v>1810</v>
      </c>
      <c r="B932" s="7" t="s">
        <v>5905</v>
      </c>
      <c r="C932" s="7" t="s">
        <v>5906</v>
      </c>
      <c r="D932" s="7"/>
      <c r="E932" s="7" t="s">
        <v>5907</v>
      </c>
      <c r="F932" s="7" t="s">
        <v>2188</v>
      </c>
      <c r="G932" s="7" t="s">
        <v>1943</v>
      </c>
      <c r="H932" s="7" t="n">
        <v>20067</v>
      </c>
      <c r="I932" s="1" t="s">
        <v>1944</v>
      </c>
    </row>
    <row r="933" customFormat="false" ht="15" hidden="false" customHeight="false" outlineLevel="0" collapsed="false">
      <c r="A933" s="7" t="s">
        <v>1812</v>
      </c>
      <c r="B933" s="7" t="s">
        <v>5908</v>
      </c>
      <c r="C933" s="7"/>
      <c r="D933" s="7"/>
      <c r="E933" s="7" t="s">
        <v>5909</v>
      </c>
      <c r="F933" s="7" t="s">
        <v>4888</v>
      </c>
      <c r="G933" s="7" t="s">
        <v>1943</v>
      </c>
      <c r="H933" s="7" t="n">
        <v>18105</v>
      </c>
      <c r="I933" s="1" t="s">
        <v>1944</v>
      </c>
    </row>
    <row r="934" customFormat="false" ht="15" hidden="false" customHeight="false" outlineLevel="0" collapsed="false">
      <c r="A934" s="7" t="s">
        <v>1814</v>
      </c>
      <c r="B934" s="7" t="s">
        <v>5910</v>
      </c>
      <c r="C934" s="7" t="s">
        <v>5911</v>
      </c>
      <c r="D934" s="7" t="s">
        <v>5912</v>
      </c>
      <c r="E934" s="7" t="s">
        <v>5913</v>
      </c>
      <c r="F934" s="7" t="s">
        <v>3583</v>
      </c>
      <c r="G934" s="7" t="s">
        <v>1943</v>
      </c>
      <c r="H934" s="7" t="n">
        <v>33169</v>
      </c>
      <c r="I934" s="1" t="s">
        <v>1953</v>
      </c>
    </row>
    <row r="935" customFormat="false" ht="15" hidden="false" customHeight="false" outlineLevel="0" collapsed="false">
      <c r="A935" s="7" t="s">
        <v>1816</v>
      </c>
      <c r="B935" s="7" t="s">
        <v>5914</v>
      </c>
      <c r="C935" s="7"/>
      <c r="D935" s="7" t="s">
        <v>5915</v>
      </c>
      <c r="E935" s="7" t="s">
        <v>5916</v>
      </c>
      <c r="F935" s="7" t="s">
        <v>2364</v>
      </c>
      <c r="G935" s="7" t="s">
        <v>1943</v>
      </c>
      <c r="H935" s="7" t="n">
        <v>73129</v>
      </c>
      <c r="I935" s="1" t="s">
        <v>1944</v>
      </c>
    </row>
    <row r="936" customFormat="false" ht="15" hidden="false" customHeight="false" outlineLevel="0" collapsed="false">
      <c r="A936" s="7" t="s">
        <v>1818</v>
      </c>
      <c r="B936" s="7" t="s">
        <v>5917</v>
      </c>
      <c r="C936" s="7" t="s">
        <v>5918</v>
      </c>
      <c r="D936" s="7" t="s">
        <v>5919</v>
      </c>
      <c r="E936" s="7" t="s">
        <v>5920</v>
      </c>
      <c r="F936" s="7" t="s">
        <v>5715</v>
      </c>
      <c r="G936" s="7" t="s">
        <v>1943</v>
      </c>
      <c r="H936" s="7" t="n">
        <v>61105</v>
      </c>
      <c r="I936" s="1" t="s">
        <v>1953</v>
      </c>
    </row>
    <row r="937" customFormat="false" ht="15" hidden="false" customHeight="false" outlineLevel="0" collapsed="false">
      <c r="A937" s="7" t="s">
        <v>1820</v>
      </c>
      <c r="B937" s="7" t="s">
        <v>5921</v>
      </c>
      <c r="C937" s="7" t="s">
        <v>5922</v>
      </c>
      <c r="D937" s="7" t="s">
        <v>5923</v>
      </c>
      <c r="E937" s="7" t="s">
        <v>5924</v>
      </c>
      <c r="F937" s="7" t="s">
        <v>2746</v>
      </c>
      <c r="G937" s="7" t="s">
        <v>1943</v>
      </c>
      <c r="H937" s="7" t="n">
        <v>36177</v>
      </c>
      <c r="I937" s="1" t="s">
        <v>1944</v>
      </c>
    </row>
    <row r="938" customFormat="false" ht="15" hidden="false" customHeight="false" outlineLevel="0" collapsed="false">
      <c r="A938" s="7" t="s">
        <v>1822</v>
      </c>
      <c r="B938" s="7" t="s">
        <v>5925</v>
      </c>
      <c r="C938" s="7" t="s">
        <v>5926</v>
      </c>
      <c r="D938" s="7" t="s">
        <v>5927</v>
      </c>
      <c r="E938" s="7" t="s">
        <v>5928</v>
      </c>
      <c r="F938" s="7" t="s">
        <v>2949</v>
      </c>
      <c r="G938" s="7" t="s">
        <v>1943</v>
      </c>
      <c r="H938" s="7" t="n">
        <v>91117</v>
      </c>
      <c r="I938" s="1" t="s">
        <v>1944</v>
      </c>
    </row>
    <row r="939" customFormat="false" ht="15" hidden="false" customHeight="false" outlineLevel="0" collapsed="false">
      <c r="A939" s="7" t="s">
        <v>5929</v>
      </c>
      <c r="B939" s="7" t="s">
        <v>5930</v>
      </c>
      <c r="C939" s="7" t="s">
        <v>5931</v>
      </c>
      <c r="D939" s="7" t="s">
        <v>5932</v>
      </c>
      <c r="E939" s="7" t="s">
        <v>5933</v>
      </c>
      <c r="F939" s="7" t="s">
        <v>2254</v>
      </c>
      <c r="G939" s="7" t="s">
        <v>1943</v>
      </c>
      <c r="H939" s="7" t="n">
        <v>60624</v>
      </c>
      <c r="I939" s="1" t="s">
        <v>1953</v>
      </c>
    </row>
    <row r="940" customFormat="false" ht="15" hidden="false" customHeight="false" outlineLevel="0" collapsed="false">
      <c r="A940" s="7" t="s">
        <v>1824</v>
      </c>
      <c r="B940" s="7" t="s">
        <v>5934</v>
      </c>
      <c r="C940" s="7" t="s">
        <v>5935</v>
      </c>
      <c r="D940" s="7" t="s">
        <v>5936</v>
      </c>
      <c r="E940" s="7" t="s">
        <v>5937</v>
      </c>
      <c r="F940" s="7" t="s">
        <v>2029</v>
      </c>
      <c r="G940" s="7" t="s">
        <v>1943</v>
      </c>
      <c r="H940" s="7" t="n">
        <v>77293</v>
      </c>
      <c r="I940" s="1" t="s">
        <v>1944</v>
      </c>
    </row>
    <row r="941" customFormat="false" ht="15" hidden="false" customHeight="false" outlineLevel="0" collapsed="false">
      <c r="A941" s="7" t="s">
        <v>1826</v>
      </c>
      <c r="B941" s="7" t="s">
        <v>5938</v>
      </c>
      <c r="C941" s="7" t="s">
        <v>5939</v>
      </c>
      <c r="D941" s="7" t="s">
        <v>5940</v>
      </c>
      <c r="E941" s="7" t="s">
        <v>5941</v>
      </c>
      <c r="F941" s="7" t="s">
        <v>5942</v>
      </c>
      <c r="G941" s="7" t="s">
        <v>1943</v>
      </c>
      <c r="H941" s="7" t="n">
        <v>49444</v>
      </c>
      <c r="I941" s="1" t="s">
        <v>1953</v>
      </c>
    </row>
    <row r="942" customFormat="false" ht="15" hidden="false" customHeight="false" outlineLevel="0" collapsed="false">
      <c r="A942" s="7" t="s">
        <v>1828</v>
      </c>
      <c r="B942" s="7" t="s">
        <v>5943</v>
      </c>
      <c r="C942" s="7" t="s">
        <v>5944</v>
      </c>
      <c r="D942" s="7" t="s">
        <v>5945</v>
      </c>
      <c r="E942" s="7" t="s">
        <v>5946</v>
      </c>
      <c r="F942" s="7" t="s">
        <v>2188</v>
      </c>
      <c r="G942" s="7" t="s">
        <v>1943</v>
      </c>
      <c r="H942" s="7" t="n">
        <v>20380</v>
      </c>
      <c r="I942" s="1" t="s">
        <v>1944</v>
      </c>
    </row>
    <row r="943" customFormat="false" ht="15" hidden="false" customHeight="false" outlineLevel="0" collapsed="false">
      <c r="A943" s="7" t="s">
        <v>1830</v>
      </c>
      <c r="B943" s="7" t="s">
        <v>5947</v>
      </c>
      <c r="C943" s="7" t="s">
        <v>5948</v>
      </c>
      <c r="D943" s="7" t="s">
        <v>5949</v>
      </c>
      <c r="E943" s="7" t="s">
        <v>5950</v>
      </c>
      <c r="F943" s="7" t="s">
        <v>5951</v>
      </c>
      <c r="G943" s="7" t="s">
        <v>1951</v>
      </c>
      <c r="H943" s="7" t="s">
        <v>5952</v>
      </c>
      <c r="I943" s="1" t="s">
        <v>1944</v>
      </c>
    </row>
    <row r="944" customFormat="false" ht="15" hidden="false" customHeight="false" outlineLevel="0" collapsed="false">
      <c r="A944" s="7" t="s">
        <v>1832</v>
      </c>
      <c r="B944" s="7" t="s">
        <v>5953</v>
      </c>
      <c r="C944" s="7" t="s">
        <v>5954</v>
      </c>
      <c r="D944" s="7" t="s">
        <v>5955</v>
      </c>
      <c r="E944" s="7" t="s">
        <v>5956</v>
      </c>
      <c r="F944" s="7" t="s">
        <v>2755</v>
      </c>
      <c r="G944" s="7" t="s">
        <v>1943</v>
      </c>
      <c r="H944" s="7" t="n">
        <v>31205</v>
      </c>
      <c r="I944" s="1" t="s">
        <v>1953</v>
      </c>
    </row>
    <row r="945" customFormat="false" ht="15" hidden="false" customHeight="false" outlineLevel="0" collapsed="false">
      <c r="A945" s="7" t="s">
        <v>1834</v>
      </c>
      <c r="B945" s="7" t="s">
        <v>5957</v>
      </c>
      <c r="C945" s="7" t="s">
        <v>5958</v>
      </c>
      <c r="D945" s="7" t="s">
        <v>5959</v>
      </c>
      <c r="E945" s="7" t="s">
        <v>5960</v>
      </c>
      <c r="F945" s="7" t="s">
        <v>3526</v>
      </c>
      <c r="G945" s="7" t="s">
        <v>1943</v>
      </c>
      <c r="H945" s="7" t="n">
        <v>71105</v>
      </c>
      <c r="I945" s="1" t="s">
        <v>1953</v>
      </c>
    </row>
    <row r="946" customFormat="false" ht="15" hidden="false" customHeight="false" outlineLevel="0" collapsed="false">
      <c r="A946" s="7" t="s">
        <v>1836</v>
      </c>
      <c r="B946" s="7" t="s">
        <v>5961</v>
      </c>
      <c r="C946" s="7" t="s">
        <v>5962</v>
      </c>
      <c r="D946" s="7" t="s">
        <v>5963</v>
      </c>
      <c r="E946" s="7" t="s">
        <v>5964</v>
      </c>
      <c r="F946" s="7" t="s">
        <v>3150</v>
      </c>
      <c r="G946" s="7" t="s">
        <v>1943</v>
      </c>
      <c r="H946" s="7" t="n">
        <v>98405</v>
      </c>
      <c r="I946" s="1" t="s">
        <v>1953</v>
      </c>
    </row>
    <row r="947" customFormat="false" ht="15" hidden="false" customHeight="false" outlineLevel="0" collapsed="false">
      <c r="A947" s="7" t="s">
        <v>1838</v>
      </c>
      <c r="B947" s="7" t="s">
        <v>5965</v>
      </c>
      <c r="C947" s="7"/>
      <c r="D947" s="7" t="s">
        <v>5966</v>
      </c>
      <c r="E947" s="7" t="s">
        <v>5967</v>
      </c>
      <c r="F947" s="7" t="s">
        <v>2450</v>
      </c>
      <c r="G947" s="7" t="s">
        <v>1943</v>
      </c>
      <c r="H947" s="7" t="n">
        <v>79934</v>
      </c>
      <c r="I947" s="1" t="s">
        <v>1953</v>
      </c>
    </row>
    <row r="948" customFormat="false" ht="15" hidden="false" customHeight="false" outlineLevel="0" collapsed="false">
      <c r="A948" s="7" t="s">
        <v>1840</v>
      </c>
      <c r="B948" s="7" t="s">
        <v>5968</v>
      </c>
      <c r="C948" s="7"/>
      <c r="D948" s="7" t="s">
        <v>5969</v>
      </c>
      <c r="E948" s="7" t="s">
        <v>5970</v>
      </c>
      <c r="F948" s="7" t="s">
        <v>2174</v>
      </c>
      <c r="G948" s="7" t="s">
        <v>1943</v>
      </c>
      <c r="H948" s="7" t="n">
        <v>35263</v>
      </c>
      <c r="I948" s="1" t="s">
        <v>1953</v>
      </c>
    </row>
    <row r="949" customFormat="false" ht="15" hidden="false" customHeight="false" outlineLevel="0" collapsed="false">
      <c r="A949" s="7" t="s">
        <v>1842</v>
      </c>
      <c r="B949" s="7" t="s">
        <v>5971</v>
      </c>
      <c r="C949" s="7" t="s">
        <v>5972</v>
      </c>
      <c r="D949" s="7"/>
      <c r="E949" s="7" t="s">
        <v>5973</v>
      </c>
      <c r="F949" s="7" t="s">
        <v>2609</v>
      </c>
      <c r="G949" s="7" t="s">
        <v>1951</v>
      </c>
      <c r="H949" s="7" t="s">
        <v>2312</v>
      </c>
      <c r="I949" s="1" t="s">
        <v>1953</v>
      </c>
    </row>
    <row r="950" customFormat="false" ht="15" hidden="false" customHeight="false" outlineLevel="0" collapsed="false">
      <c r="A950" s="7" t="s">
        <v>1844</v>
      </c>
      <c r="B950" s="7" t="s">
        <v>5974</v>
      </c>
      <c r="C950" s="7" t="s">
        <v>5975</v>
      </c>
      <c r="D950" s="7" t="s">
        <v>5976</v>
      </c>
      <c r="E950" s="7" t="s">
        <v>5977</v>
      </c>
      <c r="F950" s="7" t="s">
        <v>4487</v>
      </c>
      <c r="G950" s="7" t="s">
        <v>2118</v>
      </c>
      <c r="H950" s="7" t="s">
        <v>5978</v>
      </c>
      <c r="I950" s="1" t="s">
        <v>1944</v>
      </c>
    </row>
    <row r="951" customFormat="false" ht="15" hidden="false" customHeight="false" outlineLevel="0" collapsed="false">
      <c r="A951" s="7" t="s">
        <v>1846</v>
      </c>
      <c r="B951" s="7" t="s">
        <v>5979</v>
      </c>
      <c r="C951" s="7" t="s">
        <v>5980</v>
      </c>
      <c r="D951" s="7" t="s">
        <v>5981</v>
      </c>
      <c r="E951" s="7" t="s">
        <v>5982</v>
      </c>
      <c r="F951" s="7" t="s">
        <v>5983</v>
      </c>
      <c r="G951" s="7" t="s">
        <v>1951</v>
      </c>
      <c r="H951" s="7" t="s">
        <v>5984</v>
      </c>
      <c r="I951" s="1" t="s">
        <v>1953</v>
      </c>
    </row>
    <row r="952" customFormat="false" ht="15" hidden="false" customHeight="false" outlineLevel="0" collapsed="false">
      <c r="A952" s="7" t="s">
        <v>1848</v>
      </c>
      <c r="B952" s="7" t="s">
        <v>5985</v>
      </c>
      <c r="C952" s="7"/>
      <c r="D952" s="7" t="s">
        <v>5986</v>
      </c>
      <c r="E952" s="7" t="s">
        <v>5987</v>
      </c>
      <c r="F952" s="7" t="s">
        <v>5109</v>
      </c>
      <c r="G952" s="7" t="s">
        <v>1943</v>
      </c>
      <c r="H952" s="7" t="n">
        <v>19810</v>
      </c>
      <c r="I952" s="1" t="s">
        <v>1944</v>
      </c>
    </row>
    <row r="953" customFormat="false" ht="15" hidden="false" customHeight="false" outlineLevel="0" collapsed="false">
      <c r="A953" s="7" t="s">
        <v>1850</v>
      </c>
      <c r="B953" s="7" t="s">
        <v>5988</v>
      </c>
      <c r="C953" s="7" t="s">
        <v>5989</v>
      </c>
      <c r="D953" s="7" t="s">
        <v>5990</v>
      </c>
      <c r="E953" s="7" t="s">
        <v>5991</v>
      </c>
      <c r="F953" s="7" t="s">
        <v>3664</v>
      </c>
      <c r="G953" s="7" t="s">
        <v>1943</v>
      </c>
      <c r="H953" s="7" t="n">
        <v>17121</v>
      </c>
      <c r="I953" s="1" t="s">
        <v>1953</v>
      </c>
    </row>
    <row r="954" customFormat="false" ht="15" hidden="false" customHeight="false" outlineLevel="0" collapsed="false">
      <c r="A954" s="7" t="s">
        <v>1852</v>
      </c>
      <c r="B954" s="7" t="s">
        <v>5992</v>
      </c>
      <c r="C954" s="7" t="s">
        <v>5993</v>
      </c>
      <c r="D954" s="7" t="s">
        <v>5994</v>
      </c>
      <c r="E954" s="7" t="s">
        <v>5995</v>
      </c>
      <c r="F954" s="7" t="s">
        <v>5951</v>
      </c>
      <c r="G954" s="7" t="s">
        <v>1951</v>
      </c>
      <c r="H954" s="7" t="s">
        <v>5952</v>
      </c>
      <c r="I954" s="1" t="s">
        <v>1944</v>
      </c>
    </row>
    <row r="955" customFormat="false" ht="15" hidden="false" customHeight="false" outlineLevel="0" collapsed="false">
      <c r="A955" s="7" t="s">
        <v>5996</v>
      </c>
      <c r="B955" s="7" t="s">
        <v>5997</v>
      </c>
      <c r="C955" s="7" t="s">
        <v>5998</v>
      </c>
      <c r="D955" s="7" t="s">
        <v>5999</v>
      </c>
      <c r="E955" s="7" t="s">
        <v>6000</v>
      </c>
      <c r="F955" s="7" t="s">
        <v>2450</v>
      </c>
      <c r="G955" s="7" t="s">
        <v>1943</v>
      </c>
      <c r="H955" s="7" t="n">
        <v>79940</v>
      </c>
      <c r="I955" s="1" t="s">
        <v>1944</v>
      </c>
    </row>
    <row r="956" customFormat="false" ht="15" hidden="false" customHeight="false" outlineLevel="0" collapsed="false">
      <c r="A956" s="7" t="s">
        <v>6001</v>
      </c>
      <c r="B956" s="7" t="s">
        <v>6002</v>
      </c>
      <c r="C956" s="7" t="s">
        <v>6003</v>
      </c>
      <c r="D956" s="7" t="s">
        <v>6004</v>
      </c>
      <c r="E956" s="7" t="s">
        <v>6005</v>
      </c>
      <c r="F956" s="7" t="s">
        <v>2015</v>
      </c>
      <c r="G956" s="7" t="s">
        <v>1943</v>
      </c>
      <c r="H956" s="7" t="n">
        <v>63136</v>
      </c>
      <c r="I956" s="1" t="s">
        <v>1944</v>
      </c>
    </row>
    <row r="957" customFormat="false" ht="15" hidden="false" customHeight="false" outlineLevel="0" collapsed="false">
      <c r="A957" s="7" t="s">
        <v>6006</v>
      </c>
      <c r="B957" s="7" t="s">
        <v>6007</v>
      </c>
      <c r="C957" s="7" t="s">
        <v>6008</v>
      </c>
      <c r="D957" s="7" t="s">
        <v>6009</v>
      </c>
      <c r="E957" s="7" t="s">
        <v>6010</v>
      </c>
      <c r="F957" s="7" t="s">
        <v>5030</v>
      </c>
      <c r="G957" s="7" t="s">
        <v>1943</v>
      </c>
      <c r="H957" s="7" t="n">
        <v>72905</v>
      </c>
      <c r="I957" s="1" t="s">
        <v>1944</v>
      </c>
    </row>
    <row r="958" customFormat="false" ht="15" hidden="false" customHeight="false" outlineLevel="0" collapsed="false">
      <c r="A958" s="7" t="s">
        <v>6011</v>
      </c>
      <c r="B958" s="7" t="s">
        <v>6012</v>
      </c>
      <c r="C958" s="7" t="s">
        <v>6013</v>
      </c>
      <c r="D958" s="7" t="s">
        <v>6014</v>
      </c>
      <c r="E958" s="7" t="s">
        <v>6015</v>
      </c>
      <c r="F958" s="7" t="s">
        <v>2508</v>
      </c>
      <c r="G958" s="7" t="s">
        <v>1943</v>
      </c>
      <c r="H958" s="7" t="n">
        <v>37245</v>
      </c>
      <c r="I958" s="1" t="s">
        <v>1953</v>
      </c>
    </row>
    <row r="959" customFormat="false" ht="15" hidden="false" customHeight="false" outlineLevel="0" collapsed="false">
      <c r="A959" s="7" t="s">
        <v>6016</v>
      </c>
      <c r="B959" s="7" t="s">
        <v>6017</v>
      </c>
      <c r="C959" s="7" t="s">
        <v>6018</v>
      </c>
      <c r="D959" s="7" t="s">
        <v>6019</v>
      </c>
      <c r="E959" s="7" t="s">
        <v>6020</v>
      </c>
      <c r="F959" s="7" t="s">
        <v>2188</v>
      </c>
      <c r="G959" s="7" t="s">
        <v>1943</v>
      </c>
      <c r="H959" s="7" t="n">
        <v>20088</v>
      </c>
      <c r="I959" s="1" t="s">
        <v>1944</v>
      </c>
    </row>
    <row r="960" customFormat="false" ht="15" hidden="false" customHeight="false" outlineLevel="0" collapsed="false">
      <c r="A960" s="7" t="s">
        <v>6021</v>
      </c>
      <c r="B960" s="7" t="s">
        <v>6022</v>
      </c>
      <c r="C960" s="7" t="s">
        <v>6023</v>
      </c>
      <c r="D960" s="7"/>
      <c r="E960" s="7" t="s">
        <v>6024</v>
      </c>
      <c r="F960" s="7" t="s">
        <v>6025</v>
      </c>
      <c r="G960" s="7" t="s">
        <v>1943</v>
      </c>
      <c r="H960" s="7" t="n">
        <v>90305</v>
      </c>
      <c r="I960" s="1" t="s">
        <v>1944</v>
      </c>
    </row>
    <row r="961" customFormat="false" ht="15" hidden="false" customHeight="false" outlineLevel="0" collapsed="false">
      <c r="A961" s="7" t="s">
        <v>1857</v>
      </c>
      <c r="B961" s="7" t="s">
        <v>6026</v>
      </c>
      <c r="C961" s="7" t="s">
        <v>6027</v>
      </c>
      <c r="D961" s="7"/>
      <c r="E961" s="7" t="s">
        <v>6028</v>
      </c>
      <c r="F961" s="7" t="s">
        <v>2129</v>
      </c>
      <c r="G961" s="7" t="s">
        <v>1943</v>
      </c>
      <c r="H961" s="7" t="n">
        <v>72215</v>
      </c>
      <c r="I961" s="1" t="s">
        <v>1944</v>
      </c>
    </row>
    <row r="962" customFormat="false" ht="15" hidden="false" customHeight="false" outlineLevel="0" collapsed="false">
      <c r="A962" s="7" t="s">
        <v>1859</v>
      </c>
      <c r="B962" s="7" t="s">
        <v>6029</v>
      </c>
      <c r="C962" s="7" t="s">
        <v>6030</v>
      </c>
      <c r="D962" s="7" t="s">
        <v>6031</v>
      </c>
      <c r="E962" s="7" t="s">
        <v>6032</v>
      </c>
      <c r="F962" s="7" t="s">
        <v>3705</v>
      </c>
      <c r="G962" s="7" t="s">
        <v>1943</v>
      </c>
      <c r="H962" s="7" t="n">
        <v>21747</v>
      </c>
      <c r="I962" s="1" t="s">
        <v>1944</v>
      </c>
    </row>
    <row r="963" customFormat="false" ht="15" hidden="false" customHeight="false" outlineLevel="0" collapsed="false">
      <c r="A963" s="7" t="s">
        <v>1861</v>
      </c>
      <c r="B963" s="7" t="s">
        <v>6033</v>
      </c>
      <c r="C963" s="7"/>
      <c r="D963" s="7" t="s">
        <v>6034</v>
      </c>
      <c r="E963" s="7" t="s">
        <v>6035</v>
      </c>
      <c r="F963" s="7" t="s">
        <v>2883</v>
      </c>
      <c r="G963" s="7" t="s">
        <v>1943</v>
      </c>
      <c r="H963" s="7" t="n">
        <v>12205</v>
      </c>
      <c r="I963" s="1" t="s">
        <v>1944</v>
      </c>
    </row>
    <row r="964" customFormat="false" ht="15" hidden="false" customHeight="false" outlineLevel="0" collapsed="false">
      <c r="A964" s="7" t="s">
        <v>1863</v>
      </c>
      <c r="B964" s="7" t="s">
        <v>6036</v>
      </c>
      <c r="C964" s="7" t="s">
        <v>6037</v>
      </c>
      <c r="D964" s="7" t="s">
        <v>6038</v>
      </c>
      <c r="E964" s="7" t="s">
        <v>6039</v>
      </c>
      <c r="F964" s="7" t="s">
        <v>6040</v>
      </c>
      <c r="G964" s="7" t="s">
        <v>1951</v>
      </c>
      <c r="H964" s="7" t="s">
        <v>3196</v>
      </c>
      <c r="I964" s="1" t="s">
        <v>1944</v>
      </c>
    </row>
    <row r="965" customFormat="false" ht="15" hidden="false" customHeight="false" outlineLevel="0" collapsed="false">
      <c r="A965" s="7" t="s">
        <v>1865</v>
      </c>
      <c r="B965" s="7" t="s">
        <v>6041</v>
      </c>
      <c r="C965" s="7" t="s">
        <v>6042</v>
      </c>
      <c r="D965" s="7" t="s">
        <v>6043</v>
      </c>
      <c r="E965" s="7" t="s">
        <v>6044</v>
      </c>
      <c r="F965" s="7" t="s">
        <v>3322</v>
      </c>
      <c r="G965" s="7" t="s">
        <v>1943</v>
      </c>
      <c r="H965" s="7" t="n">
        <v>40510</v>
      </c>
      <c r="I965" s="1" t="s">
        <v>1944</v>
      </c>
    </row>
    <row r="966" customFormat="false" ht="15" hidden="false" customHeight="false" outlineLevel="0" collapsed="false">
      <c r="A966" s="7" t="s">
        <v>1867</v>
      </c>
      <c r="B966" s="7" t="s">
        <v>6045</v>
      </c>
      <c r="C966" s="7" t="s">
        <v>6046</v>
      </c>
      <c r="D966" s="7" t="s">
        <v>6047</v>
      </c>
      <c r="E966" s="7" t="s">
        <v>6048</v>
      </c>
      <c r="F966" s="7" t="s">
        <v>3787</v>
      </c>
      <c r="G966" s="7" t="s">
        <v>1943</v>
      </c>
      <c r="H966" s="7" t="n">
        <v>92165</v>
      </c>
      <c r="I966" s="1" t="s">
        <v>1953</v>
      </c>
    </row>
    <row r="967" customFormat="false" ht="15" hidden="false" customHeight="false" outlineLevel="0" collapsed="false">
      <c r="A967" s="7" t="s">
        <v>1869</v>
      </c>
      <c r="B967" s="7" t="s">
        <v>6049</v>
      </c>
      <c r="C967" s="7" t="s">
        <v>6050</v>
      </c>
      <c r="D967" s="7"/>
      <c r="E967" s="7" t="s">
        <v>6051</v>
      </c>
      <c r="F967" s="7" t="s">
        <v>1988</v>
      </c>
      <c r="G967" s="7" t="s">
        <v>1943</v>
      </c>
      <c r="H967" s="7" t="n">
        <v>90040</v>
      </c>
      <c r="I967" s="1" t="s">
        <v>1944</v>
      </c>
    </row>
    <row r="968" customFormat="false" ht="15" hidden="false" customHeight="false" outlineLevel="0" collapsed="false">
      <c r="A968" s="7" t="s">
        <v>1871</v>
      </c>
      <c r="B968" s="7" t="s">
        <v>6052</v>
      </c>
      <c r="C968" s="7" t="s">
        <v>6053</v>
      </c>
      <c r="D968" s="7" t="s">
        <v>6054</v>
      </c>
      <c r="E968" s="7" t="s">
        <v>6055</v>
      </c>
      <c r="F968" s="7" t="s">
        <v>2778</v>
      </c>
      <c r="G968" s="7" t="s">
        <v>1943</v>
      </c>
      <c r="H968" s="7" t="n">
        <v>11210</v>
      </c>
      <c r="I968" s="1" t="s">
        <v>1944</v>
      </c>
    </row>
    <row r="969" customFormat="false" ht="15" hidden="false" customHeight="false" outlineLevel="0" collapsed="false">
      <c r="A969" s="7" t="s">
        <v>1873</v>
      </c>
      <c r="B969" s="7" t="s">
        <v>6056</v>
      </c>
      <c r="C969" s="7" t="s">
        <v>6057</v>
      </c>
      <c r="D969" s="7" t="s">
        <v>6058</v>
      </c>
      <c r="E969" s="7" t="s">
        <v>6059</v>
      </c>
      <c r="F969" s="7" t="s">
        <v>6060</v>
      </c>
      <c r="G969" s="7" t="s">
        <v>1951</v>
      </c>
      <c r="H969" s="7" t="s">
        <v>2085</v>
      </c>
      <c r="I969" s="1" t="s">
        <v>1944</v>
      </c>
    </row>
    <row r="970" customFormat="false" ht="15" hidden="false" customHeight="false" outlineLevel="0" collapsed="false">
      <c r="A970" s="7" t="s">
        <v>1875</v>
      </c>
      <c r="B970" s="7" t="s">
        <v>6061</v>
      </c>
      <c r="C970" s="7" t="s">
        <v>6062</v>
      </c>
      <c r="D970" s="7" t="s">
        <v>6063</v>
      </c>
      <c r="E970" s="7" t="s">
        <v>6064</v>
      </c>
      <c r="F970" s="7" t="s">
        <v>6065</v>
      </c>
      <c r="G970" s="7" t="s">
        <v>1943</v>
      </c>
      <c r="H970" s="7" t="n">
        <v>32627</v>
      </c>
      <c r="I970" s="1" t="s">
        <v>1953</v>
      </c>
    </row>
    <row r="971" customFormat="false" ht="15" hidden="false" customHeight="false" outlineLevel="0" collapsed="false">
      <c r="A971" s="7" t="s">
        <v>1877</v>
      </c>
      <c r="B971" s="7" t="s">
        <v>6066</v>
      </c>
      <c r="C971" s="7" t="s">
        <v>6067</v>
      </c>
      <c r="D971" s="7" t="s">
        <v>6068</v>
      </c>
      <c r="E971" s="7" t="s">
        <v>6069</v>
      </c>
      <c r="F971" s="7" t="s">
        <v>2715</v>
      </c>
      <c r="G971" s="7" t="s">
        <v>1943</v>
      </c>
      <c r="H971" s="7" t="n">
        <v>34620</v>
      </c>
      <c r="I971" s="1" t="s">
        <v>1944</v>
      </c>
    </row>
    <row r="972" customFormat="false" ht="15" hidden="false" customHeight="false" outlineLevel="0" collapsed="false">
      <c r="A972" s="7" t="s">
        <v>1879</v>
      </c>
      <c r="B972" s="7" t="s">
        <v>6070</v>
      </c>
      <c r="C972" s="7"/>
      <c r="D972" s="7" t="s">
        <v>6071</v>
      </c>
      <c r="E972" s="7" t="s">
        <v>6072</v>
      </c>
      <c r="F972" s="7" t="s">
        <v>4414</v>
      </c>
      <c r="G972" s="7" t="s">
        <v>1943</v>
      </c>
      <c r="H972" s="7" t="n">
        <v>79165</v>
      </c>
      <c r="I972" s="1" t="s">
        <v>1953</v>
      </c>
    </row>
    <row r="973" customFormat="false" ht="15" hidden="false" customHeight="false" outlineLevel="0" collapsed="false">
      <c r="A973" s="7" t="s">
        <v>1881</v>
      </c>
      <c r="B973" s="7" t="s">
        <v>6073</v>
      </c>
      <c r="C973" s="7" t="s">
        <v>6074</v>
      </c>
      <c r="D973" s="7" t="s">
        <v>6075</v>
      </c>
      <c r="E973" s="7" t="s">
        <v>6076</v>
      </c>
      <c r="F973" s="7" t="s">
        <v>2268</v>
      </c>
      <c r="G973" s="7" t="s">
        <v>1943</v>
      </c>
      <c r="H973" s="7" t="n">
        <v>76121</v>
      </c>
      <c r="I973" s="1" t="s">
        <v>1953</v>
      </c>
    </row>
    <row r="974" customFormat="false" ht="15" hidden="false" customHeight="false" outlineLevel="0" collapsed="false">
      <c r="A974" s="7" t="s">
        <v>1883</v>
      </c>
      <c r="B974" s="7" t="s">
        <v>6077</v>
      </c>
      <c r="C974" s="7"/>
      <c r="D974" s="7" t="s">
        <v>6078</v>
      </c>
      <c r="E974" s="7" t="s">
        <v>6079</v>
      </c>
      <c r="F974" s="7" t="s">
        <v>5092</v>
      </c>
      <c r="G974" s="7" t="s">
        <v>1951</v>
      </c>
      <c r="H974" s="7" t="s">
        <v>5093</v>
      </c>
      <c r="I974" s="1" t="s">
        <v>1944</v>
      </c>
    </row>
    <row r="975" customFormat="false" ht="15" hidden="false" customHeight="false" outlineLevel="0" collapsed="false">
      <c r="A975" s="7" t="s">
        <v>1885</v>
      </c>
      <c r="B975" s="7" t="s">
        <v>6080</v>
      </c>
      <c r="C975" s="7" t="s">
        <v>6081</v>
      </c>
      <c r="D975" s="7" t="s">
        <v>6082</v>
      </c>
      <c r="E975" s="7" t="s">
        <v>6083</v>
      </c>
      <c r="F975" s="7" t="s">
        <v>2227</v>
      </c>
      <c r="G975" s="7" t="s">
        <v>1943</v>
      </c>
      <c r="H975" s="7" t="n">
        <v>32575</v>
      </c>
      <c r="I975" s="1" t="s">
        <v>1953</v>
      </c>
    </row>
    <row r="976" customFormat="false" ht="15" hidden="false" customHeight="false" outlineLevel="0" collapsed="false">
      <c r="A976" s="7" t="s">
        <v>1887</v>
      </c>
      <c r="B976" s="7" t="s">
        <v>6084</v>
      </c>
      <c r="C976" s="7" t="s">
        <v>6085</v>
      </c>
      <c r="D976" s="7" t="s">
        <v>6086</v>
      </c>
      <c r="E976" s="7" t="s">
        <v>6087</v>
      </c>
      <c r="F976" s="7" t="s">
        <v>3150</v>
      </c>
      <c r="G976" s="7" t="s">
        <v>1943</v>
      </c>
      <c r="H976" s="7" t="n">
        <v>98405</v>
      </c>
      <c r="I976" s="1" t="s">
        <v>1944</v>
      </c>
    </row>
    <row r="977" customFormat="false" ht="15" hidden="false" customHeight="false" outlineLevel="0" collapsed="false">
      <c r="A977" s="7" t="s">
        <v>1889</v>
      </c>
      <c r="B977" s="7" t="s">
        <v>6088</v>
      </c>
      <c r="C977" s="7" t="s">
        <v>6089</v>
      </c>
      <c r="D977" s="7" t="s">
        <v>6090</v>
      </c>
      <c r="E977" s="7" t="s">
        <v>6091</v>
      </c>
      <c r="F977" s="7" t="s">
        <v>6092</v>
      </c>
      <c r="G977" s="7" t="s">
        <v>1951</v>
      </c>
      <c r="H977" s="7" t="s">
        <v>3185</v>
      </c>
      <c r="I977" s="1" t="s">
        <v>1944</v>
      </c>
    </row>
    <row r="978" customFormat="false" ht="15" hidden="false" customHeight="false" outlineLevel="0" collapsed="false">
      <c r="A978" s="7" t="s">
        <v>1891</v>
      </c>
      <c r="B978" s="7" t="s">
        <v>6093</v>
      </c>
      <c r="C978" s="7" t="s">
        <v>6094</v>
      </c>
      <c r="D978" s="7" t="s">
        <v>6095</v>
      </c>
      <c r="E978" s="7" t="s">
        <v>6096</v>
      </c>
      <c r="F978" s="7" t="s">
        <v>2240</v>
      </c>
      <c r="G978" s="7" t="s">
        <v>1943</v>
      </c>
      <c r="H978" s="7" t="n">
        <v>46896</v>
      </c>
      <c r="I978" s="1" t="s">
        <v>1944</v>
      </c>
    </row>
    <row r="979" customFormat="false" ht="15" hidden="false" customHeight="false" outlineLevel="0" collapsed="false">
      <c r="A979" s="7" t="s">
        <v>1893</v>
      </c>
      <c r="B979" s="7" t="s">
        <v>6097</v>
      </c>
      <c r="C979" s="7" t="s">
        <v>6098</v>
      </c>
      <c r="D979" s="7" t="s">
        <v>6099</v>
      </c>
      <c r="E979" s="7" t="s">
        <v>6100</v>
      </c>
      <c r="F979" s="7" t="s">
        <v>4414</v>
      </c>
      <c r="G979" s="7" t="s">
        <v>1943</v>
      </c>
      <c r="H979" s="7" t="n">
        <v>79105</v>
      </c>
      <c r="I979" s="1" t="s">
        <v>1953</v>
      </c>
    </row>
    <row r="980" customFormat="false" ht="15" hidden="false" customHeight="false" outlineLevel="0" collapsed="false">
      <c r="A980" s="7" t="s">
        <v>6101</v>
      </c>
      <c r="B980" s="7" t="s">
        <v>6102</v>
      </c>
      <c r="C980" s="7" t="s">
        <v>6103</v>
      </c>
      <c r="D980" s="7" t="s">
        <v>6104</v>
      </c>
      <c r="E980" s="7" t="s">
        <v>6105</v>
      </c>
      <c r="F980" s="7" t="s">
        <v>2188</v>
      </c>
      <c r="G980" s="7" t="s">
        <v>1943</v>
      </c>
      <c r="H980" s="7" t="n">
        <v>20436</v>
      </c>
      <c r="I980" s="1" t="s">
        <v>1944</v>
      </c>
    </row>
    <row r="981" customFormat="false" ht="15" hidden="false" customHeight="false" outlineLevel="0" collapsed="false">
      <c r="A981" s="7" t="s">
        <v>1896</v>
      </c>
      <c r="B981" s="7" t="s">
        <v>6106</v>
      </c>
      <c r="C981" s="7"/>
      <c r="D981" s="7" t="s">
        <v>6107</v>
      </c>
      <c r="E981" s="7" t="s">
        <v>6108</v>
      </c>
      <c r="F981" s="7" t="s">
        <v>6109</v>
      </c>
      <c r="G981" s="7" t="s">
        <v>1943</v>
      </c>
      <c r="H981" s="7" t="n">
        <v>20910</v>
      </c>
      <c r="I981" s="1" t="s">
        <v>1953</v>
      </c>
    </row>
    <row r="982" customFormat="false" ht="15" hidden="false" customHeight="false" outlineLevel="0" collapsed="false">
      <c r="A982" s="7" t="s">
        <v>1898</v>
      </c>
      <c r="B982" s="7" t="s">
        <v>6110</v>
      </c>
      <c r="C982" s="7"/>
      <c r="D982" s="7" t="s">
        <v>6111</v>
      </c>
      <c r="E982" s="7" t="s">
        <v>6112</v>
      </c>
      <c r="F982" s="7" t="s">
        <v>3825</v>
      </c>
      <c r="G982" s="7" t="s">
        <v>1943</v>
      </c>
      <c r="H982" s="7" t="n">
        <v>53726</v>
      </c>
      <c r="I982" s="1" t="s">
        <v>1944</v>
      </c>
    </row>
    <row r="983" customFormat="false" ht="15" hidden="false" customHeight="false" outlineLevel="0" collapsed="false">
      <c r="A983" s="7" t="s">
        <v>1900</v>
      </c>
      <c r="B983" s="7" t="s">
        <v>6113</v>
      </c>
      <c r="C983" s="7" t="s">
        <v>6114</v>
      </c>
      <c r="D983" s="7" t="s">
        <v>6115</v>
      </c>
      <c r="E983" s="7" t="s">
        <v>6116</v>
      </c>
      <c r="F983" s="7" t="s">
        <v>6117</v>
      </c>
      <c r="G983" s="7" t="s">
        <v>1943</v>
      </c>
      <c r="H983" s="7" t="n">
        <v>77305</v>
      </c>
      <c r="I983" s="1" t="s">
        <v>1944</v>
      </c>
    </row>
    <row r="984" customFormat="false" ht="15" hidden="false" customHeight="false" outlineLevel="0" collapsed="false">
      <c r="A984" s="7" t="s">
        <v>1902</v>
      </c>
      <c r="B984" s="7" t="s">
        <v>6118</v>
      </c>
      <c r="C984" s="7" t="s">
        <v>6119</v>
      </c>
      <c r="D984" s="7" t="s">
        <v>6120</v>
      </c>
      <c r="E984" s="7" t="s">
        <v>6121</v>
      </c>
      <c r="F984" s="7" t="s">
        <v>3181</v>
      </c>
      <c r="G984" s="7" t="s">
        <v>1943</v>
      </c>
      <c r="H984" s="7" t="n">
        <v>76205</v>
      </c>
      <c r="I984" s="1" t="s">
        <v>1944</v>
      </c>
    </row>
    <row r="985" customFormat="false" ht="15" hidden="false" customHeight="false" outlineLevel="0" collapsed="false">
      <c r="A985" s="7" t="s">
        <v>1904</v>
      </c>
      <c r="B985" s="7" t="s">
        <v>6122</v>
      </c>
      <c r="C985" s="7" t="s">
        <v>6123</v>
      </c>
      <c r="D985" s="7" t="s">
        <v>6124</v>
      </c>
      <c r="E985" s="7" t="s">
        <v>6125</v>
      </c>
      <c r="F985" s="7" t="s">
        <v>2289</v>
      </c>
      <c r="G985" s="7" t="s">
        <v>1943</v>
      </c>
      <c r="H985" s="7" t="n">
        <v>43231</v>
      </c>
      <c r="I985" s="1" t="s">
        <v>1944</v>
      </c>
    </row>
    <row r="986" customFormat="false" ht="15" hidden="false" customHeight="false" outlineLevel="0" collapsed="false">
      <c r="A986" s="7" t="s">
        <v>1906</v>
      </c>
      <c r="B986" s="7" t="s">
        <v>6126</v>
      </c>
      <c r="C986" s="7" t="s">
        <v>6127</v>
      </c>
      <c r="D986" s="7"/>
      <c r="E986" s="7" t="s">
        <v>6128</v>
      </c>
      <c r="F986" s="7" t="s">
        <v>6129</v>
      </c>
      <c r="G986" s="7" t="s">
        <v>1951</v>
      </c>
      <c r="H986" s="7" t="s">
        <v>3265</v>
      </c>
      <c r="I986" s="1" t="s">
        <v>1944</v>
      </c>
    </row>
    <row r="987" customFormat="false" ht="15" hidden="false" customHeight="false" outlineLevel="0" collapsed="false">
      <c r="A987" s="7" t="s">
        <v>1908</v>
      </c>
      <c r="B987" s="7" t="s">
        <v>6130</v>
      </c>
      <c r="C987" s="7" t="s">
        <v>6131</v>
      </c>
      <c r="D987" s="7" t="s">
        <v>6132</v>
      </c>
      <c r="E987" s="7" t="s">
        <v>6133</v>
      </c>
      <c r="F987" s="7" t="s">
        <v>2095</v>
      </c>
      <c r="G987" s="7" t="s">
        <v>1943</v>
      </c>
      <c r="H987" s="7" t="n">
        <v>80045</v>
      </c>
      <c r="I987" s="1" t="s">
        <v>1953</v>
      </c>
    </row>
    <row r="988" customFormat="false" ht="15" hidden="false" customHeight="false" outlineLevel="0" collapsed="false">
      <c r="A988" s="7" t="s">
        <v>1910</v>
      </c>
      <c r="B988" s="7" t="s">
        <v>6134</v>
      </c>
      <c r="C988" s="7" t="s">
        <v>6135</v>
      </c>
      <c r="D988" s="7" t="s">
        <v>6136</v>
      </c>
      <c r="E988" s="7" t="s">
        <v>6137</v>
      </c>
      <c r="F988" s="7" t="s">
        <v>6138</v>
      </c>
      <c r="G988" s="7" t="s">
        <v>1943</v>
      </c>
      <c r="H988" s="7" t="n">
        <v>32128</v>
      </c>
      <c r="I988" s="1" t="s">
        <v>1953</v>
      </c>
    </row>
    <row r="989" customFormat="false" ht="15" hidden="false" customHeight="false" outlineLevel="0" collapsed="false">
      <c r="A989" s="7" t="s">
        <v>1912</v>
      </c>
      <c r="B989" s="7" t="s">
        <v>6139</v>
      </c>
      <c r="C989" s="7" t="s">
        <v>6140</v>
      </c>
      <c r="D989" s="7" t="s">
        <v>6141</v>
      </c>
      <c r="E989" s="7" t="s">
        <v>6142</v>
      </c>
      <c r="F989" s="7" t="s">
        <v>4086</v>
      </c>
      <c r="G989" s="7" t="s">
        <v>2118</v>
      </c>
      <c r="H989" s="7" t="s">
        <v>2395</v>
      </c>
      <c r="I989" s="1" t="s">
        <v>1944</v>
      </c>
    </row>
    <row r="990" customFormat="false" ht="15" hidden="false" customHeight="false" outlineLevel="0" collapsed="false">
      <c r="A990" s="7" t="s">
        <v>1914</v>
      </c>
      <c r="B990" s="7" t="s">
        <v>6143</v>
      </c>
      <c r="C990" s="7"/>
      <c r="D990" s="7" t="s">
        <v>6144</v>
      </c>
      <c r="E990" s="7" t="s">
        <v>6145</v>
      </c>
      <c r="F990" s="7" t="s">
        <v>6146</v>
      </c>
      <c r="G990" s="7" t="s">
        <v>2118</v>
      </c>
      <c r="H990" s="7" t="s">
        <v>6147</v>
      </c>
      <c r="I990" s="1" t="s">
        <v>1944</v>
      </c>
    </row>
    <row r="991" customFormat="false" ht="15" hidden="false" customHeight="false" outlineLevel="0" collapsed="false">
      <c r="A991" s="7" t="s">
        <v>1916</v>
      </c>
      <c r="B991" s="7" t="s">
        <v>6148</v>
      </c>
      <c r="C991" s="7"/>
      <c r="D991" s="7" t="s">
        <v>6149</v>
      </c>
      <c r="E991" s="7" t="s">
        <v>6150</v>
      </c>
      <c r="F991" s="7" t="s">
        <v>2015</v>
      </c>
      <c r="G991" s="7" t="s">
        <v>1943</v>
      </c>
      <c r="H991" s="7" t="n">
        <v>63131</v>
      </c>
      <c r="I991" s="1" t="s">
        <v>1944</v>
      </c>
    </row>
    <row r="992" customFormat="false" ht="15" hidden="false" customHeight="false" outlineLevel="0" collapsed="false">
      <c r="A992" s="7" t="s">
        <v>6151</v>
      </c>
      <c r="B992" s="7" t="s">
        <v>6152</v>
      </c>
      <c r="C992" s="7" t="s">
        <v>6153</v>
      </c>
      <c r="D992" s="7" t="s">
        <v>6154</v>
      </c>
      <c r="E992" s="7" t="s">
        <v>6155</v>
      </c>
      <c r="F992" s="7" t="s">
        <v>6156</v>
      </c>
      <c r="G992" s="7" t="s">
        <v>1943</v>
      </c>
      <c r="H992" s="7" t="n">
        <v>92056</v>
      </c>
      <c r="I992" s="1" t="s">
        <v>1953</v>
      </c>
    </row>
    <row r="993" customFormat="false" ht="15" hidden="false" customHeight="false" outlineLevel="0" collapsed="false">
      <c r="A993" s="7" t="s">
        <v>6157</v>
      </c>
      <c r="B993" s="7" t="s">
        <v>6158</v>
      </c>
      <c r="C993" s="7"/>
      <c r="D993" s="7" t="s">
        <v>6159</v>
      </c>
      <c r="E993" s="7" t="s">
        <v>6160</v>
      </c>
      <c r="F993" s="7" t="s">
        <v>2680</v>
      </c>
      <c r="G993" s="7" t="s">
        <v>1943</v>
      </c>
      <c r="H993" s="7" t="n">
        <v>37416</v>
      </c>
      <c r="I993" s="1" t="s">
        <v>1944</v>
      </c>
    </row>
    <row r="994" customFormat="false" ht="15" hidden="false" customHeight="false" outlineLevel="0" collapsed="false">
      <c r="A994" s="7" t="s">
        <v>1920</v>
      </c>
      <c r="B994" s="7" t="s">
        <v>6161</v>
      </c>
      <c r="C994" s="7"/>
      <c r="D994" s="7" t="s">
        <v>6162</v>
      </c>
      <c r="E994" s="7" t="s">
        <v>6163</v>
      </c>
      <c r="F994" s="7" t="s">
        <v>3969</v>
      </c>
      <c r="G994" s="7" t="s">
        <v>1951</v>
      </c>
      <c r="H994" s="7" t="s">
        <v>2773</v>
      </c>
      <c r="I994" s="1" t="s">
        <v>1953</v>
      </c>
    </row>
    <row r="995" customFormat="false" ht="15" hidden="false" customHeight="false" outlineLevel="0" collapsed="false">
      <c r="A995" s="7" t="s">
        <v>1922</v>
      </c>
      <c r="B995" s="7" t="s">
        <v>6164</v>
      </c>
      <c r="C995" s="7"/>
      <c r="D995" s="7" t="s">
        <v>6165</v>
      </c>
      <c r="E995" s="7" t="s">
        <v>6166</v>
      </c>
      <c r="F995" s="7" t="s">
        <v>2019</v>
      </c>
      <c r="G995" s="7" t="s">
        <v>1943</v>
      </c>
      <c r="H995" s="7" t="n">
        <v>19125</v>
      </c>
      <c r="I995" s="1" t="s">
        <v>1953</v>
      </c>
    </row>
    <row r="996" customFormat="false" ht="15" hidden="false" customHeight="false" outlineLevel="0" collapsed="false">
      <c r="A996" s="7" t="s">
        <v>1924</v>
      </c>
      <c r="B996" s="7" t="s">
        <v>6167</v>
      </c>
      <c r="C996" s="7"/>
      <c r="D996" s="7" t="s">
        <v>6168</v>
      </c>
      <c r="E996" s="7" t="s">
        <v>6169</v>
      </c>
      <c r="F996" s="7" t="s">
        <v>3914</v>
      </c>
      <c r="G996" s="7" t="s">
        <v>1951</v>
      </c>
      <c r="H996" s="7" t="s">
        <v>3915</v>
      </c>
      <c r="I996" s="1" t="s">
        <v>1953</v>
      </c>
    </row>
    <row r="997" customFormat="false" ht="15" hidden="false" customHeight="false" outlineLevel="0" collapsed="false">
      <c r="A997" s="7" t="s">
        <v>1926</v>
      </c>
      <c r="B997" s="7" t="s">
        <v>6170</v>
      </c>
      <c r="C997" s="7" t="s">
        <v>6171</v>
      </c>
      <c r="D997" s="7" t="s">
        <v>6172</v>
      </c>
      <c r="E997" s="7" t="s">
        <v>6173</v>
      </c>
      <c r="F997" s="7" t="s">
        <v>2327</v>
      </c>
      <c r="G997" s="7" t="s">
        <v>1943</v>
      </c>
      <c r="H997" s="7" t="n">
        <v>75210</v>
      </c>
      <c r="I997" s="1" t="s">
        <v>1953</v>
      </c>
    </row>
    <row r="998" customFormat="false" ht="15" hidden="false" customHeight="false" outlineLevel="0" collapsed="false">
      <c r="A998" s="7" t="s">
        <v>1918</v>
      </c>
      <c r="B998" s="7" t="s">
        <v>6174</v>
      </c>
      <c r="C998" s="7"/>
      <c r="D998" s="7" t="s">
        <v>6175</v>
      </c>
      <c r="E998" s="7" t="s">
        <v>6176</v>
      </c>
      <c r="F998" s="7" t="s">
        <v>5030</v>
      </c>
      <c r="G998" s="7" t="s">
        <v>1943</v>
      </c>
      <c r="H998" s="7" t="n">
        <v>72905</v>
      </c>
      <c r="I998" s="1" t="s">
        <v>1953</v>
      </c>
    </row>
    <row r="999" customFormat="false" ht="15" hidden="false" customHeight="false" outlineLevel="0" collapsed="false">
      <c r="A999" s="7" t="s">
        <v>6177</v>
      </c>
      <c r="B999" s="7" t="s">
        <v>6178</v>
      </c>
      <c r="C999" s="7"/>
      <c r="D999" s="7" t="s">
        <v>6179</v>
      </c>
      <c r="E999" s="7" t="s">
        <v>6180</v>
      </c>
      <c r="F999" s="7" t="s">
        <v>2342</v>
      </c>
      <c r="G999" s="7" t="s">
        <v>1943</v>
      </c>
      <c r="H999" s="7" t="n">
        <v>80920</v>
      </c>
      <c r="I999" s="1" t="s">
        <v>1944</v>
      </c>
    </row>
    <row r="1000" customFormat="false" ht="15" hidden="false" customHeight="false" outlineLevel="0" collapsed="false">
      <c r="A1000" s="7" t="s">
        <v>1930</v>
      </c>
      <c r="B1000" s="7" t="s">
        <v>6181</v>
      </c>
      <c r="C1000" s="7" t="s">
        <v>6182</v>
      </c>
      <c r="D1000" s="7" t="s">
        <v>6183</v>
      </c>
      <c r="E1000" s="7" t="s">
        <v>6184</v>
      </c>
      <c r="F1000" s="7" t="s">
        <v>2760</v>
      </c>
      <c r="G1000" s="7" t="s">
        <v>1943</v>
      </c>
      <c r="H1000" s="7" t="n">
        <v>90610</v>
      </c>
      <c r="I1000" s="1" t="s">
        <v>1953</v>
      </c>
    </row>
    <row r="1001" customFormat="false" ht="15" hidden="false" customHeight="false" outlineLevel="0" collapsed="false">
      <c r="A1001" s="7" t="s">
        <v>1932</v>
      </c>
      <c r="B1001" s="7" t="s">
        <v>6185</v>
      </c>
      <c r="C1001" s="7"/>
      <c r="D1001" s="7" t="s">
        <v>6186</v>
      </c>
      <c r="E1001" s="7" t="s">
        <v>6187</v>
      </c>
      <c r="F1001" s="7" t="s">
        <v>4487</v>
      </c>
      <c r="G1001" s="7" t="s">
        <v>2118</v>
      </c>
      <c r="H1001" s="7" t="s">
        <v>6188</v>
      </c>
      <c r="I1001" s="1" t="s">
        <v>1944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11.71"/>
    <col collapsed="false" customWidth="true" hidden="false" outlineLevel="0" max="3" min="3" style="1" width="10.57"/>
    <col collapsed="false" customWidth="true" hidden="false" outlineLevel="0" max="4" min="4" style="1" width="4.57"/>
    <col collapsed="false" customWidth="true" hidden="false" outlineLevel="0" max="5" min="5" style="1" width="9.57"/>
    <col collapsed="false" customWidth="true" hidden="false" outlineLevel="0" max="6" min="6" style="1" width="13.42"/>
    <col collapsed="false" customWidth="true" hidden="false" outlineLevel="0" max="7" min="7" style="1" width="8"/>
  </cols>
  <sheetData>
    <row r="1" customFormat="false" ht="15" hidden="false" customHeight="false" outlineLevel="0" collapsed="false">
      <c r="A1" s="1" t="s">
        <v>3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6189</v>
      </c>
      <c r="G1" s="1" t="s">
        <v>6190</v>
      </c>
    </row>
    <row r="2" customFormat="false" ht="15" hidden="false" customHeight="false" outlineLevel="0" collapsed="false">
      <c r="A2" s="1" t="s">
        <v>130</v>
      </c>
      <c r="B2" s="1" t="s">
        <v>6191</v>
      </c>
      <c r="C2" s="1" t="s">
        <v>6192</v>
      </c>
      <c r="D2" s="9" t="n">
        <v>0.2</v>
      </c>
      <c r="E2" s="1" t="n">
        <v>3.885</v>
      </c>
      <c r="F2" s="1" t="n">
        <v>1.9425</v>
      </c>
      <c r="G2" s="1" t="n">
        <v>0.34965</v>
      </c>
    </row>
    <row r="3" customFormat="false" ht="15" hidden="false" customHeight="false" outlineLevel="0" collapsed="false">
      <c r="A3" s="1" t="s">
        <v>207</v>
      </c>
      <c r="B3" s="1" t="s">
        <v>6191</v>
      </c>
      <c r="C3" s="1" t="s">
        <v>6192</v>
      </c>
      <c r="D3" s="9" t="n">
        <v>0.5</v>
      </c>
      <c r="E3" s="1" t="n">
        <v>7.77</v>
      </c>
      <c r="F3" s="1" t="n">
        <v>1.554</v>
      </c>
      <c r="G3" s="1" t="n">
        <v>0.6993</v>
      </c>
    </row>
    <row r="4" customFormat="false" ht="15" hidden="false" customHeight="false" outlineLevel="0" collapsed="false">
      <c r="A4" s="1" t="s">
        <v>21</v>
      </c>
      <c r="B4" s="1" t="s">
        <v>6191</v>
      </c>
      <c r="C4" s="1" t="s">
        <v>6192</v>
      </c>
      <c r="D4" s="9" t="n">
        <v>1</v>
      </c>
      <c r="E4" s="1" t="n">
        <v>12.95</v>
      </c>
      <c r="F4" s="1" t="n">
        <v>1.295</v>
      </c>
      <c r="G4" s="1" t="n">
        <v>1.1655</v>
      </c>
    </row>
    <row r="5" customFormat="false" ht="15" hidden="false" customHeight="false" outlineLevel="0" collapsed="false">
      <c r="A5" s="1" t="s">
        <v>219</v>
      </c>
      <c r="B5" s="1" t="s">
        <v>6191</v>
      </c>
      <c r="C5" s="1" t="s">
        <v>6192</v>
      </c>
      <c r="D5" s="9" t="n">
        <v>2.5</v>
      </c>
      <c r="E5" s="1" t="n">
        <v>29.785</v>
      </c>
      <c r="F5" s="1" t="n">
        <v>1.1914</v>
      </c>
      <c r="G5" s="1" t="n">
        <v>2.68065</v>
      </c>
    </row>
    <row r="6" customFormat="false" ht="15" hidden="false" customHeight="false" outlineLevel="0" collapsed="false">
      <c r="A6" s="1" t="s">
        <v>59</v>
      </c>
      <c r="B6" s="1" t="s">
        <v>6191</v>
      </c>
      <c r="C6" s="1" t="s">
        <v>6193</v>
      </c>
      <c r="D6" s="9" t="n">
        <v>0.2</v>
      </c>
      <c r="E6" s="1" t="n">
        <v>3.375</v>
      </c>
      <c r="F6" s="1" t="n">
        <v>1.6875</v>
      </c>
      <c r="G6" s="1" t="n">
        <v>0.30375</v>
      </c>
    </row>
    <row r="7" customFormat="false" ht="15" hidden="false" customHeight="false" outlineLevel="0" collapsed="false">
      <c r="A7" s="1" t="s">
        <v>82</v>
      </c>
      <c r="B7" s="1" t="s">
        <v>6191</v>
      </c>
      <c r="C7" s="1" t="s">
        <v>6193</v>
      </c>
      <c r="D7" s="9" t="n">
        <v>0.5</v>
      </c>
      <c r="E7" s="1" t="n">
        <v>6.75</v>
      </c>
      <c r="F7" s="1" t="n">
        <v>1.35</v>
      </c>
      <c r="G7" s="1" t="n">
        <v>0.6075</v>
      </c>
    </row>
    <row r="8" customFormat="false" ht="15" hidden="false" customHeight="false" outlineLevel="0" collapsed="false">
      <c r="A8" s="1" t="s">
        <v>76</v>
      </c>
      <c r="B8" s="1" t="s">
        <v>6191</v>
      </c>
      <c r="C8" s="1" t="s">
        <v>6193</v>
      </c>
      <c r="D8" s="9" t="n">
        <v>1</v>
      </c>
      <c r="E8" s="1" t="n">
        <v>11.25</v>
      </c>
      <c r="F8" s="1" t="n">
        <v>1.125</v>
      </c>
      <c r="G8" s="1" t="n">
        <v>1.0125</v>
      </c>
    </row>
    <row r="9" customFormat="false" ht="15" hidden="false" customHeight="false" outlineLevel="0" collapsed="false">
      <c r="A9" s="1" t="s">
        <v>186</v>
      </c>
      <c r="B9" s="1" t="s">
        <v>6191</v>
      </c>
      <c r="C9" s="1" t="s">
        <v>6193</v>
      </c>
      <c r="D9" s="9" t="n">
        <v>2.5</v>
      </c>
      <c r="E9" s="1" t="n">
        <v>25.875</v>
      </c>
      <c r="F9" s="1" t="n">
        <v>1.035</v>
      </c>
      <c r="G9" s="1" t="n">
        <v>2.32875</v>
      </c>
    </row>
    <row r="10" customFormat="false" ht="15" hidden="false" customHeight="false" outlineLevel="0" collapsed="false">
      <c r="A10" s="1" t="s">
        <v>69</v>
      </c>
      <c r="B10" s="1" t="s">
        <v>6191</v>
      </c>
      <c r="C10" s="1" t="s">
        <v>6194</v>
      </c>
      <c r="D10" s="9" t="n">
        <v>0.2</v>
      </c>
      <c r="E10" s="1" t="n">
        <v>2.985</v>
      </c>
      <c r="F10" s="1" t="n">
        <v>1.4925</v>
      </c>
      <c r="G10" s="1" t="n">
        <v>0.26865</v>
      </c>
    </row>
    <row r="11" customFormat="false" ht="15" hidden="false" customHeight="false" outlineLevel="0" collapsed="false">
      <c r="A11" s="1" t="s">
        <v>87</v>
      </c>
      <c r="B11" s="1" t="s">
        <v>6191</v>
      </c>
      <c r="C11" s="1" t="s">
        <v>6194</v>
      </c>
      <c r="D11" s="9" t="n">
        <v>0.5</v>
      </c>
      <c r="E11" s="1" t="n">
        <v>5.97</v>
      </c>
      <c r="F11" s="1" t="n">
        <v>1.194</v>
      </c>
      <c r="G11" s="1" t="n">
        <v>0.5373</v>
      </c>
    </row>
    <row r="12" customFormat="false" ht="15" hidden="false" customHeight="false" outlineLevel="0" collapsed="false">
      <c r="A12" s="1" t="s">
        <v>42</v>
      </c>
      <c r="B12" s="1" t="s">
        <v>6191</v>
      </c>
      <c r="C12" s="1" t="s">
        <v>6194</v>
      </c>
      <c r="D12" s="9" t="n">
        <v>1</v>
      </c>
      <c r="E12" s="1" t="n">
        <v>9.95</v>
      </c>
      <c r="F12" s="1" t="n">
        <v>0.995</v>
      </c>
      <c r="G12" s="1" t="n">
        <v>0.8955</v>
      </c>
    </row>
    <row r="13" customFormat="false" ht="15" hidden="false" customHeight="false" outlineLevel="0" collapsed="false">
      <c r="A13" s="1" t="s">
        <v>133</v>
      </c>
      <c r="B13" s="1" t="s">
        <v>6191</v>
      </c>
      <c r="C13" s="1" t="s">
        <v>6194</v>
      </c>
      <c r="D13" s="9" t="n">
        <v>2.5</v>
      </c>
      <c r="E13" s="1" t="n">
        <v>22.885</v>
      </c>
      <c r="F13" s="1" t="n">
        <v>0.9154</v>
      </c>
      <c r="G13" s="1" t="n">
        <v>2.05965</v>
      </c>
    </row>
    <row r="14" customFormat="false" ht="15" hidden="false" customHeight="false" outlineLevel="0" collapsed="false">
      <c r="A14" s="1" t="s">
        <v>197</v>
      </c>
      <c r="B14" s="1" t="s">
        <v>6195</v>
      </c>
      <c r="C14" s="1" t="s">
        <v>6192</v>
      </c>
      <c r="D14" s="9" t="n">
        <v>0.2</v>
      </c>
      <c r="E14" s="1" t="n">
        <v>3.585</v>
      </c>
      <c r="F14" s="1" t="n">
        <v>1.7925</v>
      </c>
      <c r="G14" s="1" t="n">
        <v>0.2151</v>
      </c>
    </row>
    <row r="15" customFormat="false" ht="15" hidden="false" customHeight="false" outlineLevel="0" collapsed="false">
      <c r="A15" s="1" t="s">
        <v>172</v>
      </c>
      <c r="B15" s="1" t="s">
        <v>6195</v>
      </c>
      <c r="C15" s="1" t="s">
        <v>6192</v>
      </c>
      <c r="D15" s="9" t="n">
        <v>0.5</v>
      </c>
      <c r="E15" s="1" t="n">
        <v>7.17</v>
      </c>
      <c r="F15" s="1" t="n">
        <v>1.434</v>
      </c>
      <c r="G15" s="1" t="n">
        <v>0.4302</v>
      </c>
    </row>
    <row r="16" customFormat="false" ht="15" hidden="false" customHeight="false" outlineLevel="0" collapsed="false">
      <c r="A16" s="1" t="s">
        <v>204</v>
      </c>
      <c r="B16" s="1" t="s">
        <v>6195</v>
      </c>
      <c r="C16" s="1" t="s">
        <v>6192</v>
      </c>
      <c r="D16" s="9" t="n">
        <v>1</v>
      </c>
      <c r="E16" s="1" t="n">
        <v>11.95</v>
      </c>
      <c r="F16" s="1" t="n">
        <v>1.195</v>
      </c>
      <c r="G16" s="1" t="n">
        <v>0.717</v>
      </c>
    </row>
    <row r="17" customFormat="false" ht="15" hidden="false" customHeight="false" outlineLevel="0" collapsed="false">
      <c r="A17" s="1" t="s">
        <v>25</v>
      </c>
      <c r="B17" s="1" t="s">
        <v>6195</v>
      </c>
      <c r="C17" s="1" t="s">
        <v>6192</v>
      </c>
      <c r="D17" s="9" t="n">
        <v>2.5</v>
      </c>
      <c r="E17" s="1" t="n">
        <v>27.485</v>
      </c>
      <c r="F17" s="1" t="n">
        <v>1.0994</v>
      </c>
      <c r="G17" s="1" t="n">
        <v>1.6491</v>
      </c>
    </row>
    <row r="18" customFormat="false" ht="15" hidden="false" customHeight="false" outlineLevel="0" collapsed="false">
      <c r="A18" s="1" t="s">
        <v>177</v>
      </c>
      <c r="B18" s="1" t="s">
        <v>6195</v>
      </c>
      <c r="C18" s="1" t="s">
        <v>6193</v>
      </c>
      <c r="D18" s="9" t="n">
        <v>0.2</v>
      </c>
      <c r="E18" s="1" t="n">
        <v>2.985</v>
      </c>
      <c r="F18" s="1" t="n">
        <v>1.4925</v>
      </c>
      <c r="G18" s="1" t="n">
        <v>0.1791</v>
      </c>
    </row>
    <row r="19" customFormat="false" ht="15" hidden="false" customHeight="false" outlineLevel="0" collapsed="false">
      <c r="A19" s="1" t="s">
        <v>37</v>
      </c>
      <c r="B19" s="1" t="s">
        <v>6195</v>
      </c>
      <c r="C19" s="1" t="s">
        <v>6193</v>
      </c>
      <c r="D19" s="9" t="n">
        <v>0.5</v>
      </c>
      <c r="E19" s="1" t="n">
        <v>5.97</v>
      </c>
      <c r="F19" s="1" t="n">
        <v>1.194</v>
      </c>
      <c r="G19" s="1" t="n">
        <v>0.3582</v>
      </c>
    </row>
    <row r="20" customFormat="false" ht="15" hidden="false" customHeight="false" outlineLevel="0" collapsed="false">
      <c r="A20" s="1" t="s">
        <v>17</v>
      </c>
      <c r="B20" s="1" t="s">
        <v>6195</v>
      </c>
      <c r="C20" s="1" t="s">
        <v>6193</v>
      </c>
      <c r="D20" s="9" t="n">
        <v>1</v>
      </c>
      <c r="E20" s="1" t="n">
        <v>9.95</v>
      </c>
      <c r="F20" s="1" t="n">
        <v>0.995</v>
      </c>
      <c r="G20" s="1" t="n">
        <v>0.597</v>
      </c>
    </row>
    <row r="21" customFormat="false" ht="15" hidden="false" customHeight="false" outlineLevel="0" collapsed="false">
      <c r="A21" s="1" t="s">
        <v>56</v>
      </c>
      <c r="B21" s="1" t="s">
        <v>6195</v>
      </c>
      <c r="C21" s="1" t="s">
        <v>6193</v>
      </c>
      <c r="D21" s="9" t="n">
        <v>2.5</v>
      </c>
      <c r="E21" s="1" t="n">
        <v>22.885</v>
      </c>
      <c r="F21" s="1" t="n">
        <v>0.9154</v>
      </c>
      <c r="G21" s="1" t="n">
        <v>1.3731</v>
      </c>
    </row>
    <row r="22" customFormat="false" ht="15" hidden="false" customHeight="false" outlineLevel="0" collapsed="false">
      <c r="A22" s="1" t="s">
        <v>116</v>
      </c>
      <c r="B22" s="1" t="s">
        <v>6195</v>
      </c>
      <c r="C22" s="1" t="s">
        <v>6194</v>
      </c>
      <c r="D22" s="9" t="n">
        <v>0.2</v>
      </c>
      <c r="E22" s="1" t="n">
        <v>2.685</v>
      </c>
      <c r="F22" s="1" t="n">
        <v>1.3425</v>
      </c>
      <c r="G22" s="1" t="n">
        <v>0.1611</v>
      </c>
    </row>
    <row r="23" customFormat="false" ht="15" hidden="false" customHeight="false" outlineLevel="0" collapsed="false">
      <c r="A23" s="1" t="s">
        <v>161</v>
      </c>
      <c r="B23" s="1" t="s">
        <v>6195</v>
      </c>
      <c r="C23" s="1" t="s">
        <v>6194</v>
      </c>
      <c r="D23" s="9" t="n">
        <v>0.5</v>
      </c>
      <c r="E23" s="1" t="n">
        <v>5.37</v>
      </c>
      <c r="F23" s="1" t="n">
        <v>1.074</v>
      </c>
      <c r="G23" s="1" t="n">
        <v>0.3222</v>
      </c>
    </row>
    <row r="24" customFormat="false" ht="15" hidden="false" customHeight="false" outlineLevel="0" collapsed="false">
      <c r="A24" s="1" t="s">
        <v>194</v>
      </c>
      <c r="B24" s="1" t="s">
        <v>6195</v>
      </c>
      <c r="C24" s="1" t="s">
        <v>6194</v>
      </c>
      <c r="D24" s="9" t="n">
        <v>1</v>
      </c>
      <c r="E24" s="1" t="n">
        <v>8.95</v>
      </c>
      <c r="F24" s="1" t="n">
        <v>0.895</v>
      </c>
      <c r="G24" s="1" t="n">
        <v>0.537</v>
      </c>
    </row>
    <row r="25" customFormat="false" ht="15" hidden="false" customHeight="false" outlineLevel="0" collapsed="false">
      <c r="A25" s="1" t="s">
        <v>50</v>
      </c>
      <c r="B25" s="1" t="s">
        <v>6195</v>
      </c>
      <c r="C25" s="1" t="s">
        <v>6194</v>
      </c>
      <c r="D25" s="9" t="n">
        <v>2.5</v>
      </c>
      <c r="E25" s="1" t="n">
        <v>20.585</v>
      </c>
      <c r="F25" s="1" t="n">
        <v>0.8234</v>
      </c>
      <c r="G25" s="1" t="n">
        <v>1.2351</v>
      </c>
    </row>
    <row r="26" customFormat="false" ht="15" hidden="false" customHeight="false" outlineLevel="0" collapsed="false">
      <c r="A26" s="1" t="s">
        <v>34</v>
      </c>
      <c r="B26" s="1" t="s">
        <v>6196</v>
      </c>
      <c r="C26" s="1" t="s">
        <v>6192</v>
      </c>
      <c r="D26" s="9" t="n">
        <v>0.2</v>
      </c>
      <c r="E26" s="1" t="n">
        <v>4.755</v>
      </c>
      <c r="F26" s="1" t="n">
        <v>2.3775</v>
      </c>
      <c r="G26" s="1" t="n">
        <v>0.61815</v>
      </c>
    </row>
    <row r="27" customFormat="false" ht="15" hidden="false" customHeight="false" outlineLevel="0" collapsed="false">
      <c r="A27" s="1" t="s">
        <v>98</v>
      </c>
      <c r="B27" s="1" t="s">
        <v>6196</v>
      </c>
      <c r="C27" s="1" t="s">
        <v>6192</v>
      </c>
      <c r="D27" s="9" t="n">
        <v>0.5</v>
      </c>
      <c r="E27" s="1" t="n">
        <v>9.51</v>
      </c>
      <c r="F27" s="1" t="n">
        <v>1.902</v>
      </c>
      <c r="G27" s="1" t="n">
        <v>1.2363</v>
      </c>
    </row>
    <row r="28" customFormat="false" ht="15" hidden="false" customHeight="false" outlineLevel="0" collapsed="false">
      <c r="A28" s="1" t="s">
        <v>147</v>
      </c>
      <c r="B28" s="1" t="s">
        <v>6196</v>
      </c>
      <c r="C28" s="1" t="s">
        <v>6192</v>
      </c>
      <c r="D28" s="9" t="n">
        <v>1</v>
      </c>
      <c r="E28" s="1" t="n">
        <v>15.85</v>
      </c>
      <c r="F28" s="1" t="n">
        <v>1.585</v>
      </c>
      <c r="G28" s="1" t="n">
        <v>2.0605</v>
      </c>
    </row>
    <row r="29" customFormat="false" ht="15" hidden="false" customHeight="false" outlineLevel="0" collapsed="false">
      <c r="A29" s="1" t="s">
        <v>119</v>
      </c>
      <c r="B29" s="1" t="s">
        <v>6196</v>
      </c>
      <c r="C29" s="1" t="s">
        <v>6192</v>
      </c>
      <c r="D29" s="9" t="n">
        <v>2.5</v>
      </c>
      <c r="E29" s="1" t="n">
        <v>36.455</v>
      </c>
      <c r="F29" s="1" t="n">
        <v>1.4582</v>
      </c>
      <c r="G29" s="1" t="n">
        <v>4.73915</v>
      </c>
    </row>
    <row r="30" customFormat="false" ht="15" hidden="false" customHeight="false" outlineLevel="0" collapsed="false">
      <c r="A30" s="1" t="s">
        <v>92</v>
      </c>
      <c r="B30" s="1" t="s">
        <v>6196</v>
      </c>
      <c r="C30" s="1" t="s">
        <v>6193</v>
      </c>
      <c r="D30" s="9" t="n">
        <v>0.2</v>
      </c>
      <c r="E30" s="1" t="n">
        <v>4.365</v>
      </c>
      <c r="F30" s="1" t="n">
        <v>2.1825</v>
      </c>
      <c r="G30" s="1" t="n">
        <v>0.56745</v>
      </c>
    </row>
    <row r="31" customFormat="false" ht="15" hidden="false" customHeight="false" outlineLevel="0" collapsed="false">
      <c r="A31" s="1" t="s">
        <v>93</v>
      </c>
      <c r="B31" s="1" t="s">
        <v>6196</v>
      </c>
      <c r="C31" s="1" t="s">
        <v>6193</v>
      </c>
      <c r="D31" s="9" t="n">
        <v>0.5</v>
      </c>
      <c r="E31" s="1" t="n">
        <v>8.73</v>
      </c>
      <c r="F31" s="1" t="n">
        <v>1.746</v>
      </c>
      <c r="G31" s="1" t="n">
        <v>1.1349</v>
      </c>
    </row>
    <row r="32" customFormat="false" ht="15" hidden="false" customHeight="false" outlineLevel="0" collapsed="false">
      <c r="A32" s="1" t="s">
        <v>111</v>
      </c>
      <c r="B32" s="1" t="s">
        <v>6196</v>
      </c>
      <c r="C32" s="1" t="s">
        <v>6193</v>
      </c>
      <c r="D32" s="9" t="n">
        <v>1</v>
      </c>
      <c r="E32" s="1" t="n">
        <v>14.55</v>
      </c>
      <c r="F32" s="1" t="n">
        <v>1.455</v>
      </c>
      <c r="G32" s="1" t="n">
        <v>1.8915</v>
      </c>
    </row>
    <row r="33" customFormat="false" ht="15" hidden="false" customHeight="false" outlineLevel="0" collapsed="false">
      <c r="A33" s="1" t="s">
        <v>212</v>
      </c>
      <c r="B33" s="1" t="s">
        <v>6196</v>
      </c>
      <c r="C33" s="1" t="s">
        <v>6193</v>
      </c>
      <c r="D33" s="9" t="n">
        <v>2.5</v>
      </c>
      <c r="E33" s="1" t="n">
        <v>33.465</v>
      </c>
      <c r="F33" s="1" t="n">
        <v>1.3386</v>
      </c>
      <c r="G33" s="1" t="n">
        <v>4.35045</v>
      </c>
    </row>
    <row r="34" customFormat="false" ht="15" hidden="false" customHeight="false" outlineLevel="0" collapsed="false">
      <c r="A34" s="1" t="s">
        <v>53</v>
      </c>
      <c r="B34" s="1" t="s">
        <v>6196</v>
      </c>
      <c r="C34" s="1" t="s">
        <v>6194</v>
      </c>
      <c r="D34" s="9" t="n">
        <v>0.2</v>
      </c>
      <c r="E34" s="1" t="n">
        <v>3.885</v>
      </c>
      <c r="F34" s="1" t="n">
        <v>1.9425</v>
      </c>
      <c r="G34" s="1" t="n">
        <v>0.50505</v>
      </c>
    </row>
    <row r="35" customFormat="false" ht="15" hidden="false" customHeight="false" outlineLevel="0" collapsed="false">
      <c r="A35" s="1" t="s">
        <v>138</v>
      </c>
      <c r="B35" s="1" t="s">
        <v>6196</v>
      </c>
      <c r="C35" s="1" t="s">
        <v>6194</v>
      </c>
      <c r="D35" s="9" t="n">
        <v>0.5</v>
      </c>
      <c r="E35" s="1" t="n">
        <v>7.77</v>
      </c>
      <c r="F35" s="1" t="n">
        <v>1.554</v>
      </c>
      <c r="G35" s="1" t="n">
        <v>1.0101</v>
      </c>
    </row>
    <row r="36" customFormat="false" ht="15" hidden="false" customHeight="false" outlineLevel="0" collapsed="false">
      <c r="A36" s="1" t="s">
        <v>28</v>
      </c>
      <c r="B36" s="1" t="s">
        <v>6196</v>
      </c>
      <c r="C36" s="1" t="s">
        <v>6194</v>
      </c>
      <c r="D36" s="9" t="n">
        <v>1</v>
      </c>
      <c r="E36" s="1" t="n">
        <v>12.95</v>
      </c>
      <c r="F36" s="1" t="n">
        <v>1.295</v>
      </c>
      <c r="G36" s="1" t="n">
        <v>1.6835</v>
      </c>
    </row>
    <row r="37" customFormat="false" ht="15" hidden="false" customHeight="false" outlineLevel="0" collapsed="false">
      <c r="A37" s="1" t="s">
        <v>124</v>
      </c>
      <c r="B37" s="1" t="s">
        <v>6196</v>
      </c>
      <c r="C37" s="1" t="s">
        <v>6194</v>
      </c>
      <c r="D37" s="9" t="n">
        <v>2.5</v>
      </c>
      <c r="E37" s="1" t="n">
        <v>29.785</v>
      </c>
      <c r="F37" s="1" t="n">
        <v>1.1914</v>
      </c>
      <c r="G37" s="1" t="n">
        <v>3.87205</v>
      </c>
    </row>
    <row r="38" customFormat="false" ht="15" hidden="false" customHeight="false" outlineLevel="0" collapsed="false">
      <c r="A38" s="1" t="s">
        <v>269</v>
      </c>
      <c r="B38" s="1" t="s">
        <v>6197</v>
      </c>
      <c r="C38" s="1" t="s">
        <v>6192</v>
      </c>
      <c r="D38" s="9" t="n">
        <v>0.2</v>
      </c>
      <c r="E38" s="1" t="n">
        <v>4.455</v>
      </c>
      <c r="F38" s="1" t="n">
        <v>2.2275</v>
      </c>
      <c r="G38" s="1" t="n">
        <v>0.49005</v>
      </c>
    </row>
    <row r="39" customFormat="false" ht="15" hidden="false" customHeight="false" outlineLevel="0" collapsed="false">
      <c r="A39" s="1" t="s">
        <v>191</v>
      </c>
      <c r="B39" s="1" t="s">
        <v>6197</v>
      </c>
      <c r="C39" s="1" t="s">
        <v>6192</v>
      </c>
      <c r="D39" s="9" t="n">
        <v>0.5</v>
      </c>
      <c r="E39" s="1" t="n">
        <v>8.91</v>
      </c>
      <c r="F39" s="1" t="n">
        <v>1.782</v>
      </c>
      <c r="G39" s="1" t="n">
        <v>0.9801</v>
      </c>
    </row>
    <row r="40" customFormat="false" ht="15" hidden="false" customHeight="false" outlineLevel="0" collapsed="false">
      <c r="A40" s="1" t="s">
        <v>152</v>
      </c>
      <c r="B40" s="1" t="s">
        <v>6197</v>
      </c>
      <c r="C40" s="1" t="s">
        <v>6192</v>
      </c>
      <c r="D40" s="9" t="n">
        <v>1</v>
      </c>
      <c r="E40" s="1" t="n">
        <v>14.85</v>
      </c>
      <c r="F40" s="1" t="n">
        <v>1.485</v>
      </c>
      <c r="G40" s="1" t="n">
        <v>1.6335</v>
      </c>
    </row>
    <row r="41" customFormat="false" ht="15" hidden="false" customHeight="false" outlineLevel="0" collapsed="false">
      <c r="A41" s="1" t="s">
        <v>45</v>
      </c>
      <c r="B41" s="1" t="s">
        <v>6197</v>
      </c>
      <c r="C41" s="1" t="s">
        <v>6192</v>
      </c>
      <c r="D41" s="9" t="n">
        <v>2.5</v>
      </c>
      <c r="E41" s="1" t="n">
        <v>34.155</v>
      </c>
      <c r="F41" s="1" t="n">
        <v>1.3662</v>
      </c>
      <c r="G41" s="1" t="n">
        <v>3.75705</v>
      </c>
    </row>
    <row r="42" customFormat="false" ht="15" hidden="false" customHeight="false" outlineLevel="0" collapsed="false">
      <c r="A42" s="1" t="s">
        <v>79</v>
      </c>
      <c r="B42" s="1" t="s">
        <v>6197</v>
      </c>
      <c r="C42" s="1" t="s">
        <v>6193</v>
      </c>
      <c r="D42" s="9" t="n">
        <v>0.2</v>
      </c>
      <c r="E42" s="1" t="n">
        <v>4.125</v>
      </c>
      <c r="F42" s="1" t="n">
        <v>2.0625</v>
      </c>
      <c r="G42" s="1" t="n">
        <v>0.45375</v>
      </c>
    </row>
    <row r="43" customFormat="false" ht="15" hidden="false" customHeight="false" outlineLevel="0" collapsed="false">
      <c r="A43" s="1" t="s">
        <v>18</v>
      </c>
      <c r="B43" s="1" t="s">
        <v>6197</v>
      </c>
      <c r="C43" s="1" t="s">
        <v>6193</v>
      </c>
      <c r="D43" s="9" t="n">
        <v>0.5</v>
      </c>
      <c r="E43" s="1" t="n">
        <v>8.25</v>
      </c>
      <c r="F43" s="1" t="n">
        <v>1.65</v>
      </c>
      <c r="G43" s="1" t="n">
        <v>0.9075</v>
      </c>
    </row>
    <row r="44" customFormat="false" ht="15" hidden="false" customHeight="false" outlineLevel="0" collapsed="false">
      <c r="A44" s="1" t="s">
        <v>24</v>
      </c>
      <c r="B44" s="1" t="s">
        <v>6197</v>
      </c>
      <c r="C44" s="1" t="s">
        <v>6193</v>
      </c>
      <c r="D44" s="9" t="n">
        <v>1</v>
      </c>
      <c r="E44" s="1" t="n">
        <v>13.75</v>
      </c>
      <c r="F44" s="1" t="n">
        <v>1.375</v>
      </c>
      <c r="G44" s="1" t="n">
        <v>1.5125</v>
      </c>
    </row>
    <row r="45" customFormat="false" ht="15" hidden="false" customHeight="false" outlineLevel="0" collapsed="false">
      <c r="A45" s="1" t="s">
        <v>127</v>
      </c>
      <c r="B45" s="1" t="s">
        <v>6197</v>
      </c>
      <c r="C45" s="1" t="s">
        <v>6193</v>
      </c>
      <c r="D45" s="9" t="n">
        <v>2.5</v>
      </c>
      <c r="E45" s="1" t="n">
        <v>31.625</v>
      </c>
      <c r="F45" s="1" t="n">
        <v>1.265</v>
      </c>
      <c r="G45" s="1" t="n">
        <v>3.47875</v>
      </c>
    </row>
    <row r="46" customFormat="false" ht="15" hidden="false" customHeight="false" outlineLevel="0" collapsed="false">
      <c r="A46" s="1" t="s">
        <v>66</v>
      </c>
      <c r="B46" s="1" t="s">
        <v>6197</v>
      </c>
      <c r="C46" s="1" t="s">
        <v>6194</v>
      </c>
      <c r="D46" s="9" t="n">
        <v>0.2</v>
      </c>
      <c r="E46" s="1" t="n">
        <v>3.645</v>
      </c>
      <c r="F46" s="1" t="n">
        <v>1.8225</v>
      </c>
      <c r="G46" s="1" t="n">
        <v>0.40095</v>
      </c>
    </row>
    <row r="47" customFormat="false" ht="15" hidden="false" customHeight="false" outlineLevel="0" collapsed="false">
      <c r="A47" s="1" t="s">
        <v>31</v>
      </c>
      <c r="B47" s="1" t="s">
        <v>6197</v>
      </c>
      <c r="C47" s="1" t="s">
        <v>6194</v>
      </c>
      <c r="D47" s="9" t="n">
        <v>0.5</v>
      </c>
      <c r="E47" s="1" t="n">
        <v>7.29</v>
      </c>
      <c r="F47" s="1" t="n">
        <v>1.458</v>
      </c>
      <c r="G47" s="1" t="n">
        <v>0.8019</v>
      </c>
    </row>
    <row r="48" customFormat="false" ht="15" hidden="false" customHeight="false" outlineLevel="0" collapsed="false">
      <c r="A48" s="1" t="s">
        <v>260</v>
      </c>
      <c r="B48" s="1" t="s">
        <v>6197</v>
      </c>
      <c r="C48" s="1" t="s">
        <v>6194</v>
      </c>
      <c r="D48" s="9" t="n">
        <v>1</v>
      </c>
      <c r="E48" s="1" t="n">
        <v>12.15</v>
      </c>
      <c r="F48" s="1" t="n">
        <v>1.215</v>
      </c>
      <c r="G48" s="1" t="n">
        <v>1.3365</v>
      </c>
    </row>
    <row r="49" customFormat="false" ht="15" hidden="false" customHeight="false" outlineLevel="0" collapsed="false">
      <c r="A49" s="1" t="s">
        <v>545</v>
      </c>
      <c r="B49" s="1" t="s">
        <v>6197</v>
      </c>
      <c r="C49" s="1" t="s">
        <v>6194</v>
      </c>
      <c r="D49" s="9" t="n">
        <v>2.5</v>
      </c>
      <c r="E49" s="1" t="n">
        <v>27.945</v>
      </c>
      <c r="F49" s="1" t="n">
        <v>1.1178</v>
      </c>
      <c r="G49" s="1" t="n">
        <v>3.07395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2022-11-26T09:51:45Z</dcterms:created>
  <dc:creator/>
  <dc:description/>
  <dc:language>en-US</dc:language>
  <cp:lastModifiedBy/>
  <dcterms:modified xsi:type="dcterms:W3CDTF">2024-09-19T16:09:13Z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