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30" activeTab="4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  <sheet name="Задача 6" sheetId="6" r:id="rId6"/>
  </sheets>
  <calcPr calcId="162913"/>
</workbook>
</file>

<file path=xl/calcChain.xml><?xml version="1.0" encoding="utf-8"?>
<calcChain xmlns="http://schemas.openxmlformats.org/spreadsheetml/2006/main">
  <c r="F2" i="5" l="1"/>
  <c r="C104" i="6"/>
  <c r="D104" i="6" s="1"/>
  <c r="B104" i="6"/>
  <c r="D84" i="6"/>
  <c r="C84" i="6"/>
  <c r="B84" i="6"/>
  <c r="C60" i="6"/>
  <c r="D60" i="6" s="1"/>
  <c r="B60" i="6"/>
  <c r="C36" i="6"/>
  <c r="D36" i="6" s="1"/>
  <c r="B36" i="6"/>
  <c r="C16" i="6"/>
  <c r="D16" i="6" s="1"/>
  <c r="B16" i="6"/>
  <c r="D6" i="6"/>
  <c r="C6" i="6"/>
  <c r="B6" i="6"/>
  <c r="D56" i="5"/>
  <c r="F56" i="5" s="1"/>
  <c r="G55" i="5" s="1"/>
  <c r="B56" i="5"/>
  <c r="D55" i="5"/>
  <c r="F55" i="5" s="1"/>
  <c r="B55" i="5"/>
  <c r="F39" i="5"/>
  <c r="G38" i="5" s="1"/>
  <c r="F38" i="5"/>
  <c r="F21" i="5"/>
  <c r="G20" i="5"/>
  <c r="F20" i="5"/>
  <c r="F3" i="5"/>
  <c r="C76" i="4"/>
  <c r="F75" i="4" s="1"/>
  <c r="F60" i="4"/>
  <c r="H59" i="4" s="1"/>
  <c r="F59" i="4"/>
  <c r="C38" i="4"/>
  <c r="F37" i="4"/>
  <c r="F18" i="4"/>
  <c r="F2" i="4"/>
  <c r="A61" i="3"/>
  <c r="D61" i="3" s="1"/>
  <c r="D45" i="3"/>
  <c r="D44" i="3"/>
  <c r="A44" i="3"/>
  <c r="A7" i="3"/>
  <c r="D7" i="3" s="1"/>
  <c r="D142" i="2"/>
  <c r="D140" i="2"/>
  <c r="B142" i="2" s="1"/>
  <c r="B143" i="2" s="1"/>
  <c r="C120" i="2"/>
  <c r="B120" i="2"/>
  <c r="B123" i="2" s="1"/>
  <c r="B125" i="2" s="1"/>
  <c r="F95" i="2"/>
  <c r="E95" i="2"/>
  <c r="D95" i="2"/>
  <c r="C95" i="2"/>
  <c r="B97" i="2" s="1"/>
  <c r="E97" i="2" s="1"/>
  <c r="G97" i="2" s="1"/>
  <c r="B95" i="2"/>
  <c r="D77" i="2"/>
  <c r="F77" i="2" s="1"/>
  <c r="F79" i="2" s="1"/>
  <c r="B77" i="2"/>
  <c r="B79" i="2" s="1"/>
  <c r="F59" i="2"/>
  <c r="D59" i="2"/>
  <c r="B59" i="2"/>
  <c r="D56" i="2"/>
  <c r="F56" i="2" s="1"/>
  <c r="F63" i="2" s="1"/>
  <c r="B56" i="2"/>
  <c r="B63" i="2" s="1"/>
  <c r="F41" i="2"/>
  <c r="D41" i="2"/>
  <c r="B41" i="2"/>
  <c r="D38" i="2"/>
  <c r="F38" i="2" s="1"/>
  <c r="F45" i="2" s="1"/>
  <c r="B38" i="2"/>
  <c r="B45" i="2" s="1"/>
  <c r="E21" i="2"/>
  <c r="G21" i="2" s="1"/>
  <c r="B21" i="2"/>
  <c r="D4" i="2"/>
  <c r="F4" i="2" s="1"/>
  <c r="F5" i="2" s="1"/>
  <c r="B4" i="2"/>
  <c r="B5" i="2" s="1"/>
  <c r="D2" i="2"/>
  <c r="D105" i="1"/>
  <c r="C105" i="1"/>
  <c r="B105" i="1"/>
  <c r="D104" i="1"/>
  <c r="C104" i="1"/>
  <c r="G103" i="1"/>
  <c r="B104" i="1" s="1"/>
  <c r="D82" i="1"/>
  <c r="C82" i="1"/>
  <c r="B82" i="1"/>
  <c r="G80" i="1"/>
  <c r="C81" i="1" s="1"/>
  <c r="D61" i="1"/>
  <c r="C61" i="1"/>
  <c r="B61" i="1"/>
  <c r="B60" i="1"/>
  <c r="G59" i="1"/>
  <c r="D60" i="1" s="1"/>
  <c r="D41" i="1"/>
  <c r="C41" i="1"/>
  <c r="B41" i="1"/>
  <c r="D40" i="1"/>
  <c r="C40" i="1"/>
  <c r="B40" i="1"/>
  <c r="A44" i="1" s="1"/>
  <c r="G39" i="1"/>
  <c r="D4" i="1"/>
  <c r="C4" i="1"/>
  <c r="B4" i="1"/>
  <c r="D3" i="1"/>
  <c r="C3" i="1"/>
  <c r="G2" i="1"/>
  <c r="B3" i="1" s="1"/>
  <c r="B108" i="1" l="1"/>
  <c r="A108" i="1"/>
  <c r="G104" i="1"/>
  <c r="C108" i="1"/>
  <c r="B7" i="1"/>
  <c r="G3" i="1"/>
  <c r="A7" i="1"/>
  <c r="D7" i="1" s="1"/>
  <c r="C44" i="1"/>
  <c r="D108" i="1"/>
  <c r="D44" i="1"/>
  <c r="F142" i="2"/>
  <c r="F143" i="2" s="1"/>
  <c r="B44" i="1"/>
  <c r="A64" i="1"/>
  <c r="B64" i="1" s="1"/>
  <c r="D81" i="1"/>
  <c r="D123" i="2"/>
  <c r="F123" i="2" s="1"/>
  <c r="F125" i="2" s="1"/>
  <c r="D8" i="3"/>
  <c r="C60" i="1"/>
  <c r="G60" i="1" s="1"/>
  <c r="B81" i="1"/>
  <c r="G40" i="1"/>
  <c r="A85" i="1" l="1"/>
  <c r="C85" i="1" s="1"/>
  <c r="G81" i="1"/>
  <c r="D64" i="1"/>
  <c r="G108" i="1"/>
  <c r="G7" i="1"/>
  <c r="C64" i="1"/>
  <c r="G64" i="1" s="1"/>
  <c r="G44" i="1"/>
  <c r="C7" i="1"/>
  <c r="B85" i="1" l="1"/>
  <c r="D85" i="1"/>
  <c r="G85" i="1" l="1"/>
</calcChain>
</file>

<file path=xl/sharedStrings.xml><?xml version="1.0" encoding="utf-8"?>
<sst xmlns="http://schemas.openxmlformats.org/spreadsheetml/2006/main" count="334" uniqueCount="122">
  <si>
    <t>Завод</t>
  </si>
  <si>
    <t>ni</t>
  </si>
  <si>
    <t>Сумма ni</t>
  </si>
  <si>
    <t>P(Hi)</t>
  </si>
  <si>
    <t>Сумма P(Hi)</t>
  </si>
  <si>
    <t>P(A|Hi)</t>
  </si>
  <si>
    <t>P(A)</t>
  </si>
  <si>
    <t>P(H1|A)</t>
  </si>
  <si>
    <t>P(h2|A)</t>
  </si>
  <si>
    <t>P(H3|A)</t>
  </si>
  <si>
    <t>Сумма P(Hi|A)</t>
  </si>
  <si>
    <t>Условные вероятности</t>
  </si>
  <si>
    <t>колво деталей(ni)</t>
  </si>
  <si>
    <t>Сумма дет(ni)</t>
  </si>
  <si>
    <t>Сумма вер P(Hi)</t>
  </si>
  <si>
    <t>P(A)(Hi)</t>
  </si>
  <si>
    <t>P(H2|A)</t>
  </si>
  <si>
    <t>сумма P(Hi)A</t>
  </si>
  <si>
    <t>Условные вероятности(из условия)</t>
  </si>
  <si>
    <t>X</t>
  </si>
  <si>
    <t>P</t>
  </si>
  <si>
    <t>E(x)=</t>
  </si>
  <si>
    <t>E(x^2)=</t>
  </si>
  <si>
    <t>Var(X)=</t>
  </si>
  <si>
    <t>E(Q)=9E(X)</t>
  </si>
  <si>
    <t>Var(Q)=9Var(X)</t>
  </si>
  <si>
    <t>x</t>
  </si>
  <si>
    <t>p</t>
  </si>
  <si>
    <t>E(x)</t>
  </si>
  <si>
    <t>P(X&lt;"chislo")=</t>
  </si>
  <si>
    <t>"="</t>
  </si>
  <si>
    <t>Y</t>
  </si>
  <si>
    <t>E(Y)=</t>
  </si>
  <si>
    <t>E(Y^2)</t>
  </si>
  <si>
    <t>Var(Y)=</t>
  </si>
  <si>
    <t>E(X+Y)=</t>
  </si>
  <si>
    <t>Var(X-Y)=</t>
  </si>
  <si>
    <t>Капитал</t>
  </si>
  <si>
    <t>Кол-во партий</t>
  </si>
  <si>
    <t>E(Xi)=</t>
  </si>
  <si>
    <t>E(Xi^2)=</t>
  </si>
  <si>
    <t>Var(Xi)=</t>
  </si>
  <si>
    <t>E(K)=</t>
  </si>
  <si>
    <t>Var(K)</t>
  </si>
  <si>
    <t>E(X)</t>
  </si>
  <si>
    <t>Функция плотности вероятности распределения НСВ Х</t>
  </si>
  <si>
    <t>CB второй части задания</t>
  </si>
  <si>
    <t>f(x)=Cx^k</t>
  </si>
  <si>
    <t>Промежуток [a;b] локализации НСВ Х</t>
  </si>
  <si>
    <t>Y=X^n +B</t>
  </si>
  <si>
    <t>k=</t>
  </si>
  <si>
    <t>a=</t>
  </si>
  <si>
    <t>b=</t>
  </si>
  <si>
    <t>n=</t>
  </si>
  <si>
    <t>B=</t>
  </si>
  <si>
    <t xml:space="preserve">a, b </t>
  </si>
  <si>
    <t>промежуток</t>
  </si>
  <si>
    <t>k,n</t>
  </si>
  <si>
    <t>степень C</t>
  </si>
  <si>
    <t>B</t>
  </si>
  <si>
    <t>параметр ожидания</t>
  </si>
  <si>
    <t xml:space="preserve">C = </t>
  </si>
  <si>
    <t>При отсутсвии E(X^2 - a)</t>
  </si>
  <si>
    <t>Сверить через онлайн</t>
  </si>
  <si>
    <t>https://math.semestr.ru/math/expectation-continuous.php</t>
  </si>
  <si>
    <t>Функция плотности</t>
  </si>
  <si>
    <t>Вероятность</t>
  </si>
  <si>
    <t>f(x)=Ck^k</t>
  </si>
  <si>
    <t>Промежуток локализации</t>
  </si>
  <si>
    <t xml:space="preserve">промежуток </t>
  </si>
  <si>
    <t>k =</t>
  </si>
  <si>
    <t>a =</t>
  </si>
  <si>
    <t>b =</t>
  </si>
  <si>
    <t>x1 =</t>
  </si>
  <si>
    <t>x2 =</t>
  </si>
  <si>
    <t>k</t>
  </si>
  <si>
    <t xml:space="preserve">x1, x2 </t>
  </si>
  <si>
    <t>промежуток P</t>
  </si>
  <si>
    <t>C =</t>
  </si>
  <si>
    <t>С помощью бинарного распределения</t>
  </si>
  <si>
    <t>Параметры биноминального распределения СB</t>
  </si>
  <si>
    <t>Значение CB X</t>
  </si>
  <si>
    <t>Значение искомой вероятности</t>
  </si>
  <si>
    <t xml:space="preserve">n = </t>
  </si>
  <si>
    <t>k1 =</t>
  </si>
  <si>
    <t>p =</t>
  </si>
  <si>
    <t>k2 =</t>
  </si>
  <si>
    <t>k0 =</t>
  </si>
  <si>
    <t>https://math.semestr.ru/math/events.php</t>
  </si>
  <si>
    <t>Значение функции распределения</t>
  </si>
  <si>
    <t>Промежуток</t>
  </si>
  <si>
    <t>Параметры показательного распределения</t>
  </si>
  <si>
    <t>Лямбда бля</t>
  </si>
  <si>
    <t>F(x1) =</t>
  </si>
  <si>
    <t>F(x2) =</t>
  </si>
  <si>
    <t>m =</t>
  </si>
  <si>
    <t>q =</t>
  </si>
  <si>
    <t>Параметры нормального распределения</t>
  </si>
  <si>
    <t>Значение функции распредления</t>
  </si>
  <si>
    <t>m=</t>
  </si>
  <si>
    <t>t1</t>
  </si>
  <si>
    <t>F(t1)</t>
  </si>
  <si>
    <t>o=</t>
  </si>
  <si>
    <t>t2</t>
  </si>
  <si>
    <t>F(t2)</t>
  </si>
  <si>
    <t>Возможное решение</t>
  </si>
  <si>
    <t>P=1-e^(-(лямбда)*t)</t>
  </si>
  <si>
    <t>СВ</t>
  </si>
  <si>
    <t>o^2</t>
  </si>
  <si>
    <t>p(X,Y)</t>
  </si>
  <si>
    <t>E(X-y)</t>
  </si>
  <si>
    <t>Cov(X,y)</t>
  </si>
  <si>
    <t>Var(X-y)</t>
  </si>
  <si>
    <t>o^2 или Var</t>
  </si>
  <si>
    <t>2X+7Y</t>
  </si>
  <si>
    <t>E(2X+7Y)=</t>
  </si>
  <si>
    <t>Cov(X,Y)</t>
  </si>
  <si>
    <t>Var(2X+7Y)=</t>
  </si>
  <si>
    <t>Колво акций A</t>
  </si>
  <si>
    <t>Колво акций B</t>
  </si>
  <si>
    <t>E(2X+8Y)=</t>
  </si>
  <si>
    <t>Var(2X+8Y)=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</si>
</sst>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0000000000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name val="Arial"/>
    </font>
    <font>
      <u/>
      <sz val="11"/>
      <color rgb="FF0000FF"/>
      <name val="Arial"/>
    </font>
    <font>
      <u/>
      <sz val="11"/>
      <color rgb="FF0563C1"/>
      <name val="Arial"/>
    </font>
    <font>
      <b/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4" fillId="3" borderId="4" xfId="0" applyNumberFormat="1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3" fillId="2" borderId="9" xfId="0" applyFont="1" applyFill="1" applyBorder="1"/>
    <xf numFmtId="0" fontId="3" fillId="0" borderId="0" xfId="0" applyFont="1"/>
    <xf numFmtId="0" fontId="4" fillId="3" borderId="10" xfId="0" applyFont="1" applyFill="1" applyBorder="1"/>
    <xf numFmtId="0" fontId="2" fillId="4" borderId="0" xfId="0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0" fontId="3" fillId="2" borderId="9" xfId="0" applyFont="1" applyFill="1" applyBorder="1" applyAlignment="1"/>
    <xf numFmtId="0" fontId="3" fillId="2" borderId="7" xfId="0" applyFont="1" applyFill="1" applyBorder="1" applyAlignment="1"/>
    <xf numFmtId="0" fontId="3" fillId="6" borderId="0" xfId="0" applyFont="1" applyFill="1"/>
    <xf numFmtId="0" fontId="1" fillId="2" borderId="9" xfId="0" applyFont="1" applyFill="1" applyBorder="1" applyAlignment="1"/>
    <xf numFmtId="0" fontId="4" fillId="0" borderId="10" xfId="0" applyFont="1" applyBorder="1"/>
    <xf numFmtId="0" fontId="1" fillId="0" borderId="0" xfId="0" applyFont="1" applyAlignment="1"/>
    <xf numFmtId="0" fontId="1" fillId="3" borderId="0" xfId="0" applyFont="1" applyFill="1"/>
    <xf numFmtId="165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 applyAlignment="1"/>
    <xf numFmtId="0" fontId="1" fillId="3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6" borderId="0" xfId="0" applyFont="1" applyFill="1"/>
    <xf numFmtId="0" fontId="4" fillId="2" borderId="10" xfId="0" applyFont="1" applyFill="1" applyBorder="1" applyAlignment="1"/>
    <xf numFmtId="0" fontId="4" fillId="2" borderId="10" xfId="0" applyFont="1" applyFill="1" applyBorder="1"/>
    <xf numFmtId="0" fontId="3" fillId="3" borderId="9" xfId="0" applyFont="1" applyFill="1" applyBorder="1"/>
    <xf numFmtId="0" fontId="6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7" fillId="0" borderId="0" xfId="0" applyFont="1" applyAlignment="1"/>
    <xf numFmtId="164" fontId="1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4" fontId="1" fillId="2" borderId="0" xfId="0" applyNumberFormat="1" applyFont="1" applyFill="1" applyAlignment="1">
      <alignment vertical="center"/>
    </xf>
    <xf numFmtId="167" fontId="1" fillId="6" borderId="0" xfId="0" applyNumberFormat="1" applyFont="1" applyFill="1"/>
    <xf numFmtId="0" fontId="1" fillId="0" borderId="0" xfId="0" applyFont="1" applyAlignment="1">
      <alignment horizontal="center" vertical="center"/>
    </xf>
    <xf numFmtId="0" fontId="2" fillId="8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4" fillId="0" borderId="7" xfId="0" applyFont="1" applyBorder="1" applyAlignment="1">
      <alignment horizontal="center"/>
    </xf>
    <xf numFmtId="0" fontId="5" fillId="0" borderId="8" xfId="0" applyFont="1" applyBorder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5" fillId="0" borderId="11" xfId="0" applyFont="1" applyBorder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8" fillId="5" borderId="0" xfId="0" applyFont="1" applyFill="1"/>
    <xf numFmtId="0" fontId="1" fillId="0" borderId="0" xfId="0" applyFont="1" applyAlignment="1">
      <alignment horizontal="center"/>
    </xf>
    <xf numFmtId="165" fontId="1" fillId="3" borderId="0" xfId="0" applyNumberFormat="1" applyFont="1" applyFill="1"/>
    <xf numFmtId="0" fontId="1" fillId="2" borderId="0" xfId="0" applyFont="1" applyFill="1" applyAlignment="1"/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11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0</xdr:row>
      <xdr:rowOff>161925</xdr:rowOff>
    </xdr:from>
    <xdr:ext cx="4333875" cy="22764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152400</xdr:colOff>
      <xdr:row>14</xdr:row>
      <xdr:rowOff>19050</xdr:rowOff>
    </xdr:from>
    <xdr:ext cx="9258300" cy="3514725"/>
    <xdr:pic>
      <xdr:nvPicPr>
        <xdr:cNvPr id="3" name="image2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36</xdr:row>
      <xdr:rowOff>0</xdr:rowOff>
    </xdr:from>
    <xdr:ext cx="9286875" cy="3362325"/>
    <xdr:pic>
      <xdr:nvPicPr>
        <xdr:cNvPr id="4" name="image3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56</xdr:row>
      <xdr:rowOff>0</xdr:rowOff>
    </xdr:from>
    <xdr:ext cx="9382125" cy="3600450"/>
    <xdr:pic>
      <xdr:nvPicPr>
        <xdr:cNvPr id="5" name="image1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78</xdr:row>
      <xdr:rowOff>28575</xdr:rowOff>
    </xdr:from>
    <xdr:ext cx="9220200" cy="3752850"/>
    <xdr:pic>
      <xdr:nvPicPr>
        <xdr:cNvPr id="6" name="image6.png" title="Изображение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100</xdr:row>
      <xdr:rowOff>123825</xdr:rowOff>
    </xdr:from>
    <xdr:ext cx="9239250" cy="3448050"/>
    <xdr:pic>
      <xdr:nvPicPr>
        <xdr:cNvPr id="7" name="image4.png" title="Изображение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114300</xdr:colOff>
      <xdr:row>0</xdr:row>
      <xdr:rowOff>0</xdr:rowOff>
    </xdr:from>
    <xdr:ext cx="4276725" cy="2895600"/>
    <xdr:pic>
      <xdr:nvPicPr>
        <xdr:cNvPr id="2" name="image1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114300</xdr:colOff>
      <xdr:row>16</xdr:row>
      <xdr:rowOff>114300</xdr:rowOff>
    </xdr:from>
    <xdr:ext cx="6124575" cy="2152650"/>
    <xdr:pic>
      <xdr:nvPicPr>
        <xdr:cNvPr id="3" name="image9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114300</xdr:colOff>
      <xdr:row>29</xdr:row>
      <xdr:rowOff>28575</xdr:rowOff>
    </xdr:from>
    <xdr:ext cx="6705600" cy="2419350"/>
    <xdr:pic>
      <xdr:nvPicPr>
        <xdr:cNvPr id="4" name="image8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48</xdr:row>
      <xdr:rowOff>0</xdr:rowOff>
    </xdr:from>
    <xdr:ext cx="9286875" cy="3790950"/>
    <xdr:pic>
      <xdr:nvPicPr>
        <xdr:cNvPr id="5" name="image15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71</xdr:row>
      <xdr:rowOff>0</xdr:rowOff>
    </xdr:from>
    <xdr:ext cx="9363075" cy="3571875"/>
    <xdr:pic>
      <xdr:nvPicPr>
        <xdr:cNvPr id="6" name="image16.png" title="Изображение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92</xdr:row>
      <xdr:rowOff>0</xdr:rowOff>
    </xdr:from>
    <xdr:ext cx="9153525" cy="3790950"/>
    <xdr:pic>
      <xdr:nvPicPr>
        <xdr:cNvPr id="7" name="image13.png" title="Изображение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117</xdr:row>
      <xdr:rowOff>0</xdr:rowOff>
    </xdr:from>
    <xdr:ext cx="9191625" cy="3371850"/>
    <xdr:pic>
      <xdr:nvPicPr>
        <xdr:cNvPr id="8" name="image23.png" title="Изображение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138</xdr:row>
      <xdr:rowOff>0</xdr:rowOff>
    </xdr:from>
    <xdr:ext cx="9267825" cy="4581525"/>
    <xdr:pic>
      <xdr:nvPicPr>
        <xdr:cNvPr id="9" name="image17.png" title="Изображение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18</xdr:row>
      <xdr:rowOff>9525</xdr:rowOff>
    </xdr:from>
    <xdr:ext cx="6810375" cy="2971800"/>
    <xdr:pic>
      <xdr:nvPicPr>
        <xdr:cNvPr id="2" name="image2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36</xdr:row>
      <xdr:rowOff>123825</xdr:rowOff>
    </xdr:from>
    <xdr:ext cx="9210675" cy="3209925"/>
    <xdr:pic>
      <xdr:nvPicPr>
        <xdr:cNvPr id="3" name="image19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53</xdr:row>
      <xdr:rowOff>0</xdr:rowOff>
    </xdr:from>
    <xdr:ext cx="9210675" cy="4200525"/>
    <xdr:pic>
      <xdr:nvPicPr>
        <xdr:cNvPr id="4" name="image7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180975</xdr:colOff>
      <xdr:row>0</xdr:row>
      <xdr:rowOff>0</xdr:rowOff>
    </xdr:from>
    <xdr:ext cx="9229725" cy="2867025"/>
    <xdr:pic>
      <xdr:nvPicPr>
        <xdr:cNvPr id="2" name="image2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15</xdr:row>
      <xdr:rowOff>47625</xdr:rowOff>
    </xdr:from>
    <xdr:ext cx="9267825" cy="2914650"/>
    <xdr:pic>
      <xdr:nvPicPr>
        <xdr:cNvPr id="3" name="image2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180975</xdr:colOff>
      <xdr:row>35</xdr:row>
      <xdr:rowOff>9525</xdr:rowOff>
    </xdr:from>
    <xdr:ext cx="9191625" cy="2905125"/>
    <xdr:pic>
      <xdr:nvPicPr>
        <xdr:cNvPr id="4" name="image18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55</xdr:row>
      <xdr:rowOff>114300</xdr:rowOff>
    </xdr:from>
    <xdr:ext cx="8734425" cy="2952750"/>
    <xdr:pic>
      <xdr:nvPicPr>
        <xdr:cNvPr id="5" name="image25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1047750</xdr:colOff>
      <xdr:row>72</xdr:row>
      <xdr:rowOff>180975</xdr:rowOff>
    </xdr:from>
    <xdr:ext cx="9248775" cy="2914650"/>
    <xdr:pic>
      <xdr:nvPicPr>
        <xdr:cNvPr id="6" name="image12.png" title="Изображение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409575</xdr:colOff>
      <xdr:row>0</xdr:row>
      <xdr:rowOff>0</xdr:rowOff>
    </xdr:from>
    <xdr:ext cx="9172575" cy="3114675"/>
    <xdr:pic>
      <xdr:nvPicPr>
        <xdr:cNvPr id="2" name="image10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16</xdr:row>
      <xdr:rowOff>180975</xdr:rowOff>
    </xdr:from>
    <xdr:ext cx="9458325" cy="2933700"/>
    <xdr:pic>
      <xdr:nvPicPr>
        <xdr:cNvPr id="3" name="image20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35</xdr:row>
      <xdr:rowOff>0</xdr:rowOff>
    </xdr:from>
    <xdr:ext cx="9363075" cy="3048000"/>
    <xdr:pic>
      <xdr:nvPicPr>
        <xdr:cNvPr id="4" name="image11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52</xdr:row>
      <xdr:rowOff>171450</xdr:rowOff>
    </xdr:from>
    <xdr:ext cx="9239250" cy="2952750"/>
    <xdr:pic>
      <xdr:nvPicPr>
        <xdr:cNvPr id="5" name="image29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67</xdr:row>
      <xdr:rowOff>0</xdr:rowOff>
    </xdr:from>
    <xdr:ext cx="9258300" cy="2905125"/>
    <xdr:pic>
      <xdr:nvPicPr>
        <xdr:cNvPr id="6" name="image26.png" title="Изображение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962025</xdr:colOff>
      <xdr:row>30</xdr:row>
      <xdr:rowOff>28575</xdr:rowOff>
    </xdr:from>
    <xdr:ext cx="9239250" cy="3933825"/>
    <xdr:pic>
      <xdr:nvPicPr>
        <xdr:cNvPr id="2" name="image27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8</xdr:row>
      <xdr:rowOff>152400</xdr:rowOff>
    </xdr:from>
    <xdr:ext cx="8077200" cy="3848100"/>
    <xdr:pic>
      <xdr:nvPicPr>
        <xdr:cNvPr id="3" name="image3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54</xdr:row>
      <xdr:rowOff>0</xdr:rowOff>
    </xdr:from>
    <xdr:ext cx="9505950" cy="3762375"/>
    <xdr:pic>
      <xdr:nvPicPr>
        <xdr:cNvPr id="4" name="image28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77</xdr:row>
      <xdr:rowOff>0</xdr:rowOff>
    </xdr:from>
    <xdr:ext cx="9248775" cy="3676650"/>
    <xdr:pic>
      <xdr:nvPicPr>
        <xdr:cNvPr id="5" name="image32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98</xdr:row>
      <xdr:rowOff>0</xdr:rowOff>
    </xdr:from>
    <xdr:ext cx="9210675" cy="3800475"/>
    <xdr:pic>
      <xdr:nvPicPr>
        <xdr:cNvPr id="6" name="image30.png" title="Изображение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math.semestr.ru/math/expectation-continuous.ph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math.semestr.ru/math/events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2.625" defaultRowHeight="15" customHeight="1" x14ac:dyDescent="0.2"/>
  <cols>
    <col min="1" max="5" width="7.625" customWidth="1"/>
    <col min="6" max="6" width="10.25" customWidth="1"/>
    <col min="7" max="26" width="7.625" customWidth="1"/>
  </cols>
  <sheetData>
    <row r="1" spans="1:23" ht="14.25" customHeight="1" x14ac:dyDescent="0.25">
      <c r="A1" s="1" t="s">
        <v>0</v>
      </c>
      <c r="B1" s="1">
        <v>1</v>
      </c>
      <c r="C1" s="1">
        <v>2</v>
      </c>
      <c r="D1" s="1">
        <v>3</v>
      </c>
      <c r="Q1" s="2"/>
      <c r="R1" s="3"/>
      <c r="S1" s="3"/>
      <c r="T1" s="3"/>
      <c r="U1" s="4"/>
      <c r="V1" s="4"/>
      <c r="W1" s="4"/>
    </row>
    <row r="2" spans="1:23" ht="14.25" customHeight="1" x14ac:dyDescent="0.25">
      <c r="A2" s="1" t="s">
        <v>1</v>
      </c>
      <c r="B2" s="5">
        <v>0.17</v>
      </c>
      <c r="C2" s="6">
        <v>0.37</v>
      </c>
      <c r="D2" s="7">
        <v>0.46</v>
      </c>
      <c r="F2" s="1" t="s">
        <v>2</v>
      </c>
      <c r="G2" s="1">
        <f t="shared" ref="G2:G3" si="0">SUM(B2:D2)</f>
        <v>1</v>
      </c>
      <c r="Q2" s="2"/>
      <c r="R2" s="3"/>
      <c r="S2" s="3"/>
      <c r="T2" s="3"/>
      <c r="U2" s="4"/>
      <c r="V2" s="2"/>
      <c r="W2" s="3"/>
    </row>
    <row r="3" spans="1:23" ht="14.25" customHeight="1" x14ac:dyDescent="0.25">
      <c r="A3" s="1" t="s">
        <v>3</v>
      </c>
      <c r="B3" s="1">
        <f t="shared" ref="B3:D3" si="1">B2/$G2</f>
        <v>0.17</v>
      </c>
      <c r="C3" s="1">
        <f t="shared" si="1"/>
        <v>0.37</v>
      </c>
      <c r="D3" s="1">
        <f t="shared" si="1"/>
        <v>0.46</v>
      </c>
      <c r="F3" s="1" t="s">
        <v>4</v>
      </c>
      <c r="G3" s="1">
        <f t="shared" si="0"/>
        <v>1</v>
      </c>
      <c r="Q3" s="2"/>
      <c r="R3" s="3"/>
      <c r="S3" s="3"/>
      <c r="T3" s="3"/>
      <c r="U3" s="4"/>
      <c r="V3" s="2"/>
      <c r="W3" s="3"/>
    </row>
    <row r="4" spans="1:23" ht="14.25" customHeight="1" x14ac:dyDescent="0.25">
      <c r="A4" s="1" t="s">
        <v>5</v>
      </c>
      <c r="B4" s="1">
        <f t="shared" ref="B4:D4" si="2">1-B11</f>
        <v>0.95</v>
      </c>
      <c r="C4" s="1">
        <f t="shared" si="2"/>
        <v>0.92999999999999994</v>
      </c>
      <c r="D4" s="1">
        <f t="shared" si="2"/>
        <v>0.97</v>
      </c>
      <c r="Q4" s="2"/>
      <c r="R4" s="3"/>
      <c r="S4" s="3"/>
      <c r="T4" s="3"/>
      <c r="U4" s="4"/>
      <c r="V4" s="4"/>
      <c r="W4" s="4"/>
    </row>
    <row r="5" spans="1:23" ht="14.25" customHeight="1" x14ac:dyDescent="0.25">
      <c r="Q5" s="4"/>
      <c r="R5" s="4"/>
      <c r="S5" s="4"/>
      <c r="T5" s="4"/>
      <c r="U5" s="4"/>
      <c r="V5" s="4"/>
      <c r="W5" s="4"/>
    </row>
    <row r="6" spans="1:23" ht="14.25" customHeight="1" x14ac:dyDescent="0.25">
      <c r="A6" s="1" t="s">
        <v>6</v>
      </c>
      <c r="B6" s="1" t="s">
        <v>7</v>
      </c>
      <c r="C6" s="1" t="s">
        <v>8</v>
      </c>
      <c r="D6" s="1" t="s">
        <v>9</v>
      </c>
      <c r="Q6" s="2"/>
      <c r="R6" s="2"/>
      <c r="S6" s="2"/>
      <c r="T6" s="2"/>
      <c r="U6" s="4"/>
      <c r="V6" s="4"/>
      <c r="W6" s="4"/>
    </row>
    <row r="7" spans="1:23" ht="14.25" customHeight="1" x14ac:dyDescent="0.25">
      <c r="A7" s="8">
        <f>SUMPRODUCT(B3:D3,B4:D4)</f>
        <v>0.95179999999999998</v>
      </c>
      <c r="B7" s="9">
        <f>B3*B4/A7</f>
        <v>0.1696785038873713</v>
      </c>
      <c r="C7" s="9">
        <f>C3*C4/A7</f>
        <v>0.36152553057364989</v>
      </c>
      <c r="D7" s="10">
        <f>D3*D4/A7</f>
        <v>0.46879596553897879</v>
      </c>
      <c r="F7" s="1" t="s">
        <v>10</v>
      </c>
      <c r="G7" s="1">
        <f>SUM(B7:D7)</f>
        <v>1</v>
      </c>
      <c r="Q7" s="3"/>
      <c r="R7" s="3"/>
      <c r="S7" s="3"/>
      <c r="T7" s="3"/>
      <c r="U7" s="4"/>
      <c r="V7" s="2"/>
      <c r="W7" s="3"/>
    </row>
    <row r="8" spans="1:23" ht="14.25" customHeight="1" x14ac:dyDescent="0.25">
      <c r="Q8" s="4"/>
      <c r="R8" s="4"/>
      <c r="S8" s="4"/>
      <c r="T8" s="4"/>
      <c r="U8" s="4"/>
      <c r="V8" s="4"/>
      <c r="W8" s="4"/>
    </row>
    <row r="9" spans="1:23" ht="14.25" customHeight="1" x14ac:dyDescent="0.25">
      <c r="A9" s="1" t="s">
        <v>11</v>
      </c>
      <c r="Q9" s="2"/>
      <c r="R9" s="3"/>
      <c r="S9" s="3"/>
      <c r="T9" s="3"/>
      <c r="U9" s="4"/>
      <c r="V9" s="4"/>
      <c r="W9" s="4"/>
    </row>
    <row r="10" spans="1:23" ht="14.25" customHeight="1" x14ac:dyDescent="0.2"/>
    <row r="11" spans="1:23" ht="14.25" customHeight="1" x14ac:dyDescent="0.25">
      <c r="B11" s="11">
        <v>0.05</v>
      </c>
      <c r="C11" s="12">
        <v>7.0000000000000007E-2</v>
      </c>
      <c r="D11" s="13">
        <v>0.03</v>
      </c>
    </row>
    <row r="12" spans="1:23" ht="14.25" customHeight="1" x14ac:dyDescent="0.2"/>
    <row r="13" spans="1:23" ht="14.25" customHeight="1" x14ac:dyDescent="0.2"/>
    <row r="14" spans="1:23" ht="14.25" customHeight="1" x14ac:dyDescent="0.2"/>
    <row r="15" spans="1:23" ht="14.25" customHeight="1" x14ac:dyDescent="0.2"/>
    <row r="16" spans="1:23" ht="14.25" customHeight="1" x14ac:dyDescent="0.25">
      <c r="A16" s="2" t="s">
        <v>0</v>
      </c>
      <c r="B16" s="3">
        <v>1</v>
      </c>
      <c r="C16" s="3">
        <v>2</v>
      </c>
      <c r="D16" s="3">
        <v>3</v>
      </c>
      <c r="E16" s="4"/>
      <c r="F16" s="4"/>
      <c r="G16" s="4"/>
    </row>
    <row r="17" spans="1:7" ht="14.25" customHeight="1" x14ac:dyDescent="0.25">
      <c r="A17" s="2" t="s">
        <v>12</v>
      </c>
      <c r="B17" s="14">
        <v>6</v>
      </c>
      <c r="C17" s="14">
        <v>9</v>
      </c>
      <c r="D17" s="14">
        <v>8</v>
      </c>
      <c r="E17" s="4"/>
      <c r="F17" s="2" t="s">
        <v>13</v>
      </c>
      <c r="G17" s="3">
        <v>23</v>
      </c>
    </row>
    <row r="18" spans="1:7" ht="14.25" customHeight="1" x14ac:dyDescent="0.25">
      <c r="A18" s="2" t="s">
        <v>3</v>
      </c>
      <c r="B18" s="3">
        <v>0.26086999999999999</v>
      </c>
      <c r="C18" s="3">
        <v>0.39130399999999999</v>
      </c>
      <c r="D18" s="3">
        <v>0.34782600000000002</v>
      </c>
      <c r="E18" s="4"/>
      <c r="F18" s="2" t="s">
        <v>14</v>
      </c>
      <c r="G18" s="3">
        <v>1</v>
      </c>
    </row>
    <row r="19" spans="1:7" ht="14.25" customHeight="1" x14ac:dyDescent="0.25">
      <c r="A19" s="2" t="s">
        <v>15</v>
      </c>
      <c r="B19" s="3">
        <v>0.95</v>
      </c>
      <c r="C19" s="3">
        <v>0.92</v>
      </c>
      <c r="D19" s="3">
        <v>0.96</v>
      </c>
      <c r="E19" s="4"/>
      <c r="F19" s="4"/>
      <c r="G19" s="4"/>
    </row>
    <row r="20" spans="1:7" ht="14.25" customHeight="1" x14ac:dyDescent="0.25">
      <c r="A20" s="4"/>
      <c r="B20" s="4"/>
      <c r="C20" s="4"/>
      <c r="D20" s="4"/>
      <c r="E20" s="4"/>
      <c r="F20" s="4"/>
      <c r="G20" s="4"/>
    </row>
    <row r="21" spans="1:7" ht="14.25" customHeight="1" x14ac:dyDescent="0.25">
      <c r="A21" s="2" t="s">
        <v>6</v>
      </c>
      <c r="B21" s="2" t="s">
        <v>7</v>
      </c>
      <c r="C21" s="2" t="s">
        <v>16</v>
      </c>
      <c r="D21" s="2" t="s">
        <v>9</v>
      </c>
      <c r="E21" s="4"/>
      <c r="F21" s="4"/>
      <c r="G21" s="4"/>
    </row>
    <row r="22" spans="1:7" ht="14.25" customHeight="1" x14ac:dyDescent="0.25">
      <c r="A22" s="15">
        <v>0.94173899999999999</v>
      </c>
      <c r="B22" s="15">
        <v>0.263158</v>
      </c>
      <c r="C22" s="15">
        <v>0.38227100000000003</v>
      </c>
      <c r="D22" s="15">
        <v>0.35457100000000003</v>
      </c>
      <c r="E22" s="4"/>
      <c r="F22" s="2" t="s">
        <v>17</v>
      </c>
      <c r="G22" s="3">
        <v>1</v>
      </c>
    </row>
    <row r="23" spans="1:7" ht="14.25" customHeight="1" x14ac:dyDescent="0.25">
      <c r="A23" s="4"/>
      <c r="B23" s="4"/>
      <c r="C23" s="4"/>
      <c r="D23" s="4"/>
      <c r="E23" s="4"/>
      <c r="F23" s="4"/>
      <c r="G23" s="4"/>
    </row>
    <row r="24" spans="1:7" ht="14.25" customHeight="1" x14ac:dyDescent="0.25">
      <c r="A24" s="2" t="s">
        <v>18</v>
      </c>
      <c r="B24" s="3">
        <v>0.05</v>
      </c>
      <c r="C24" s="3">
        <v>0.08</v>
      </c>
      <c r="D24" s="3">
        <v>0.04</v>
      </c>
      <c r="E24" s="4"/>
      <c r="F24" s="4"/>
      <c r="G24" s="4"/>
    </row>
    <row r="25" spans="1:7" ht="14.25" customHeight="1" x14ac:dyDescent="0.2"/>
    <row r="26" spans="1:7" ht="14.25" customHeight="1" x14ac:dyDescent="0.2"/>
    <row r="27" spans="1:7" ht="14.25" customHeight="1" x14ac:dyDescent="0.2"/>
    <row r="28" spans="1:7" ht="14.25" customHeight="1" x14ac:dyDescent="0.2"/>
    <row r="29" spans="1:7" ht="14.25" customHeight="1" x14ac:dyDescent="0.2"/>
    <row r="30" spans="1:7" ht="14.25" customHeight="1" x14ac:dyDescent="0.2"/>
    <row r="31" spans="1:7" ht="14.25" customHeight="1" x14ac:dyDescent="0.2"/>
    <row r="32" spans="1:7" ht="14.25" customHeight="1" x14ac:dyDescent="0.2"/>
    <row r="33" spans="1:7" ht="14.25" customHeight="1" x14ac:dyDescent="0.2"/>
    <row r="34" spans="1:7" ht="14.25" customHeight="1" x14ac:dyDescent="0.2"/>
    <row r="35" spans="1:7" ht="14.25" customHeight="1" x14ac:dyDescent="0.2"/>
    <row r="36" spans="1:7" ht="14.25" customHeight="1" x14ac:dyDescent="0.2"/>
    <row r="37" spans="1:7" ht="14.25" customHeight="1" x14ac:dyDescent="0.2"/>
    <row r="38" spans="1:7" ht="14.25" customHeight="1" x14ac:dyDescent="0.25">
      <c r="A38" s="1" t="s">
        <v>0</v>
      </c>
      <c r="B38" s="1">
        <v>1</v>
      </c>
      <c r="C38" s="1">
        <v>2</v>
      </c>
      <c r="D38" s="1">
        <v>3</v>
      </c>
    </row>
    <row r="39" spans="1:7" ht="14.25" customHeight="1" x14ac:dyDescent="0.25">
      <c r="A39" s="1" t="s">
        <v>1</v>
      </c>
      <c r="B39" s="5">
        <v>0.28999999999999998</v>
      </c>
      <c r="C39" s="6">
        <v>0.47</v>
      </c>
      <c r="D39" s="7">
        <v>0.24</v>
      </c>
      <c r="F39" s="1" t="s">
        <v>2</v>
      </c>
      <c r="G39" s="1">
        <f t="shared" ref="G39:G40" si="3">SUM(B39:D39)</f>
        <v>1</v>
      </c>
    </row>
    <row r="40" spans="1:7" ht="14.25" customHeight="1" x14ac:dyDescent="0.25">
      <c r="A40" s="1" t="s">
        <v>3</v>
      </c>
      <c r="B40" s="1">
        <f t="shared" ref="B40:D40" si="4">B39/$G39</f>
        <v>0.28999999999999998</v>
      </c>
      <c r="C40" s="1">
        <f t="shared" si="4"/>
        <v>0.47</v>
      </c>
      <c r="D40" s="1">
        <f t="shared" si="4"/>
        <v>0.24</v>
      </c>
      <c r="F40" s="1" t="s">
        <v>4</v>
      </c>
      <c r="G40" s="1">
        <f t="shared" si="3"/>
        <v>1</v>
      </c>
    </row>
    <row r="41" spans="1:7" ht="14.25" customHeight="1" x14ac:dyDescent="0.25">
      <c r="A41" s="1" t="s">
        <v>5</v>
      </c>
      <c r="B41" s="1">
        <f t="shared" ref="B41:D41" si="5">1-B48</f>
        <v>0.98499999999999999</v>
      </c>
      <c r="C41" s="1">
        <f t="shared" si="5"/>
        <v>0.98299999999999998</v>
      </c>
      <c r="D41" s="1">
        <f t="shared" si="5"/>
        <v>0.995</v>
      </c>
    </row>
    <row r="42" spans="1:7" ht="14.25" customHeight="1" x14ac:dyDescent="0.2"/>
    <row r="43" spans="1:7" ht="14.25" customHeight="1" x14ac:dyDescent="0.25">
      <c r="A43" s="1" t="s">
        <v>6</v>
      </c>
      <c r="B43" s="1" t="s">
        <v>7</v>
      </c>
      <c r="C43" s="1" t="s">
        <v>8</v>
      </c>
      <c r="D43" s="1" t="s">
        <v>9</v>
      </c>
    </row>
    <row r="44" spans="1:7" ht="14.25" customHeight="1" x14ac:dyDescent="0.25">
      <c r="A44" s="8">
        <f>SUMPRODUCT(B40:D40,B41:D41)</f>
        <v>0.98646</v>
      </c>
      <c r="B44" s="9">
        <f>B40*B41/A44</f>
        <v>0.28957078847596451</v>
      </c>
      <c r="C44" s="9">
        <f>C40*C41/A44</f>
        <v>0.46835147902601215</v>
      </c>
      <c r="D44" s="10">
        <f>D40*D41/A44</f>
        <v>0.24207773249802322</v>
      </c>
      <c r="F44" s="1" t="s">
        <v>10</v>
      </c>
      <c r="G44" s="1">
        <f>SUM(B44:D44)</f>
        <v>0.99999999999999989</v>
      </c>
    </row>
    <row r="45" spans="1:7" ht="14.25" customHeight="1" x14ac:dyDescent="0.2"/>
    <row r="46" spans="1:7" ht="14.25" customHeight="1" x14ac:dyDescent="0.25">
      <c r="A46" s="1" t="s">
        <v>11</v>
      </c>
    </row>
    <row r="47" spans="1:7" ht="14.25" customHeight="1" x14ac:dyDescent="0.2"/>
    <row r="48" spans="1:7" ht="14.25" customHeight="1" x14ac:dyDescent="0.25">
      <c r="B48" s="11">
        <v>1.4999999999999999E-2</v>
      </c>
      <c r="C48" s="12">
        <v>1.7000000000000001E-2</v>
      </c>
      <c r="D48" s="13">
        <v>5.0000000000000001E-3</v>
      </c>
    </row>
    <row r="49" spans="1:7" ht="14.25" customHeight="1" x14ac:dyDescent="0.2"/>
    <row r="50" spans="1:7" ht="14.25" customHeight="1" x14ac:dyDescent="0.2"/>
    <row r="51" spans="1:7" ht="14.25" customHeight="1" x14ac:dyDescent="0.2"/>
    <row r="52" spans="1:7" ht="14.25" customHeight="1" x14ac:dyDescent="0.2"/>
    <row r="53" spans="1:7" ht="14.25" customHeight="1" x14ac:dyDescent="0.2"/>
    <row r="54" spans="1:7" ht="14.25" customHeight="1" x14ac:dyDescent="0.2"/>
    <row r="55" spans="1:7" ht="14.25" customHeight="1" x14ac:dyDescent="0.2"/>
    <row r="56" spans="1:7" ht="14.25" customHeight="1" x14ac:dyDescent="0.2"/>
    <row r="57" spans="1:7" ht="14.25" customHeight="1" x14ac:dyDescent="0.2"/>
    <row r="58" spans="1:7" ht="14.25" customHeight="1" x14ac:dyDescent="0.25">
      <c r="A58" s="1" t="s">
        <v>0</v>
      </c>
      <c r="B58" s="1">
        <v>1</v>
      </c>
      <c r="C58" s="1">
        <v>2</v>
      </c>
      <c r="D58" s="1">
        <v>3</v>
      </c>
    </row>
    <row r="59" spans="1:7" ht="14.25" customHeight="1" x14ac:dyDescent="0.25">
      <c r="A59" s="1" t="s">
        <v>1</v>
      </c>
      <c r="B59" s="5">
        <v>5</v>
      </c>
      <c r="C59" s="6">
        <v>7</v>
      </c>
      <c r="D59" s="7">
        <v>9</v>
      </c>
      <c r="F59" s="1" t="s">
        <v>2</v>
      </c>
      <c r="G59" s="1">
        <f t="shared" ref="G59:G60" si="6">SUM(B59:D59)</f>
        <v>21</v>
      </c>
    </row>
    <row r="60" spans="1:7" ht="14.25" customHeight="1" x14ac:dyDescent="0.25">
      <c r="A60" s="1" t="s">
        <v>3</v>
      </c>
      <c r="B60" s="1">
        <f t="shared" ref="B60:D60" si="7">B59/$G59</f>
        <v>0.23809523809523808</v>
      </c>
      <c r="C60" s="1">
        <f t="shared" si="7"/>
        <v>0.33333333333333331</v>
      </c>
      <c r="D60" s="1">
        <f t="shared" si="7"/>
        <v>0.42857142857142855</v>
      </c>
      <c r="F60" s="1" t="s">
        <v>4</v>
      </c>
      <c r="G60" s="1">
        <f t="shared" si="6"/>
        <v>1</v>
      </c>
    </row>
    <row r="61" spans="1:7" ht="14.25" customHeight="1" x14ac:dyDescent="0.25">
      <c r="A61" s="1" t="s">
        <v>5</v>
      </c>
      <c r="B61" s="1">
        <f t="shared" ref="B61:D61" si="8">1-B68</f>
        <v>0.65999999999999992</v>
      </c>
      <c r="C61" s="1">
        <f t="shared" si="8"/>
        <v>0.36</v>
      </c>
      <c r="D61" s="1">
        <f t="shared" si="8"/>
        <v>0.86</v>
      </c>
    </row>
    <row r="62" spans="1:7" ht="14.25" customHeight="1" x14ac:dyDescent="0.2"/>
    <row r="63" spans="1:7" ht="14.25" customHeight="1" x14ac:dyDescent="0.25">
      <c r="A63" s="1" t="s">
        <v>6</v>
      </c>
      <c r="B63" s="1" t="s">
        <v>7</v>
      </c>
      <c r="C63" s="1" t="s">
        <v>8</v>
      </c>
      <c r="D63" s="1" t="s">
        <v>9</v>
      </c>
    </row>
    <row r="64" spans="1:7" ht="14.25" customHeight="1" x14ac:dyDescent="0.25">
      <c r="A64" s="8">
        <f>SUMPRODUCT(B60:D60,B61:D61)</f>
        <v>0.64571428571428569</v>
      </c>
      <c r="B64" s="9">
        <f>B60*B61/A64</f>
        <v>0.24336283185840704</v>
      </c>
      <c r="C64" s="9">
        <f>C60*C61/A64</f>
        <v>0.18584070796460178</v>
      </c>
      <c r="D64" s="10">
        <f>D60*D61/A64</f>
        <v>0.57079646017699115</v>
      </c>
      <c r="F64" s="1" t="s">
        <v>10</v>
      </c>
      <c r="G64" s="1">
        <f>SUM(B64:D64)</f>
        <v>1</v>
      </c>
    </row>
    <row r="65" spans="1:7" ht="14.25" customHeight="1" x14ac:dyDescent="0.2"/>
    <row r="66" spans="1:7" ht="14.25" customHeight="1" x14ac:dyDescent="0.25">
      <c r="A66" s="1" t="s">
        <v>11</v>
      </c>
    </row>
    <row r="67" spans="1:7" ht="14.25" customHeight="1" x14ac:dyDescent="0.2"/>
    <row r="68" spans="1:7" ht="14.25" customHeight="1" x14ac:dyDescent="0.25">
      <c r="B68" s="11">
        <v>0.34</v>
      </c>
      <c r="C68" s="12">
        <v>0.64</v>
      </c>
      <c r="D68" s="13">
        <v>0.14000000000000001</v>
      </c>
    </row>
    <row r="69" spans="1:7" ht="14.25" customHeight="1" x14ac:dyDescent="0.2"/>
    <row r="70" spans="1:7" ht="14.25" customHeight="1" x14ac:dyDescent="0.2"/>
    <row r="71" spans="1:7" ht="14.25" customHeight="1" x14ac:dyDescent="0.2"/>
    <row r="72" spans="1:7" ht="14.25" customHeight="1" x14ac:dyDescent="0.2"/>
    <row r="73" spans="1:7" ht="14.25" customHeight="1" x14ac:dyDescent="0.2"/>
    <row r="74" spans="1:7" ht="14.25" customHeight="1" x14ac:dyDescent="0.2"/>
    <row r="75" spans="1:7" ht="14.25" customHeight="1" x14ac:dyDescent="0.2"/>
    <row r="76" spans="1:7" ht="14.25" customHeight="1" x14ac:dyDescent="0.2"/>
    <row r="77" spans="1:7" ht="14.25" customHeight="1" x14ac:dyDescent="0.2"/>
    <row r="78" spans="1:7" ht="14.25" customHeight="1" x14ac:dyDescent="0.2"/>
    <row r="79" spans="1:7" ht="14.25" customHeight="1" x14ac:dyDescent="0.25">
      <c r="A79" s="1" t="s">
        <v>0</v>
      </c>
      <c r="B79" s="1">
        <v>1</v>
      </c>
      <c r="C79" s="1">
        <v>2</v>
      </c>
      <c r="D79" s="1">
        <v>3</v>
      </c>
    </row>
    <row r="80" spans="1:7" ht="14.25" customHeight="1" x14ac:dyDescent="0.25">
      <c r="A80" s="1" t="s">
        <v>1</v>
      </c>
      <c r="B80" s="5">
        <v>0.4</v>
      </c>
      <c r="C80" s="6">
        <v>0.4</v>
      </c>
      <c r="D80" s="7">
        <v>0.2</v>
      </c>
      <c r="F80" s="1" t="s">
        <v>2</v>
      </c>
      <c r="G80" s="1">
        <f t="shared" ref="G80:G81" si="9">SUM(B80:D80)</f>
        <v>1</v>
      </c>
    </row>
    <row r="81" spans="1:7" ht="14.25" customHeight="1" x14ac:dyDescent="0.25">
      <c r="A81" s="1" t="s">
        <v>3</v>
      </c>
      <c r="B81" s="1">
        <f t="shared" ref="B81:D81" si="10">B80/$G80</f>
        <v>0.4</v>
      </c>
      <c r="C81" s="1">
        <f t="shared" si="10"/>
        <v>0.4</v>
      </c>
      <c r="D81" s="1">
        <f t="shared" si="10"/>
        <v>0.2</v>
      </c>
      <c r="F81" s="1" t="s">
        <v>4</v>
      </c>
      <c r="G81" s="1">
        <f t="shared" si="9"/>
        <v>1</v>
      </c>
    </row>
    <row r="82" spans="1:7" ht="14.25" customHeight="1" x14ac:dyDescent="0.25">
      <c r="A82" s="1" t="s">
        <v>5</v>
      </c>
      <c r="B82" s="1">
        <f t="shared" ref="B82:D82" si="11">1-B89</f>
        <v>0.9</v>
      </c>
      <c r="C82" s="1">
        <f t="shared" si="11"/>
        <v>0.44999999999999996</v>
      </c>
      <c r="D82" s="1">
        <f t="shared" si="11"/>
        <v>0.8</v>
      </c>
    </row>
    <row r="83" spans="1:7" ht="14.25" customHeight="1" x14ac:dyDescent="0.2"/>
    <row r="84" spans="1:7" ht="14.25" customHeight="1" x14ac:dyDescent="0.25">
      <c r="A84" s="1" t="s">
        <v>6</v>
      </c>
      <c r="B84" s="1" t="s">
        <v>7</v>
      </c>
      <c r="C84" s="1" t="s">
        <v>8</v>
      </c>
      <c r="D84" s="1" t="s">
        <v>9</v>
      </c>
    </row>
    <row r="85" spans="1:7" ht="14.25" customHeight="1" x14ac:dyDescent="0.25">
      <c r="A85" s="8">
        <f>SUMPRODUCT(B81:D81,B82:D82)</f>
        <v>0.70000000000000007</v>
      </c>
      <c r="B85" s="9">
        <f>B81*B82/A85</f>
        <v>0.51428571428571435</v>
      </c>
      <c r="C85" s="9">
        <f>C81*C82/A85</f>
        <v>0.25714285714285712</v>
      </c>
      <c r="D85" s="10">
        <f>D81*D82/A85</f>
        <v>0.22857142857142859</v>
      </c>
      <c r="F85" s="1" t="s">
        <v>10</v>
      </c>
      <c r="G85" s="1">
        <f>SUM(B85:D85)</f>
        <v>1</v>
      </c>
    </row>
    <row r="86" spans="1:7" ht="14.25" customHeight="1" x14ac:dyDescent="0.2"/>
    <row r="87" spans="1:7" ht="14.25" customHeight="1" x14ac:dyDescent="0.25">
      <c r="A87" s="1" t="s">
        <v>11</v>
      </c>
    </row>
    <row r="88" spans="1:7" ht="14.25" customHeight="1" x14ac:dyDescent="0.2"/>
    <row r="89" spans="1:7" ht="14.25" customHeight="1" x14ac:dyDescent="0.25">
      <c r="B89" s="11">
        <v>0.1</v>
      </c>
      <c r="C89" s="12">
        <v>0.55000000000000004</v>
      </c>
      <c r="D89" s="13">
        <v>0.2</v>
      </c>
    </row>
    <row r="90" spans="1:7" ht="14.25" customHeight="1" x14ac:dyDescent="0.2"/>
    <row r="91" spans="1:7" ht="14.25" customHeight="1" x14ac:dyDescent="0.2"/>
    <row r="92" spans="1:7" ht="14.25" customHeight="1" x14ac:dyDescent="0.2"/>
    <row r="93" spans="1:7" ht="14.25" customHeight="1" x14ac:dyDescent="0.2"/>
    <row r="94" spans="1:7" ht="14.25" customHeight="1" x14ac:dyDescent="0.2"/>
    <row r="95" spans="1:7" ht="14.25" customHeight="1" x14ac:dyDescent="0.2"/>
    <row r="96" spans="1:7" ht="14.25" customHeight="1" x14ac:dyDescent="0.2"/>
    <row r="97" spans="1:7" ht="14.25" customHeight="1" x14ac:dyDescent="0.2"/>
    <row r="98" spans="1:7" ht="14.25" customHeight="1" x14ac:dyDescent="0.2"/>
    <row r="99" spans="1:7" ht="14.25" customHeight="1" x14ac:dyDescent="0.2"/>
    <row r="100" spans="1:7" ht="14.25" customHeight="1" x14ac:dyDescent="0.2"/>
    <row r="101" spans="1:7" ht="14.25" customHeight="1" x14ac:dyDescent="0.2"/>
    <row r="102" spans="1:7" ht="14.25" customHeight="1" x14ac:dyDescent="0.25">
      <c r="A102" s="1" t="s">
        <v>0</v>
      </c>
      <c r="B102" s="1">
        <v>1</v>
      </c>
      <c r="C102" s="1">
        <v>2</v>
      </c>
      <c r="D102" s="1">
        <v>3</v>
      </c>
    </row>
    <row r="103" spans="1:7" ht="14.25" customHeight="1" x14ac:dyDescent="0.25">
      <c r="A103" s="1" t="s">
        <v>1</v>
      </c>
      <c r="B103" s="5">
        <v>0.3</v>
      </c>
      <c r="C103" s="6">
        <v>0.3</v>
      </c>
      <c r="D103" s="7">
        <v>0.4</v>
      </c>
      <c r="F103" s="1" t="s">
        <v>2</v>
      </c>
      <c r="G103" s="1">
        <f t="shared" ref="G103:G104" si="12">SUM(B103:D103)</f>
        <v>1</v>
      </c>
    </row>
    <row r="104" spans="1:7" ht="14.25" customHeight="1" x14ac:dyDescent="0.25">
      <c r="A104" s="1" t="s">
        <v>3</v>
      </c>
      <c r="B104" s="1">
        <f t="shared" ref="B104:D104" si="13">B103/$G103</f>
        <v>0.3</v>
      </c>
      <c r="C104" s="1">
        <f t="shared" si="13"/>
        <v>0.3</v>
      </c>
      <c r="D104" s="1">
        <f t="shared" si="13"/>
        <v>0.4</v>
      </c>
      <c r="F104" s="1" t="s">
        <v>4</v>
      </c>
      <c r="G104" s="1">
        <f t="shared" si="12"/>
        <v>1</v>
      </c>
    </row>
    <row r="105" spans="1:7" ht="14.25" customHeight="1" x14ac:dyDescent="0.25">
      <c r="A105" s="1" t="s">
        <v>5</v>
      </c>
      <c r="B105" s="1">
        <f t="shared" ref="B105:D105" si="14">1-B112</f>
        <v>0.75</v>
      </c>
      <c r="C105" s="1">
        <f t="shared" si="14"/>
        <v>0.44999999999999996</v>
      </c>
      <c r="D105" s="1">
        <f t="shared" si="14"/>
        <v>0.95</v>
      </c>
    </row>
    <row r="106" spans="1:7" ht="14.25" customHeight="1" x14ac:dyDescent="0.2"/>
    <row r="107" spans="1:7" ht="14.25" customHeight="1" x14ac:dyDescent="0.25">
      <c r="A107" s="1" t="s">
        <v>6</v>
      </c>
      <c r="B107" s="1" t="s">
        <v>7</v>
      </c>
      <c r="C107" s="1" t="s">
        <v>8</v>
      </c>
      <c r="D107" s="1" t="s">
        <v>9</v>
      </c>
    </row>
    <row r="108" spans="1:7" ht="14.25" customHeight="1" x14ac:dyDescent="0.25">
      <c r="A108" s="8">
        <f>SUMPRODUCT(B104:D104,B105:D105)</f>
        <v>0.74</v>
      </c>
      <c r="B108" s="9">
        <f>B104*B105/A108</f>
        <v>0.304054054054054</v>
      </c>
      <c r="C108" s="9">
        <f>C104*C105/A108</f>
        <v>0.1824324324324324</v>
      </c>
      <c r="D108" s="10">
        <f>D104*D105/A108</f>
        <v>0.51351351351351349</v>
      </c>
      <c r="F108" s="1" t="s">
        <v>10</v>
      </c>
      <c r="G108" s="1">
        <f>SUM(B108:D108)</f>
        <v>0.99999999999999989</v>
      </c>
    </row>
    <row r="109" spans="1:7" ht="14.25" customHeight="1" x14ac:dyDescent="0.2"/>
    <row r="110" spans="1:7" ht="14.25" customHeight="1" x14ac:dyDescent="0.25">
      <c r="A110" s="1" t="s">
        <v>11</v>
      </c>
    </row>
    <row r="111" spans="1:7" ht="14.25" customHeight="1" x14ac:dyDescent="0.2"/>
    <row r="112" spans="1:7" ht="14.25" customHeight="1" x14ac:dyDescent="0.25">
      <c r="B112" s="11">
        <v>0.25</v>
      </c>
      <c r="C112" s="12">
        <v>0.55000000000000004</v>
      </c>
      <c r="D112" s="13">
        <v>0.05</v>
      </c>
    </row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82" workbookViewId="0">
      <selection activeCell="F73" sqref="F73"/>
    </sheetView>
  </sheetViews>
  <sheetFormatPr defaultColWidth="12.625" defaultRowHeight="15" customHeight="1" x14ac:dyDescent="0.2"/>
  <cols>
    <col min="1" max="4" width="7.625" customWidth="1"/>
    <col min="5" max="5" width="12.125" customWidth="1"/>
    <col min="6" max="26" width="7.625" customWidth="1"/>
  </cols>
  <sheetData>
    <row r="1" spans="1:6" ht="14.25" customHeight="1" x14ac:dyDescent="0.25">
      <c r="A1" s="54" t="s">
        <v>19</v>
      </c>
      <c r="B1" s="55"/>
      <c r="C1" s="16">
        <v>0</v>
      </c>
      <c r="D1" s="16">
        <v>1</v>
      </c>
      <c r="E1" s="16">
        <v>2</v>
      </c>
      <c r="F1" s="16">
        <v>5</v>
      </c>
    </row>
    <row r="2" spans="1:6" ht="14.25" customHeight="1" x14ac:dyDescent="0.25">
      <c r="A2" s="54" t="s">
        <v>20</v>
      </c>
      <c r="B2" s="55"/>
      <c r="C2" s="16">
        <v>0.3</v>
      </c>
      <c r="D2" s="16">
        <f>1-(C2 + E2 + F2)</f>
        <v>0.5</v>
      </c>
      <c r="E2" s="16">
        <v>0.1</v>
      </c>
      <c r="F2" s="16">
        <v>0.1</v>
      </c>
    </row>
    <row r="3" spans="1:6" ht="14.25" customHeight="1" x14ac:dyDescent="0.2"/>
    <row r="4" spans="1:6" ht="14.25" customHeight="1" x14ac:dyDescent="0.25">
      <c r="A4" s="17" t="s">
        <v>21</v>
      </c>
      <c r="B4" s="18">
        <f>SUMPRODUCT(C1:F1,C2:F2)</f>
        <v>1.2</v>
      </c>
      <c r="C4" s="17" t="s">
        <v>22</v>
      </c>
      <c r="D4" s="18">
        <f>SUMPRODUCT(C1:F1^2,C2:F2)</f>
        <v>3.4</v>
      </c>
      <c r="E4" s="17" t="s">
        <v>23</v>
      </c>
      <c r="F4" s="18">
        <f>D4 - B4^2</f>
        <v>1.96</v>
      </c>
    </row>
    <row r="5" spans="1:6" ht="14.25" customHeight="1" x14ac:dyDescent="0.25">
      <c r="A5" s="17" t="s">
        <v>24</v>
      </c>
      <c r="B5" s="18">
        <f>9*B4</f>
        <v>10.799999999999999</v>
      </c>
      <c r="E5" s="17" t="s">
        <v>25</v>
      </c>
      <c r="F5" s="18">
        <f>9*F4</f>
        <v>17.64</v>
      </c>
    </row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spans="1:7" ht="14.25" customHeight="1" x14ac:dyDescent="0.2"/>
    <row r="18" spans="1:7" ht="14.25" customHeight="1" x14ac:dyDescent="0.25">
      <c r="A18" s="56" t="s">
        <v>26</v>
      </c>
      <c r="B18" s="57"/>
      <c r="C18" s="19">
        <v>0</v>
      </c>
      <c r="D18" s="19">
        <v>0.1</v>
      </c>
      <c r="E18" s="19">
        <v>0.3</v>
      </c>
      <c r="F18" s="19">
        <v>0.4</v>
      </c>
      <c r="G18" s="19">
        <v>0.6</v>
      </c>
    </row>
    <row r="19" spans="1:7" ht="14.25" customHeight="1" x14ac:dyDescent="0.25">
      <c r="A19" s="56" t="s">
        <v>27</v>
      </c>
      <c r="B19" s="57"/>
      <c r="C19" s="19">
        <v>0.3</v>
      </c>
      <c r="D19" s="19">
        <v>0.2</v>
      </c>
      <c r="E19" s="19">
        <v>0.1</v>
      </c>
      <c r="F19" s="19">
        <v>0.2</v>
      </c>
      <c r="G19" s="19">
        <v>0.2</v>
      </c>
    </row>
    <row r="20" spans="1:7" ht="14.25" customHeight="1" x14ac:dyDescent="0.25">
      <c r="A20" s="4"/>
      <c r="B20" s="4"/>
      <c r="C20" s="4"/>
      <c r="D20" s="4"/>
      <c r="E20" s="4"/>
      <c r="F20" s="4"/>
      <c r="G20" s="4"/>
    </row>
    <row r="21" spans="1:7" ht="14.25" customHeight="1" x14ac:dyDescent="0.25">
      <c r="A21" s="2" t="s">
        <v>28</v>
      </c>
      <c r="B21" s="20">
        <f>SUMPRODUCT(C18:G18,C19:G19)</f>
        <v>0.25</v>
      </c>
      <c r="C21" s="58" t="s">
        <v>29</v>
      </c>
      <c r="D21" s="57"/>
      <c r="E21" s="2" t="str">
        <f>"&lt;"&amp;0.3</f>
        <v>&lt;0,3</v>
      </c>
      <c r="F21" s="2" t="s">
        <v>30</v>
      </c>
      <c r="G21" s="21">
        <f>SUMIF(C18:G18,E21,C19:G19)</f>
        <v>0.5</v>
      </c>
    </row>
    <row r="22" spans="1:7" ht="14.25" customHeight="1" x14ac:dyDescent="0.2"/>
    <row r="23" spans="1:7" ht="14.25" customHeight="1" x14ac:dyDescent="0.2"/>
    <row r="24" spans="1:7" ht="14.25" customHeight="1" x14ac:dyDescent="0.2"/>
    <row r="25" spans="1:7" ht="14.25" customHeight="1" x14ac:dyDescent="0.2"/>
    <row r="26" spans="1:7" ht="14.25" customHeight="1" x14ac:dyDescent="0.2"/>
    <row r="27" spans="1:7" ht="14.25" customHeight="1" x14ac:dyDescent="0.2"/>
    <row r="28" spans="1:7" ht="14.25" customHeight="1" x14ac:dyDescent="0.2"/>
    <row r="29" spans="1:7" ht="14.25" customHeight="1" x14ac:dyDescent="0.2"/>
    <row r="30" spans="1:7" ht="14.25" customHeight="1" x14ac:dyDescent="0.2"/>
    <row r="31" spans="1:7" ht="14.25" customHeight="1" x14ac:dyDescent="0.25">
      <c r="A31" s="54" t="s">
        <v>19</v>
      </c>
      <c r="B31" s="55"/>
      <c r="C31" s="22">
        <v>4</v>
      </c>
      <c r="D31" s="23">
        <v>11</v>
      </c>
      <c r="E31" s="24"/>
      <c r="F31" s="24"/>
    </row>
    <row r="32" spans="1:7" ht="14.25" customHeight="1" x14ac:dyDescent="0.25">
      <c r="A32" s="54" t="s">
        <v>20</v>
      </c>
      <c r="B32" s="55"/>
      <c r="C32" s="22">
        <v>0.4</v>
      </c>
      <c r="D32" s="23">
        <v>0.6</v>
      </c>
      <c r="E32" s="24"/>
      <c r="F32" s="24"/>
    </row>
    <row r="33" spans="1:6" ht="14.25" customHeight="1" x14ac:dyDescent="0.2"/>
    <row r="34" spans="1:6" ht="14.25" customHeight="1" x14ac:dyDescent="0.25">
      <c r="A34" s="59" t="s">
        <v>31</v>
      </c>
      <c r="B34" s="55"/>
      <c r="C34" s="25">
        <v>4</v>
      </c>
      <c r="D34" s="25">
        <v>11</v>
      </c>
    </row>
    <row r="35" spans="1:6" ht="14.25" customHeight="1" x14ac:dyDescent="0.25">
      <c r="A35" s="59" t="s">
        <v>20</v>
      </c>
      <c r="B35" s="55"/>
      <c r="C35" s="25">
        <v>0.1</v>
      </c>
      <c r="D35" s="25">
        <v>0.9</v>
      </c>
    </row>
    <row r="36" spans="1:6" ht="14.25" customHeight="1" x14ac:dyDescent="0.2"/>
    <row r="37" spans="1:6" ht="14.25" customHeight="1" x14ac:dyDescent="0.2"/>
    <row r="38" spans="1:6" ht="14.25" customHeight="1" x14ac:dyDescent="0.25">
      <c r="A38" s="17" t="s">
        <v>21</v>
      </c>
      <c r="B38" s="18">
        <f>SUMPRODUCT(C31:D31,C32:D32)</f>
        <v>8.1999999999999993</v>
      </c>
      <c r="C38" s="17" t="s">
        <v>22</v>
      </c>
      <c r="D38" s="18">
        <f>SUMPRODUCT(C31:D31^2,C32:D32)</f>
        <v>79</v>
      </c>
      <c r="E38" s="17" t="s">
        <v>23</v>
      </c>
      <c r="F38" s="18">
        <f>D38 - B38^2</f>
        <v>11.760000000000005</v>
      </c>
    </row>
    <row r="39" spans="1:6" ht="14.25" customHeight="1" x14ac:dyDescent="0.25">
      <c r="A39" s="17"/>
      <c r="B39" s="26"/>
      <c r="E39" s="17"/>
      <c r="F39" s="26"/>
    </row>
    <row r="40" spans="1:6" ht="14.25" customHeight="1" x14ac:dyDescent="0.2"/>
    <row r="41" spans="1:6" ht="14.25" customHeight="1" x14ac:dyDescent="0.25">
      <c r="A41" s="27" t="s">
        <v>32</v>
      </c>
      <c r="B41" s="28">
        <f>SUMPRODUCT(C34:D34,C35:D35)</f>
        <v>10.3</v>
      </c>
      <c r="C41" s="27" t="s">
        <v>33</v>
      </c>
      <c r="D41" s="28">
        <f>SUMPRODUCT(C34:D34^2,C35:D35)</f>
        <v>110.5</v>
      </c>
      <c r="E41" s="27" t="s">
        <v>34</v>
      </c>
      <c r="F41" s="28">
        <f>D41-B41^2</f>
        <v>4.4099999999999824</v>
      </c>
    </row>
    <row r="42" spans="1:6" ht="14.25" customHeight="1" x14ac:dyDescent="0.2"/>
    <row r="43" spans="1:6" ht="14.25" customHeight="1" x14ac:dyDescent="0.2"/>
    <row r="44" spans="1:6" ht="14.25" customHeight="1" x14ac:dyDescent="0.2"/>
    <row r="45" spans="1:6" ht="14.25" customHeight="1" x14ac:dyDescent="0.25">
      <c r="A45" s="27" t="s">
        <v>35</v>
      </c>
      <c r="B45" s="1">
        <f>B41+B38</f>
        <v>18.5</v>
      </c>
      <c r="E45" s="27" t="s">
        <v>36</v>
      </c>
      <c r="F45" s="1">
        <f>F38+F41</f>
        <v>16.169999999999987</v>
      </c>
    </row>
    <row r="46" spans="1:6" ht="14.25" customHeight="1" x14ac:dyDescent="0.2"/>
    <row r="47" spans="1:6" ht="14.25" customHeight="1" x14ac:dyDescent="0.2"/>
    <row r="48" spans="1:6" ht="14.25" customHeight="1" x14ac:dyDescent="0.2"/>
    <row r="49" spans="1:6" ht="14.25" customHeight="1" x14ac:dyDescent="0.25">
      <c r="A49" s="54" t="s">
        <v>19</v>
      </c>
      <c r="B49" s="55"/>
      <c r="C49" s="22">
        <v>5</v>
      </c>
      <c r="D49" s="23">
        <v>9</v>
      </c>
      <c r="E49" s="24"/>
      <c r="F49" s="24"/>
    </row>
    <row r="50" spans="1:6" ht="14.25" customHeight="1" x14ac:dyDescent="0.25">
      <c r="A50" s="54" t="s">
        <v>20</v>
      </c>
      <c r="B50" s="55"/>
      <c r="C50" s="22">
        <v>0.1</v>
      </c>
      <c r="D50" s="23">
        <v>0.9</v>
      </c>
      <c r="E50" s="24"/>
      <c r="F50" s="24"/>
    </row>
    <row r="51" spans="1:6" ht="14.25" customHeight="1" x14ac:dyDescent="0.2"/>
    <row r="52" spans="1:6" ht="14.25" customHeight="1" x14ac:dyDescent="0.25">
      <c r="A52" s="59" t="s">
        <v>31</v>
      </c>
      <c r="B52" s="55"/>
      <c r="C52" s="25">
        <v>5</v>
      </c>
      <c r="D52" s="25">
        <v>9</v>
      </c>
    </row>
    <row r="53" spans="1:6" ht="14.25" customHeight="1" x14ac:dyDescent="0.25">
      <c r="A53" s="59" t="s">
        <v>20</v>
      </c>
      <c r="B53" s="55"/>
      <c r="C53" s="25">
        <v>0.6</v>
      </c>
      <c r="D53" s="25">
        <v>0.4</v>
      </c>
    </row>
    <row r="54" spans="1:6" ht="14.25" customHeight="1" x14ac:dyDescent="0.2"/>
    <row r="55" spans="1:6" ht="14.25" customHeight="1" x14ac:dyDescent="0.2"/>
    <row r="56" spans="1:6" ht="14.25" customHeight="1" x14ac:dyDescent="0.25">
      <c r="A56" s="17" t="s">
        <v>21</v>
      </c>
      <c r="B56" s="18">
        <f>SUMPRODUCT(C49:D49,C50:D50)</f>
        <v>8.6</v>
      </c>
      <c r="C56" s="17" t="s">
        <v>22</v>
      </c>
      <c r="D56" s="18">
        <f>SUMPRODUCT(C49:D49^2,C50:D50)</f>
        <v>75.400000000000006</v>
      </c>
      <c r="E56" s="17" t="s">
        <v>23</v>
      </c>
      <c r="F56" s="18">
        <f>D56 - B56^2</f>
        <v>1.4400000000000119</v>
      </c>
    </row>
    <row r="57" spans="1:6" ht="14.25" customHeight="1" x14ac:dyDescent="0.25">
      <c r="A57" s="17"/>
      <c r="B57" s="26"/>
      <c r="E57" s="17"/>
      <c r="F57" s="26"/>
    </row>
    <row r="58" spans="1:6" ht="14.25" customHeight="1" x14ac:dyDescent="0.2"/>
    <row r="59" spans="1:6" ht="14.25" customHeight="1" x14ac:dyDescent="0.25">
      <c r="A59" s="27" t="s">
        <v>32</v>
      </c>
      <c r="B59" s="28">
        <f>SUMPRODUCT(C52:D52,C53:D53)</f>
        <v>6.6</v>
      </c>
      <c r="C59" s="27" t="s">
        <v>33</v>
      </c>
      <c r="D59" s="28">
        <f>SUMPRODUCT(C52:D52^2,C53:D53)</f>
        <v>47.4</v>
      </c>
      <c r="E59" s="27" t="s">
        <v>34</v>
      </c>
      <c r="F59" s="28">
        <f>D59-B59^2</f>
        <v>3.8400000000000034</v>
      </c>
    </row>
    <row r="60" spans="1:6" ht="14.25" customHeight="1" x14ac:dyDescent="0.2"/>
    <row r="61" spans="1:6" ht="14.25" customHeight="1" x14ac:dyDescent="0.2"/>
    <row r="62" spans="1:6" ht="14.25" customHeight="1" x14ac:dyDescent="0.2"/>
    <row r="63" spans="1:6" ht="14.25" customHeight="1" x14ac:dyDescent="0.25">
      <c r="A63" s="27" t="s">
        <v>35</v>
      </c>
      <c r="B63" s="29">
        <f>B59+B56</f>
        <v>15.2</v>
      </c>
      <c r="E63" s="27" t="s">
        <v>36</v>
      </c>
      <c r="F63" s="30">
        <f>F56+F59</f>
        <v>5.2800000000000153</v>
      </c>
    </row>
    <row r="64" spans="1:6" ht="14.25" customHeight="1" x14ac:dyDescent="0.2"/>
    <row r="65" spans="1:6" ht="14.25" customHeight="1" x14ac:dyDescent="0.2"/>
    <row r="66" spans="1:6" ht="14.25" customHeight="1" x14ac:dyDescent="0.2"/>
    <row r="67" spans="1:6" ht="14.25" customHeight="1" x14ac:dyDescent="0.2"/>
    <row r="68" spans="1:6" ht="14.25" customHeight="1" x14ac:dyDescent="0.2"/>
    <row r="69" spans="1:6" ht="14.25" customHeight="1" x14ac:dyDescent="0.2"/>
    <row r="70" spans="1:6" ht="14.25" customHeight="1" x14ac:dyDescent="0.2"/>
    <row r="71" spans="1:6" ht="14.25" customHeight="1" x14ac:dyDescent="0.2"/>
    <row r="72" spans="1:6" ht="14.25" customHeight="1" x14ac:dyDescent="0.25">
      <c r="E72" s="27" t="s">
        <v>37</v>
      </c>
      <c r="F72" s="27" t="s">
        <v>38</v>
      </c>
    </row>
    <row r="73" spans="1:6" ht="14.25" customHeight="1" x14ac:dyDescent="0.25">
      <c r="A73" s="27" t="s">
        <v>19</v>
      </c>
      <c r="B73" s="31">
        <v>3</v>
      </c>
      <c r="C73" s="31">
        <v>-6</v>
      </c>
      <c r="E73" s="31">
        <v>34</v>
      </c>
      <c r="F73" s="31">
        <v>4</v>
      </c>
    </row>
    <row r="74" spans="1:6" ht="14.25" customHeight="1" x14ac:dyDescent="0.25">
      <c r="A74" s="27" t="s">
        <v>20</v>
      </c>
      <c r="B74" s="31">
        <v>0.66666666666666596</v>
      </c>
      <c r="C74" s="31">
        <v>0.33333333333333298</v>
      </c>
    </row>
    <row r="75" spans="1:6" ht="14.25" customHeight="1" x14ac:dyDescent="0.2"/>
    <row r="76" spans="1:6" ht="14.25" customHeight="1" x14ac:dyDescent="0.2"/>
    <row r="77" spans="1:6" ht="14.25" customHeight="1" x14ac:dyDescent="0.25">
      <c r="A77" s="27" t="s">
        <v>39</v>
      </c>
      <c r="B77" s="1">
        <f>SUMPRODUCT(B73:C73,B74:C74)</f>
        <v>0</v>
      </c>
      <c r="C77" s="27" t="s">
        <v>40</v>
      </c>
      <c r="D77" s="1">
        <f>SUMPRODUCT(B73:C73^2,B74:C74)</f>
        <v>17.999999999999982</v>
      </c>
      <c r="E77" s="27" t="s">
        <v>41</v>
      </c>
      <c r="F77" s="1">
        <f>D77-B77^2</f>
        <v>17.999999999999982</v>
      </c>
    </row>
    <row r="78" spans="1:6" ht="14.25" customHeight="1" x14ac:dyDescent="0.2">
      <c r="A78" s="57"/>
      <c r="B78" s="57"/>
      <c r="C78" s="57"/>
      <c r="D78" s="57"/>
      <c r="E78" s="57"/>
      <c r="F78" s="57"/>
    </row>
    <row r="79" spans="1:6" ht="14.25" customHeight="1" x14ac:dyDescent="0.25">
      <c r="A79" s="32" t="s">
        <v>42</v>
      </c>
      <c r="B79" s="28">
        <f>F73*B77+E73</f>
        <v>34</v>
      </c>
      <c r="E79" s="32" t="s">
        <v>43</v>
      </c>
      <c r="F79" s="28">
        <f>F73*F77</f>
        <v>71.999999999999929</v>
      </c>
    </row>
    <row r="80" spans="1:6" ht="14.25" customHeight="1" x14ac:dyDescent="0.2"/>
    <row r="81" spans="1:6" ht="14.25" customHeight="1" x14ac:dyDescent="0.2"/>
    <row r="82" spans="1:6" ht="14.25" customHeight="1" x14ac:dyDescent="0.2"/>
    <row r="83" spans="1:6" ht="14.25" customHeight="1" x14ac:dyDescent="0.2"/>
    <row r="84" spans="1:6" ht="14.25" customHeight="1" x14ac:dyDescent="0.2"/>
    <row r="85" spans="1:6" ht="14.25" customHeight="1" x14ac:dyDescent="0.2"/>
    <row r="86" spans="1:6" ht="14.25" customHeight="1" x14ac:dyDescent="0.2"/>
    <row r="87" spans="1:6" ht="14.25" customHeight="1" x14ac:dyDescent="0.2"/>
    <row r="88" spans="1:6" ht="14.25" customHeight="1" x14ac:dyDescent="0.2"/>
    <row r="89" spans="1:6" ht="14.25" customHeight="1" x14ac:dyDescent="0.2"/>
    <row r="90" spans="1:6" ht="14.25" customHeight="1" x14ac:dyDescent="0.2"/>
    <row r="91" spans="1:6" ht="14.25" customHeight="1" x14ac:dyDescent="0.2"/>
    <row r="92" spans="1:6" ht="14.25" customHeight="1" x14ac:dyDescent="0.2"/>
    <row r="93" spans="1:6" ht="14.25" customHeight="1" x14ac:dyDescent="0.2"/>
    <row r="94" spans="1:6" ht="14.25" customHeight="1" x14ac:dyDescent="0.25">
      <c r="A94" s="27" t="s">
        <v>19</v>
      </c>
      <c r="B94" s="31">
        <v>1</v>
      </c>
      <c r="C94" s="33">
        <v>4</v>
      </c>
      <c r="D94" s="31">
        <v>5</v>
      </c>
      <c r="E94" s="31">
        <v>7</v>
      </c>
      <c r="F94" s="31">
        <v>10</v>
      </c>
    </row>
    <row r="95" spans="1:6" ht="14.25" customHeight="1" x14ac:dyDescent="0.25">
      <c r="A95" s="27" t="s">
        <v>20</v>
      </c>
      <c r="B95" s="34">
        <f t="shared" ref="B95:F95" si="0">1/5</f>
        <v>0.2</v>
      </c>
      <c r="C95" s="34">
        <f t="shared" si="0"/>
        <v>0.2</v>
      </c>
      <c r="D95" s="34">
        <f t="shared" si="0"/>
        <v>0.2</v>
      </c>
      <c r="E95" s="34">
        <f t="shared" si="0"/>
        <v>0.2</v>
      </c>
      <c r="F95" s="34">
        <f t="shared" si="0"/>
        <v>0.2</v>
      </c>
    </row>
    <row r="96" spans="1:6" ht="14.25" customHeight="1" x14ac:dyDescent="0.25">
      <c r="E96" s="35"/>
    </row>
    <row r="97" spans="1:7" ht="14.25" customHeight="1" x14ac:dyDescent="0.25">
      <c r="A97" s="32" t="s">
        <v>44</v>
      </c>
      <c r="B97" s="28">
        <f>SUMPRODUCT(B94:F94,B95:F95)</f>
        <v>5.4</v>
      </c>
      <c r="C97" s="58" t="s">
        <v>29</v>
      </c>
      <c r="D97" s="57"/>
      <c r="E97" s="2" t="str">
        <f>"&lt;"&amp;B97</f>
        <v>&lt;5,4</v>
      </c>
      <c r="F97" s="2" t="s">
        <v>30</v>
      </c>
      <c r="G97" s="21">
        <f>SUMIF(C94:F94,E97,C95:F95)</f>
        <v>0.4</v>
      </c>
    </row>
    <row r="98" spans="1:7" ht="14.25" customHeight="1" x14ac:dyDescent="0.25">
      <c r="E98" s="35"/>
    </row>
    <row r="99" spans="1:7" ht="14.25" customHeight="1" x14ac:dyDescent="0.25">
      <c r="E99" s="35"/>
    </row>
    <row r="100" spans="1:7" ht="14.25" customHeight="1" x14ac:dyDescent="0.25">
      <c r="E100" s="35"/>
    </row>
    <row r="101" spans="1:7" ht="14.25" customHeight="1" x14ac:dyDescent="0.25">
      <c r="E101" s="35"/>
    </row>
    <row r="102" spans="1:7" ht="14.25" customHeight="1" x14ac:dyDescent="0.25">
      <c r="E102" s="35"/>
    </row>
    <row r="103" spans="1:7" ht="14.25" customHeight="1" x14ac:dyDescent="0.25">
      <c r="E103" s="35"/>
    </row>
    <row r="104" spans="1:7" ht="14.25" customHeight="1" x14ac:dyDescent="0.25">
      <c r="E104" s="35"/>
    </row>
    <row r="105" spans="1:7" ht="14.25" customHeight="1" x14ac:dyDescent="0.25">
      <c r="E105" s="35"/>
    </row>
    <row r="106" spans="1:7" ht="14.25" customHeight="1" x14ac:dyDescent="0.25">
      <c r="E106" s="35"/>
    </row>
    <row r="107" spans="1:7" ht="14.25" customHeight="1" x14ac:dyDescent="0.25">
      <c r="B107" s="35"/>
      <c r="C107" s="35"/>
      <c r="D107" s="35"/>
      <c r="E107" s="35"/>
      <c r="F107" s="35"/>
      <c r="G107" s="35"/>
    </row>
    <row r="108" spans="1:7" ht="14.25" customHeight="1" x14ac:dyDescent="0.25">
      <c r="B108" s="35"/>
      <c r="C108" s="35"/>
      <c r="D108" s="35"/>
      <c r="E108" s="35"/>
      <c r="F108" s="35"/>
      <c r="G108" s="35"/>
    </row>
    <row r="109" spans="1:7" ht="14.25" customHeight="1" x14ac:dyDescent="0.25">
      <c r="B109" s="35"/>
      <c r="C109" s="35"/>
      <c r="D109" s="35"/>
      <c r="E109" s="35"/>
      <c r="F109" s="35"/>
      <c r="G109" s="35"/>
    </row>
    <row r="110" spans="1:7" ht="14.25" customHeight="1" x14ac:dyDescent="0.25">
      <c r="B110" s="35"/>
      <c r="C110" s="35"/>
      <c r="D110" s="35"/>
      <c r="E110" s="35"/>
      <c r="F110" s="35"/>
      <c r="G110" s="35"/>
    </row>
    <row r="111" spans="1:7" ht="14.25" customHeight="1" x14ac:dyDescent="0.2"/>
    <row r="112" spans="1:7" ht="14.25" customHeight="1" x14ac:dyDescent="0.2"/>
    <row r="113" spans="1:6" ht="14.25" customHeight="1" x14ac:dyDescent="0.2"/>
    <row r="114" spans="1:6" ht="14.25" customHeight="1" x14ac:dyDescent="0.2"/>
    <row r="115" spans="1:6" ht="14.25" customHeight="1" x14ac:dyDescent="0.2"/>
    <row r="116" spans="1:6" ht="14.25" customHeight="1" x14ac:dyDescent="0.2"/>
    <row r="117" spans="1:6" ht="14.25" customHeight="1" x14ac:dyDescent="0.2"/>
    <row r="118" spans="1:6" ht="14.25" customHeight="1" x14ac:dyDescent="0.25">
      <c r="E118" s="27" t="s">
        <v>37</v>
      </c>
      <c r="F118" s="27" t="s">
        <v>38</v>
      </c>
    </row>
    <row r="119" spans="1:6" ht="14.25" customHeight="1" x14ac:dyDescent="0.25">
      <c r="A119" s="27" t="s">
        <v>19</v>
      </c>
      <c r="B119" s="31">
        <v>8</v>
      </c>
      <c r="C119" s="31">
        <v>-2</v>
      </c>
      <c r="E119" s="31">
        <v>47</v>
      </c>
      <c r="F119" s="31">
        <v>4</v>
      </c>
    </row>
    <row r="120" spans="1:6" ht="14.25" customHeight="1" x14ac:dyDescent="0.25">
      <c r="A120" s="27" t="s">
        <v>20</v>
      </c>
      <c r="B120" s="31">
        <f>2/10</f>
        <v>0.2</v>
      </c>
      <c r="C120" s="31">
        <f>8/10</f>
        <v>0.8</v>
      </c>
    </row>
    <row r="121" spans="1:6" ht="14.25" customHeight="1" x14ac:dyDescent="0.2"/>
    <row r="122" spans="1:6" ht="14.25" customHeight="1" x14ac:dyDescent="0.2"/>
    <row r="123" spans="1:6" ht="14.25" customHeight="1" x14ac:dyDescent="0.25">
      <c r="A123" s="27" t="s">
        <v>39</v>
      </c>
      <c r="B123" s="1">
        <f>SUMPRODUCT(B119:C119,B120:C120)</f>
        <v>0</v>
      </c>
      <c r="C123" s="27" t="s">
        <v>40</v>
      </c>
      <c r="D123" s="1">
        <f>SUMPRODUCT(B119:C119^2,B120:C120)</f>
        <v>16</v>
      </c>
      <c r="E123" s="27" t="s">
        <v>41</v>
      </c>
      <c r="F123" s="1">
        <f>D123-B123^2</f>
        <v>16</v>
      </c>
    </row>
    <row r="124" spans="1:6" ht="14.25" customHeight="1" x14ac:dyDescent="0.2">
      <c r="A124" s="57"/>
      <c r="B124" s="57"/>
      <c r="C124" s="57"/>
      <c r="D124" s="57"/>
      <c r="E124" s="57"/>
      <c r="F124" s="57"/>
    </row>
    <row r="125" spans="1:6" ht="14.25" customHeight="1" x14ac:dyDescent="0.25">
      <c r="A125" s="32" t="s">
        <v>42</v>
      </c>
      <c r="B125" s="28">
        <f>F119*B123+E119</f>
        <v>47</v>
      </c>
      <c r="E125" s="32" t="s">
        <v>43</v>
      </c>
      <c r="F125" s="28">
        <f>F119*F123</f>
        <v>64</v>
      </c>
    </row>
    <row r="126" spans="1:6" ht="14.25" customHeight="1" x14ac:dyDescent="0.2"/>
    <row r="127" spans="1:6" ht="14.25" customHeight="1" x14ac:dyDescent="0.2"/>
    <row r="128" spans="1:6" ht="14.25" customHeight="1" x14ac:dyDescent="0.2"/>
    <row r="129" spans="1:6" ht="14.25" customHeight="1" x14ac:dyDescent="0.2"/>
    <row r="130" spans="1:6" ht="14.25" customHeight="1" x14ac:dyDescent="0.2"/>
    <row r="131" spans="1:6" ht="14.25" customHeight="1" x14ac:dyDescent="0.2"/>
    <row r="132" spans="1:6" ht="14.25" customHeight="1" x14ac:dyDescent="0.2"/>
    <row r="133" spans="1:6" ht="14.25" customHeight="1" x14ac:dyDescent="0.2"/>
    <row r="134" spans="1:6" ht="14.25" customHeight="1" x14ac:dyDescent="0.2"/>
    <row r="135" spans="1:6" ht="14.25" customHeight="1" x14ac:dyDescent="0.2"/>
    <row r="136" spans="1:6" ht="14.25" customHeight="1" x14ac:dyDescent="0.2"/>
    <row r="137" spans="1:6" ht="14.25" customHeight="1" x14ac:dyDescent="0.2"/>
    <row r="138" spans="1:6" ht="14.25" customHeight="1" x14ac:dyDescent="0.2"/>
    <row r="139" spans="1:6" ht="14.25" customHeight="1" x14ac:dyDescent="0.25">
      <c r="A139" s="54" t="s">
        <v>19</v>
      </c>
      <c r="B139" s="55"/>
      <c r="C139" s="16">
        <v>0</v>
      </c>
      <c r="D139" s="22">
        <v>2</v>
      </c>
      <c r="E139" s="22">
        <v>4</v>
      </c>
      <c r="F139" s="22">
        <v>7</v>
      </c>
    </row>
    <row r="140" spans="1:6" ht="14.25" customHeight="1" x14ac:dyDescent="0.25">
      <c r="A140" s="54" t="s">
        <v>20</v>
      </c>
      <c r="B140" s="55"/>
      <c r="C140" s="16">
        <v>0.3</v>
      </c>
      <c r="D140" s="16">
        <f>1-(C140 + E140 + F140)</f>
        <v>0.30000000000000004</v>
      </c>
      <c r="E140" s="22">
        <v>0.2</v>
      </c>
      <c r="F140" s="22">
        <v>0.2</v>
      </c>
    </row>
    <row r="141" spans="1:6" ht="14.25" customHeight="1" x14ac:dyDescent="0.2"/>
    <row r="142" spans="1:6" ht="14.25" customHeight="1" x14ac:dyDescent="0.25">
      <c r="A142" s="17" t="s">
        <v>21</v>
      </c>
      <c r="B142" s="18">
        <f>SUMPRODUCT(C139:F139,C140:F140)</f>
        <v>2.8000000000000003</v>
      </c>
      <c r="C142" s="17" t="s">
        <v>22</v>
      </c>
      <c r="D142" s="18">
        <f>SUMPRODUCT(C139:F139^2,C140:F140)</f>
        <v>14.200000000000001</v>
      </c>
      <c r="E142" s="17" t="s">
        <v>23</v>
      </c>
      <c r="F142" s="18">
        <f>D142 - B142^2</f>
        <v>6.3599999999999994</v>
      </c>
    </row>
    <row r="143" spans="1:6" ht="14.25" customHeight="1" x14ac:dyDescent="0.25">
      <c r="A143" s="17" t="s">
        <v>24</v>
      </c>
      <c r="B143" s="18">
        <f>9*B142</f>
        <v>25.200000000000003</v>
      </c>
      <c r="E143" s="17" t="s">
        <v>25</v>
      </c>
      <c r="F143" s="18">
        <f>9*F142</f>
        <v>57.239999999999995</v>
      </c>
    </row>
    <row r="144" spans="1:6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8">
    <mergeCell ref="A140:B140"/>
    <mergeCell ref="A34:B34"/>
    <mergeCell ref="A35:B35"/>
    <mergeCell ref="A49:B49"/>
    <mergeCell ref="A50:B50"/>
    <mergeCell ref="A52:B52"/>
    <mergeCell ref="A53:B53"/>
    <mergeCell ref="A78:F78"/>
    <mergeCell ref="A31:B31"/>
    <mergeCell ref="A32:B32"/>
    <mergeCell ref="C97:D97"/>
    <mergeCell ref="A124:F124"/>
    <mergeCell ref="A139:B139"/>
    <mergeCell ref="A1:B1"/>
    <mergeCell ref="A2:B2"/>
    <mergeCell ref="A18:B18"/>
    <mergeCell ref="A19:B19"/>
    <mergeCell ref="C21:D2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A7" sqref="A7:C7"/>
    </sheetView>
  </sheetViews>
  <sheetFormatPr defaultColWidth="12.625" defaultRowHeight="15" customHeight="1" x14ac:dyDescent="0.2"/>
  <cols>
    <col min="1" max="1" width="11.875" customWidth="1"/>
    <col min="2" max="4" width="7.625" customWidth="1"/>
    <col min="5" max="5" width="11.625" customWidth="1"/>
    <col min="6" max="26" width="7.625" customWidth="1"/>
  </cols>
  <sheetData>
    <row r="1" spans="1:9" ht="48" customHeight="1" x14ac:dyDescent="0.2">
      <c r="A1" s="60" t="s">
        <v>45</v>
      </c>
      <c r="B1" s="57"/>
      <c r="C1" s="57"/>
      <c r="D1" s="61" t="s">
        <v>46</v>
      </c>
      <c r="E1" s="57"/>
    </row>
    <row r="2" spans="1:9" ht="32.25" customHeight="1" x14ac:dyDescent="0.25">
      <c r="A2" s="1" t="s">
        <v>47</v>
      </c>
      <c r="B2" s="62" t="s">
        <v>48</v>
      </c>
      <c r="C2" s="57"/>
      <c r="D2" s="63" t="s">
        <v>49</v>
      </c>
      <c r="E2" s="57"/>
    </row>
    <row r="3" spans="1:9" ht="14.25" customHeight="1" x14ac:dyDescent="0.25">
      <c r="A3" s="1" t="s">
        <v>50</v>
      </c>
      <c r="B3" s="1" t="s">
        <v>51</v>
      </c>
      <c r="C3" s="1" t="s">
        <v>52</v>
      </c>
      <c r="D3" s="1" t="s">
        <v>53</v>
      </c>
      <c r="E3" s="1" t="s">
        <v>54</v>
      </c>
      <c r="H3" s="27" t="s">
        <v>55</v>
      </c>
      <c r="I3" s="27" t="s">
        <v>56</v>
      </c>
    </row>
    <row r="4" spans="1:9" ht="14.25" customHeight="1" x14ac:dyDescent="0.25">
      <c r="A4" s="36">
        <v>2</v>
      </c>
      <c r="B4" s="36">
        <v>-1</v>
      </c>
      <c r="C4" s="36">
        <v>1</v>
      </c>
      <c r="D4" s="36">
        <v>2</v>
      </c>
      <c r="E4" s="37">
        <v>0</v>
      </c>
      <c r="H4" s="27" t="s">
        <v>57</v>
      </c>
      <c r="I4" s="27" t="s">
        <v>58</v>
      </c>
    </row>
    <row r="5" spans="1:9" ht="14.25" customHeight="1" x14ac:dyDescent="0.25">
      <c r="H5" s="27" t="s">
        <v>59</v>
      </c>
      <c r="I5" s="27" t="s">
        <v>60</v>
      </c>
    </row>
    <row r="6" spans="1:9" ht="14.25" customHeight="1" x14ac:dyDescent="0.25">
      <c r="A6" s="64" t="s">
        <v>61</v>
      </c>
      <c r="B6" s="57"/>
      <c r="C6" s="57"/>
      <c r="D6" s="64" t="s">
        <v>32</v>
      </c>
      <c r="E6" s="57"/>
    </row>
    <row r="7" spans="1:9" ht="14.25" customHeight="1" x14ac:dyDescent="0.25">
      <c r="A7" s="65">
        <f>(A4+1)/(C4^(A4+1) - B4^(A4+1))</f>
        <v>1.5</v>
      </c>
      <c r="B7" s="66"/>
      <c r="C7" s="55"/>
      <c r="D7" s="65">
        <f>A7*(C4^(A4+D4+1) -B4^(A4+D4+1))/(A4+D4+1) + E4</f>
        <v>0.6</v>
      </c>
      <c r="E7" s="55"/>
    </row>
    <row r="8" spans="1:9" ht="14.25" customHeight="1" x14ac:dyDescent="0.25">
      <c r="D8" s="38">
        <f>A7*(C4^(A4+2) - B4^(A4+2))/(A4+2)</f>
        <v>0</v>
      </c>
      <c r="E8" s="1" t="s">
        <v>62</v>
      </c>
    </row>
    <row r="9" spans="1:9" ht="14.25" customHeight="1" x14ac:dyDescent="0.2"/>
    <row r="10" spans="1:9" ht="14.25" customHeight="1" x14ac:dyDescent="0.2"/>
    <row r="11" spans="1:9" ht="14.25" customHeight="1" x14ac:dyDescent="0.2"/>
    <row r="12" spans="1:9" ht="14.25" customHeight="1" x14ac:dyDescent="0.2"/>
    <row r="13" spans="1:9" ht="14.25" customHeight="1" x14ac:dyDescent="0.2"/>
    <row r="14" spans="1:9" ht="14.25" customHeight="1" x14ac:dyDescent="0.2"/>
    <row r="15" spans="1:9" ht="14.25" customHeight="1" x14ac:dyDescent="0.2"/>
    <row r="16" spans="1:9" ht="14.25" customHeight="1" x14ac:dyDescent="0.2"/>
    <row r="17" spans="1:4" ht="14.25" customHeight="1" x14ac:dyDescent="0.2"/>
    <row r="18" spans="1:4" ht="14.25" customHeight="1" x14ac:dyDescent="0.2"/>
    <row r="19" spans="1:4" ht="14.25" customHeight="1" x14ac:dyDescent="0.2"/>
    <row r="20" spans="1:4" ht="14.25" customHeight="1" x14ac:dyDescent="0.2"/>
    <row r="21" spans="1:4" ht="14.25" customHeight="1" x14ac:dyDescent="0.2"/>
    <row r="22" spans="1:4" ht="14.25" customHeight="1" x14ac:dyDescent="0.25">
      <c r="A22" s="27" t="s">
        <v>63</v>
      </c>
      <c r="D22" s="39" t="s">
        <v>64</v>
      </c>
    </row>
    <row r="23" spans="1:4" ht="14.25" customHeight="1" x14ac:dyDescent="0.2"/>
    <row r="24" spans="1:4" ht="14.25" customHeight="1" x14ac:dyDescent="0.2"/>
    <row r="25" spans="1:4" ht="14.25" customHeight="1" x14ac:dyDescent="0.2"/>
    <row r="26" spans="1:4" ht="14.25" customHeight="1" x14ac:dyDescent="0.2"/>
    <row r="27" spans="1:4" ht="14.25" customHeight="1" x14ac:dyDescent="0.2"/>
    <row r="28" spans="1:4" ht="14.25" customHeight="1" x14ac:dyDescent="0.2"/>
    <row r="29" spans="1:4" ht="14.25" customHeight="1" x14ac:dyDescent="0.2"/>
    <row r="30" spans="1:4" ht="14.25" customHeight="1" x14ac:dyDescent="0.2"/>
    <row r="31" spans="1:4" ht="14.25" customHeight="1" x14ac:dyDescent="0.2"/>
    <row r="32" spans="1:4" ht="14.25" customHeight="1" x14ac:dyDescent="0.2"/>
    <row r="33" spans="1:9" ht="14.25" customHeight="1" x14ac:dyDescent="0.2"/>
    <row r="34" spans="1:9" ht="14.25" customHeight="1" x14ac:dyDescent="0.2"/>
    <row r="35" spans="1:9" ht="14.25" customHeight="1" x14ac:dyDescent="0.2"/>
    <row r="36" spans="1:9" ht="14.25" customHeight="1" x14ac:dyDescent="0.2"/>
    <row r="37" spans="1:9" ht="14.25" customHeight="1" x14ac:dyDescent="0.2"/>
    <row r="38" spans="1:9" ht="14.25" customHeight="1" x14ac:dyDescent="0.2">
      <c r="A38" s="60" t="s">
        <v>45</v>
      </c>
      <c r="B38" s="57"/>
      <c r="C38" s="57"/>
      <c r="D38" s="61" t="s">
        <v>46</v>
      </c>
      <c r="E38" s="57"/>
    </row>
    <row r="39" spans="1:9" ht="14.25" customHeight="1" x14ac:dyDescent="0.25">
      <c r="A39" s="1" t="s">
        <v>47</v>
      </c>
      <c r="B39" s="62" t="s">
        <v>48</v>
      </c>
      <c r="C39" s="57"/>
      <c r="D39" s="63" t="s">
        <v>49</v>
      </c>
      <c r="E39" s="57"/>
    </row>
    <row r="40" spans="1:9" ht="14.25" customHeight="1" x14ac:dyDescent="0.25">
      <c r="A40" s="1" t="s">
        <v>50</v>
      </c>
      <c r="B40" s="1" t="s">
        <v>51</v>
      </c>
      <c r="C40" s="1" t="s">
        <v>52</v>
      </c>
      <c r="D40" s="1" t="s">
        <v>53</v>
      </c>
      <c r="E40" s="1" t="s">
        <v>54</v>
      </c>
      <c r="H40" s="27" t="s">
        <v>55</v>
      </c>
      <c r="I40" s="27" t="s">
        <v>56</v>
      </c>
    </row>
    <row r="41" spans="1:9" ht="14.25" customHeight="1" x14ac:dyDescent="0.25">
      <c r="A41" s="36">
        <v>3</v>
      </c>
      <c r="B41" s="36">
        <v>0</v>
      </c>
      <c r="C41" s="36">
        <v>17</v>
      </c>
      <c r="D41" s="36">
        <v>3</v>
      </c>
      <c r="E41" s="37">
        <v>0</v>
      </c>
      <c r="H41" s="27" t="s">
        <v>57</v>
      </c>
      <c r="I41" s="27" t="s">
        <v>58</v>
      </c>
    </row>
    <row r="42" spans="1:9" ht="14.25" customHeight="1" x14ac:dyDescent="0.25">
      <c r="H42" s="27" t="s">
        <v>59</v>
      </c>
      <c r="I42" s="27" t="s">
        <v>60</v>
      </c>
    </row>
    <row r="43" spans="1:9" ht="14.25" customHeight="1" x14ac:dyDescent="0.25">
      <c r="A43" s="64" t="s">
        <v>61</v>
      </c>
      <c r="B43" s="57"/>
      <c r="C43" s="57"/>
      <c r="D43" s="64" t="s">
        <v>32</v>
      </c>
      <c r="E43" s="57"/>
    </row>
    <row r="44" spans="1:9" ht="14.25" customHeight="1" x14ac:dyDescent="0.25">
      <c r="A44" s="65">
        <f>(A41+1)/(C41^(A41+1) - B41^(A41+1))</f>
        <v>4.7892146885214497E-5</v>
      </c>
      <c r="B44" s="66"/>
      <c r="C44" s="55"/>
      <c r="D44" s="65">
        <f>A44*(C41^(A41+D41+1) -B41^(A41+D41+1))/(A41+D41+1) + E41</f>
        <v>2807.4285714285716</v>
      </c>
      <c r="E44" s="55"/>
    </row>
    <row r="45" spans="1:9" ht="14.25" customHeight="1" x14ac:dyDescent="0.25">
      <c r="D45" s="38">
        <f>A44*(C41^(A41+2) - B41^(A41+2))/(A41+2)</f>
        <v>13.6</v>
      </c>
      <c r="E45" s="1" t="s">
        <v>62</v>
      </c>
    </row>
    <row r="46" spans="1:9" ht="14.25" customHeight="1" x14ac:dyDescent="0.2"/>
    <row r="47" spans="1:9" ht="14.25" customHeight="1" x14ac:dyDescent="0.2"/>
    <row r="48" spans="1:9" ht="14.25" customHeight="1" x14ac:dyDescent="0.2"/>
    <row r="49" spans="1:9" ht="14.25" customHeight="1" x14ac:dyDescent="0.2"/>
    <row r="50" spans="1:9" ht="14.25" customHeight="1" x14ac:dyDescent="0.2"/>
    <row r="51" spans="1:9" ht="14.25" customHeight="1" x14ac:dyDescent="0.2"/>
    <row r="52" spans="1:9" ht="14.25" customHeight="1" x14ac:dyDescent="0.2"/>
    <row r="53" spans="1:9" ht="14.25" customHeight="1" x14ac:dyDescent="0.2"/>
    <row r="54" spans="1:9" ht="14.25" customHeight="1" x14ac:dyDescent="0.2"/>
    <row r="55" spans="1:9" ht="14.25" customHeight="1" x14ac:dyDescent="0.25">
      <c r="A55" s="69" t="s">
        <v>65</v>
      </c>
      <c r="B55" s="57"/>
      <c r="C55" s="57"/>
      <c r="D55" s="69" t="s">
        <v>66</v>
      </c>
      <c r="E55" s="57"/>
    </row>
    <row r="56" spans="1:9" x14ac:dyDescent="0.25">
      <c r="A56" s="27" t="s">
        <v>67</v>
      </c>
      <c r="B56" s="70" t="s">
        <v>68</v>
      </c>
      <c r="C56" s="57"/>
      <c r="D56" s="69" t="s">
        <v>69</v>
      </c>
      <c r="E56" s="57"/>
      <c r="H56" s="27" t="s">
        <v>55</v>
      </c>
      <c r="I56" s="27" t="s">
        <v>56</v>
      </c>
    </row>
    <row r="57" spans="1:9" x14ac:dyDescent="0.25">
      <c r="A57" s="27" t="s">
        <v>70</v>
      </c>
      <c r="B57" s="27" t="s">
        <v>71</v>
      </c>
      <c r="C57" s="27" t="s">
        <v>72</v>
      </c>
      <c r="D57" s="27" t="s">
        <v>73</v>
      </c>
      <c r="E57" s="27" t="s">
        <v>74</v>
      </c>
      <c r="H57" s="27" t="s">
        <v>75</v>
      </c>
      <c r="I57" s="27" t="s">
        <v>58</v>
      </c>
    </row>
    <row r="58" spans="1:9" ht="14.25" customHeight="1" x14ac:dyDescent="0.25">
      <c r="A58" s="31">
        <v>6</v>
      </c>
      <c r="B58" s="31">
        <v>-2</v>
      </c>
      <c r="C58" s="31">
        <v>2</v>
      </c>
      <c r="D58" s="31">
        <v>-2</v>
      </c>
      <c r="E58" s="31">
        <v>1</v>
      </c>
      <c r="H58" s="27" t="s">
        <v>76</v>
      </c>
      <c r="I58" s="27" t="s">
        <v>77</v>
      </c>
    </row>
    <row r="59" spans="1:9" ht="14.25" customHeight="1" x14ac:dyDescent="0.2"/>
    <row r="60" spans="1:9" ht="14.25" customHeight="1" x14ac:dyDescent="0.25">
      <c r="A60" s="67" t="s">
        <v>78</v>
      </c>
      <c r="B60" s="57"/>
      <c r="C60" s="57"/>
      <c r="D60" s="68" t="s">
        <v>66</v>
      </c>
      <c r="E60" s="57"/>
    </row>
    <row r="61" spans="1:9" ht="14.25" customHeight="1" x14ac:dyDescent="0.25">
      <c r="A61" s="67">
        <f>(A58+1)/(C58^(A58+1)-B58^(A58+1))</f>
        <v>2.734375E-2</v>
      </c>
      <c r="B61" s="57"/>
      <c r="C61" s="57"/>
      <c r="D61" s="71">
        <f>A61*(E58^(A58+1)-D58^(A58+1))/(A58+1)</f>
        <v>0.50390625</v>
      </c>
      <c r="E61" s="57"/>
    </row>
    <row r="62" spans="1:9" ht="14.25" customHeight="1" x14ac:dyDescent="0.2"/>
    <row r="63" spans="1:9" ht="14.25" customHeight="1" x14ac:dyDescent="0.2"/>
    <row r="64" spans="1:9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4">
    <mergeCell ref="A61:C61"/>
    <mergeCell ref="D61:E61"/>
    <mergeCell ref="A43:C43"/>
    <mergeCell ref="D43:E43"/>
    <mergeCell ref="A60:C60"/>
    <mergeCell ref="D60:E60"/>
    <mergeCell ref="A44:C44"/>
    <mergeCell ref="D44:E44"/>
    <mergeCell ref="A55:C55"/>
    <mergeCell ref="D55:E55"/>
    <mergeCell ref="B56:C56"/>
    <mergeCell ref="D56:E56"/>
    <mergeCell ref="D7:E7"/>
    <mergeCell ref="A7:C7"/>
    <mergeCell ref="A38:C38"/>
    <mergeCell ref="D38:E38"/>
    <mergeCell ref="B39:C39"/>
    <mergeCell ref="D39:E39"/>
    <mergeCell ref="A1:C1"/>
    <mergeCell ref="D1:E1"/>
    <mergeCell ref="B2:C2"/>
    <mergeCell ref="D2:E2"/>
    <mergeCell ref="A6:C6"/>
    <mergeCell ref="D6:E6"/>
  </mergeCells>
  <hyperlinks>
    <hyperlink ref="D22" r:id="rId1"/>
  </hyperlinks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6"/>
  <sheetViews>
    <sheetView topLeftCell="A25" workbookViewId="0">
      <selection activeCell="F2" sqref="F2:G3"/>
    </sheetView>
  </sheetViews>
  <sheetFormatPr defaultColWidth="12.625" defaultRowHeight="15" customHeight="1" x14ac:dyDescent="0.2"/>
  <cols>
    <col min="1" max="1" width="14.625" customWidth="1"/>
    <col min="2" max="2" width="18.25" customWidth="1"/>
    <col min="3" max="3" width="16.375" customWidth="1"/>
    <col min="7" max="7" width="13.75" customWidth="1"/>
  </cols>
  <sheetData>
    <row r="1" spans="1:7" x14ac:dyDescent="0.2">
      <c r="A1" s="74" t="s">
        <v>79</v>
      </c>
      <c r="B1" s="72" t="s">
        <v>80</v>
      </c>
      <c r="C1" s="57"/>
      <c r="D1" s="72" t="s">
        <v>81</v>
      </c>
      <c r="E1" s="57"/>
      <c r="F1" s="73" t="s">
        <v>82</v>
      </c>
      <c r="G1" s="57"/>
    </row>
    <row r="2" spans="1:7" ht="27" customHeight="1" x14ac:dyDescent="0.2">
      <c r="A2" s="57"/>
      <c r="B2" s="41" t="s">
        <v>83</v>
      </c>
      <c r="C2" s="42">
        <v>7050</v>
      </c>
      <c r="D2" s="41" t="s">
        <v>84</v>
      </c>
      <c r="E2" s="43">
        <v>0</v>
      </c>
      <c r="F2" s="75">
        <f>BINOMDIST(E3,C2,C3,1)</f>
        <v>0.88607958087967753</v>
      </c>
      <c r="G2" s="57"/>
    </row>
    <row r="3" spans="1:7" x14ac:dyDescent="0.2">
      <c r="A3" s="57"/>
      <c r="B3" s="41" t="s">
        <v>85</v>
      </c>
      <c r="C3" s="42">
        <v>3.6000000000000002E-4</v>
      </c>
      <c r="D3" s="41" t="s">
        <v>86</v>
      </c>
      <c r="E3" s="43">
        <v>4</v>
      </c>
      <c r="F3" s="57"/>
      <c r="G3" s="57"/>
    </row>
    <row r="4" spans="1:7" x14ac:dyDescent="0.25">
      <c r="A4" s="44"/>
      <c r="B4" s="44"/>
      <c r="C4" s="44"/>
      <c r="D4" s="44"/>
    </row>
    <row r="5" spans="1:7" x14ac:dyDescent="0.25">
      <c r="A5" s="44"/>
      <c r="B5" s="44"/>
      <c r="C5" s="44"/>
      <c r="D5" s="44"/>
    </row>
    <row r="6" spans="1:7" x14ac:dyDescent="0.25">
      <c r="A6" s="44"/>
      <c r="B6" s="44"/>
      <c r="C6" s="44"/>
      <c r="D6" s="44"/>
    </row>
    <row r="7" spans="1:7" x14ac:dyDescent="0.25">
      <c r="A7" s="44"/>
      <c r="B7" s="44"/>
      <c r="C7" s="44"/>
      <c r="D7" s="44"/>
    </row>
    <row r="17" spans="1:9" x14ac:dyDescent="0.2">
      <c r="A17" s="74" t="s">
        <v>79</v>
      </c>
      <c r="B17" s="72" t="s">
        <v>80</v>
      </c>
      <c r="C17" s="57"/>
      <c r="D17" s="72" t="s">
        <v>81</v>
      </c>
      <c r="E17" s="57"/>
      <c r="F17" s="73" t="s">
        <v>82</v>
      </c>
      <c r="G17" s="57"/>
    </row>
    <row r="18" spans="1:9" x14ac:dyDescent="0.2">
      <c r="A18" s="57"/>
      <c r="B18" s="41" t="s">
        <v>83</v>
      </c>
      <c r="C18" s="42">
        <v>700</v>
      </c>
      <c r="D18" s="41" t="s">
        <v>87</v>
      </c>
      <c r="E18" s="43">
        <v>50</v>
      </c>
      <c r="F18" s="75">
        <f>BINOMDIST(E18,C18,C19,0)</f>
        <v>5.648887412373188E-2</v>
      </c>
      <c r="G18" s="57"/>
    </row>
    <row r="19" spans="1:9" ht="27" customHeight="1" x14ac:dyDescent="0.2">
      <c r="A19" s="57"/>
      <c r="B19" s="41" t="s">
        <v>85</v>
      </c>
      <c r="C19" s="42">
        <v>7.3999999999999996E-2</v>
      </c>
      <c r="D19" s="41"/>
      <c r="E19" s="43"/>
      <c r="F19" s="57"/>
      <c r="G19" s="57"/>
    </row>
    <row r="32" spans="1:9" ht="14.25" x14ac:dyDescent="0.2">
      <c r="I32" s="45" t="s">
        <v>88</v>
      </c>
    </row>
    <row r="36" spans="1:7" x14ac:dyDescent="0.2">
      <c r="A36" s="74" t="s">
        <v>79</v>
      </c>
      <c r="B36" s="72" t="s">
        <v>80</v>
      </c>
      <c r="C36" s="57"/>
      <c r="D36" s="72" t="s">
        <v>81</v>
      </c>
      <c r="E36" s="57"/>
      <c r="F36" s="73" t="s">
        <v>82</v>
      </c>
      <c r="G36" s="57"/>
    </row>
    <row r="37" spans="1:7" x14ac:dyDescent="0.2">
      <c r="A37" s="57"/>
      <c r="B37" s="41" t="s">
        <v>83</v>
      </c>
      <c r="C37" s="42">
        <v>2000</v>
      </c>
      <c r="D37" s="41" t="s">
        <v>87</v>
      </c>
      <c r="E37" s="43">
        <v>0</v>
      </c>
      <c r="F37" s="75">
        <f>BINOMDIST(E37,C37,C38,0)</f>
        <v>0.67029323019461318</v>
      </c>
      <c r="G37" s="57"/>
    </row>
    <row r="38" spans="1:7" x14ac:dyDescent="0.2">
      <c r="A38" s="57"/>
      <c r="B38" s="41" t="s">
        <v>85</v>
      </c>
      <c r="C38" s="46">
        <f>0.0002</f>
        <v>2.0000000000000001E-4</v>
      </c>
      <c r="D38" s="41"/>
      <c r="E38" s="43"/>
      <c r="F38" s="57"/>
      <c r="G38" s="57"/>
    </row>
    <row r="58" spans="1:8" x14ac:dyDescent="0.25">
      <c r="A58" s="74" t="s">
        <v>79</v>
      </c>
      <c r="B58" s="72" t="s">
        <v>80</v>
      </c>
      <c r="C58" s="57"/>
      <c r="D58" s="72" t="s">
        <v>81</v>
      </c>
      <c r="E58" s="57"/>
      <c r="F58" s="73" t="s">
        <v>89</v>
      </c>
      <c r="G58" s="57"/>
      <c r="H58" s="27" t="s">
        <v>66</v>
      </c>
    </row>
    <row r="59" spans="1:8" x14ac:dyDescent="0.2">
      <c r="A59" s="57"/>
      <c r="B59" s="41" t="s">
        <v>83</v>
      </c>
      <c r="C59" s="42">
        <v>600</v>
      </c>
      <c r="D59" s="41" t="s">
        <v>84</v>
      </c>
      <c r="E59" s="43">
        <v>450</v>
      </c>
      <c r="F59" s="76">
        <f>BINOMDIST(E59-1,C59,C60,1)</f>
        <v>0.38886660018804114</v>
      </c>
      <c r="G59" s="57"/>
      <c r="H59" s="77">
        <f>F60-F59</f>
        <v>0.56954811408891692</v>
      </c>
    </row>
    <row r="60" spans="1:8" x14ac:dyDescent="0.2">
      <c r="A60" s="57"/>
      <c r="B60" s="41" t="s">
        <v>85</v>
      </c>
      <c r="C60" s="42">
        <v>0.754</v>
      </c>
      <c r="D60" s="41" t="s">
        <v>86</v>
      </c>
      <c r="E60" s="43">
        <v>470</v>
      </c>
      <c r="F60" s="76">
        <f>BINOMDIST(E60,C59,C60,1)</f>
        <v>0.95841471427695801</v>
      </c>
      <c r="G60" s="57"/>
      <c r="H60" s="57"/>
    </row>
    <row r="74" spans="1:7" x14ac:dyDescent="0.2">
      <c r="A74" s="74" t="s">
        <v>79</v>
      </c>
      <c r="B74" s="72" t="s">
        <v>80</v>
      </c>
      <c r="C74" s="57"/>
      <c r="D74" s="72" t="s">
        <v>81</v>
      </c>
      <c r="E74" s="57"/>
      <c r="F74" s="73" t="s">
        <v>82</v>
      </c>
      <c r="G74" s="57"/>
    </row>
    <row r="75" spans="1:7" x14ac:dyDescent="0.2">
      <c r="A75" s="57"/>
      <c r="B75" s="41" t="s">
        <v>83</v>
      </c>
      <c r="C75" s="42">
        <v>9000</v>
      </c>
      <c r="D75" s="41" t="s">
        <v>87</v>
      </c>
      <c r="E75" s="43">
        <v>0</v>
      </c>
      <c r="F75" s="75">
        <f>BINOMDIST(E75,C75,C76,0)</f>
        <v>7.3506714500840259E-2</v>
      </c>
      <c r="G75" s="57"/>
    </row>
    <row r="76" spans="1:7" x14ac:dyDescent="0.2">
      <c r="A76" s="57"/>
      <c r="B76" s="41" t="s">
        <v>85</v>
      </c>
      <c r="C76" s="47">
        <f>0.00029</f>
        <v>2.9E-4</v>
      </c>
      <c r="D76" s="41"/>
      <c r="E76" s="43"/>
      <c r="F76" s="57"/>
      <c r="G76" s="57"/>
    </row>
  </sheetData>
  <mergeCells count="27">
    <mergeCell ref="H59:H60"/>
    <mergeCell ref="F60:G60"/>
    <mergeCell ref="A17:A19"/>
    <mergeCell ref="A36:A38"/>
    <mergeCell ref="B36:C36"/>
    <mergeCell ref="D36:E36"/>
    <mergeCell ref="F36:G36"/>
    <mergeCell ref="F37:G38"/>
    <mergeCell ref="A58:A60"/>
    <mergeCell ref="F75:G76"/>
    <mergeCell ref="A74:A76"/>
    <mergeCell ref="B74:C74"/>
    <mergeCell ref="F58:G58"/>
    <mergeCell ref="F59:G59"/>
    <mergeCell ref="F18:G19"/>
    <mergeCell ref="B58:C58"/>
    <mergeCell ref="D58:E58"/>
    <mergeCell ref="D74:E74"/>
    <mergeCell ref="F74:G74"/>
    <mergeCell ref="D17:E17"/>
    <mergeCell ref="F17:G17"/>
    <mergeCell ref="A1:A3"/>
    <mergeCell ref="B1:C1"/>
    <mergeCell ref="D1:E1"/>
    <mergeCell ref="F1:G1"/>
    <mergeCell ref="F2:G3"/>
    <mergeCell ref="B17:C17"/>
  </mergeCells>
  <hyperlinks>
    <hyperlink ref="I3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9"/>
  <sheetViews>
    <sheetView tabSelected="1" topLeftCell="A37" workbookViewId="0">
      <selection activeCell="E51" sqref="E51"/>
    </sheetView>
  </sheetViews>
  <sheetFormatPr defaultColWidth="12.625" defaultRowHeight="15" customHeight="1" x14ac:dyDescent="0.2"/>
  <cols>
    <col min="1" max="1" width="15.25" customWidth="1"/>
    <col min="3" max="3" width="21.125" customWidth="1"/>
    <col min="5" max="5" width="13.125" customWidth="1"/>
  </cols>
  <sheetData>
    <row r="1" spans="1:6" x14ac:dyDescent="0.25">
      <c r="A1" s="74" t="s">
        <v>79</v>
      </c>
      <c r="B1" s="72" t="s">
        <v>80</v>
      </c>
      <c r="C1" s="57"/>
      <c r="D1" s="72" t="s">
        <v>90</v>
      </c>
      <c r="E1" s="57"/>
      <c r="F1" s="27" t="s">
        <v>89</v>
      </c>
    </row>
    <row r="2" spans="1:6" x14ac:dyDescent="0.25">
      <c r="A2" s="57"/>
      <c r="B2" s="41" t="s">
        <v>83</v>
      </c>
      <c r="C2" s="42">
        <v>60</v>
      </c>
      <c r="D2" s="41" t="s">
        <v>84</v>
      </c>
      <c r="E2" s="48">
        <v>0</v>
      </c>
      <c r="F2" s="1" t="e">
        <f>BINOMDIST(E2-1,C2,C3,1)</f>
        <v>#NUM!</v>
      </c>
    </row>
    <row r="3" spans="1:6" ht="29.25" customHeight="1" x14ac:dyDescent="0.25">
      <c r="A3" s="57"/>
      <c r="B3" s="41" t="s">
        <v>85</v>
      </c>
      <c r="C3" s="42">
        <v>0.2</v>
      </c>
      <c r="D3" s="41" t="s">
        <v>86</v>
      </c>
      <c r="E3" s="43">
        <v>300</v>
      </c>
      <c r="F3" s="1" t="e">
        <f>BINOMDIST(E3,C2,C3,1)</f>
        <v>#NUM!</v>
      </c>
    </row>
    <row r="19" spans="1:7" x14ac:dyDescent="0.25">
      <c r="A19" s="69" t="s">
        <v>91</v>
      </c>
      <c r="B19" s="57"/>
      <c r="C19" s="78" t="s">
        <v>90</v>
      </c>
      <c r="D19" s="57"/>
      <c r="E19" s="69" t="s">
        <v>89</v>
      </c>
      <c r="F19" s="57"/>
      <c r="G19" s="27" t="s">
        <v>66</v>
      </c>
    </row>
    <row r="20" spans="1:7" x14ac:dyDescent="0.25">
      <c r="A20" s="69" t="s">
        <v>92</v>
      </c>
      <c r="B20" s="80">
        <v>0.16</v>
      </c>
      <c r="C20" s="27" t="s">
        <v>73</v>
      </c>
      <c r="D20" s="31">
        <v>1</v>
      </c>
      <c r="E20" s="27" t="s">
        <v>93</v>
      </c>
      <c r="F20" s="35">
        <f>EXPONDIST(D20,B20,1)</f>
        <v>0.14785621103378865</v>
      </c>
      <c r="G20" s="71">
        <f>F21-F20</f>
        <v>0.57410648851301715</v>
      </c>
    </row>
    <row r="21" spans="1:7" x14ac:dyDescent="0.25">
      <c r="A21" s="57"/>
      <c r="B21" s="57"/>
      <c r="C21" s="27" t="s">
        <v>74</v>
      </c>
      <c r="D21" s="31">
        <v>8</v>
      </c>
      <c r="E21" s="27" t="s">
        <v>94</v>
      </c>
      <c r="F21" s="35">
        <f>EXPONDIST(D21,B20,1)</f>
        <v>0.72196269954680581</v>
      </c>
      <c r="G21" s="57"/>
    </row>
    <row r="37" spans="1:7" x14ac:dyDescent="0.25">
      <c r="A37" s="69" t="s">
        <v>91</v>
      </c>
      <c r="B37" s="57"/>
      <c r="C37" s="78" t="s">
        <v>90</v>
      </c>
      <c r="D37" s="57"/>
      <c r="E37" s="69" t="s">
        <v>89</v>
      </c>
      <c r="F37" s="57"/>
      <c r="G37" s="27" t="s">
        <v>66</v>
      </c>
    </row>
    <row r="38" spans="1:7" x14ac:dyDescent="0.25">
      <c r="A38" s="27" t="s">
        <v>95</v>
      </c>
      <c r="B38" s="31">
        <v>241.8</v>
      </c>
      <c r="C38" s="27" t="s">
        <v>73</v>
      </c>
      <c r="D38" s="31">
        <v>0</v>
      </c>
      <c r="E38" s="27" t="s">
        <v>93</v>
      </c>
      <c r="F38" s="49">
        <f>NORMDIST(D38,B38,B39,1)</f>
        <v>8.0281390861890835E-7</v>
      </c>
      <c r="G38" s="79">
        <f>F39-F38</f>
        <v>0.79486252504460131</v>
      </c>
    </row>
    <row r="39" spans="1:7" x14ac:dyDescent="0.25">
      <c r="A39" s="27" t="s">
        <v>96</v>
      </c>
      <c r="B39" s="31">
        <v>50.4</v>
      </c>
      <c r="C39" s="27" t="s">
        <v>74</v>
      </c>
      <c r="D39" s="31">
        <v>283.3</v>
      </c>
      <c r="E39" s="27" t="s">
        <v>94</v>
      </c>
      <c r="F39" s="35">
        <f>NORMDIST(D39,B38,B39,1)</f>
        <v>0.79486332785850988</v>
      </c>
      <c r="G39" s="57"/>
    </row>
    <row r="54" spans="1:7" ht="30" customHeight="1" x14ac:dyDescent="0.2">
      <c r="A54" s="74" t="s">
        <v>97</v>
      </c>
      <c r="B54" s="57"/>
      <c r="C54" s="72" t="s">
        <v>90</v>
      </c>
      <c r="D54" s="57"/>
      <c r="E54" s="74" t="s">
        <v>98</v>
      </c>
      <c r="F54" s="57"/>
      <c r="G54" s="41" t="s">
        <v>66</v>
      </c>
    </row>
    <row r="55" spans="1:7" ht="36" customHeight="1" x14ac:dyDescent="0.2">
      <c r="A55" s="41" t="s">
        <v>99</v>
      </c>
      <c r="B55" s="81">
        <f>0.69</f>
        <v>0.69</v>
      </c>
      <c r="C55" s="41" t="s">
        <v>100</v>
      </c>
      <c r="D55" s="81">
        <f>0.59</f>
        <v>0.59</v>
      </c>
      <c r="E55" s="41" t="s">
        <v>101</v>
      </c>
      <c r="F55" s="50">
        <f>NORMDIST(D55, B55, B56, 1)</f>
        <v>0.47342353569963491</v>
      </c>
      <c r="G55" s="82">
        <f>F56-F55</f>
        <v>0.15713512411860153</v>
      </c>
    </row>
    <row r="56" spans="1:7" ht="33" customHeight="1" x14ac:dyDescent="0.2">
      <c r="A56" s="41" t="s">
        <v>102</v>
      </c>
      <c r="B56" s="81">
        <f>1.5</f>
        <v>1.5</v>
      </c>
      <c r="C56" s="41" t="s">
        <v>103</v>
      </c>
      <c r="D56" s="81">
        <f>1.19</f>
        <v>1.19</v>
      </c>
      <c r="E56" s="41" t="s">
        <v>104</v>
      </c>
      <c r="F56" s="50">
        <f>NORMDIST(D56, B55, B56, 1)</f>
        <v>0.63055865981823644</v>
      </c>
      <c r="G56" s="83"/>
    </row>
    <row r="57" spans="1:7" x14ac:dyDescent="0.2">
      <c r="A57" s="50"/>
      <c r="B57" s="50"/>
      <c r="C57" s="50"/>
      <c r="D57" s="50"/>
      <c r="E57" s="50"/>
      <c r="F57" s="50"/>
      <c r="G57" s="50"/>
    </row>
    <row r="58" spans="1:7" x14ac:dyDescent="0.2">
      <c r="A58" s="50"/>
      <c r="B58" s="50"/>
      <c r="C58" s="50"/>
      <c r="D58" s="50"/>
      <c r="E58" s="50"/>
      <c r="F58" s="50"/>
      <c r="G58" s="50"/>
    </row>
    <row r="59" spans="1:7" x14ac:dyDescent="0.2">
      <c r="A59" s="50"/>
      <c r="B59" s="50"/>
      <c r="C59" s="50"/>
      <c r="D59" s="50"/>
      <c r="E59" s="50"/>
      <c r="F59" s="50"/>
      <c r="G59" s="50"/>
    </row>
    <row r="60" spans="1:7" x14ac:dyDescent="0.2">
      <c r="A60" s="50"/>
      <c r="B60" s="50"/>
      <c r="C60" s="50"/>
      <c r="D60" s="50"/>
      <c r="E60" s="50"/>
      <c r="F60" s="50"/>
      <c r="G60" s="50"/>
    </row>
    <row r="61" spans="1:7" x14ac:dyDescent="0.2">
      <c r="A61" s="50"/>
      <c r="B61" s="50"/>
      <c r="C61" s="50"/>
      <c r="D61" s="50"/>
      <c r="E61" s="50"/>
      <c r="F61" s="50"/>
      <c r="G61" s="50"/>
    </row>
    <row r="62" spans="1:7" x14ac:dyDescent="0.2">
      <c r="A62" s="50"/>
      <c r="B62" s="50"/>
      <c r="C62" s="50"/>
      <c r="D62" s="50"/>
      <c r="E62" s="50"/>
      <c r="F62" s="50"/>
    </row>
    <row r="69" spans="2:3" ht="33" customHeight="1" x14ac:dyDescent="0.25">
      <c r="B69" s="40" t="s">
        <v>105</v>
      </c>
      <c r="C69" s="27" t="s">
        <v>106</v>
      </c>
    </row>
  </sheetData>
  <mergeCells count="17">
    <mergeCell ref="A1:A3"/>
    <mergeCell ref="B1:C1"/>
    <mergeCell ref="D1:E1"/>
    <mergeCell ref="A19:B19"/>
    <mergeCell ref="C19:D19"/>
    <mergeCell ref="G38:G39"/>
    <mergeCell ref="A54:B54"/>
    <mergeCell ref="C54:D54"/>
    <mergeCell ref="E54:F54"/>
    <mergeCell ref="G55:G56"/>
    <mergeCell ref="E19:F19"/>
    <mergeCell ref="G20:G21"/>
    <mergeCell ref="A37:B37"/>
    <mergeCell ref="C37:D37"/>
    <mergeCell ref="E37:F37"/>
    <mergeCell ref="A20:A21"/>
    <mergeCell ref="B20:B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4"/>
  <sheetViews>
    <sheetView workbookViewId="0"/>
  </sheetViews>
  <sheetFormatPr defaultColWidth="12.625" defaultRowHeight="15" customHeight="1" x14ac:dyDescent="0.2"/>
  <sheetData>
    <row r="1" spans="1:5" x14ac:dyDescent="0.25">
      <c r="A1" s="2" t="s">
        <v>107</v>
      </c>
      <c r="B1" s="2" t="s">
        <v>99</v>
      </c>
      <c r="C1" s="2" t="s">
        <v>108</v>
      </c>
      <c r="D1" s="2" t="s">
        <v>109</v>
      </c>
    </row>
    <row r="2" spans="1:5" x14ac:dyDescent="0.25">
      <c r="A2" s="2" t="s">
        <v>19</v>
      </c>
      <c r="B2" s="51">
        <v>95.7</v>
      </c>
      <c r="C2" s="51">
        <v>8.1999999999999993</v>
      </c>
      <c r="D2" s="51">
        <v>0.41</v>
      </c>
    </row>
    <row r="3" spans="1:5" x14ac:dyDescent="0.25">
      <c r="A3" s="2" t="s">
        <v>31</v>
      </c>
      <c r="B3" s="51">
        <v>20</v>
      </c>
      <c r="C3" s="51">
        <v>3.2</v>
      </c>
      <c r="D3" s="4"/>
    </row>
    <row r="4" spans="1:5" x14ac:dyDescent="0.25">
      <c r="A4" s="4"/>
      <c r="B4" s="4"/>
      <c r="C4" s="4"/>
      <c r="D4" s="4"/>
    </row>
    <row r="5" spans="1:5" x14ac:dyDescent="0.25">
      <c r="A5" s="4"/>
      <c r="B5" s="2" t="s">
        <v>110</v>
      </c>
      <c r="C5" s="2" t="s">
        <v>111</v>
      </c>
      <c r="D5" s="2" t="s">
        <v>112</v>
      </c>
    </row>
    <row r="6" spans="1:5" x14ac:dyDescent="0.25">
      <c r="A6" s="4"/>
      <c r="B6" s="52">
        <f>B2-B3</f>
        <v>75.7</v>
      </c>
      <c r="C6" s="52">
        <f>D2*SQRT(C2*C3)</f>
        <v>2.1002247498779743</v>
      </c>
      <c r="D6" s="52">
        <f>C2+C3+2*(-1)*C6</f>
        <v>7.1995505002440501</v>
      </c>
    </row>
    <row r="10" spans="1:5" x14ac:dyDescent="0.25">
      <c r="A10" s="2" t="s">
        <v>107</v>
      </c>
      <c r="B10" s="2" t="s">
        <v>99</v>
      </c>
      <c r="C10" s="2" t="s">
        <v>113</v>
      </c>
      <c r="D10" s="2" t="s">
        <v>109</v>
      </c>
    </row>
    <row r="11" spans="1:5" x14ac:dyDescent="0.25">
      <c r="A11" s="2" t="s">
        <v>19</v>
      </c>
      <c r="B11" s="51">
        <v>4</v>
      </c>
      <c r="C11" s="51">
        <v>0.7</v>
      </c>
      <c r="D11" s="51">
        <v>-0.37</v>
      </c>
    </row>
    <row r="12" spans="1:5" x14ac:dyDescent="0.25">
      <c r="A12" s="2" t="s">
        <v>31</v>
      </c>
      <c r="B12" s="51">
        <v>8</v>
      </c>
      <c r="C12" s="51">
        <v>0.34</v>
      </c>
      <c r="D12" s="4"/>
    </row>
    <row r="13" spans="1:5" x14ac:dyDescent="0.25">
      <c r="A13" s="4"/>
      <c r="B13" s="4"/>
      <c r="C13" s="4"/>
      <c r="D13" s="4"/>
    </row>
    <row r="14" spans="1:5" x14ac:dyDescent="0.25">
      <c r="A14" s="4"/>
      <c r="B14" s="2"/>
      <c r="C14" s="2"/>
      <c r="D14" s="2"/>
    </row>
    <row r="15" spans="1:5" x14ac:dyDescent="0.25">
      <c r="A15" s="2" t="s">
        <v>114</v>
      </c>
      <c r="B15" s="15" t="s">
        <v>115</v>
      </c>
      <c r="C15" s="53" t="s">
        <v>116</v>
      </c>
      <c r="D15" s="15" t="s">
        <v>117</v>
      </c>
      <c r="E15" s="35"/>
    </row>
    <row r="16" spans="1:5" x14ac:dyDescent="0.25">
      <c r="B16" s="28">
        <f>B18*B11+B19*B12</f>
        <v>64</v>
      </c>
      <c r="C16" s="1">
        <f>D11*SQRT(C11*C12)</f>
        <v>-0.18050540158122691</v>
      </c>
      <c r="D16" s="28">
        <f>B18^2*C11+B19^2*C12+2*B18*B19*C16</f>
        <v>14.405848755725646</v>
      </c>
    </row>
    <row r="18" spans="1:4" x14ac:dyDescent="0.25">
      <c r="A18" s="27" t="s">
        <v>118</v>
      </c>
      <c r="B18" s="27">
        <v>2</v>
      </c>
    </row>
    <row r="19" spans="1:4" x14ac:dyDescent="0.25">
      <c r="A19" s="27" t="s">
        <v>119</v>
      </c>
      <c r="B19" s="27">
        <v>7</v>
      </c>
    </row>
    <row r="31" spans="1:4" x14ac:dyDescent="0.25">
      <c r="A31" s="2" t="s">
        <v>107</v>
      </c>
      <c r="B31" s="2" t="s">
        <v>99</v>
      </c>
      <c r="C31" s="2" t="s">
        <v>108</v>
      </c>
      <c r="D31" s="2" t="s">
        <v>109</v>
      </c>
    </row>
    <row r="32" spans="1:4" x14ac:dyDescent="0.25">
      <c r="A32" s="2" t="s">
        <v>19</v>
      </c>
      <c r="B32" s="51">
        <v>87.2</v>
      </c>
      <c r="C32" s="51">
        <v>8.4</v>
      </c>
      <c r="D32" s="51">
        <v>0.28999999999999998</v>
      </c>
    </row>
    <row r="33" spans="1:4" x14ac:dyDescent="0.25">
      <c r="A33" s="2" t="s">
        <v>31</v>
      </c>
      <c r="B33" s="51">
        <v>18</v>
      </c>
      <c r="C33" s="51">
        <v>5.3</v>
      </c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2" t="s">
        <v>110</v>
      </c>
      <c r="C35" s="2" t="s">
        <v>111</v>
      </c>
      <c r="D35" s="2" t="s">
        <v>112</v>
      </c>
    </row>
    <row r="36" spans="1:4" x14ac:dyDescent="0.25">
      <c r="A36" s="4"/>
      <c r="B36" s="52">
        <f>B32-B33</f>
        <v>69.2</v>
      </c>
      <c r="C36" s="52">
        <f>D32*SQRT(C32*C33)</f>
        <v>1.9349759688430239</v>
      </c>
      <c r="D36" s="52">
        <f>C32+C33+2*(-1)*C36</f>
        <v>9.830048062313951</v>
      </c>
    </row>
    <row r="55" spans="1:4" x14ac:dyDescent="0.25">
      <c r="A55" s="2" t="s">
        <v>107</v>
      </c>
      <c r="B55" s="2" t="s">
        <v>99</v>
      </c>
      <c r="C55" s="2" t="s">
        <v>108</v>
      </c>
      <c r="D55" s="2" t="s">
        <v>109</v>
      </c>
    </row>
    <row r="56" spans="1:4" x14ac:dyDescent="0.25">
      <c r="A56" s="2" t="s">
        <v>19</v>
      </c>
      <c r="B56" s="51">
        <v>74.8</v>
      </c>
      <c r="C56" s="51">
        <v>8.6999999999999993</v>
      </c>
      <c r="D56" s="51">
        <v>0.44</v>
      </c>
    </row>
    <row r="57" spans="1:4" x14ac:dyDescent="0.25">
      <c r="A57" s="2" t="s">
        <v>31</v>
      </c>
      <c r="B57" s="51">
        <v>30</v>
      </c>
      <c r="C57" s="51">
        <v>4.8</v>
      </c>
      <c r="D57" s="4"/>
    </row>
    <row r="58" spans="1:4" x14ac:dyDescent="0.25">
      <c r="A58" s="4"/>
      <c r="B58" s="4"/>
      <c r="C58" s="4"/>
      <c r="D58" s="4"/>
    </row>
    <row r="59" spans="1:4" x14ac:dyDescent="0.25">
      <c r="A59" s="4"/>
      <c r="B59" s="2" t="s">
        <v>110</v>
      </c>
      <c r="C59" s="2" t="s">
        <v>111</v>
      </c>
      <c r="D59" s="2" t="s">
        <v>112</v>
      </c>
    </row>
    <row r="60" spans="1:4" x14ac:dyDescent="0.25">
      <c r="A60" s="4"/>
      <c r="B60" s="52">
        <f>B56-B57</f>
        <v>44.8</v>
      </c>
      <c r="C60" s="52">
        <f>D56*SQRT(C56*C57)</f>
        <v>2.8433670181670179</v>
      </c>
      <c r="D60" s="52">
        <f>C56+C57+2*(-1)*C60</f>
        <v>7.8132659636659643</v>
      </c>
    </row>
    <row r="78" spans="1:4" x14ac:dyDescent="0.25">
      <c r="A78" s="2" t="s">
        <v>107</v>
      </c>
      <c r="B78" s="2" t="s">
        <v>99</v>
      </c>
      <c r="C78" s="2" t="s">
        <v>113</v>
      </c>
      <c r="D78" s="2" t="s">
        <v>109</v>
      </c>
    </row>
    <row r="79" spans="1:4" x14ac:dyDescent="0.25">
      <c r="A79" s="2" t="s">
        <v>19</v>
      </c>
      <c r="B79" s="51">
        <v>5</v>
      </c>
      <c r="C79" s="51">
        <v>0.89</v>
      </c>
      <c r="D79" s="51">
        <v>-0.3</v>
      </c>
    </row>
    <row r="80" spans="1:4" x14ac:dyDescent="0.25">
      <c r="A80" s="2" t="s">
        <v>31</v>
      </c>
      <c r="B80" s="51">
        <v>12</v>
      </c>
      <c r="C80" s="51">
        <v>0.19</v>
      </c>
      <c r="D80" s="4"/>
    </row>
    <row r="81" spans="1:4" x14ac:dyDescent="0.25">
      <c r="A81" s="4"/>
      <c r="B81" s="4"/>
      <c r="C81" s="4"/>
      <c r="D81" s="4"/>
    </row>
    <row r="82" spans="1:4" x14ac:dyDescent="0.25">
      <c r="A82" s="4"/>
      <c r="B82" s="2"/>
      <c r="C82" s="2"/>
      <c r="D82" s="2"/>
    </row>
    <row r="83" spans="1:4" x14ac:dyDescent="0.25">
      <c r="A83" s="2" t="s">
        <v>114</v>
      </c>
      <c r="B83" s="15" t="s">
        <v>120</v>
      </c>
      <c r="C83" s="53" t="s">
        <v>116</v>
      </c>
      <c r="D83" s="15" t="s">
        <v>121</v>
      </c>
    </row>
    <row r="84" spans="1:4" x14ac:dyDescent="0.25">
      <c r="B84" s="28">
        <f>B86*B79+B87*B80</f>
        <v>106</v>
      </c>
      <c r="C84" s="1">
        <f>D79*SQRT(C79*C80)</f>
        <v>-0.12336531116971253</v>
      </c>
      <c r="D84" s="28">
        <f>B86^2*C79+B87^2*C80+2*B86*B87*C84</f>
        <v>11.772310042569199</v>
      </c>
    </row>
    <row r="86" spans="1:4" x14ac:dyDescent="0.25">
      <c r="A86" s="27" t="s">
        <v>118</v>
      </c>
      <c r="B86" s="27">
        <v>2</v>
      </c>
    </row>
    <row r="87" spans="1:4" x14ac:dyDescent="0.25">
      <c r="A87" s="27" t="s">
        <v>119</v>
      </c>
      <c r="B87" s="27">
        <v>8</v>
      </c>
    </row>
    <row r="99" spans="1:4" x14ac:dyDescent="0.25">
      <c r="A99" s="2" t="s">
        <v>107</v>
      </c>
      <c r="B99" s="2" t="s">
        <v>99</v>
      </c>
      <c r="C99" s="2" t="s">
        <v>108</v>
      </c>
      <c r="D99" s="2" t="s">
        <v>109</v>
      </c>
    </row>
    <row r="100" spans="1:4" x14ac:dyDescent="0.25">
      <c r="A100" s="2" t="s">
        <v>19</v>
      </c>
      <c r="B100" s="51">
        <v>93.7</v>
      </c>
      <c r="C100" s="51">
        <v>8.9</v>
      </c>
      <c r="D100" s="51">
        <v>0.28999999999999998</v>
      </c>
    </row>
    <row r="101" spans="1:4" x14ac:dyDescent="0.25">
      <c r="A101" s="2" t="s">
        <v>31</v>
      </c>
      <c r="B101" s="51">
        <v>20</v>
      </c>
      <c r="C101" s="51">
        <v>3.3</v>
      </c>
      <c r="D101" s="4"/>
    </row>
    <row r="102" spans="1:4" x14ac:dyDescent="0.25">
      <c r="A102" s="4"/>
      <c r="B102" s="4"/>
      <c r="C102" s="4"/>
      <c r="D102" s="4"/>
    </row>
    <row r="103" spans="1:4" x14ac:dyDescent="0.25">
      <c r="A103" s="4"/>
      <c r="B103" s="2" t="s">
        <v>110</v>
      </c>
      <c r="C103" s="2" t="s">
        <v>111</v>
      </c>
      <c r="D103" s="2" t="s">
        <v>112</v>
      </c>
    </row>
    <row r="104" spans="1:4" x14ac:dyDescent="0.25">
      <c r="A104" s="4"/>
      <c r="B104" s="52">
        <f>B100-B101</f>
        <v>73.7</v>
      </c>
      <c r="C104" s="52">
        <f>D100*SQRT(C100*C101)</f>
        <v>1.5716287729613505</v>
      </c>
      <c r="D104" s="52">
        <f>C100+C101+2*(-1)*C104</f>
        <v>9.0567424540772983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Задача 1</vt:lpstr>
      <vt:lpstr>Задача 2</vt:lpstr>
      <vt:lpstr>Задача 3</vt:lpstr>
      <vt:lpstr>Задача 4</vt:lpstr>
      <vt:lpstr>Задача 5</vt:lpstr>
      <vt:lpstr>Задача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LENIN</cp:lastModifiedBy>
  <dcterms:modified xsi:type="dcterms:W3CDTF">2021-12-06T16:34:38Z</dcterms:modified>
</cp:coreProperties>
</file>