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"/>
    </mc:Choice>
  </mc:AlternateContent>
  <xr:revisionPtr revIDLastSave="0" documentId="8_{A701DBDB-963F-4A9F-96E5-17413EA30D14}" xr6:coauthVersionLast="47" xr6:coauthVersionMax="47" xr10:uidLastSave="{00000000-0000-0000-0000-000000000000}"/>
  <workbookProtection workbookAlgorithmName="SHA-512" workbookHashValue="Zqkq86mmKIwnl8kxCaFkwytsmB0mcv6visoQYLs5NsK6JUnBSbus+ZKY7TDV4K3dfoUBPfTjOXnhH/egt0xoNA==" workbookSaltValue="/J1rKhur61cy15+RvOg5Kw==" workbookSpinCount="100000" lockStructure="1"/>
  <bookViews>
    <workbookView xWindow="-108" yWindow="-108" windowWidth="23256" windowHeight="12576" activeTab="2" xr2:uid="{EA944FB1-DE3F-40F9-BBAA-0980B1568DEE}"/>
  </bookViews>
  <sheets>
    <sheet name="Data" sheetId="16" r:id="rId1"/>
    <sheet name="DataPrep" sheetId="22" r:id="rId2"/>
    <sheet name="Dashboard" sheetId="23" r:id="rId3"/>
    <sheet name="Using Titles to Tell a Story" sheetId="24" r:id="rId4"/>
    <sheet name="New Data (Aug 2021)" sheetId="21" state="hidden" r:id="rId5"/>
    <sheet name="New Data (Sep 2021)" sheetId="18" state="hidden" r:id="rId6"/>
  </sheets>
  <definedNames>
    <definedName name="_xlnm._FilterDatabase" localSheetId="0" hidden="1">Data!$A$1:$J$4266</definedName>
    <definedName name="_xlnm._FilterDatabase" localSheetId="1" hidden="1">DataPrep!$M$2:$P$12</definedName>
    <definedName name="CurMonth">DataPrep!$B$9</definedName>
    <definedName name="CurYear">DataPrep!$B$8</definedName>
    <definedName name="PMYear">DataPrep!$B$12</definedName>
    <definedName name="PrevMonth">DataPrep!$B$11</definedName>
    <definedName name="PrevYear">DataPrep!$B$10</definedName>
    <definedName name="_xlnm.Print_Area" localSheetId="2">Dashboard!$A$1:$S$32</definedName>
    <definedName name="_xlnm.Print_Area" localSheetId="3">'Using Titles to Tell a Story'!$A$1:$S$30</definedName>
    <definedName name="Region">DataPrep!$B$3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2" l="1"/>
  <c r="B8" i="22" l="1"/>
  <c r="A3" i="22" a="1"/>
  <c r="A3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J2" i="22" l="1"/>
  <c r="B9" i="22"/>
  <c r="B13" i="22" s="1"/>
  <c r="B10" i="22"/>
  <c r="G6" i="23" l="1"/>
  <c r="G6" i="24"/>
  <c r="K8" i="22"/>
  <c r="K5" i="22"/>
  <c r="K14" i="22"/>
  <c r="K10" i="22"/>
  <c r="K12" i="22"/>
  <c r="K13" i="22"/>
  <c r="K7" i="22"/>
  <c r="K11" i="22"/>
  <c r="K4" i="22"/>
  <c r="K6" i="22"/>
  <c r="K3" i="22"/>
  <c r="AA7" i="22"/>
  <c r="AA15" i="22"/>
  <c r="AA23" i="22"/>
  <c r="AA31" i="22"/>
  <c r="AA16" i="22"/>
  <c r="AA24" i="22"/>
  <c r="AA32" i="22"/>
  <c r="AA21" i="22"/>
  <c r="AA14" i="22"/>
  <c r="AA3" i="22"/>
  <c r="AA8" i="22"/>
  <c r="AA22" i="22"/>
  <c r="AA9" i="22"/>
  <c r="AA17" i="22"/>
  <c r="AA25" i="22"/>
  <c r="AA33" i="22"/>
  <c r="AA11" i="22"/>
  <c r="AA27" i="22"/>
  <c r="AA36" i="22"/>
  <c r="AA5" i="22"/>
  <c r="AA29" i="22"/>
  <c r="AA10" i="22"/>
  <c r="AA18" i="22"/>
  <c r="AA26" i="22"/>
  <c r="AA34" i="22"/>
  <c r="AA19" i="22"/>
  <c r="AA35" i="22"/>
  <c r="AA4" i="22"/>
  <c r="AA12" i="22"/>
  <c r="AA20" i="22"/>
  <c r="AA28" i="22"/>
  <c r="AA13" i="22"/>
  <c r="AA6" i="22"/>
  <c r="AA30" i="22"/>
  <c r="B12" i="22"/>
  <c r="N3" i="22"/>
  <c r="N8" i="22"/>
  <c r="N10" i="22"/>
  <c r="N4" i="22"/>
  <c r="N12" i="22"/>
  <c r="N7" i="22"/>
  <c r="N5" i="22"/>
  <c r="N6" i="22"/>
  <c r="N11" i="22"/>
  <c r="N9" i="22"/>
  <c r="AY14" i="16"/>
  <c r="J4" i="22"/>
  <c r="J12" i="22"/>
  <c r="J5" i="22"/>
  <c r="J13" i="22"/>
  <c r="J6" i="22"/>
  <c r="J14" i="22"/>
  <c r="J3" i="22"/>
  <c r="J7" i="22"/>
  <c r="J9" i="22"/>
  <c r="K9" i="22" s="1"/>
  <c r="J8" i="22"/>
  <c r="J10" i="22"/>
  <c r="J11" i="22"/>
  <c r="AY44" i="16"/>
  <c r="AY17" i="16"/>
  <c r="AY35" i="16"/>
  <c r="AY48" i="16"/>
  <c r="AY52" i="16"/>
  <c r="AY49" i="16"/>
  <c r="AY26" i="16"/>
  <c r="AY23" i="16"/>
  <c r="AY12" i="16"/>
  <c r="AY45" i="16"/>
  <c r="AY27" i="16"/>
  <c r="AY28" i="16"/>
  <c r="AY31" i="16"/>
  <c r="AY3" i="16"/>
  <c r="AY13" i="16"/>
  <c r="AY33" i="16"/>
  <c r="AY16" i="16"/>
  <c r="AY41" i="16"/>
  <c r="AY24" i="16"/>
  <c r="AY43" i="16"/>
  <c r="AY6" i="16"/>
  <c r="AY19" i="16"/>
  <c r="AY42" i="16"/>
  <c r="AY37" i="16"/>
  <c r="AY39" i="16"/>
  <c r="AY11" i="16"/>
  <c r="AY10" i="16"/>
  <c r="AY34" i="16"/>
  <c r="AY9" i="16"/>
  <c r="AY47" i="16"/>
  <c r="AY40" i="16"/>
  <c r="AY4" i="16"/>
  <c r="AY46" i="16"/>
  <c r="AY15" i="16"/>
  <c r="AY30" i="16"/>
  <c r="AY50" i="16"/>
  <c r="E3" i="22"/>
  <c r="I2" i="22"/>
  <c r="B11" i="22"/>
  <c r="AY22" i="16"/>
  <c r="AY36" i="16"/>
  <c r="AY32" i="16"/>
  <c r="AY21" i="16"/>
  <c r="AY29" i="16"/>
  <c r="AY7" i="16"/>
  <c r="AY5" i="16"/>
  <c r="AY25" i="16"/>
  <c r="AY18" i="16"/>
  <c r="AY20" i="16"/>
  <c r="AY51" i="16"/>
  <c r="AY38" i="16"/>
  <c r="AY8" i="16"/>
  <c r="E2" i="22"/>
  <c r="E5" i="22" l="1"/>
  <c r="E4" i="22" a="1"/>
  <c r="E4" i="22" s="1"/>
  <c r="E6" i="22" s="1"/>
  <c r="AB15" i="22"/>
  <c r="AB8" i="22"/>
  <c r="AC8" i="22" s="1"/>
  <c r="AB16" i="22"/>
  <c r="AC16" i="22" s="1"/>
  <c r="AB24" i="22"/>
  <c r="AC24" i="22" s="1"/>
  <c r="AB32" i="22"/>
  <c r="AC32" i="22" s="1"/>
  <c r="AB9" i="22"/>
  <c r="AC9" i="22" s="1"/>
  <c r="AB17" i="22"/>
  <c r="AC17" i="22" s="1"/>
  <c r="AB25" i="22"/>
  <c r="AC25" i="22" s="1"/>
  <c r="AB33" i="22"/>
  <c r="AC33" i="22" s="1"/>
  <c r="AB7" i="22"/>
  <c r="AC7" i="22" s="1"/>
  <c r="AB31" i="22"/>
  <c r="AC31" i="22" s="1"/>
  <c r="AB10" i="22"/>
  <c r="AC10" i="22" s="1"/>
  <c r="AB18" i="22"/>
  <c r="AC18" i="22" s="1"/>
  <c r="AB26" i="22"/>
  <c r="AC26" i="22" s="1"/>
  <c r="AB34" i="22"/>
  <c r="AC34" i="22" s="1"/>
  <c r="AB4" i="22"/>
  <c r="AC4" i="22" s="1"/>
  <c r="AB20" i="22"/>
  <c r="AC20" i="22" s="1"/>
  <c r="AB28" i="22"/>
  <c r="AC28" i="22" s="1"/>
  <c r="AB6" i="22"/>
  <c r="AC6" i="22" s="1"/>
  <c r="AB14" i="22"/>
  <c r="AB22" i="22"/>
  <c r="AC22" i="22" s="1"/>
  <c r="AB11" i="22"/>
  <c r="AC11" i="22" s="1"/>
  <c r="AB19" i="22"/>
  <c r="AC19" i="22" s="1"/>
  <c r="AB27" i="22"/>
  <c r="AC27" i="22" s="1"/>
  <c r="AB35" i="22"/>
  <c r="AC35" i="22" s="1"/>
  <c r="AB12" i="22"/>
  <c r="AC12" i="22" s="1"/>
  <c r="AB36" i="22"/>
  <c r="AC36" i="22" s="1"/>
  <c r="AB5" i="22"/>
  <c r="AC5" i="22" s="1"/>
  <c r="AB13" i="22"/>
  <c r="AC13" i="22" s="1"/>
  <c r="AB21" i="22"/>
  <c r="AC21" i="22" s="1"/>
  <c r="AB29" i="22"/>
  <c r="AC29" i="22" s="1"/>
  <c r="AB30" i="22"/>
  <c r="AC30" i="22" s="1"/>
  <c r="AB3" i="22"/>
  <c r="AC3" i="22" s="1"/>
  <c r="AB23" i="22"/>
  <c r="AC23" i="22" s="1"/>
  <c r="AC15" i="22"/>
  <c r="AC14" i="22"/>
  <c r="Q5" i="22"/>
  <c r="Q7" i="22"/>
  <c r="Q12" i="22"/>
  <c r="Q4" i="22"/>
  <c r="Q10" i="22"/>
  <c r="Q9" i="22"/>
  <c r="Q8" i="22"/>
  <c r="Q11" i="22"/>
  <c r="Q3" i="22"/>
  <c r="Q6" i="22"/>
  <c r="O8" i="22"/>
  <c r="P8" i="22" s="1"/>
  <c r="O12" i="22"/>
  <c r="P12" i="22" s="1"/>
  <c r="O7" i="22"/>
  <c r="P7" i="22" s="1"/>
  <c r="O10" i="22"/>
  <c r="P10" i="22" s="1"/>
  <c r="O6" i="22"/>
  <c r="P6" i="22" s="1"/>
  <c r="O11" i="22"/>
  <c r="P11" i="22" s="1"/>
  <c r="O9" i="22"/>
  <c r="P9" i="22" s="1"/>
  <c r="O4" i="22"/>
  <c r="P4" i="22" s="1"/>
  <c r="O5" i="22"/>
  <c r="P5" i="22" s="1"/>
  <c r="O3" i="22"/>
  <c r="P3" i="22" s="1"/>
  <c r="I4" i="22"/>
  <c r="I5" i="22"/>
  <c r="I13" i="22"/>
  <c r="I10" i="22"/>
  <c r="I11" i="22"/>
  <c r="I12" i="22"/>
  <c r="I6" i="22"/>
  <c r="I14" i="22"/>
  <c r="I9" i="22"/>
  <c r="I7" i="22"/>
  <c r="I3" i="22"/>
  <c r="I8" i="22"/>
  <c r="AE20" i="22" l="1"/>
  <c r="AD20" i="22"/>
  <c r="AD33" i="22"/>
  <c r="AE33" i="22"/>
  <c r="AD25" i="22"/>
  <c r="AE25" i="22"/>
  <c r="AD17" i="22"/>
  <c r="AE17" i="22"/>
  <c r="AE21" i="22"/>
  <c r="AD21" i="22"/>
  <c r="AE26" i="22"/>
  <c r="AD26" i="22"/>
  <c r="AD9" i="22"/>
  <c r="AE9" i="22"/>
  <c r="AE13" i="22"/>
  <c r="AD13" i="22"/>
  <c r="AD22" i="22"/>
  <c r="AE22" i="22"/>
  <c r="AD18" i="22"/>
  <c r="AE18" i="22"/>
  <c r="AD32" i="22"/>
  <c r="AE32" i="22"/>
  <c r="AE5" i="22"/>
  <c r="AD5" i="22"/>
  <c r="AE10" i="22"/>
  <c r="AD10" i="22"/>
  <c r="AD24" i="22"/>
  <c r="AE24" i="22"/>
  <c r="AE36" i="22"/>
  <c r="AD36" i="22"/>
  <c r="AE31" i="22"/>
  <c r="AD31" i="22"/>
  <c r="AD23" i="22"/>
  <c r="AE23" i="22"/>
  <c r="AE12" i="22"/>
  <c r="AD12" i="22"/>
  <c r="AE28" i="22"/>
  <c r="AD28" i="22"/>
  <c r="AD16" i="22"/>
  <c r="AE16" i="22"/>
  <c r="AD15" i="22"/>
  <c r="AE15" i="22"/>
  <c r="AE29" i="22"/>
  <c r="AD29" i="22"/>
  <c r="AE6" i="22"/>
  <c r="AD6" i="22"/>
  <c r="AD8" i="22"/>
  <c r="AE8" i="22"/>
  <c r="AE11" i="22"/>
  <c r="AE3" i="22"/>
  <c r="AD3" i="22"/>
  <c r="AD35" i="22"/>
  <c r="AE35" i="22"/>
  <c r="AD27" i="22"/>
  <c r="AE27" i="22"/>
  <c r="AE7" i="22"/>
  <c r="AD7" i="22"/>
  <c r="AD19" i="22"/>
  <c r="AE19" i="22"/>
  <c r="AD14" i="22"/>
  <c r="AE14" i="22"/>
  <c r="AE30" i="22"/>
  <c r="AD30" i="22"/>
  <c r="AD11" i="22"/>
  <c r="AE4" i="22"/>
  <c r="AD4" i="22"/>
  <c r="AD34" i="22"/>
  <c r="AE34" i="22"/>
  <c r="U6" i="22"/>
  <c r="U10" i="22"/>
  <c r="T6" i="22"/>
  <c r="T3" i="22"/>
  <c r="V6" i="22"/>
  <c r="V10" i="22"/>
  <c r="T7" i="22"/>
  <c r="U3" i="22"/>
  <c r="U7" i="22"/>
  <c r="U11" i="22"/>
  <c r="T8" i="22"/>
  <c r="V3" i="22"/>
  <c r="V7" i="22"/>
  <c r="V11" i="22"/>
  <c r="T9" i="22"/>
  <c r="U4" i="22"/>
  <c r="U8" i="22"/>
  <c r="U12" i="22"/>
  <c r="T10" i="22"/>
  <c r="V4" i="22"/>
  <c r="V8" i="22"/>
  <c r="V12" i="22"/>
  <c r="T11" i="22"/>
  <c r="U5" i="22"/>
  <c r="U9" i="22"/>
  <c r="T4" i="22"/>
  <c r="X4" i="22" s="1"/>
  <c r="T12" i="22"/>
  <c r="V5" i="22"/>
  <c r="V9" i="22"/>
  <c r="T5" i="22"/>
  <c r="W3" i="22" l="1"/>
  <c r="X3" i="22"/>
  <c r="W5" i="22"/>
  <c r="X5" i="22"/>
  <c r="W12" i="22"/>
  <c r="X12" i="22"/>
  <c r="W10" i="22"/>
  <c r="X10" i="22"/>
  <c r="W8" i="22"/>
  <c r="X8" i="22"/>
  <c r="W6" i="22"/>
  <c r="X6" i="22"/>
  <c r="W11" i="22"/>
  <c r="X11" i="22"/>
  <c r="W9" i="22"/>
  <c r="X9" i="22"/>
  <c r="W7" i="22"/>
  <c r="X7" i="22"/>
  <c r="Z56" i="22" a="1"/>
  <c r="Z56" i="22" s="1"/>
  <c r="Z57" i="22" a="1"/>
  <c r="Z57" i="22" s="1"/>
  <c r="AB56" i="22" a="1"/>
  <c r="AB56" i="22" s="1"/>
  <c r="AB57" i="22" a="1"/>
  <c r="AB57" i="22" s="1"/>
  <c r="AA56" i="22" a="1"/>
  <c r="AA56" i="22" s="1"/>
  <c r="AA57" i="22" a="1"/>
  <c r="AA57" i="22" s="1"/>
  <c r="AA44" i="22" a="1"/>
  <c r="AA44" i="22" s="1"/>
  <c r="AB44" i="22" a="1"/>
  <c r="AB44" i="22" s="1"/>
  <c r="Z45" i="22" a="1"/>
  <c r="Z45" i="22" s="1"/>
  <c r="AB46" i="22" a="1"/>
  <c r="AB46" i="22" s="1"/>
  <c r="AA45" i="22" a="1"/>
  <c r="AA45" i="22" s="1"/>
  <c r="Z46" i="22" a="1"/>
  <c r="Z46" i="22" s="1"/>
  <c r="AB45" i="22" a="1"/>
  <c r="AB45" i="22" s="1"/>
  <c r="AA46" i="22" a="1"/>
  <c r="AA46" i="22" s="1"/>
  <c r="AB52" i="22" a="1"/>
  <c r="AB52" i="22" s="1"/>
  <c r="AA55" i="22" a="1"/>
  <c r="AA55" i="22" s="1"/>
  <c r="AA51" i="22" a="1"/>
  <c r="AA51" i="22" s="1"/>
  <c r="AA54" i="22" a="1"/>
  <c r="AA54" i="22" s="1"/>
  <c r="Z55" i="22" a="1"/>
  <c r="Z55" i="22" s="1"/>
  <c r="Z53" i="22" a="1"/>
  <c r="Z53" i="22" s="1"/>
  <c r="AB55" i="22" a="1"/>
  <c r="AB55" i="22" s="1"/>
  <c r="AA53" i="22" a="1"/>
  <c r="AA53" i="22" s="1"/>
  <c r="Z52" i="22" a="1"/>
  <c r="Z52" i="22" s="1"/>
  <c r="AA52" i="22" a="1"/>
  <c r="AA52" i="22" s="1"/>
  <c r="AB53" i="22" a="1"/>
  <c r="AB53" i="22" s="1"/>
  <c r="AB51" i="22" a="1"/>
  <c r="AB51" i="22" s="1"/>
  <c r="Z54" i="22" a="1"/>
  <c r="Z54" i="22" s="1"/>
  <c r="Z51" i="22" a="1"/>
  <c r="Z51" i="22" s="1"/>
  <c r="AB54" i="22" a="1"/>
  <c r="AB54" i="22" s="1"/>
  <c r="W4" i="22"/>
  <c r="AA41" i="22" a="1"/>
  <c r="AA41" i="22" s="1"/>
  <c r="AB43" i="22" a="1"/>
  <c r="AB43" i="22" s="1"/>
  <c r="AB41" i="22" a="1"/>
  <c r="AB41" i="22" s="1"/>
  <c r="AA42" i="22" a="1"/>
  <c r="AA42" i="22" s="1"/>
  <c r="AB42" i="22" a="1"/>
  <c r="AB42" i="22" s="1"/>
  <c r="AA43" i="22" a="1"/>
  <c r="AA43" i="22" s="1"/>
  <c r="Z42" i="22" a="1"/>
  <c r="Z42" i="22" s="1"/>
  <c r="AA40" i="22" a="1"/>
  <c r="AA40" i="22" s="1"/>
  <c r="Z44" i="22" a="1"/>
  <c r="Z44" i="22" s="1"/>
  <c r="Z43" i="22" a="1"/>
  <c r="Z43" i="22" s="1"/>
  <c r="Z41" i="22" a="1"/>
  <c r="Z41" i="22" s="1"/>
  <c r="AB40" i="22" a="1"/>
  <c r="AB40" i="22" s="1"/>
  <c r="Z40" i="22" a="1"/>
  <c r="Z40" i="22" s="1"/>
  <c r="Q25" i="23" l="1"/>
  <c r="Q24" i="24"/>
  <c r="Q28" i="23"/>
  <c r="Q27" i="24"/>
  <c r="P17" i="23"/>
  <c r="P17" i="24"/>
  <c r="Q13" i="23"/>
  <c r="Q13" i="24"/>
  <c r="Q26" i="23"/>
  <c r="Q25" i="24"/>
  <c r="Q19" i="23"/>
  <c r="Q30" i="23"/>
  <c r="P15" i="23"/>
  <c r="P15" i="24"/>
  <c r="R27" i="23"/>
  <c r="R26" i="24"/>
  <c r="R28" i="23"/>
  <c r="R27" i="24"/>
  <c r="R18" i="23"/>
  <c r="R18" i="24"/>
  <c r="Q29" i="23"/>
  <c r="Q28" i="24"/>
  <c r="R16" i="23"/>
  <c r="R16" i="24"/>
  <c r="Q17" i="23"/>
  <c r="Q17" i="24"/>
  <c r="P19" i="23"/>
  <c r="R30" i="23"/>
  <c r="R25" i="23"/>
  <c r="R24" i="24"/>
  <c r="P24" i="23"/>
  <c r="P23" i="24"/>
  <c r="R15" i="23"/>
  <c r="R15" i="24"/>
  <c r="Q18" i="23"/>
  <c r="Q18" i="24"/>
  <c r="R29" i="23"/>
  <c r="R28" i="24"/>
  <c r="P25" i="23"/>
  <c r="P24" i="24"/>
  <c r="Q16" i="23"/>
  <c r="Q16" i="24"/>
  <c r="P13" i="23"/>
  <c r="P13" i="24"/>
  <c r="P27" i="23"/>
  <c r="P26" i="24"/>
  <c r="P28" i="23"/>
  <c r="P27" i="24"/>
  <c r="R13" i="23"/>
  <c r="R13" i="24"/>
  <c r="Q15" i="23"/>
  <c r="Q15" i="24"/>
  <c r="R24" i="23"/>
  <c r="R23" i="24"/>
  <c r="Q27" i="23"/>
  <c r="Q26" i="24"/>
  <c r="R19" i="23"/>
  <c r="P30" i="23"/>
  <c r="P16" i="23"/>
  <c r="P16" i="24"/>
  <c r="R17" i="23"/>
  <c r="R17" i="24"/>
  <c r="Q14" i="23"/>
  <c r="Q14" i="24"/>
  <c r="P26" i="23"/>
  <c r="P25" i="24"/>
  <c r="P14" i="23"/>
  <c r="P14" i="24"/>
  <c r="R14" i="23"/>
  <c r="R14" i="24"/>
  <c r="R26" i="23"/>
  <c r="R25" i="24"/>
  <c r="Q24" i="23"/>
  <c r="Q23" i="24"/>
  <c r="P18" i="23"/>
  <c r="P18" i="24"/>
  <c r="P29" i="23"/>
  <c r="P28" i="24"/>
  <c r="R20" i="23" l="1"/>
  <c r="R31" i="23"/>
  <c r="R29" i="24"/>
  <c r="R1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<sst xmlns="http://schemas.openxmlformats.org/spreadsheetml/2006/main" count="24228" uniqueCount="135">
  <si>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</si>
  <si>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</si>
  <si>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</si>
  <si>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</si>
  <si>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</si>
  <si>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</si>
  <si>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</si>
  <si>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</si>
  <si>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</si>
  <si>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</si>
  <si>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</si>
  <si>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</si>
  <si>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</si>
  <si>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</si>
  <si>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</si>
  <si>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</si>
  <si>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</si>
  <si>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</si>
  <si>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</si>
  <si>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</si>
  <si>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</si>
  <si>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</si>
  <si>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</si>
  <si>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</si>
  <si>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</si>
  <si>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</si>
  <si>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</si>
  <si>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</si>
  <si>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</si>
  <si>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</si>
  <si>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</si>
  <si>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</si>
  <si>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</si>
  <si>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</si>
  <si>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</si>
  <si>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</si>
  <si>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</si>
  <si>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</si>
  <si>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</si>
  <si>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</si>
  <si>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</si>
  <si>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</si>
  <si>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</si>
  <si>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</si>
  <si>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</si>
  <si>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</si>
  <si>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</si>
  <si>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</si>
  <si>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</si>
  <si>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</si>
  <si>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</si>
  <si>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</si>
  <si>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</si>
  <si>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</si>
  <si>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</si>
  <si>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</si>
  <si>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</si>
  <si>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</si>
  <si>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</si>
  <si>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</si>
  <si>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</si>
  <si>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</si>
  <si>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</si>
  <si>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</si>
  <si>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</si>
  <si>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</si>
  <si>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</si>
  <si>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</si>
  <si>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</si>
  <si>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</si>
  <si>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</si>
  <si>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</si>
  <si>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</si>
  <si>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</si>
  <si>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</si>
  <si>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Selection</t>
  </si>
  <si>
    <t>REGION FILTER</t>
  </si>
  <si>
    <t>DATE FILTER</t>
  </si>
  <si>
    <t>Current Year:</t>
  </si>
  <si>
    <t>Current Month:</t>
  </si>
  <si>
    <t>Previous Year:</t>
  </si>
  <si>
    <t>Previous Month:</t>
  </si>
  <si>
    <t>KPIs</t>
  </si>
  <si>
    <t>Total Revenue:</t>
  </si>
  <si>
    <t>PrevYr Revenue:</t>
  </si>
  <si>
    <t>PrevMth Revenue:</t>
  </si>
  <si>
    <t>YoY %Δ</t>
  </si>
  <si>
    <t>MoM %Δ</t>
  </si>
  <si>
    <t>REVENUE TREND</t>
  </si>
  <si>
    <t>Month #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</si>
  <si>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</si>
  <si>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</si>
  <si>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</si>
  <si>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</si>
  <si>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</si>
  <si>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</si>
  <si>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</si>
  <si>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</si>
  <si>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</si>
  <si>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</si>
  <si>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</si>
  <si>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</si>
  <si>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 hide the absent values regarded as 0 in Excel by default, formulate an IF logic which returns NA error to the chart.</t>
  </si>
  <si>
    <t>PM Year:</t>
  </si>
  <si>
    <t>STORE PERFORMANCE</t>
  </si>
  <si>
    <t>PM Revenue</t>
  </si>
  <si>
    <t>Rank</t>
  </si>
  <si>
    <t># For a dynamically sorted range with expanding data, create a new table that arranges data based on the rank col.</t>
  </si>
  <si>
    <t xml:space="preserve">  - use INDEX &amp; MATCH functions to return values based on indices from matching order.</t>
  </si>
  <si>
    <t>STORE PERFORMANCE (SORTED)</t>
  </si>
  <si>
    <t xml:space="preserve">  - OR, 2-way XLOOKUP($R3,$P$3:$P$12,XLOOKUP(S$2,$L$2:$O$2,$L$3:$O$12))</t>
  </si>
  <si>
    <t>PRODUCT PERFORMANCE</t>
  </si>
  <si>
    <t>Product</t>
  </si>
  <si>
    <t>MoM Δ</t>
  </si>
  <si>
    <t>Rank (+)</t>
  </si>
  <si>
    <t>Rank (-)</t>
  </si>
  <si>
    <t>TOP PERFORMING PRODUCT</t>
  </si>
  <si>
    <t>BOTTOM PERFORMING PRODUCT</t>
  </si>
  <si>
    <t># Use Paste as 'Linked Picture' to align the conditional formatting for visual context</t>
  </si>
  <si>
    <t xml:space="preserve">Revenue </t>
  </si>
  <si>
    <r>
      <t xml:space="preserve">MoM Revenue </t>
    </r>
    <r>
      <rPr>
        <b/>
        <sz val="12"/>
        <color theme="1" tint="0.249977111117893"/>
        <rFont val="Calibri"/>
        <family val="2"/>
      </rPr>
      <t>Δ</t>
    </r>
  </si>
  <si>
    <t>How did</t>
  </si>
  <si>
    <t>Current Period: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</si>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</sst>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\+0.0%;\-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</font>
    <font>
      <b/>
      <sz val="24"/>
      <color theme="4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1" fillId="5" borderId="0" xfId="0" applyFont="1" applyFill="1" applyAlignment="1">
      <alignment horizontal="centerContinuous"/>
    </xf>
    <xf numFmtId="0" fontId="1" fillId="6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7" borderId="0" xfId="0" applyFont="1" applyFill="1" applyAlignment="1">
      <alignment horizontal="centerContinuous"/>
    </xf>
    <xf numFmtId="0" fontId="0" fillId="7" borderId="0" xfId="0" applyFill="1" applyAlignment="1">
      <alignment horizontal="centerContinuous"/>
    </xf>
    <xf numFmtId="0" fontId="1" fillId="9" borderId="0" xfId="0" applyFont="1" applyFill="1"/>
    <xf numFmtId="0" fontId="5" fillId="0" borderId="0" xfId="0" applyFont="1" applyAlignment="1">
      <alignment horizontal="center" wrapText="1"/>
    </xf>
    <xf numFmtId="0" fontId="1" fillId="10" borderId="0" xfId="0" applyFont="1" applyFill="1"/>
    <xf numFmtId="165" fontId="0" fillId="0" borderId="0" xfId="1" applyNumberFormat="1" applyFont="1"/>
    <xf numFmtId="0" fontId="1" fillId="9" borderId="0" xfId="0" applyFont="1" applyFill="1" applyAlignment="1">
      <alignment horizontal="left"/>
    </xf>
    <xf numFmtId="0" fontId="0" fillId="0" borderId="0" xfId="1" applyNumberFormat="1" applyFont="1"/>
    <xf numFmtId="0" fontId="5" fillId="0" borderId="0" xfId="0" applyFont="1"/>
    <xf numFmtId="0" fontId="6" fillId="10" borderId="0" xfId="0" applyFont="1" applyFill="1"/>
    <xf numFmtId="166" fontId="1" fillId="8" borderId="0" xfId="1" applyNumberFormat="1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10" fillId="11" borderId="0" xfId="0" applyFont="1" applyFill="1" applyAlignment="1">
      <alignment horizontal="center" vertical="center"/>
    </xf>
    <xf numFmtId="164" fontId="11" fillId="0" borderId="0" xfId="0" applyNumberFormat="1" applyFont="1"/>
    <xf numFmtId="164" fontId="12" fillId="0" borderId="0" xfId="0" applyNumberFormat="1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0" fillId="0" borderId="0" xfId="0" applyFont="1"/>
    <xf numFmtId="0" fontId="10" fillId="11" borderId="0" xfId="0" applyFont="1" applyFill="1" applyAlignment="1" applyProtection="1">
      <alignment horizontal="center" vertical="center"/>
      <protection locked="0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7">
    <dxf>
      <font>
        <color theme="9" tint="-0.24994659260841701"/>
      </font>
    </dxf>
    <dxf>
      <font>
        <color rgb="FFC00000"/>
      </font>
    </dxf>
    <dxf>
      <font>
        <color theme="9" tint="-0.24994659260841701"/>
      </font>
    </dxf>
    <dxf>
      <font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969"/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DataPrep!$I$2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DataPrep!$I$3:$I$14</c:f>
              <c:numCache>
                <c:formatCode>"$"#,##0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2-4A6F-A712-A55F861DC441}"/>
            </c:ext>
          </c:extLst>
        </c:ser>
        <c:ser>
          <c:idx val="1"/>
          <c:order val="1"/>
          <c:tx>
            <c:strRef>
              <c:f>DataPrep!$J$2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DataPrep!$J$3:$J$14</c:f>
              <c:numCache>
                <c:formatCode>"$"#,##0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2-4A6F-A712-A55F861DC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900159"/>
        <c:axId val="838910975"/>
      </c:lineChart>
      <c:catAx>
        <c:axId val="83890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8985815192218618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10975"/>
        <c:crosses val="autoZero"/>
        <c:auto val="1"/>
        <c:lblAlgn val="ctr"/>
        <c:lblOffset val="100"/>
        <c:noMultiLvlLbl val="0"/>
      </c:catAx>
      <c:valAx>
        <c:axId val="838910975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1.7156862745098041E-2"/>
              <c:y val="0.36626531058617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00159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54901960784312"/>
          <c:y val="3.2985564304461944E-2"/>
          <c:w val="0.118235294117647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053887795275591"/>
          <c:y val="3.8805555555555558E-2"/>
          <c:w val="0.7431850803805774"/>
          <c:h val="0.868748888888888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DataPrep!$U$2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DataPrep!$U$3:$U$12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6-4C95-91AF-1DFF3175DE3F}"/>
            </c:ext>
          </c:extLst>
        </c:ser>
        <c:ser>
          <c:idx val="1"/>
          <c:order val="1"/>
          <c:tx>
            <c:strRef>
              <c:f>DataPrep!$W$2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numFmt formatCode="&quot;$&quot;#,##0.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DataPrep!$W$3:$W$12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06-4C95-91AF-1DFF3175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47994223"/>
        <c:axId val="1947982991"/>
      </c:barChart>
      <c:catAx>
        <c:axId val="194799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2991"/>
        <c:crosses val="autoZero"/>
        <c:auto val="1"/>
        <c:lblAlgn val="ctr"/>
        <c:lblOffset val="100"/>
        <c:noMultiLvlLbl val="0"/>
      </c:catAx>
      <c:valAx>
        <c:axId val="1947982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Revenue</a:t>
                </a:r>
              </a:p>
            </c:rich>
          </c:tx>
          <c:layout>
            <c:manualLayout>
              <c:xMode val="edge"/>
              <c:yMode val="edge"/>
              <c:x val="0.22720841535433067"/>
              <c:y val="0.92810250000000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9479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3.8805555555555558E-2"/>
          <c:w val="0.93157380254154443"/>
          <c:h val="0.868748888888888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DataPrep!$V$2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DataPrep!$V$3:$V$12</c:f>
              <c:numCache>
                <c:formatCode>0.0%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6-4C95-91AF-1DFF3175DE3F}"/>
            </c:ext>
          </c:extLst>
        </c:ser>
        <c:ser>
          <c:idx val="1"/>
          <c:order val="1"/>
          <c:tx>
            <c:strRef>
              <c:f>DataPrep!$X$2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DataPrep!$X$3:$X$12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D6BA-4C15-9BF6-28B1BD410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47994223"/>
        <c:axId val="1947982991"/>
      </c:barChart>
      <c:catAx>
        <c:axId val="194799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2991"/>
        <c:crosses val="autoZero"/>
        <c:auto val="1"/>
        <c:lblAlgn val="ctr"/>
        <c:lblOffset val="100"/>
        <c:noMultiLvlLbl val="0"/>
      </c:catAx>
      <c:valAx>
        <c:axId val="1947982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MoM %</a:t>
                </a:r>
                <a:r>
                  <a:rPr lang="el-GR" sz="1050"/>
                  <a:t>Δ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0.28394062545700854"/>
              <c:y val="0.92445472222222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9479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569390104823175"/>
          <c:y val="6.9182389937106917E-2"/>
          <c:w val="0.76691358226791295"/>
          <c:h val="0.78770620730170471"/>
        </c:manualLayout>
      </c:layout>
      <c:lineChart>
        <c:grouping val="standard"/>
        <c:varyColors val="0"/>
        <c:ser>
          <c:idx val="1"/>
          <c:order val="0"/>
          <c:tx>
            <c:strRef>
              <c:f>DataPrep!$J$2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FE-4FC3-86B7-07805CBD067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FE-4FC3-86B7-07805CBD067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FE-4FC3-86B7-07805CBD067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FE-4FC3-86B7-07805CBD067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FE-4FC3-86B7-07805CBD067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FE-4FC3-86B7-07805CBD067A}"/>
                </c:ext>
              </c:extLst>
            </c:dLbl>
            <c:dLbl>
              <c:idx val="6"/>
              <c:layout>
                <c:manualLayout>
                  <c:x val="0"/>
                  <c:y val="-2.406738868832733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4FE-4FC3-86B7-07805CBD06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DataPrep!$J$3:$J$14</c:f>
              <c:numCache>
                <c:formatCode>"$"#,##0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4FE-4FC3-86B7-07805CBD067A}"/>
            </c:ext>
          </c:extLst>
        </c:ser>
        <c:ser>
          <c:idx val="0"/>
          <c:order val="1"/>
          <c:tx>
            <c:strRef>
              <c:f>DataPrep!$I$2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4FE-4FC3-86B7-07805CBD067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4FE-4FC3-86B7-07805CBD067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4FE-4FC3-86B7-07805CBD067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FE-4FC3-86B7-07805CBD067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4FE-4FC3-86B7-07805CBD067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4FE-4FC3-86B7-07805CBD067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4FE-4FC3-86B7-07805CBD067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4FE-4FC3-86B7-07805CBD067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4FE-4FC3-86B7-07805CBD067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4FE-4FC3-86B7-07805CBD067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4FE-4FC3-86B7-07805CBD067A}"/>
                </c:ext>
              </c:extLst>
            </c:dLbl>
            <c:dLbl>
              <c:idx val="11"/>
              <c:layout>
                <c:manualLayout>
                  <c:x val="0"/>
                  <c:y val="-8.423586040914561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4FE-4FC3-86B7-07805CBD06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DataPrep!$I$3:$I$14</c:f>
              <c:numCache>
                <c:formatCode>"$"#,##0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4FE-4FC3-86B7-07805CBD067A}"/>
            </c:ext>
          </c:extLst>
        </c:ser>
        <c:ser>
          <c:idx val="2"/>
          <c:order val="2"/>
          <c:tx>
            <c:strRef>
              <c:f>DataPrep!$K$2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6-4907-B820-D99666A69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900159"/>
        <c:axId val="838910975"/>
      </c:lineChart>
      <c:catAx>
        <c:axId val="838900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10975"/>
        <c:crosses val="autoZero"/>
        <c:auto val="1"/>
        <c:lblAlgn val="ctr"/>
        <c:lblOffset val="100"/>
        <c:noMultiLvlLbl val="0"/>
      </c:catAx>
      <c:valAx>
        <c:axId val="838910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2.3750279655791466E-3"/>
              <c:y val="0.2897040848233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00159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229250571236003"/>
          <c:y val="1.4474586662068701E-2"/>
          <c:w val="0.70143151469323117"/>
          <c:h val="0.9079606107630706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DataPrep!$U$2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DataPrep!$U$3:$U$12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3-4EC3-9C25-9AB523C26F70}"/>
            </c:ext>
          </c:extLst>
        </c:ser>
        <c:ser>
          <c:idx val="1"/>
          <c:order val="1"/>
          <c:tx>
            <c:strRef>
              <c:f>DataPrep!$W$2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.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DataPrep!$W$3:$W$12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83-4EC3-9C25-9AB523C26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47994223"/>
        <c:axId val="1947982991"/>
      </c:barChart>
      <c:catAx>
        <c:axId val="194799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2991"/>
        <c:crosses val="autoZero"/>
        <c:auto val="1"/>
        <c:lblAlgn val="ctr"/>
        <c:lblOffset val="100"/>
        <c:noMultiLvlLbl val="0"/>
      </c:catAx>
      <c:valAx>
        <c:axId val="1947982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Revenue</a:t>
                </a:r>
              </a:p>
            </c:rich>
          </c:tx>
          <c:layout>
            <c:manualLayout>
              <c:xMode val="edge"/>
              <c:yMode val="edge"/>
              <c:x val="0.25852360834853888"/>
              <c:y val="0.9429834942507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9479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6.6114042579744382E-3"/>
          <c:w val="0.93157380254154443"/>
          <c:h val="0.925707744927129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DataPrep!$V$2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DataPrep!$V$3:$V$12</c:f>
              <c:numCache>
                <c:formatCode>0.0%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9-4882-8A04-B69D2BD515CB}"/>
            </c:ext>
          </c:extLst>
        </c:ser>
        <c:ser>
          <c:idx val="1"/>
          <c:order val="1"/>
          <c:tx>
            <c:strRef>
              <c:f>DataPrep!$X$2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0.0%;\-0.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DataPrep!$X$3:$X$12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D069-4882-8A04-B69D2BD51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47994223"/>
        <c:axId val="1947982991"/>
      </c:barChart>
      <c:catAx>
        <c:axId val="194799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2991"/>
        <c:crosses val="autoZero"/>
        <c:auto val="1"/>
        <c:lblAlgn val="ctr"/>
        <c:lblOffset val="100"/>
        <c:noMultiLvlLbl val="0"/>
      </c:catAx>
      <c:valAx>
        <c:axId val="1947982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MoM %</a:t>
                </a:r>
                <a:r>
                  <a:rPr lang="el-GR" sz="1050"/>
                  <a:t>Δ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0.22624823339390268"/>
              <c:y val="0.94674294985043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9479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569390104823175"/>
          <c:y val="6.9182389937106917E-2"/>
          <c:w val="0.76691358226791295"/>
          <c:h val="0.78770620730170471"/>
        </c:manualLayout>
      </c:layout>
      <c:lineChart>
        <c:grouping val="standard"/>
        <c:varyColors val="0"/>
        <c:ser>
          <c:idx val="1"/>
          <c:order val="0"/>
          <c:tx>
            <c:strRef>
              <c:f>DataPrep!$J$2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DataPrep!$J$3:$J$14</c:f>
              <c:numCache>
                <c:formatCode>"$"#,##0</c:formatCode>
                <c:ptCount val="12"/>
                <c:pt idx="0">
                  <c:v>45431.029999999984</c:v>
                </c:pt>
                <c:pt idx="1">
                  <c:v>42456.219999999987</c:v>
                </c:pt>
                <c:pt idx="2">
                  <c:v>58945.410000000011</c:v>
                </c:pt>
                <c:pt idx="3">
                  <c:v>66317.759999999995</c:v>
                </c:pt>
                <c:pt idx="4">
                  <c:v>63906.600000000006</c:v>
                </c:pt>
                <c:pt idx="5">
                  <c:v>61649.439999999981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9FE-4F17-81C2-8349B278A2F3}"/>
            </c:ext>
          </c:extLst>
        </c:ser>
        <c:ser>
          <c:idx val="0"/>
          <c:order val="1"/>
          <c:tx>
            <c:strRef>
              <c:f>DataPrep!$I$2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DataPrep!$I$3:$I$14</c:f>
              <c:numCache>
                <c:formatCode>"$"#,##0</c:formatCode>
                <c:ptCount val="12"/>
                <c:pt idx="0">
                  <c:v>31544.950000000004</c:v>
                </c:pt>
                <c:pt idx="1">
                  <c:v>31002.100000000009</c:v>
                </c:pt>
                <c:pt idx="2">
                  <c:v>40942.11</c:v>
                </c:pt>
                <c:pt idx="3">
                  <c:v>51274.420000000006</c:v>
                </c:pt>
                <c:pt idx="4">
                  <c:v>39052.43</c:v>
                </c:pt>
                <c:pt idx="5">
                  <c:v>47915.380000000005</c:v>
                </c:pt>
                <c:pt idx="6">
                  <c:v>41568.47</c:v>
                </c:pt>
                <c:pt idx="7">
                  <c:v>30149.900000000009</c:v>
                </c:pt>
                <c:pt idx="8">
                  <c:v>34844.409999999982</c:v>
                </c:pt>
                <c:pt idx="9">
                  <c:v>36809.12000000001</c:v>
                </c:pt>
                <c:pt idx="10">
                  <c:v>42365.650000000009</c:v>
                </c:pt>
                <c:pt idx="11">
                  <c:v>48216.44999999999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C9FE-4F17-81C2-8349B278A2F3}"/>
            </c:ext>
          </c:extLst>
        </c:ser>
        <c:ser>
          <c:idx val="2"/>
          <c:order val="2"/>
          <c:tx>
            <c:strRef>
              <c:f>DataPrep!$K$2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DataPrep!$H$3:$H$14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DataPrep!$K$3:$K$14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69037.8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9FE-4F17-81C2-8349B278A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900159"/>
        <c:axId val="838910975"/>
      </c:lineChart>
      <c:catAx>
        <c:axId val="838900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10975"/>
        <c:crosses val="autoZero"/>
        <c:auto val="1"/>
        <c:lblAlgn val="ctr"/>
        <c:lblOffset val="100"/>
        <c:noMultiLvlLbl val="0"/>
      </c:catAx>
      <c:valAx>
        <c:axId val="8389109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2.3750279655791466E-3"/>
              <c:y val="0.2897040848233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&quot;K&quot;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00159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229250571236003"/>
          <c:y val="3.8805555555555558E-2"/>
          <c:w val="0.70143151469323117"/>
          <c:h val="0.883629780652418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DataPrep!$U$2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DataPrep!$U$3:$U$12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B-4F81-A127-415A2B2C4F60}"/>
            </c:ext>
          </c:extLst>
        </c:ser>
        <c:ser>
          <c:idx val="1"/>
          <c:order val="1"/>
          <c:tx>
            <c:strRef>
              <c:f>DataPrep!$W$2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.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DataPrep!$W$3:$W$12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B-4F81-A127-415A2B2C4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47994223"/>
        <c:axId val="1947982991"/>
      </c:barChart>
      <c:catAx>
        <c:axId val="194799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2991"/>
        <c:crosses val="autoZero"/>
        <c:auto val="1"/>
        <c:lblAlgn val="ctr"/>
        <c:lblOffset val="100"/>
        <c:noMultiLvlLbl val="0"/>
      </c:catAx>
      <c:valAx>
        <c:axId val="1947982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Revenue</a:t>
                </a:r>
              </a:p>
            </c:rich>
          </c:tx>
          <c:layout>
            <c:manualLayout>
              <c:xMode val="edge"/>
              <c:yMode val="edge"/>
              <c:x val="0.25852360834853888"/>
              <c:y val="0.9429834942507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9479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3.8805555555555558E-2"/>
          <c:w val="0.93157380254154443"/>
          <c:h val="0.893513589404593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DataPrep!$V$2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DataPrep!$V$3:$V$12</c:f>
              <c:numCache>
                <c:formatCode>0.0%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E-4B44-9EBA-BC7E8DF5F596}"/>
            </c:ext>
          </c:extLst>
        </c:ser>
        <c:ser>
          <c:idx val="1"/>
          <c:order val="1"/>
          <c:tx>
            <c:strRef>
              <c:f>DataPrep!$X$2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0.0%;\-0.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DataPrep!$X$3:$X$12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EACE-4B44-9EBA-BC7E8DF5F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47994223"/>
        <c:axId val="1947982991"/>
      </c:barChart>
      <c:catAx>
        <c:axId val="194799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82991"/>
        <c:crosses val="autoZero"/>
        <c:auto val="1"/>
        <c:lblAlgn val="ctr"/>
        <c:lblOffset val="100"/>
        <c:noMultiLvlLbl val="0"/>
      </c:catAx>
      <c:valAx>
        <c:axId val="1947982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MoM %</a:t>
                </a:r>
                <a:r>
                  <a:rPr lang="el-GR" sz="1050"/>
                  <a:t>Δ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0.22624823339390268"/>
              <c:y val="0.94674294985043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crossAx val="194799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4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7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7</xdr:row>
      <xdr:rowOff>22860</xdr:rowOff>
    </xdr:from>
    <xdr:to>
      <xdr:col>5</xdr:col>
      <xdr:colOff>60960</xdr:colOff>
      <xdr:row>10</xdr:row>
      <xdr:rowOff>114300</xdr:rowOff>
    </xdr:to>
    <xdr:sp macro="" textlink="DataPrep!$E$2">
      <xdr:nvSpPr>
        <xdr:cNvPr id="2" name="Rectangle 1">
          <a:extLst>
            <a:ext uri="{FF2B5EF4-FFF2-40B4-BE49-F238E27FC236}">
              <a16:creationId xmlns:a16="http://schemas.microsoft.com/office/drawing/2014/main" id="{B54BB6A3-1F2A-4B45-A9F3-AB221D7F5EBD}"/>
            </a:ext>
          </a:extLst>
        </xdr:cNvPr>
        <xdr:cNvSpPr/>
      </xdr:nvSpPr>
      <xdr:spPr>
        <a:xfrm>
          <a:off x="2567940" y="1303020"/>
          <a:ext cx="1752600" cy="6400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34A7A57-C722-4F34-A1BF-DBA3858B0004}" type="TxLink">
            <a:rPr lang="en-US" sz="3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$69,038</a:t>
          </a:fld>
          <a:endParaRPr lang="en-US" sz="72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20725</xdr:colOff>
          <xdr:row>11</xdr:row>
          <xdr:rowOff>7620</xdr:rowOff>
        </xdr:from>
        <xdr:to>
          <xdr:col>4</xdr:col>
          <xdr:colOff>556260</xdr:colOff>
          <xdr:row>13</xdr:row>
          <xdr:rowOff>145815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5D8401F-60B8-43D8-B96B-B8BF669B56A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5" spid="_x0000_s14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3425" y="2019300"/>
              <a:ext cx="1632815" cy="503955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25912</xdr:colOff>
          <xdr:row>14</xdr:row>
          <xdr:rowOff>22860</xdr:rowOff>
        </xdr:from>
        <xdr:to>
          <xdr:col>4</xdr:col>
          <xdr:colOff>594360</xdr:colOff>
          <xdr:row>16</xdr:row>
          <xdr:rowOff>171214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90069FB-90C0-4901-BC6A-05E2E677197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6" spid="_x0000_s148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578612" y="2583180"/>
              <a:ext cx="1665728" cy="5141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2</xdr:col>
      <xdr:colOff>228600</xdr:colOff>
      <xdr:row>17</xdr:row>
      <xdr:rowOff>57150</xdr:rowOff>
    </xdr:from>
    <xdr:to>
      <xdr:col>10</xdr:col>
      <xdr:colOff>266700</xdr:colOff>
      <xdr:row>31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0E1F12-EBF3-4C58-854E-9382D417A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38100</xdr:colOff>
      <xdr:row>16</xdr:row>
      <xdr:rowOff>64770</xdr:rowOff>
    </xdr:from>
    <xdr:to>
      <xdr:col>18</xdr:col>
      <xdr:colOff>91440</xdr:colOff>
      <xdr:row>36</xdr:row>
      <xdr:rowOff>7170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E3037-007F-422B-9965-9EFDE517A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15</xdr:col>
      <xdr:colOff>754380</xdr:colOff>
      <xdr:row>16</xdr:row>
      <xdr:rowOff>64770</xdr:rowOff>
    </xdr:from>
    <xdr:to>
      <xdr:col>20</xdr:col>
      <xdr:colOff>632460</xdr:colOff>
      <xdr:row>36</xdr:row>
      <xdr:rowOff>7170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0A9203-E7C2-4ED0-B86B-1A34AEC83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297180</xdr:colOff>
      <xdr:row>22</xdr:row>
      <xdr:rowOff>259080</xdr:rowOff>
    </xdr:from>
    <xdr:to>
      <xdr:col>4</xdr:col>
      <xdr:colOff>228600</xdr:colOff>
      <xdr:row>31</xdr:row>
      <xdr:rowOff>7620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7D2B4CCF-E13C-4448-9312-5F954A572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381000</xdr:colOff>
      <xdr:row>11</xdr:row>
      <xdr:rowOff>15240</xdr:rowOff>
    </xdr:from>
    <xdr:to>
      <xdr:col>4</xdr:col>
      <xdr:colOff>68580</xdr:colOff>
      <xdr:row>15</xdr:row>
      <xdr:rowOff>38100</xdr:rowOff>
    </xdr:to>
    <xdr:sp macro="" textlink="DataPrep!$E$2">
      <xdr:nvSpPr>
        <xdr:cNvPr id="22" name="Rectangle 21">
          <a:extLst>
            <a:ext uri="{FF2B5EF4-FFF2-40B4-BE49-F238E27FC236}">
              <a16:creationId xmlns:a16="http://schemas.microsoft.com/office/drawing/2014/main" id="{38C99312-5835-4C7D-865C-A5D5CD094D98}"/>
            </a:ext>
          </a:extLst>
        </xdr:cNvPr>
        <xdr:cNvSpPr/>
      </xdr:nvSpPr>
      <xdr:spPr>
        <a:xfrm>
          <a:off x="381000" y="2171700"/>
          <a:ext cx="3421380" cy="10591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43E207A-2C97-41A8-A355-6BD48EE04AB8}" type="TxLink">
            <a:rPr lang="en-US" sz="6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$69,038</a:t>
          </a:fld>
          <a:endParaRPr lang="en-US" sz="2558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388620</xdr:colOff>
      <xdr:row>0</xdr:row>
      <xdr:rowOff>167640</xdr:rowOff>
    </xdr:from>
    <xdr:to>
      <xdr:col>12</xdr:col>
      <xdr:colOff>281940</xdr:colOff>
      <xdr:row>4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3A73BF-2EFE-4917-8986-AD384657DBE4}"/>
            </a:ext>
          </a:extLst>
        </xdr:cNvPr>
        <xdr:cNvSpPr txBox="1"/>
      </xdr:nvSpPr>
      <xdr:spPr>
        <a:xfrm>
          <a:off x="388620" y="167640"/>
          <a:ext cx="691134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3600" b="1">
              <a:solidFill>
                <a:schemeClr val="tx1">
                  <a:lumMod val="65000"/>
                  <a:lumOff val="35000"/>
                </a:schemeClr>
              </a:solidFill>
            </a:rPr>
            <a:t>REGIONAL</a:t>
          </a:r>
          <a:r>
            <a:rPr lang="en-US" sz="3600" b="1" baseline="0">
              <a:solidFill>
                <a:schemeClr val="tx1">
                  <a:lumMod val="65000"/>
                  <a:lumOff val="35000"/>
                </a:schemeClr>
              </a:solidFill>
            </a:rPr>
            <a:t> REVENUE DASHBOARD</a:t>
          </a:r>
          <a:endParaRPr lang="en-US" sz="3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274320</xdr:colOff>
      <xdr:row>7</xdr:row>
      <xdr:rowOff>45720</xdr:rowOff>
    </xdr:from>
    <xdr:to>
      <xdr:col>18</xdr:col>
      <xdr:colOff>274320</xdr:colOff>
      <xdr:row>7</xdr:row>
      <xdr:rowOff>45720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F4BD9D6-F86E-4B34-A63D-03C90A25BF13}"/>
            </a:ext>
          </a:extLst>
        </xdr:cNvPr>
        <xdr:cNvCxnSpPr/>
      </xdr:nvCxnSpPr>
      <xdr:spPr>
        <a:xfrm>
          <a:off x="274320" y="1600200"/>
          <a:ext cx="13746480" cy="0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403860</xdr:colOff>
      <xdr:row>8</xdr:row>
      <xdr:rowOff>11430</xdr:rowOff>
    </xdr:from>
    <xdr:to>
      <xdr:col>4</xdr:col>
      <xdr:colOff>53340</xdr:colOff>
      <xdr:row>10</xdr:row>
      <xdr:rowOff>11430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4D978A-743C-4835-A23D-B0612637121A}"/>
            </a:ext>
          </a:extLst>
        </xdr:cNvPr>
        <xdr:cNvSpPr txBox="1"/>
      </xdr:nvSpPr>
      <xdr:spPr>
        <a:xfrm>
          <a:off x="403860" y="1748790"/>
          <a:ext cx="33832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Total Revenue</a:t>
          </a:r>
        </a:p>
      </xdr:txBody>
    </xdr:sp>
    <xdr:clientData/>
  </xdr:twoCellAnchor>
  <xdr:twoCellAnchor editAs="absolute">
    <xdr:from>
      <xdr:col>1</xdr:col>
      <xdr:colOff>143794</xdr:colOff>
      <xdr:row>18</xdr:row>
      <xdr:rowOff>57150</xdr:rowOff>
    </xdr:from>
    <xdr:to>
      <xdr:col>2</xdr:col>
      <xdr:colOff>319054</xdr:colOff>
      <xdr:row>19</xdr:row>
      <xdr:rowOff>49530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FDD568-287A-4302-ACCB-A51C5043FA91}"/>
            </a:ext>
          </a:extLst>
        </xdr:cNvPr>
        <xdr:cNvSpPr txBox="1"/>
      </xdr:nvSpPr>
      <xdr:spPr>
        <a:xfrm>
          <a:off x="555274" y="4027170"/>
          <a:ext cx="13106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tx1">
                  <a:lumMod val="65000"/>
                  <a:lumOff val="35000"/>
                </a:schemeClr>
              </a:solidFill>
            </a:rPr>
            <a:t>MoM</a:t>
          </a:r>
          <a:r>
            <a:rPr lang="en-US" sz="1100" b="0" baseline="0">
              <a:solidFill>
                <a:schemeClr val="tx1">
                  <a:lumMod val="65000"/>
                  <a:lumOff val="35000"/>
                </a:schemeClr>
              </a:solidFill>
            </a:rPr>
            <a:t> %</a:t>
          </a:r>
          <a:r>
            <a:rPr lang="el-GR" sz="1100" b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Δ</a:t>
          </a:r>
          <a:endParaRPr lang="en-US" sz="11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807180</xdr:colOff>
      <xdr:row>18</xdr:row>
      <xdr:rowOff>57150</xdr:rowOff>
    </xdr:from>
    <xdr:to>
      <xdr:col>3</xdr:col>
      <xdr:colOff>404403</xdr:colOff>
      <xdr:row>19</xdr:row>
      <xdr:rowOff>49530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529DE09-0D6C-4652-B86B-DE963054194D}"/>
            </a:ext>
          </a:extLst>
        </xdr:cNvPr>
        <xdr:cNvSpPr txBox="1"/>
      </xdr:nvSpPr>
      <xdr:spPr>
        <a:xfrm>
          <a:off x="2354040" y="4027170"/>
          <a:ext cx="1174563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 baseline="0">
              <a:solidFill>
                <a:schemeClr val="tx1">
                  <a:lumMod val="65000"/>
                  <a:lumOff val="35000"/>
                </a:schemeClr>
              </a:solidFill>
            </a:rPr>
            <a:t>YoY %</a:t>
          </a:r>
          <a:r>
            <a:rPr lang="el-GR" sz="1100" b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Δ</a:t>
          </a:r>
          <a:endParaRPr lang="en-US" sz="11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659130</xdr:colOff>
      <xdr:row>21</xdr:row>
      <xdr:rowOff>15240</xdr:rowOff>
    </xdr:from>
    <xdr:to>
      <xdr:col>2</xdr:col>
      <xdr:colOff>1573530</xdr:colOff>
      <xdr:row>22</xdr:row>
      <xdr:rowOff>129540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EBE407-B97D-4169-95F9-4AFE5F680EBE}"/>
            </a:ext>
          </a:extLst>
        </xdr:cNvPr>
        <xdr:cNvSpPr txBox="1"/>
      </xdr:nvSpPr>
      <xdr:spPr>
        <a:xfrm>
          <a:off x="1070610" y="4808220"/>
          <a:ext cx="20497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Revenue Trend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259080</xdr:colOff>
      <xdr:row>8</xdr:row>
      <xdr:rowOff>11430</xdr:rowOff>
    </xdr:from>
    <xdr:to>
      <xdr:col>11</xdr:col>
      <xdr:colOff>502920</xdr:colOff>
      <xdr:row>10</xdr:row>
      <xdr:rowOff>11430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3199A76-64DE-4618-ACF0-CF2E999DE9FE}"/>
            </a:ext>
          </a:extLst>
        </xdr:cNvPr>
        <xdr:cNvSpPr txBox="1"/>
      </xdr:nvSpPr>
      <xdr:spPr>
        <a:xfrm>
          <a:off x="6035040" y="1748790"/>
          <a:ext cx="207264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Store Performance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15</xdr:col>
      <xdr:colOff>419100</xdr:colOff>
      <xdr:row>8</xdr:row>
      <xdr:rowOff>11430</xdr:rowOff>
    </xdr:from>
    <xdr:to>
      <xdr:col>17</xdr:col>
      <xdr:colOff>754380</xdr:colOff>
      <xdr:row>10</xdr:row>
      <xdr:rowOff>11430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D4D64D9-8009-4991-A138-0C3444231C3B}"/>
            </a:ext>
          </a:extLst>
        </xdr:cNvPr>
        <xdr:cNvSpPr txBox="1"/>
      </xdr:nvSpPr>
      <xdr:spPr>
        <a:xfrm>
          <a:off x="10759440" y="1748790"/>
          <a:ext cx="25831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Top Performing Product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15</xdr:col>
      <xdr:colOff>419100</xdr:colOff>
      <xdr:row>20</xdr:row>
      <xdr:rowOff>68580</xdr:rowOff>
    </xdr:from>
    <xdr:to>
      <xdr:col>17</xdr:col>
      <xdr:colOff>754380</xdr:colOff>
      <xdr:row>21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67F98BD-1C3B-4BBF-A675-9215F5F15329}"/>
            </a:ext>
          </a:extLst>
        </xdr:cNvPr>
        <xdr:cNvSpPr txBox="1"/>
      </xdr:nvSpPr>
      <xdr:spPr>
        <a:xfrm>
          <a:off x="10759440" y="4556760"/>
          <a:ext cx="25831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Bottom Performing Product</a:t>
          </a:r>
          <a:endParaRPr lang="en-US" sz="1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594362</xdr:colOff>
          <xdr:row>16</xdr:row>
          <xdr:rowOff>15240</xdr:rowOff>
        </xdr:from>
        <xdr:to>
          <xdr:col>4</xdr:col>
          <xdr:colOff>7620</xdr:colOff>
          <xdr:row>17</xdr:row>
          <xdr:rowOff>224160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F59A7221-0EE8-4A4D-AC96-732953E87E1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5" spid="_x0000_s535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41222" y="3467100"/>
              <a:ext cx="1600198" cy="468000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66146</xdr:colOff>
          <xdr:row>16</xdr:row>
          <xdr:rowOff>15240</xdr:rowOff>
        </xdr:from>
        <xdr:to>
          <xdr:col>2</xdr:col>
          <xdr:colOff>549102</xdr:colOff>
          <xdr:row>18</xdr:row>
          <xdr:rowOff>10211</xdr:rowOff>
        </xdr:to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60CD1163-18F7-4FD3-AB42-623A7AF433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6" spid="_x0000_s535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77626" y="3467100"/>
              <a:ext cx="1618336" cy="5131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</xdr:col>
      <xdr:colOff>22860</xdr:colOff>
      <xdr:row>15</xdr:row>
      <xdr:rowOff>144780</xdr:rowOff>
    </xdr:from>
    <xdr:to>
      <xdr:col>4</xdr:col>
      <xdr:colOff>15240</xdr:colOff>
      <xdr:row>15</xdr:row>
      <xdr:rowOff>144780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E720BA7-82EC-4871-B201-581C577FBCB4}"/>
            </a:ext>
          </a:extLst>
        </xdr:cNvPr>
        <xdr:cNvCxnSpPr/>
      </xdr:nvCxnSpPr>
      <xdr:spPr>
        <a:xfrm>
          <a:off x="434340" y="3337560"/>
          <a:ext cx="331470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544830</xdr:colOff>
      <xdr:row>15</xdr:row>
      <xdr:rowOff>144780</xdr:rowOff>
    </xdr:from>
    <xdr:to>
      <xdr:col>2</xdr:col>
      <xdr:colOff>544830</xdr:colOff>
      <xdr:row>19</xdr:row>
      <xdr:rowOff>129540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A2AD517-7DED-45A4-BED9-072D88FF48B2}"/>
            </a:ext>
          </a:extLst>
        </xdr:cNvPr>
        <xdr:cNvCxnSpPr/>
      </xdr:nvCxnSpPr>
      <xdr:spPr>
        <a:xfrm>
          <a:off x="2091690" y="3337560"/>
          <a:ext cx="0" cy="102108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91440</xdr:colOff>
      <xdr:row>10</xdr:row>
      <xdr:rowOff>99060</xdr:rowOff>
    </xdr:from>
    <xdr:to>
      <xdr:col>11</xdr:col>
      <xdr:colOff>419100</xdr:colOff>
      <xdr:row>30</xdr:row>
      <xdr:rowOff>243840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CA72A89A-DF22-40B3-BFDB-54499C83E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10</xdr:col>
      <xdr:colOff>533400</xdr:colOff>
      <xdr:row>11</xdr:row>
      <xdr:rowOff>60960</xdr:rowOff>
    </xdr:from>
    <xdr:to>
      <xdr:col>14</xdr:col>
      <xdr:colOff>251460</xdr:colOff>
      <xdr:row>30</xdr:row>
      <xdr:rowOff>243840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3C8BC4C7-04F1-4C17-9BB3-81776C5B7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7620</xdr:colOff>
      <xdr:row>11</xdr:row>
      <xdr:rowOff>289560</xdr:rowOff>
    </xdr:from>
    <xdr:to>
      <xdr:col>18</xdr:col>
      <xdr:colOff>68580</xdr:colOff>
      <xdr:row>11</xdr:row>
      <xdr:rowOff>289560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165CEB6-9E17-42AC-97FC-0E522DB89AC0}"/>
            </a:ext>
          </a:extLst>
        </xdr:cNvPr>
        <xdr:cNvCxnSpPr/>
      </xdr:nvCxnSpPr>
      <xdr:spPr>
        <a:xfrm>
          <a:off x="10462260" y="2575560"/>
          <a:ext cx="346710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19</xdr:row>
      <xdr:rowOff>53340</xdr:rowOff>
    </xdr:from>
    <xdr:to>
      <xdr:col>18</xdr:col>
      <xdr:colOff>15240</xdr:colOff>
      <xdr:row>19</xdr:row>
      <xdr:rowOff>53340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FFE3B6F-AD6A-475E-BB6A-8ACB6C73D559}"/>
            </a:ext>
          </a:extLst>
        </xdr:cNvPr>
        <xdr:cNvCxnSpPr/>
      </xdr:nvCxnSpPr>
      <xdr:spPr>
        <a:xfrm>
          <a:off x="12740640" y="4046220"/>
          <a:ext cx="113538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22</xdr:row>
      <xdr:rowOff>289560</xdr:rowOff>
    </xdr:from>
    <xdr:to>
      <xdr:col>18</xdr:col>
      <xdr:colOff>68580</xdr:colOff>
      <xdr:row>22</xdr:row>
      <xdr:rowOff>289560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3520C8C6-A093-40B2-9E86-2E63582A965A}"/>
            </a:ext>
          </a:extLst>
        </xdr:cNvPr>
        <xdr:cNvCxnSpPr/>
      </xdr:nvCxnSpPr>
      <xdr:spPr>
        <a:xfrm>
          <a:off x="10462260" y="2575560"/>
          <a:ext cx="346710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30</xdr:row>
      <xdr:rowOff>53340</xdr:rowOff>
    </xdr:from>
    <xdr:to>
      <xdr:col>18</xdr:col>
      <xdr:colOff>15240</xdr:colOff>
      <xdr:row>30</xdr:row>
      <xdr:rowOff>53340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81D9813-2E61-4415-8583-52C845A7D8A8}"/>
            </a:ext>
          </a:extLst>
        </xdr:cNvPr>
        <xdr:cNvCxnSpPr/>
      </xdr:nvCxnSpPr>
      <xdr:spPr>
        <a:xfrm>
          <a:off x="12740640" y="4046220"/>
          <a:ext cx="113538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297180</xdr:colOff>
      <xdr:row>21</xdr:row>
      <xdr:rowOff>68580</xdr:rowOff>
    </xdr:from>
    <xdr:to>
      <xdr:col>4</xdr:col>
      <xdr:colOff>228600</xdr:colOff>
      <xdr:row>29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AFD7E-22E1-4067-B6BD-79C60368C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381000</xdr:colOff>
      <xdr:row>10</xdr:row>
      <xdr:rowOff>152400</xdr:rowOff>
    </xdr:from>
    <xdr:to>
      <xdr:col>4</xdr:col>
      <xdr:colOff>68580</xdr:colOff>
      <xdr:row>14</xdr:row>
      <xdr:rowOff>144780</xdr:rowOff>
    </xdr:to>
    <xdr:sp macro="" textlink="DataPrep!$E$2">
      <xdr:nvSpPr>
        <xdr:cNvPr id="3" name="Rectangle 2">
          <a:extLst>
            <a:ext uri="{FF2B5EF4-FFF2-40B4-BE49-F238E27FC236}">
              <a16:creationId xmlns:a16="http://schemas.microsoft.com/office/drawing/2014/main" id="{866578F2-6777-45DD-B41C-9A596E20D3E4}"/>
            </a:ext>
          </a:extLst>
        </xdr:cNvPr>
        <xdr:cNvSpPr/>
      </xdr:nvSpPr>
      <xdr:spPr>
        <a:xfrm>
          <a:off x="381000" y="2202180"/>
          <a:ext cx="3421380" cy="1051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743E207A-2C97-41A8-A355-6BD48EE04AB8}" type="TxLink">
            <a:rPr lang="en-US" sz="6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pPr algn="ctr"/>
            <a:t>$69,038</a:t>
          </a:fld>
          <a:endParaRPr lang="en-US" sz="2558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388620</xdr:colOff>
      <xdr:row>0</xdr:row>
      <xdr:rowOff>167640</xdr:rowOff>
    </xdr:from>
    <xdr:to>
      <xdr:col>12</xdr:col>
      <xdr:colOff>281940</xdr:colOff>
      <xdr:row>4</xdr:row>
      <xdr:rowOff>99060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BC3A231-83D3-47E3-8C9D-759134D123DD}"/>
            </a:ext>
          </a:extLst>
        </xdr:cNvPr>
        <xdr:cNvSpPr txBox="1"/>
      </xdr:nvSpPr>
      <xdr:spPr>
        <a:xfrm>
          <a:off x="388620" y="167640"/>
          <a:ext cx="822198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3600" b="1">
              <a:solidFill>
                <a:schemeClr val="tx1">
                  <a:lumMod val="65000"/>
                  <a:lumOff val="35000"/>
                </a:schemeClr>
              </a:solidFill>
            </a:rPr>
            <a:t>REGIONAL</a:t>
          </a:r>
          <a:r>
            <a:rPr lang="en-US" sz="3600" b="1" baseline="0">
              <a:solidFill>
                <a:schemeClr val="tx1">
                  <a:lumMod val="65000"/>
                  <a:lumOff val="35000"/>
                </a:schemeClr>
              </a:solidFill>
            </a:rPr>
            <a:t> REVENUE DASHBOARD</a:t>
          </a:r>
          <a:endParaRPr lang="en-US" sz="3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274320</xdr:colOff>
      <xdr:row>7</xdr:row>
      <xdr:rowOff>45720</xdr:rowOff>
    </xdr:from>
    <xdr:to>
      <xdr:col>18</xdr:col>
      <xdr:colOff>304800</xdr:colOff>
      <xdr:row>7</xdr:row>
      <xdr:rowOff>45720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494BD79-29FF-47F4-856B-824070D3F72C}"/>
            </a:ext>
          </a:extLst>
        </xdr:cNvPr>
        <xdr:cNvCxnSpPr/>
      </xdr:nvCxnSpPr>
      <xdr:spPr>
        <a:xfrm>
          <a:off x="274320" y="1600200"/>
          <a:ext cx="13746480" cy="0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53340</xdr:colOff>
      <xdr:row>8</xdr:row>
      <xdr:rowOff>106680</xdr:rowOff>
    </xdr:from>
    <xdr:to>
      <xdr:col>4</xdr:col>
      <xdr:colOff>114300</xdr:colOff>
      <xdr:row>10</xdr:row>
      <xdr:rowOff>140970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4E17A19-3C10-41FB-AB14-0C81CE1B0850}"/>
            </a:ext>
          </a:extLst>
        </xdr:cNvPr>
        <xdr:cNvSpPr txBox="1"/>
      </xdr:nvSpPr>
      <xdr:spPr>
        <a:xfrm>
          <a:off x="464820" y="1844040"/>
          <a:ext cx="3383280" cy="346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65000"/>
                  <a:lumOff val="35000"/>
                </a:schemeClr>
              </a:solidFill>
            </a:rPr>
            <a:t>This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 was the 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 we drove in...</a:t>
          </a:r>
          <a:endParaRPr lang="en-US" sz="16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154993</xdr:colOff>
      <xdr:row>17</xdr:row>
      <xdr:rowOff>80010</xdr:rowOff>
    </xdr:from>
    <xdr:to>
      <xdr:col>2</xdr:col>
      <xdr:colOff>330253</xdr:colOff>
      <xdr:row>18</xdr:row>
      <xdr:rowOff>72390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50BA82-B855-43ED-AB9A-F816AA04311F}"/>
            </a:ext>
          </a:extLst>
        </xdr:cNvPr>
        <xdr:cNvSpPr txBox="1"/>
      </xdr:nvSpPr>
      <xdr:spPr>
        <a:xfrm>
          <a:off x="566473" y="3966210"/>
          <a:ext cx="13106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>
              <a:solidFill>
                <a:schemeClr val="tx1">
                  <a:lumMod val="65000"/>
                  <a:lumOff val="35000"/>
                </a:schemeClr>
              </a:solidFill>
            </a:rPr>
            <a:t>vs. Last Month</a:t>
          </a:r>
        </a:p>
      </xdr:txBody>
    </xdr:sp>
    <xdr:clientData/>
  </xdr:twoCellAnchor>
  <xdr:twoCellAnchor editAs="absolute">
    <xdr:from>
      <xdr:col>2</xdr:col>
      <xdr:colOff>730981</xdr:colOff>
      <xdr:row>17</xdr:row>
      <xdr:rowOff>80010</xdr:rowOff>
    </xdr:from>
    <xdr:to>
      <xdr:col>3</xdr:col>
      <xdr:colOff>328204</xdr:colOff>
      <xdr:row>18</xdr:row>
      <xdr:rowOff>72390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62BECF4-E2DF-457A-8853-35130B6DB762}"/>
            </a:ext>
          </a:extLst>
        </xdr:cNvPr>
        <xdr:cNvSpPr txBox="1"/>
      </xdr:nvSpPr>
      <xdr:spPr>
        <a:xfrm>
          <a:off x="2277841" y="3966210"/>
          <a:ext cx="1174563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0" baseline="0">
              <a:solidFill>
                <a:schemeClr val="tx1">
                  <a:lumMod val="65000"/>
                  <a:lumOff val="35000"/>
                </a:schemeClr>
              </a:solidFill>
            </a:rPr>
            <a:t>vs. Last Year</a:t>
          </a:r>
          <a:endParaRPr lang="en-US" sz="11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53340</xdr:colOff>
      <xdr:row>19</xdr:row>
      <xdr:rowOff>266700</xdr:rowOff>
    </xdr:from>
    <xdr:to>
      <xdr:col>4</xdr:col>
      <xdr:colOff>312420</xdr:colOff>
      <xdr:row>20</xdr:row>
      <xdr:rowOff>281940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E19444D-64B4-491E-B18F-7F91CE067C84}"/>
            </a:ext>
          </a:extLst>
        </xdr:cNvPr>
        <xdr:cNvSpPr txBox="1"/>
      </xdr:nvSpPr>
      <xdr:spPr>
        <a:xfrm>
          <a:off x="464820" y="4671060"/>
          <a:ext cx="358140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...and the revenue trend in 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 vs </a:t>
          </a:r>
          <a:r>
            <a:rPr lang="en-US" sz="1600" b="1" baseline="0">
              <a:solidFill>
                <a:schemeClr val="accent3"/>
              </a:solidFill>
            </a:rPr>
            <a:t>2020</a:t>
          </a:r>
          <a:endParaRPr lang="en-US" sz="1600" b="1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5</xdr:col>
      <xdr:colOff>144780</xdr:colOff>
      <xdr:row>8</xdr:row>
      <xdr:rowOff>123825</xdr:rowOff>
    </xdr:from>
    <xdr:to>
      <xdr:col>13</xdr:col>
      <xdr:colOff>411480</xdr:colOff>
      <xdr:row>10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DD8D95A-E782-4241-BFA4-78B6E02E06BC}"/>
            </a:ext>
          </a:extLst>
        </xdr:cNvPr>
        <xdr:cNvSpPr txBox="1"/>
      </xdr:nvSpPr>
      <xdr:spPr>
        <a:xfrm>
          <a:off x="4427220" y="1861185"/>
          <a:ext cx="503682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This is how </a:t>
          </a:r>
          <a:r>
            <a:rPr lang="en-US" sz="1600" b="1" baseline="0">
              <a:solidFill>
                <a:schemeClr val="accent1">
                  <a:lumMod val="75000"/>
                </a:schemeClr>
              </a:solidFill>
            </a:rPr>
            <a:t>our stores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 rank compared to </a:t>
          </a:r>
          <a:r>
            <a:rPr lang="en-US" sz="1600" b="1" baseline="0">
              <a:solidFill>
                <a:schemeClr val="accent3"/>
              </a:solidFill>
            </a:rPr>
            <a:t>other regions</a:t>
          </a:r>
          <a:endParaRPr lang="en-US" sz="1600" b="1">
            <a:solidFill>
              <a:schemeClr val="accent3"/>
            </a:solidFill>
          </a:endParaRPr>
        </a:p>
      </xdr:txBody>
    </xdr:sp>
    <xdr:clientData/>
  </xdr:twoCellAnchor>
  <xdr:twoCellAnchor editAs="absolute">
    <xdr:from>
      <xdr:col>14</xdr:col>
      <xdr:colOff>579120</xdr:colOff>
      <xdr:row>8</xdr:row>
      <xdr:rowOff>123825</xdr:rowOff>
    </xdr:from>
    <xdr:to>
      <xdr:col>18</xdr:col>
      <xdr:colOff>251460</xdr:colOff>
      <xdr:row>10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A4BBE8-EC26-4189-9C88-A81459B151D2}"/>
            </a:ext>
          </a:extLst>
        </xdr:cNvPr>
        <xdr:cNvSpPr txBox="1"/>
      </xdr:nvSpPr>
      <xdr:spPr>
        <a:xfrm>
          <a:off x="10241280" y="1861185"/>
          <a:ext cx="37261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Where these products </a:t>
          </a:r>
          <a:r>
            <a:rPr lang="en-US" sz="1600" b="1" baseline="0">
              <a:solidFill>
                <a:srgbClr val="C00000"/>
              </a:solidFill>
            </a:rPr>
            <a:t>drove growth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...</a:t>
          </a:r>
          <a:endParaRPr lang="en-US" sz="16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14</xdr:col>
      <xdr:colOff>579120</xdr:colOff>
      <xdr:row>19</xdr:row>
      <xdr:rowOff>182880</xdr:rowOff>
    </xdr:from>
    <xdr:to>
      <xdr:col>18</xdr:col>
      <xdr:colOff>60960</xdr:colOff>
      <xdr:row>20</xdr:row>
      <xdr:rowOff>198120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98C13E7-3862-4512-972E-D2E7EB49F5C2}"/>
            </a:ext>
          </a:extLst>
        </xdr:cNvPr>
        <xdr:cNvSpPr txBox="1"/>
      </xdr:nvSpPr>
      <xdr:spPr>
        <a:xfrm>
          <a:off x="10241280" y="4587240"/>
          <a:ext cx="35356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0">
              <a:solidFill>
                <a:schemeClr val="tx1">
                  <a:lumMod val="65000"/>
                  <a:lumOff val="35000"/>
                </a:schemeClr>
              </a:solidFill>
            </a:rPr>
            <a:t>...and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 these products </a:t>
          </a:r>
          <a:r>
            <a:rPr lang="en-US" sz="1600" b="1" baseline="0">
              <a:solidFill>
                <a:srgbClr val="C00000"/>
              </a:solidFill>
            </a:rPr>
            <a:t>caused losses</a:t>
          </a:r>
          <a:endParaRPr lang="en-US" sz="1600" b="1">
            <a:solidFill>
              <a:srgbClr val="C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594362</xdr:colOff>
          <xdr:row>15</xdr:row>
          <xdr:rowOff>107823</xdr:rowOff>
        </xdr:from>
        <xdr:to>
          <xdr:col>3</xdr:col>
          <xdr:colOff>464822</xdr:colOff>
          <xdr:row>17</xdr:row>
          <xdr:rowOff>24003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F248B204-2087-4165-A940-50FF6A473B4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5" spid="_x0000_s929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141222" y="3475863"/>
              <a:ext cx="1447800" cy="434340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66146</xdr:colOff>
          <xdr:row>15</xdr:row>
          <xdr:rowOff>101743</xdr:rowOff>
        </xdr:from>
        <xdr:to>
          <xdr:col>2</xdr:col>
          <xdr:colOff>419100</xdr:colOff>
          <xdr:row>17</xdr:row>
          <xdr:rowOff>30083</xdr:rowOff>
        </xdr:to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A94F25D8-3B6B-4703-A41E-5352E85624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6" spid="_x0000_s929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77626" y="3469783"/>
              <a:ext cx="1488334" cy="446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</xdr:col>
      <xdr:colOff>22860</xdr:colOff>
      <xdr:row>14</xdr:row>
      <xdr:rowOff>228600</xdr:rowOff>
    </xdr:from>
    <xdr:to>
      <xdr:col>4</xdr:col>
      <xdr:colOff>15240</xdr:colOff>
      <xdr:row>14</xdr:row>
      <xdr:rowOff>228600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F704120-4512-4679-8630-7ADEA92B26F3}"/>
            </a:ext>
          </a:extLst>
        </xdr:cNvPr>
        <xdr:cNvCxnSpPr/>
      </xdr:nvCxnSpPr>
      <xdr:spPr>
        <a:xfrm>
          <a:off x="434340" y="3337560"/>
          <a:ext cx="331470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544830</xdr:colOff>
      <xdr:row>14</xdr:row>
      <xdr:rowOff>228600</xdr:rowOff>
    </xdr:from>
    <xdr:to>
      <xdr:col>2</xdr:col>
      <xdr:colOff>544830</xdr:colOff>
      <xdr:row>18</xdr:row>
      <xdr:rowOff>213360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CA98CA7-CCA7-4F35-B5EE-B7F3CDD3C0FF}"/>
            </a:ext>
          </a:extLst>
        </xdr:cNvPr>
        <xdr:cNvCxnSpPr/>
      </xdr:nvCxnSpPr>
      <xdr:spPr>
        <a:xfrm>
          <a:off x="2091690" y="3337560"/>
          <a:ext cx="0" cy="102108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152400</xdr:colOff>
      <xdr:row>10</xdr:row>
      <xdr:rowOff>198120</xdr:rowOff>
    </xdr:from>
    <xdr:to>
      <xdr:col>11</xdr:col>
      <xdr:colOff>480060</xdr:colOff>
      <xdr:row>29</xdr:row>
      <xdr:rowOff>182880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82C2F98-CE0A-47BF-8606-153C47D97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11</xdr:col>
      <xdr:colOff>0</xdr:colOff>
      <xdr:row>10</xdr:row>
      <xdr:rowOff>190500</xdr:rowOff>
    </xdr:from>
    <xdr:to>
      <xdr:col>14</xdr:col>
      <xdr:colOff>327660</xdr:colOff>
      <xdr:row>29</xdr:row>
      <xdr:rowOff>182880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1CC843-6B76-4E01-A5D7-7C4D8B58F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7620</xdr:colOff>
      <xdr:row>11</xdr:row>
      <xdr:rowOff>289560</xdr:rowOff>
    </xdr:from>
    <xdr:to>
      <xdr:col>18</xdr:col>
      <xdr:colOff>68580</xdr:colOff>
      <xdr:row>11</xdr:row>
      <xdr:rowOff>289560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6E15521-9CC0-4DD4-AE48-3635299874B9}"/>
            </a:ext>
          </a:extLst>
        </xdr:cNvPr>
        <xdr:cNvCxnSpPr/>
      </xdr:nvCxnSpPr>
      <xdr:spPr>
        <a:xfrm>
          <a:off x="10347960" y="2415540"/>
          <a:ext cx="346710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18</xdr:row>
      <xdr:rowOff>30480</xdr:rowOff>
    </xdr:from>
    <xdr:to>
      <xdr:col>18</xdr:col>
      <xdr:colOff>15240</xdr:colOff>
      <xdr:row>18</xdr:row>
      <xdr:rowOff>30480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9122E1A-286C-4DD2-B2E2-F991F5421DF0}"/>
            </a:ext>
          </a:extLst>
        </xdr:cNvPr>
        <xdr:cNvCxnSpPr/>
      </xdr:nvCxnSpPr>
      <xdr:spPr>
        <a:xfrm>
          <a:off x="12626340" y="4061460"/>
          <a:ext cx="113538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21</xdr:row>
      <xdr:rowOff>289560</xdr:rowOff>
    </xdr:from>
    <xdr:to>
      <xdr:col>18</xdr:col>
      <xdr:colOff>68580</xdr:colOff>
      <xdr:row>21</xdr:row>
      <xdr:rowOff>289560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C98A5DE-7075-49BD-8B9B-B671E0245A9F}"/>
            </a:ext>
          </a:extLst>
        </xdr:cNvPr>
        <xdr:cNvCxnSpPr/>
      </xdr:nvCxnSpPr>
      <xdr:spPr>
        <a:xfrm>
          <a:off x="10347960" y="5257800"/>
          <a:ext cx="346710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28</xdr:row>
      <xdr:rowOff>38100</xdr:rowOff>
    </xdr:from>
    <xdr:to>
      <xdr:col>18</xdr:col>
      <xdr:colOff>15240</xdr:colOff>
      <xdr:row>28</xdr:row>
      <xdr:rowOff>38100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3C6BD69-0D40-42DB-9BC7-1B9B5B9EDFB2}"/>
            </a:ext>
          </a:extLst>
        </xdr:cNvPr>
        <xdr:cNvCxnSpPr/>
      </xdr:nvCxnSpPr>
      <xdr:spPr>
        <a:xfrm>
          <a:off x="12626340" y="6957060"/>
          <a:ext cx="1135380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1AEF5-34D2-4B75-A8B7-A156A8393E72}" name="MonthlySales" displayName="MonthlySales" ref="A1:J4266" totalsRowShown="0" headerRowDxfId="6">
  <autoFilter ref="A1:J4266" xr:uid="{3AD1AEF5-34D2-4B75-A8B7-A156A8393E72}">
    <filterColumn colId="3">
      <filters>
        <filter val="New York"/>
      </filters>
    </filterColumn>
  </autoFilter>
  <tableColumns count="10">
    <tableColumn id="1" xr3:uid="{476DEF19-BF0F-4031-81A0-D18AB7EC5DF7}" name="Year"/>
    <tableColumn id="2" xr3:uid="{896265A4-FFA3-45E1-9839-A43263A22975}" name="Month"/>
    <tableColumn id="3" xr3:uid="{FB33AD88-0829-47BA-8E8F-6B62CDA092B4}" name="Store Name"/>
    <tableColumn id="4" xr3:uid="{18D2F056-46B2-44A8-B1DD-25726606B166}" name="Region"/>
    <tableColumn id="5" xr3:uid="{4225B30F-3207-4265-B5DB-9158AAAD4265}" name="Store Type"/>
    <tableColumn id="6" xr3:uid="{CAA410BE-E460-4742-9F6A-A0D7DBBE1FBF}" name="Product Name"/>
    <tableColumn id="7" xr3:uid="{5EABC521-FF01-44A6-8AE3-2769FE714AA9}" name="Product Category"/>
    <tableColumn id="8" xr3:uid="{11097D30-DB44-423B-9D7C-EA06D01383A2}" name="Units Sold"/>
    <tableColumn id="9" xr3:uid="{721DD98A-333D-4E10-AE84-C46D18423CD2}" name="Revenue" dataDxfId="5"/>
    <tableColumn id="10" xr3:uid="{652E1AB0-3097-4BE6-B6D7-0EDA298615E1}" name="Profi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zoomScaleNormal="100" workbookViewId="0">
      <selection activeCell="C43" sqref="C43"/>
    </sheetView>
  </sheetViews>
  <sheetFormatPr defaultRowHeight="14.4" x14ac:dyDescent="0.3"/>
  <cols>
    <col min="1" max="1" width="7.109375" customWidth="1"/>
    <col min="2" max="2" width="9.109375" customWidth="1"/>
    <col min="3" max="3" width="14.33203125" customWidth="1"/>
    <col min="4" max="4" width="15" customWidth="1"/>
    <col min="5" max="5" width="16.33203125" customWidth="1"/>
    <col min="6" max="6" width="20.44140625" bestFit="1" customWidth="1"/>
    <col min="7" max="7" width="18.88671875" customWidth="1"/>
    <col min="8" max="8" width="12.109375" customWidth="1"/>
    <col min="9" max="9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hidden="1" x14ac:dyDescent="0.3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hidden="1" x14ac:dyDescent="0.3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hidden="1" x14ac:dyDescent="0.3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hidden="1" x14ac:dyDescent="0.3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hidden="1" x14ac:dyDescent="0.3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hidden="1" x14ac:dyDescent="0.3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hidden="1" x14ac:dyDescent="0.3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7200.6699999999992</v>
      </c>
    </row>
    <row r="9" spans="1:51" hidden="1" x14ac:dyDescent="0.3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2147</v>
      </c>
    </row>
    <row r="10" spans="1:51" hidden="1" x14ac:dyDescent="0.3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2603.58</v>
      </c>
    </row>
    <row r="11" spans="1:51" hidden="1" x14ac:dyDescent="0.3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3290.2700000000004</v>
      </c>
    </row>
    <row r="12" spans="1:51" hidden="1" x14ac:dyDescent="0.3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6911.19</v>
      </c>
    </row>
    <row r="13" spans="1:51" hidden="1" x14ac:dyDescent="0.3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hidden="1" x14ac:dyDescent="0.3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hidden="1" x14ac:dyDescent="0.3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hidden="1" x14ac:dyDescent="0.3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hidden="1" x14ac:dyDescent="0.3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hidden="1" x14ac:dyDescent="0.3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7587.32</v>
      </c>
    </row>
    <row r="19" spans="1:51" hidden="1" x14ac:dyDescent="0.3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5436.95</v>
      </c>
    </row>
    <row r="20" spans="1:51" hidden="1" x14ac:dyDescent="0.3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2788.55</v>
      </c>
    </row>
    <row r="21" spans="1:51" hidden="1" x14ac:dyDescent="0.3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3920.25</v>
      </c>
    </row>
    <row r="22" spans="1:51" hidden="1" x14ac:dyDescent="0.3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4334.96</v>
      </c>
    </row>
    <row r="23" spans="1:51" hidden="1" x14ac:dyDescent="0.3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hidden="1" x14ac:dyDescent="0.3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hidden="1" x14ac:dyDescent="0.3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hidden="1" x14ac:dyDescent="0.3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hidden="1" x14ac:dyDescent="0.3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hidden="1" x14ac:dyDescent="0.3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0</v>
      </c>
    </row>
    <row r="29" spans="1:51" hidden="1" x14ac:dyDescent="0.3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0</v>
      </c>
    </row>
    <row r="30" spans="1:51" hidden="1" x14ac:dyDescent="0.3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0</v>
      </c>
    </row>
    <row r="31" spans="1:51" hidden="1" x14ac:dyDescent="0.3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0</v>
      </c>
    </row>
    <row r="32" spans="1:51" hidden="1" x14ac:dyDescent="0.3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0</v>
      </c>
    </row>
    <row r="33" spans="1:51" hidden="1" x14ac:dyDescent="0.3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0</v>
      </c>
    </row>
    <row r="34" spans="1:51" hidden="1" x14ac:dyDescent="0.3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0</v>
      </c>
    </row>
    <row r="35" spans="1:51" hidden="1" x14ac:dyDescent="0.3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hidden="1" x14ac:dyDescent="0.3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0</v>
      </c>
    </row>
    <row r="37" spans="1:51" hidden="1" x14ac:dyDescent="0.3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0</v>
      </c>
    </row>
    <row r="38" spans="1:51" x14ac:dyDescent="0.3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0</v>
      </c>
    </row>
    <row r="39" spans="1:51" x14ac:dyDescent="0.3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0</v>
      </c>
    </row>
    <row r="40" spans="1:51" x14ac:dyDescent="0.3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0</v>
      </c>
    </row>
    <row r="41" spans="1:51" x14ac:dyDescent="0.3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0</v>
      </c>
    </row>
    <row r="42" spans="1:51" x14ac:dyDescent="0.3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0</v>
      </c>
    </row>
    <row r="43" spans="1:51" x14ac:dyDescent="0.3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0</v>
      </c>
    </row>
    <row r="44" spans="1:51" x14ac:dyDescent="0.3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0</v>
      </c>
    </row>
    <row r="45" spans="1:51" x14ac:dyDescent="0.3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0</v>
      </c>
    </row>
    <row r="46" spans="1:51" x14ac:dyDescent="0.3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0</v>
      </c>
    </row>
    <row r="47" spans="1:51" x14ac:dyDescent="0.3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0</v>
      </c>
    </row>
    <row r="48" spans="1:51" x14ac:dyDescent="0.3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8089.9299999999994</v>
      </c>
    </row>
    <row r="49" spans="1:51" x14ac:dyDescent="0.3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4067.7299999999996</v>
      </c>
    </row>
    <row r="50" spans="1:51" x14ac:dyDescent="0.3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1941.94</v>
      </c>
    </row>
    <row r="51" spans="1:51" x14ac:dyDescent="0.3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3917.4599999999996</v>
      </c>
    </row>
    <row r="52" spans="1:51" x14ac:dyDescent="0.3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4800</v>
      </c>
    </row>
    <row r="53" spans="1:51" x14ac:dyDescent="0.3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hidden="1" x14ac:dyDescent="0.3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hidden="1" x14ac:dyDescent="0.3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hidden="1" x14ac:dyDescent="0.3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hidden="1" x14ac:dyDescent="0.3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hidden="1" x14ac:dyDescent="0.3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hidden="1" x14ac:dyDescent="0.3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hidden="1" x14ac:dyDescent="0.3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hidden="1" x14ac:dyDescent="0.3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hidden="1" x14ac:dyDescent="0.3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hidden="1" x14ac:dyDescent="0.3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hidden="1" x14ac:dyDescent="0.3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hidden="1" x14ac:dyDescent="0.3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hidden="1" x14ac:dyDescent="0.3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hidden="1" x14ac:dyDescent="0.3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hidden="1" x14ac:dyDescent="0.3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hidden="1" x14ac:dyDescent="0.3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hidden="1" x14ac:dyDescent="0.3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hidden="1" x14ac:dyDescent="0.3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hidden="1" x14ac:dyDescent="0.3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hidden="1" x14ac:dyDescent="0.3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hidden="1" x14ac:dyDescent="0.3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hidden="1" x14ac:dyDescent="0.3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hidden="1" x14ac:dyDescent="0.3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hidden="1" x14ac:dyDescent="0.3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hidden="1" x14ac:dyDescent="0.3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hidden="1" x14ac:dyDescent="0.3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hidden="1" x14ac:dyDescent="0.3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hidden="1" x14ac:dyDescent="0.3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hidden="1" x14ac:dyDescent="0.3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hidden="1" x14ac:dyDescent="0.3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hidden="1" x14ac:dyDescent="0.3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hidden="1" x14ac:dyDescent="0.3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hidden="1" x14ac:dyDescent="0.3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hidden="1" x14ac:dyDescent="0.3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hidden="1" x14ac:dyDescent="0.3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hidden="1" x14ac:dyDescent="0.3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hidden="1" x14ac:dyDescent="0.3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hidden="1" x14ac:dyDescent="0.3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hidden="1" x14ac:dyDescent="0.3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hidden="1" x14ac:dyDescent="0.3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hidden="1" x14ac:dyDescent="0.3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hidden="1" x14ac:dyDescent="0.3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hidden="1" x14ac:dyDescent="0.3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hidden="1" x14ac:dyDescent="0.3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hidden="1" x14ac:dyDescent="0.3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hidden="1" x14ac:dyDescent="0.3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hidden="1" x14ac:dyDescent="0.3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hidden="1" x14ac:dyDescent="0.3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hidden="1" x14ac:dyDescent="0.3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hidden="1" x14ac:dyDescent="0.3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hidden="1" x14ac:dyDescent="0.3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hidden="1" x14ac:dyDescent="0.3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hidden="1" x14ac:dyDescent="0.3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hidden="1" x14ac:dyDescent="0.3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hidden="1" x14ac:dyDescent="0.3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hidden="1" x14ac:dyDescent="0.3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hidden="1" x14ac:dyDescent="0.3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hidden="1" x14ac:dyDescent="0.3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hidden="1" x14ac:dyDescent="0.3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hidden="1" x14ac:dyDescent="0.3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hidden="1" x14ac:dyDescent="0.3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hidden="1" x14ac:dyDescent="0.3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hidden="1" x14ac:dyDescent="0.3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hidden="1" x14ac:dyDescent="0.3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hidden="1" x14ac:dyDescent="0.3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hidden="1" x14ac:dyDescent="0.3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hidden="1" x14ac:dyDescent="0.3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hidden="1" x14ac:dyDescent="0.3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hidden="1" x14ac:dyDescent="0.3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hidden="1" x14ac:dyDescent="0.3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hidden="1" x14ac:dyDescent="0.3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hidden="1" x14ac:dyDescent="0.3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hidden="1" x14ac:dyDescent="0.3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hidden="1" x14ac:dyDescent="0.3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hidden="1" x14ac:dyDescent="0.3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hidden="1" x14ac:dyDescent="0.3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hidden="1" x14ac:dyDescent="0.3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hidden="1" x14ac:dyDescent="0.3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hidden="1" x14ac:dyDescent="0.3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hidden="1" x14ac:dyDescent="0.3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hidden="1" x14ac:dyDescent="0.3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hidden="1" x14ac:dyDescent="0.3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hidden="1" x14ac:dyDescent="0.3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hidden="1" x14ac:dyDescent="0.3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hidden="1" x14ac:dyDescent="0.3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hidden="1" x14ac:dyDescent="0.3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hidden="1" x14ac:dyDescent="0.3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hidden="1" x14ac:dyDescent="0.3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hidden="1" x14ac:dyDescent="0.3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hidden="1" x14ac:dyDescent="0.3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hidden="1" x14ac:dyDescent="0.3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hidden="1" x14ac:dyDescent="0.3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hidden="1" x14ac:dyDescent="0.3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hidden="1" x14ac:dyDescent="0.3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hidden="1" x14ac:dyDescent="0.3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hidden="1" x14ac:dyDescent="0.3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hidden="1" x14ac:dyDescent="0.3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hidden="1" x14ac:dyDescent="0.3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hidden="1" x14ac:dyDescent="0.3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hidden="1" x14ac:dyDescent="0.3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hidden="1" x14ac:dyDescent="0.3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hidden="1" x14ac:dyDescent="0.3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hidden="1" x14ac:dyDescent="0.3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hidden="1" x14ac:dyDescent="0.3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hidden="1" x14ac:dyDescent="0.3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hidden="1" x14ac:dyDescent="0.3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hidden="1" x14ac:dyDescent="0.3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hidden="1" x14ac:dyDescent="0.3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hidden="1" x14ac:dyDescent="0.3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hidden="1" x14ac:dyDescent="0.3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hidden="1" x14ac:dyDescent="0.3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hidden="1" x14ac:dyDescent="0.3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hidden="1" x14ac:dyDescent="0.3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hidden="1" x14ac:dyDescent="0.3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hidden="1" x14ac:dyDescent="0.3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hidden="1" x14ac:dyDescent="0.3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hidden="1" x14ac:dyDescent="0.3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hidden="1" x14ac:dyDescent="0.3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hidden="1" x14ac:dyDescent="0.3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hidden="1" x14ac:dyDescent="0.3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hidden="1" x14ac:dyDescent="0.3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hidden="1" x14ac:dyDescent="0.3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hidden="1" x14ac:dyDescent="0.3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hidden="1" x14ac:dyDescent="0.3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hidden="1" x14ac:dyDescent="0.3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hidden="1" x14ac:dyDescent="0.3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hidden="1" x14ac:dyDescent="0.3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hidden="1" x14ac:dyDescent="0.3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hidden="1" x14ac:dyDescent="0.3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hidden="1" x14ac:dyDescent="0.3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hidden="1" x14ac:dyDescent="0.3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hidden="1" x14ac:dyDescent="0.3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hidden="1" x14ac:dyDescent="0.3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hidden="1" x14ac:dyDescent="0.3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hidden="1" x14ac:dyDescent="0.3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hidden="1" x14ac:dyDescent="0.3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hidden="1" x14ac:dyDescent="0.3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hidden="1" x14ac:dyDescent="0.3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hidden="1" x14ac:dyDescent="0.3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hidden="1" x14ac:dyDescent="0.3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hidden="1" x14ac:dyDescent="0.3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hidden="1" x14ac:dyDescent="0.3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hidden="1" x14ac:dyDescent="0.3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hidden="1" x14ac:dyDescent="0.3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hidden="1" x14ac:dyDescent="0.3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hidden="1" x14ac:dyDescent="0.3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hidden="1" x14ac:dyDescent="0.3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hidden="1" x14ac:dyDescent="0.3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hidden="1" x14ac:dyDescent="0.3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hidden="1" x14ac:dyDescent="0.3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hidden="1" x14ac:dyDescent="0.3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hidden="1" x14ac:dyDescent="0.3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hidden="1" x14ac:dyDescent="0.3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hidden="1" x14ac:dyDescent="0.3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hidden="1" x14ac:dyDescent="0.3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hidden="1" x14ac:dyDescent="0.3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hidden="1" x14ac:dyDescent="0.3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hidden="1" x14ac:dyDescent="0.3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hidden="1" x14ac:dyDescent="0.3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hidden="1" x14ac:dyDescent="0.3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hidden="1" x14ac:dyDescent="0.3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hidden="1" x14ac:dyDescent="0.3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hidden="1" x14ac:dyDescent="0.3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hidden="1" x14ac:dyDescent="0.3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hidden="1" x14ac:dyDescent="0.3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hidden="1" x14ac:dyDescent="0.3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hidden="1" x14ac:dyDescent="0.3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hidden="1" x14ac:dyDescent="0.3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hidden="1" x14ac:dyDescent="0.3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hidden="1" x14ac:dyDescent="0.3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hidden="1" x14ac:dyDescent="0.3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hidden="1" x14ac:dyDescent="0.3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hidden="1" x14ac:dyDescent="0.3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hidden="1" x14ac:dyDescent="0.3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hidden="1" x14ac:dyDescent="0.3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hidden="1" x14ac:dyDescent="0.3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hidden="1" x14ac:dyDescent="0.3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hidden="1" x14ac:dyDescent="0.3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hidden="1" x14ac:dyDescent="0.3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hidden="1" x14ac:dyDescent="0.3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hidden="1" x14ac:dyDescent="0.3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hidden="1" x14ac:dyDescent="0.3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hidden="1" x14ac:dyDescent="0.3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hidden="1" x14ac:dyDescent="0.3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hidden="1" x14ac:dyDescent="0.3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hidden="1" x14ac:dyDescent="0.3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hidden="1" x14ac:dyDescent="0.3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hidden="1" x14ac:dyDescent="0.3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hidden="1" x14ac:dyDescent="0.3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hidden="1" x14ac:dyDescent="0.3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hidden="1" x14ac:dyDescent="0.3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hidden="1" x14ac:dyDescent="0.3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hidden="1" x14ac:dyDescent="0.3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hidden="1" x14ac:dyDescent="0.3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hidden="1" x14ac:dyDescent="0.3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hidden="1" x14ac:dyDescent="0.3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hidden="1" x14ac:dyDescent="0.3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hidden="1" x14ac:dyDescent="0.3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hidden="1" x14ac:dyDescent="0.3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hidden="1" x14ac:dyDescent="0.3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hidden="1" x14ac:dyDescent="0.3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hidden="1" x14ac:dyDescent="0.3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hidden="1" x14ac:dyDescent="0.3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hidden="1" x14ac:dyDescent="0.3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hidden="1" x14ac:dyDescent="0.3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hidden="1" x14ac:dyDescent="0.3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hidden="1" x14ac:dyDescent="0.3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hidden="1" x14ac:dyDescent="0.3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hidden="1" x14ac:dyDescent="0.3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hidden="1" x14ac:dyDescent="0.3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hidden="1" x14ac:dyDescent="0.3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hidden="1" x14ac:dyDescent="0.3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hidden="1" x14ac:dyDescent="0.3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hidden="1" x14ac:dyDescent="0.3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hidden="1" x14ac:dyDescent="0.3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hidden="1" x14ac:dyDescent="0.3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hidden="1" x14ac:dyDescent="0.3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hidden="1" x14ac:dyDescent="0.3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hidden="1" x14ac:dyDescent="0.3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hidden="1" x14ac:dyDescent="0.3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hidden="1" x14ac:dyDescent="0.3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hidden="1" x14ac:dyDescent="0.3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hidden="1" x14ac:dyDescent="0.3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hidden="1" x14ac:dyDescent="0.3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hidden="1" x14ac:dyDescent="0.3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hidden="1" x14ac:dyDescent="0.3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hidden="1" x14ac:dyDescent="0.3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hidden="1" x14ac:dyDescent="0.3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hidden="1" x14ac:dyDescent="0.3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hidden="1" x14ac:dyDescent="0.3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hidden="1" x14ac:dyDescent="0.3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hidden="1" x14ac:dyDescent="0.3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hidden="1" x14ac:dyDescent="0.3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hidden="1" x14ac:dyDescent="0.3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hidden="1" x14ac:dyDescent="0.3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hidden="1" x14ac:dyDescent="0.3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hidden="1" x14ac:dyDescent="0.3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hidden="1" x14ac:dyDescent="0.3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hidden="1" x14ac:dyDescent="0.3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hidden="1" x14ac:dyDescent="0.3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hidden="1" x14ac:dyDescent="0.3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hidden="1" x14ac:dyDescent="0.3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hidden="1" x14ac:dyDescent="0.3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hidden="1" x14ac:dyDescent="0.3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hidden="1" x14ac:dyDescent="0.3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hidden="1" x14ac:dyDescent="0.3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hidden="1" x14ac:dyDescent="0.3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hidden="1" x14ac:dyDescent="0.3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hidden="1" x14ac:dyDescent="0.3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hidden="1" x14ac:dyDescent="0.3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hidden="1" x14ac:dyDescent="0.3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hidden="1" x14ac:dyDescent="0.3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hidden="1" x14ac:dyDescent="0.3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hidden="1" x14ac:dyDescent="0.3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hidden="1" x14ac:dyDescent="0.3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hidden="1" x14ac:dyDescent="0.3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hidden="1" x14ac:dyDescent="0.3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hidden="1" x14ac:dyDescent="0.3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hidden="1" x14ac:dyDescent="0.3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hidden="1" x14ac:dyDescent="0.3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hidden="1" x14ac:dyDescent="0.3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hidden="1" x14ac:dyDescent="0.3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hidden="1" x14ac:dyDescent="0.3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hidden="1" x14ac:dyDescent="0.3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hidden="1" x14ac:dyDescent="0.3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hidden="1" x14ac:dyDescent="0.3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hidden="1" x14ac:dyDescent="0.3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hidden="1" x14ac:dyDescent="0.3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hidden="1" x14ac:dyDescent="0.3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hidden="1" x14ac:dyDescent="0.3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hidden="1" x14ac:dyDescent="0.3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hidden="1" x14ac:dyDescent="0.3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hidden="1" x14ac:dyDescent="0.3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hidden="1" x14ac:dyDescent="0.3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hidden="1" x14ac:dyDescent="0.3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hidden="1" x14ac:dyDescent="0.3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hidden="1" x14ac:dyDescent="0.3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hidden="1" x14ac:dyDescent="0.3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hidden="1" x14ac:dyDescent="0.3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hidden="1" x14ac:dyDescent="0.3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hidden="1" x14ac:dyDescent="0.3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hidden="1" x14ac:dyDescent="0.3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hidden="1" x14ac:dyDescent="0.3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hidden="1" x14ac:dyDescent="0.3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hidden="1" x14ac:dyDescent="0.3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hidden="1" x14ac:dyDescent="0.3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hidden="1" x14ac:dyDescent="0.3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hidden="1" x14ac:dyDescent="0.3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hidden="1" x14ac:dyDescent="0.3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hidden="1" x14ac:dyDescent="0.3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hidden="1" x14ac:dyDescent="0.3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hidden="1" x14ac:dyDescent="0.3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hidden="1" x14ac:dyDescent="0.3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hidden="1" x14ac:dyDescent="0.3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hidden="1" x14ac:dyDescent="0.3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hidden="1" x14ac:dyDescent="0.3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hidden="1" x14ac:dyDescent="0.3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hidden="1" x14ac:dyDescent="0.3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hidden="1" x14ac:dyDescent="0.3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hidden="1" x14ac:dyDescent="0.3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hidden="1" x14ac:dyDescent="0.3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hidden="1" x14ac:dyDescent="0.3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hidden="1" x14ac:dyDescent="0.3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hidden="1" x14ac:dyDescent="0.3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hidden="1" x14ac:dyDescent="0.3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hidden="1" x14ac:dyDescent="0.3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hidden="1" x14ac:dyDescent="0.3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hidden="1" x14ac:dyDescent="0.3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hidden="1" x14ac:dyDescent="0.3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hidden="1" x14ac:dyDescent="0.3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hidden="1" x14ac:dyDescent="0.3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hidden="1" x14ac:dyDescent="0.3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hidden="1" x14ac:dyDescent="0.3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hidden="1" x14ac:dyDescent="0.3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hidden="1" x14ac:dyDescent="0.3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hidden="1" x14ac:dyDescent="0.3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hidden="1" x14ac:dyDescent="0.3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hidden="1" x14ac:dyDescent="0.3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hidden="1" x14ac:dyDescent="0.3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hidden="1" x14ac:dyDescent="0.3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hidden="1" x14ac:dyDescent="0.3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hidden="1" x14ac:dyDescent="0.3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hidden="1" x14ac:dyDescent="0.3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hidden="1" x14ac:dyDescent="0.3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hidden="1" x14ac:dyDescent="0.3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hidden="1" x14ac:dyDescent="0.3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hidden="1" x14ac:dyDescent="0.3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hidden="1" x14ac:dyDescent="0.3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hidden="1" x14ac:dyDescent="0.3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hidden="1" x14ac:dyDescent="0.3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hidden="1" x14ac:dyDescent="0.3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hidden="1" x14ac:dyDescent="0.3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hidden="1" x14ac:dyDescent="0.3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hidden="1" x14ac:dyDescent="0.3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hidden="1" x14ac:dyDescent="0.3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hidden="1" x14ac:dyDescent="0.3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hidden="1" x14ac:dyDescent="0.3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hidden="1" x14ac:dyDescent="0.3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hidden="1" x14ac:dyDescent="0.3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hidden="1" x14ac:dyDescent="0.3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hidden="1" x14ac:dyDescent="0.3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hidden="1" x14ac:dyDescent="0.3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hidden="1" x14ac:dyDescent="0.3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hidden="1" x14ac:dyDescent="0.3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hidden="1" x14ac:dyDescent="0.3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hidden="1" x14ac:dyDescent="0.3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hidden="1" x14ac:dyDescent="0.3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hidden="1" x14ac:dyDescent="0.3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hidden="1" x14ac:dyDescent="0.3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hidden="1" x14ac:dyDescent="0.3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hidden="1" x14ac:dyDescent="0.3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hidden="1" x14ac:dyDescent="0.3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hidden="1" x14ac:dyDescent="0.3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hidden="1" x14ac:dyDescent="0.3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hidden="1" x14ac:dyDescent="0.3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hidden="1" x14ac:dyDescent="0.3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hidden="1" x14ac:dyDescent="0.3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hidden="1" x14ac:dyDescent="0.3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hidden="1" x14ac:dyDescent="0.3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hidden="1" x14ac:dyDescent="0.3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hidden="1" x14ac:dyDescent="0.3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hidden="1" x14ac:dyDescent="0.3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hidden="1" x14ac:dyDescent="0.3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hidden="1" x14ac:dyDescent="0.3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hidden="1" x14ac:dyDescent="0.3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hidden="1" x14ac:dyDescent="0.3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hidden="1" x14ac:dyDescent="0.3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hidden="1" x14ac:dyDescent="0.3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hidden="1" x14ac:dyDescent="0.3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hidden="1" x14ac:dyDescent="0.3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hidden="1" x14ac:dyDescent="0.3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hidden="1" x14ac:dyDescent="0.3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hidden="1" x14ac:dyDescent="0.3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hidden="1" x14ac:dyDescent="0.3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hidden="1" x14ac:dyDescent="0.3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hidden="1" x14ac:dyDescent="0.3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hidden="1" x14ac:dyDescent="0.3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hidden="1" x14ac:dyDescent="0.3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hidden="1" x14ac:dyDescent="0.3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hidden="1" x14ac:dyDescent="0.3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hidden="1" x14ac:dyDescent="0.3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hidden="1" x14ac:dyDescent="0.3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hidden="1" x14ac:dyDescent="0.3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hidden="1" x14ac:dyDescent="0.3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hidden="1" x14ac:dyDescent="0.3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hidden="1" x14ac:dyDescent="0.3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hidden="1" x14ac:dyDescent="0.3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hidden="1" x14ac:dyDescent="0.3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hidden="1" x14ac:dyDescent="0.3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hidden="1" x14ac:dyDescent="0.3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hidden="1" x14ac:dyDescent="0.3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hidden="1" x14ac:dyDescent="0.3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hidden="1" x14ac:dyDescent="0.3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hidden="1" x14ac:dyDescent="0.3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hidden="1" x14ac:dyDescent="0.3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hidden="1" x14ac:dyDescent="0.3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hidden="1" x14ac:dyDescent="0.3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hidden="1" x14ac:dyDescent="0.3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hidden="1" x14ac:dyDescent="0.3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hidden="1" x14ac:dyDescent="0.3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hidden="1" x14ac:dyDescent="0.3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hidden="1" x14ac:dyDescent="0.3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hidden="1" x14ac:dyDescent="0.3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hidden="1" x14ac:dyDescent="0.3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hidden="1" x14ac:dyDescent="0.3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hidden="1" x14ac:dyDescent="0.3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hidden="1" x14ac:dyDescent="0.3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hidden="1" x14ac:dyDescent="0.3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hidden="1" x14ac:dyDescent="0.3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hidden="1" x14ac:dyDescent="0.3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hidden="1" x14ac:dyDescent="0.3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hidden="1" x14ac:dyDescent="0.3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hidden="1" x14ac:dyDescent="0.3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hidden="1" x14ac:dyDescent="0.3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hidden="1" x14ac:dyDescent="0.3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hidden="1" x14ac:dyDescent="0.3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hidden="1" x14ac:dyDescent="0.3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hidden="1" x14ac:dyDescent="0.3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hidden="1" x14ac:dyDescent="0.3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hidden="1" x14ac:dyDescent="0.3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hidden="1" x14ac:dyDescent="0.3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hidden="1" x14ac:dyDescent="0.3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hidden="1" x14ac:dyDescent="0.3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hidden="1" x14ac:dyDescent="0.3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hidden="1" x14ac:dyDescent="0.3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hidden="1" x14ac:dyDescent="0.3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hidden="1" x14ac:dyDescent="0.3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hidden="1" x14ac:dyDescent="0.3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hidden="1" x14ac:dyDescent="0.3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hidden="1" x14ac:dyDescent="0.3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hidden="1" x14ac:dyDescent="0.3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hidden="1" x14ac:dyDescent="0.3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hidden="1" x14ac:dyDescent="0.3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hidden="1" x14ac:dyDescent="0.3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hidden="1" x14ac:dyDescent="0.3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hidden="1" x14ac:dyDescent="0.3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hidden="1" x14ac:dyDescent="0.3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hidden="1" x14ac:dyDescent="0.3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hidden="1" x14ac:dyDescent="0.3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hidden="1" x14ac:dyDescent="0.3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hidden="1" x14ac:dyDescent="0.3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hidden="1" x14ac:dyDescent="0.3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hidden="1" x14ac:dyDescent="0.3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hidden="1" x14ac:dyDescent="0.3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hidden="1" x14ac:dyDescent="0.3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hidden="1" x14ac:dyDescent="0.3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hidden="1" x14ac:dyDescent="0.3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hidden="1" x14ac:dyDescent="0.3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hidden="1" x14ac:dyDescent="0.3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hidden="1" x14ac:dyDescent="0.3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hidden="1" x14ac:dyDescent="0.3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hidden="1" x14ac:dyDescent="0.3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hidden="1" x14ac:dyDescent="0.3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hidden="1" x14ac:dyDescent="0.3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hidden="1" x14ac:dyDescent="0.3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hidden="1" x14ac:dyDescent="0.3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hidden="1" x14ac:dyDescent="0.3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hidden="1" x14ac:dyDescent="0.3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hidden="1" x14ac:dyDescent="0.3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hidden="1" x14ac:dyDescent="0.3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hidden="1" x14ac:dyDescent="0.3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hidden="1" x14ac:dyDescent="0.3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hidden="1" x14ac:dyDescent="0.3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hidden="1" x14ac:dyDescent="0.3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hidden="1" x14ac:dyDescent="0.3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hidden="1" x14ac:dyDescent="0.3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hidden="1" x14ac:dyDescent="0.3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hidden="1" x14ac:dyDescent="0.3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hidden="1" x14ac:dyDescent="0.3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hidden="1" x14ac:dyDescent="0.3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hidden="1" x14ac:dyDescent="0.3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hidden="1" x14ac:dyDescent="0.3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hidden="1" x14ac:dyDescent="0.3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hidden="1" x14ac:dyDescent="0.3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hidden="1" x14ac:dyDescent="0.3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hidden="1" x14ac:dyDescent="0.3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hidden="1" x14ac:dyDescent="0.3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hidden="1" x14ac:dyDescent="0.3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hidden="1" x14ac:dyDescent="0.3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hidden="1" x14ac:dyDescent="0.3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hidden="1" x14ac:dyDescent="0.3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hidden="1" x14ac:dyDescent="0.3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hidden="1" x14ac:dyDescent="0.3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hidden="1" x14ac:dyDescent="0.3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hidden="1" x14ac:dyDescent="0.3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hidden="1" x14ac:dyDescent="0.3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hidden="1" x14ac:dyDescent="0.3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hidden="1" x14ac:dyDescent="0.3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hidden="1" x14ac:dyDescent="0.3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hidden="1" x14ac:dyDescent="0.3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hidden="1" x14ac:dyDescent="0.3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hidden="1" x14ac:dyDescent="0.3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hidden="1" x14ac:dyDescent="0.3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hidden="1" x14ac:dyDescent="0.3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hidden="1" x14ac:dyDescent="0.3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hidden="1" x14ac:dyDescent="0.3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hidden="1" x14ac:dyDescent="0.3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hidden="1" x14ac:dyDescent="0.3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hidden="1" x14ac:dyDescent="0.3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hidden="1" x14ac:dyDescent="0.3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hidden="1" x14ac:dyDescent="0.3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hidden="1" x14ac:dyDescent="0.3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hidden="1" x14ac:dyDescent="0.3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hidden="1" x14ac:dyDescent="0.3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hidden="1" x14ac:dyDescent="0.3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hidden="1" x14ac:dyDescent="0.3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hidden="1" x14ac:dyDescent="0.3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hidden="1" x14ac:dyDescent="0.3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hidden="1" x14ac:dyDescent="0.3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hidden="1" x14ac:dyDescent="0.3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hidden="1" x14ac:dyDescent="0.3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hidden="1" x14ac:dyDescent="0.3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hidden="1" x14ac:dyDescent="0.3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hidden="1" x14ac:dyDescent="0.3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hidden="1" x14ac:dyDescent="0.3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hidden="1" x14ac:dyDescent="0.3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hidden="1" x14ac:dyDescent="0.3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hidden="1" x14ac:dyDescent="0.3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hidden="1" x14ac:dyDescent="0.3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hidden="1" x14ac:dyDescent="0.3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hidden="1" x14ac:dyDescent="0.3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hidden="1" x14ac:dyDescent="0.3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hidden="1" x14ac:dyDescent="0.3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hidden="1" x14ac:dyDescent="0.3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hidden="1" x14ac:dyDescent="0.3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hidden="1" x14ac:dyDescent="0.3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hidden="1" x14ac:dyDescent="0.3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hidden="1" x14ac:dyDescent="0.3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hidden="1" x14ac:dyDescent="0.3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hidden="1" x14ac:dyDescent="0.3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hidden="1" x14ac:dyDescent="0.3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hidden="1" x14ac:dyDescent="0.3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hidden="1" x14ac:dyDescent="0.3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hidden="1" x14ac:dyDescent="0.3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hidden="1" x14ac:dyDescent="0.3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hidden="1" x14ac:dyDescent="0.3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hidden="1" x14ac:dyDescent="0.3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hidden="1" x14ac:dyDescent="0.3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hidden="1" x14ac:dyDescent="0.3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hidden="1" x14ac:dyDescent="0.3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hidden="1" x14ac:dyDescent="0.3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hidden="1" x14ac:dyDescent="0.3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hidden="1" x14ac:dyDescent="0.3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hidden="1" x14ac:dyDescent="0.3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hidden="1" x14ac:dyDescent="0.3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hidden="1" x14ac:dyDescent="0.3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hidden="1" x14ac:dyDescent="0.3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hidden="1" x14ac:dyDescent="0.3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hidden="1" x14ac:dyDescent="0.3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hidden="1" x14ac:dyDescent="0.3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hidden="1" x14ac:dyDescent="0.3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hidden="1" x14ac:dyDescent="0.3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hidden="1" x14ac:dyDescent="0.3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hidden="1" x14ac:dyDescent="0.3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hidden="1" x14ac:dyDescent="0.3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hidden="1" x14ac:dyDescent="0.3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hidden="1" x14ac:dyDescent="0.3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hidden="1" x14ac:dyDescent="0.3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hidden="1" x14ac:dyDescent="0.3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hidden="1" x14ac:dyDescent="0.3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hidden="1" x14ac:dyDescent="0.3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hidden="1" x14ac:dyDescent="0.3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hidden="1" x14ac:dyDescent="0.3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hidden="1" x14ac:dyDescent="0.3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hidden="1" x14ac:dyDescent="0.3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hidden="1" x14ac:dyDescent="0.3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hidden="1" x14ac:dyDescent="0.3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hidden="1" x14ac:dyDescent="0.3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hidden="1" x14ac:dyDescent="0.3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hidden="1" x14ac:dyDescent="0.3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hidden="1" x14ac:dyDescent="0.3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hidden="1" x14ac:dyDescent="0.3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hidden="1" x14ac:dyDescent="0.3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hidden="1" x14ac:dyDescent="0.3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hidden="1" x14ac:dyDescent="0.3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hidden="1" x14ac:dyDescent="0.3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hidden="1" x14ac:dyDescent="0.3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hidden="1" x14ac:dyDescent="0.3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hidden="1" x14ac:dyDescent="0.3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hidden="1" x14ac:dyDescent="0.3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hidden="1" x14ac:dyDescent="0.3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hidden="1" x14ac:dyDescent="0.3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hidden="1" x14ac:dyDescent="0.3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hidden="1" x14ac:dyDescent="0.3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hidden="1" x14ac:dyDescent="0.3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hidden="1" x14ac:dyDescent="0.3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hidden="1" x14ac:dyDescent="0.3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hidden="1" x14ac:dyDescent="0.3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hidden="1" x14ac:dyDescent="0.3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hidden="1" x14ac:dyDescent="0.3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hidden="1" x14ac:dyDescent="0.3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hidden="1" x14ac:dyDescent="0.3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hidden="1" x14ac:dyDescent="0.3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hidden="1" x14ac:dyDescent="0.3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hidden="1" x14ac:dyDescent="0.3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hidden="1" x14ac:dyDescent="0.3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hidden="1" x14ac:dyDescent="0.3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hidden="1" x14ac:dyDescent="0.3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hidden="1" x14ac:dyDescent="0.3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hidden="1" x14ac:dyDescent="0.3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hidden="1" x14ac:dyDescent="0.3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hidden="1" x14ac:dyDescent="0.3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hidden="1" x14ac:dyDescent="0.3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hidden="1" x14ac:dyDescent="0.3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hidden="1" x14ac:dyDescent="0.3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hidden="1" x14ac:dyDescent="0.3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hidden="1" x14ac:dyDescent="0.3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hidden="1" x14ac:dyDescent="0.3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hidden="1" x14ac:dyDescent="0.3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hidden="1" x14ac:dyDescent="0.3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hidden="1" x14ac:dyDescent="0.3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hidden="1" x14ac:dyDescent="0.3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hidden="1" x14ac:dyDescent="0.3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hidden="1" x14ac:dyDescent="0.3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hidden="1" x14ac:dyDescent="0.3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hidden="1" x14ac:dyDescent="0.3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hidden="1" x14ac:dyDescent="0.3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hidden="1" x14ac:dyDescent="0.3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hidden="1" x14ac:dyDescent="0.3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hidden="1" x14ac:dyDescent="0.3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hidden="1" x14ac:dyDescent="0.3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hidden="1" x14ac:dyDescent="0.3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hidden="1" x14ac:dyDescent="0.3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hidden="1" x14ac:dyDescent="0.3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hidden="1" x14ac:dyDescent="0.3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hidden="1" x14ac:dyDescent="0.3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hidden="1" x14ac:dyDescent="0.3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hidden="1" x14ac:dyDescent="0.3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hidden="1" x14ac:dyDescent="0.3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hidden="1" x14ac:dyDescent="0.3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hidden="1" x14ac:dyDescent="0.3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hidden="1" x14ac:dyDescent="0.3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hidden="1" x14ac:dyDescent="0.3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hidden="1" x14ac:dyDescent="0.3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hidden="1" x14ac:dyDescent="0.3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hidden="1" x14ac:dyDescent="0.3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hidden="1" x14ac:dyDescent="0.3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hidden="1" x14ac:dyDescent="0.3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hidden="1" x14ac:dyDescent="0.3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hidden="1" x14ac:dyDescent="0.3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hidden="1" x14ac:dyDescent="0.3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hidden="1" x14ac:dyDescent="0.3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hidden="1" x14ac:dyDescent="0.3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hidden="1" x14ac:dyDescent="0.3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hidden="1" x14ac:dyDescent="0.3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hidden="1" x14ac:dyDescent="0.3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hidden="1" x14ac:dyDescent="0.3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hidden="1" x14ac:dyDescent="0.3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hidden="1" x14ac:dyDescent="0.3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hidden="1" x14ac:dyDescent="0.3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hidden="1" x14ac:dyDescent="0.3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hidden="1" x14ac:dyDescent="0.3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hidden="1" x14ac:dyDescent="0.3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hidden="1" x14ac:dyDescent="0.3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hidden="1" x14ac:dyDescent="0.3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hidden="1" x14ac:dyDescent="0.3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hidden="1" x14ac:dyDescent="0.3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hidden="1" x14ac:dyDescent="0.3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hidden="1" x14ac:dyDescent="0.3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hidden="1" x14ac:dyDescent="0.3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hidden="1" x14ac:dyDescent="0.3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hidden="1" x14ac:dyDescent="0.3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hidden="1" x14ac:dyDescent="0.3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hidden="1" x14ac:dyDescent="0.3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hidden="1" x14ac:dyDescent="0.3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hidden="1" x14ac:dyDescent="0.3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hidden="1" x14ac:dyDescent="0.3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hidden="1" x14ac:dyDescent="0.3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hidden="1" x14ac:dyDescent="0.3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hidden="1" x14ac:dyDescent="0.3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hidden="1" x14ac:dyDescent="0.3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hidden="1" x14ac:dyDescent="0.3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hidden="1" x14ac:dyDescent="0.3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hidden="1" x14ac:dyDescent="0.3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hidden="1" x14ac:dyDescent="0.3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hidden="1" x14ac:dyDescent="0.3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hidden="1" x14ac:dyDescent="0.3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hidden="1" x14ac:dyDescent="0.3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hidden="1" x14ac:dyDescent="0.3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hidden="1" x14ac:dyDescent="0.3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hidden="1" x14ac:dyDescent="0.3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hidden="1" x14ac:dyDescent="0.3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hidden="1" x14ac:dyDescent="0.3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hidden="1" x14ac:dyDescent="0.3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hidden="1" x14ac:dyDescent="0.3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hidden="1" x14ac:dyDescent="0.3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hidden="1" x14ac:dyDescent="0.3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hidden="1" x14ac:dyDescent="0.3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hidden="1" x14ac:dyDescent="0.3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hidden="1" x14ac:dyDescent="0.3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hidden="1" x14ac:dyDescent="0.3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hidden="1" x14ac:dyDescent="0.3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hidden="1" x14ac:dyDescent="0.3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hidden="1" x14ac:dyDescent="0.3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hidden="1" x14ac:dyDescent="0.3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hidden="1" x14ac:dyDescent="0.3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hidden="1" x14ac:dyDescent="0.3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hidden="1" x14ac:dyDescent="0.3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hidden="1" x14ac:dyDescent="0.3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hidden="1" x14ac:dyDescent="0.3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hidden="1" x14ac:dyDescent="0.3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hidden="1" x14ac:dyDescent="0.3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hidden="1" x14ac:dyDescent="0.3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hidden="1" x14ac:dyDescent="0.3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hidden="1" x14ac:dyDescent="0.3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hidden="1" x14ac:dyDescent="0.3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hidden="1" x14ac:dyDescent="0.3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hidden="1" x14ac:dyDescent="0.3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hidden="1" x14ac:dyDescent="0.3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hidden="1" x14ac:dyDescent="0.3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hidden="1" x14ac:dyDescent="0.3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hidden="1" x14ac:dyDescent="0.3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hidden="1" x14ac:dyDescent="0.3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hidden="1" x14ac:dyDescent="0.3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hidden="1" x14ac:dyDescent="0.3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hidden="1" x14ac:dyDescent="0.3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hidden="1" x14ac:dyDescent="0.3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hidden="1" x14ac:dyDescent="0.3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hidden="1" x14ac:dyDescent="0.3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hidden="1" x14ac:dyDescent="0.3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hidden="1" x14ac:dyDescent="0.3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hidden="1" x14ac:dyDescent="0.3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hidden="1" x14ac:dyDescent="0.3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hidden="1" x14ac:dyDescent="0.3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hidden="1" x14ac:dyDescent="0.3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hidden="1" x14ac:dyDescent="0.3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hidden="1" x14ac:dyDescent="0.3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hidden="1" x14ac:dyDescent="0.3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hidden="1" x14ac:dyDescent="0.3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hidden="1" x14ac:dyDescent="0.3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hidden="1" x14ac:dyDescent="0.3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hidden="1" x14ac:dyDescent="0.3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hidden="1" x14ac:dyDescent="0.3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hidden="1" x14ac:dyDescent="0.3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hidden="1" x14ac:dyDescent="0.3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hidden="1" x14ac:dyDescent="0.3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hidden="1" x14ac:dyDescent="0.3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hidden="1" x14ac:dyDescent="0.3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hidden="1" x14ac:dyDescent="0.3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hidden="1" x14ac:dyDescent="0.3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hidden="1" x14ac:dyDescent="0.3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hidden="1" x14ac:dyDescent="0.3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hidden="1" x14ac:dyDescent="0.3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hidden="1" x14ac:dyDescent="0.3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hidden="1" x14ac:dyDescent="0.3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hidden="1" x14ac:dyDescent="0.3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hidden="1" x14ac:dyDescent="0.3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hidden="1" x14ac:dyDescent="0.3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hidden="1" x14ac:dyDescent="0.3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hidden="1" x14ac:dyDescent="0.3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hidden="1" x14ac:dyDescent="0.3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hidden="1" x14ac:dyDescent="0.3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hidden="1" x14ac:dyDescent="0.3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hidden="1" x14ac:dyDescent="0.3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hidden="1" x14ac:dyDescent="0.3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hidden="1" x14ac:dyDescent="0.3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hidden="1" x14ac:dyDescent="0.3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hidden="1" x14ac:dyDescent="0.3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hidden="1" x14ac:dyDescent="0.3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hidden="1" x14ac:dyDescent="0.3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hidden="1" x14ac:dyDescent="0.3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hidden="1" x14ac:dyDescent="0.3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hidden="1" x14ac:dyDescent="0.3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hidden="1" x14ac:dyDescent="0.3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hidden="1" x14ac:dyDescent="0.3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hidden="1" x14ac:dyDescent="0.3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hidden="1" x14ac:dyDescent="0.3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hidden="1" x14ac:dyDescent="0.3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hidden="1" x14ac:dyDescent="0.3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hidden="1" x14ac:dyDescent="0.3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hidden="1" x14ac:dyDescent="0.3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hidden="1" x14ac:dyDescent="0.3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hidden="1" x14ac:dyDescent="0.3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hidden="1" x14ac:dyDescent="0.3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hidden="1" x14ac:dyDescent="0.3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hidden="1" x14ac:dyDescent="0.3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hidden="1" x14ac:dyDescent="0.3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hidden="1" x14ac:dyDescent="0.3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hidden="1" x14ac:dyDescent="0.3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hidden="1" x14ac:dyDescent="0.3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hidden="1" x14ac:dyDescent="0.3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hidden="1" x14ac:dyDescent="0.3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hidden="1" x14ac:dyDescent="0.3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hidden="1" x14ac:dyDescent="0.3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hidden="1" x14ac:dyDescent="0.3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hidden="1" x14ac:dyDescent="0.3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hidden="1" x14ac:dyDescent="0.3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hidden="1" x14ac:dyDescent="0.3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hidden="1" x14ac:dyDescent="0.3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hidden="1" x14ac:dyDescent="0.3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hidden="1" x14ac:dyDescent="0.3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hidden="1" x14ac:dyDescent="0.3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hidden="1" x14ac:dyDescent="0.3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hidden="1" x14ac:dyDescent="0.3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hidden="1" x14ac:dyDescent="0.3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hidden="1" x14ac:dyDescent="0.3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hidden="1" x14ac:dyDescent="0.3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hidden="1" x14ac:dyDescent="0.3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hidden="1" x14ac:dyDescent="0.3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hidden="1" x14ac:dyDescent="0.3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hidden="1" x14ac:dyDescent="0.3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hidden="1" x14ac:dyDescent="0.3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hidden="1" x14ac:dyDescent="0.3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hidden="1" x14ac:dyDescent="0.3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hidden="1" x14ac:dyDescent="0.3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hidden="1" x14ac:dyDescent="0.3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hidden="1" x14ac:dyDescent="0.3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hidden="1" x14ac:dyDescent="0.3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hidden="1" x14ac:dyDescent="0.3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hidden="1" x14ac:dyDescent="0.3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hidden="1" x14ac:dyDescent="0.3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hidden="1" x14ac:dyDescent="0.3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hidden="1" x14ac:dyDescent="0.3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hidden="1" x14ac:dyDescent="0.3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hidden="1" x14ac:dyDescent="0.3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hidden="1" x14ac:dyDescent="0.3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hidden="1" x14ac:dyDescent="0.3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hidden="1" x14ac:dyDescent="0.3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hidden="1" x14ac:dyDescent="0.3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hidden="1" x14ac:dyDescent="0.3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hidden="1" x14ac:dyDescent="0.3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hidden="1" x14ac:dyDescent="0.3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hidden="1" x14ac:dyDescent="0.3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hidden="1" x14ac:dyDescent="0.3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hidden="1" x14ac:dyDescent="0.3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hidden="1" x14ac:dyDescent="0.3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hidden="1" x14ac:dyDescent="0.3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hidden="1" x14ac:dyDescent="0.3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hidden="1" x14ac:dyDescent="0.3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hidden="1" x14ac:dyDescent="0.3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hidden="1" x14ac:dyDescent="0.3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hidden="1" x14ac:dyDescent="0.3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hidden="1" x14ac:dyDescent="0.3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hidden="1" x14ac:dyDescent="0.3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hidden="1" x14ac:dyDescent="0.3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hidden="1" x14ac:dyDescent="0.3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hidden="1" x14ac:dyDescent="0.3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hidden="1" x14ac:dyDescent="0.3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hidden="1" x14ac:dyDescent="0.3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hidden="1" x14ac:dyDescent="0.3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hidden="1" x14ac:dyDescent="0.3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hidden="1" x14ac:dyDescent="0.3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hidden="1" x14ac:dyDescent="0.3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hidden="1" x14ac:dyDescent="0.3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hidden="1" x14ac:dyDescent="0.3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hidden="1" x14ac:dyDescent="0.3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hidden="1" x14ac:dyDescent="0.3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hidden="1" x14ac:dyDescent="0.3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hidden="1" x14ac:dyDescent="0.3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hidden="1" x14ac:dyDescent="0.3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hidden="1" x14ac:dyDescent="0.3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hidden="1" x14ac:dyDescent="0.3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hidden="1" x14ac:dyDescent="0.3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hidden="1" x14ac:dyDescent="0.3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hidden="1" x14ac:dyDescent="0.3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hidden="1" x14ac:dyDescent="0.3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hidden="1" x14ac:dyDescent="0.3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hidden="1" x14ac:dyDescent="0.3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hidden="1" x14ac:dyDescent="0.3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hidden="1" x14ac:dyDescent="0.3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hidden="1" x14ac:dyDescent="0.3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hidden="1" x14ac:dyDescent="0.3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hidden="1" x14ac:dyDescent="0.3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hidden="1" x14ac:dyDescent="0.3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hidden="1" x14ac:dyDescent="0.3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hidden="1" x14ac:dyDescent="0.3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hidden="1" x14ac:dyDescent="0.3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hidden="1" x14ac:dyDescent="0.3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hidden="1" x14ac:dyDescent="0.3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hidden="1" x14ac:dyDescent="0.3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hidden="1" x14ac:dyDescent="0.3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hidden="1" x14ac:dyDescent="0.3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hidden="1" x14ac:dyDescent="0.3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hidden="1" x14ac:dyDescent="0.3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hidden="1" x14ac:dyDescent="0.3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hidden="1" x14ac:dyDescent="0.3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hidden="1" x14ac:dyDescent="0.3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hidden="1" x14ac:dyDescent="0.3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hidden="1" x14ac:dyDescent="0.3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hidden="1" x14ac:dyDescent="0.3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hidden="1" x14ac:dyDescent="0.3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hidden="1" x14ac:dyDescent="0.3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hidden="1" x14ac:dyDescent="0.3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hidden="1" x14ac:dyDescent="0.3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hidden="1" x14ac:dyDescent="0.3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hidden="1" x14ac:dyDescent="0.3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hidden="1" x14ac:dyDescent="0.3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hidden="1" x14ac:dyDescent="0.3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hidden="1" x14ac:dyDescent="0.3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hidden="1" x14ac:dyDescent="0.3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hidden="1" x14ac:dyDescent="0.3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hidden="1" x14ac:dyDescent="0.3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hidden="1" x14ac:dyDescent="0.3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hidden="1" x14ac:dyDescent="0.3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hidden="1" x14ac:dyDescent="0.3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hidden="1" x14ac:dyDescent="0.3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hidden="1" x14ac:dyDescent="0.3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hidden="1" x14ac:dyDescent="0.3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hidden="1" x14ac:dyDescent="0.3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hidden="1" x14ac:dyDescent="0.3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hidden="1" x14ac:dyDescent="0.3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hidden="1" x14ac:dyDescent="0.3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hidden="1" x14ac:dyDescent="0.3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hidden="1" x14ac:dyDescent="0.3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hidden="1" x14ac:dyDescent="0.3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hidden="1" x14ac:dyDescent="0.3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hidden="1" x14ac:dyDescent="0.3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hidden="1" x14ac:dyDescent="0.3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hidden="1" x14ac:dyDescent="0.3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hidden="1" x14ac:dyDescent="0.3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hidden="1" x14ac:dyDescent="0.3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hidden="1" x14ac:dyDescent="0.3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hidden="1" x14ac:dyDescent="0.3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hidden="1" x14ac:dyDescent="0.3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hidden="1" x14ac:dyDescent="0.3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hidden="1" x14ac:dyDescent="0.3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hidden="1" x14ac:dyDescent="0.3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hidden="1" x14ac:dyDescent="0.3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hidden="1" x14ac:dyDescent="0.3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hidden="1" x14ac:dyDescent="0.3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hidden="1" x14ac:dyDescent="0.3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hidden="1" x14ac:dyDescent="0.3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hidden="1" x14ac:dyDescent="0.3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hidden="1" x14ac:dyDescent="0.3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hidden="1" x14ac:dyDescent="0.3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hidden="1" x14ac:dyDescent="0.3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hidden="1" x14ac:dyDescent="0.3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hidden="1" x14ac:dyDescent="0.3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hidden="1" x14ac:dyDescent="0.3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hidden="1" x14ac:dyDescent="0.3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hidden="1" x14ac:dyDescent="0.3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hidden="1" x14ac:dyDescent="0.3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hidden="1" x14ac:dyDescent="0.3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hidden="1" x14ac:dyDescent="0.3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hidden="1" x14ac:dyDescent="0.3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hidden="1" x14ac:dyDescent="0.3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hidden="1" x14ac:dyDescent="0.3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hidden="1" x14ac:dyDescent="0.3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hidden="1" x14ac:dyDescent="0.3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hidden="1" x14ac:dyDescent="0.3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hidden="1" x14ac:dyDescent="0.3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hidden="1" x14ac:dyDescent="0.3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hidden="1" x14ac:dyDescent="0.3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hidden="1" x14ac:dyDescent="0.3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hidden="1" x14ac:dyDescent="0.3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hidden="1" x14ac:dyDescent="0.3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hidden="1" x14ac:dyDescent="0.3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hidden="1" x14ac:dyDescent="0.3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hidden="1" x14ac:dyDescent="0.3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hidden="1" x14ac:dyDescent="0.3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hidden="1" x14ac:dyDescent="0.3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hidden="1" x14ac:dyDescent="0.3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hidden="1" x14ac:dyDescent="0.3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hidden="1" x14ac:dyDescent="0.3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hidden="1" x14ac:dyDescent="0.3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hidden="1" x14ac:dyDescent="0.3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hidden="1" x14ac:dyDescent="0.3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hidden="1" x14ac:dyDescent="0.3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hidden="1" x14ac:dyDescent="0.3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hidden="1" x14ac:dyDescent="0.3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hidden="1" x14ac:dyDescent="0.3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hidden="1" x14ac:dyDescent="0.3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hidden="1" x14ac:dyDescent="0.3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hidden="1" x14ac:dyDescent="0.3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hidden="1" x14ac:dyDescent="0.3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hidden="1" x14ac:dyDescent="0.3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hidden="1" x14ac:dyDescent="0.3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hidden="1" x14ac:dyDescent="0.3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hidden="1" x14ac:dyDescent="0.3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hidden="1" x14ac:dyDescent="0.3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hidden="1" x14ac:dyDescent="0.3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hidden="1" x14ac:dyDescent="0.3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hidden="1" x14ac:dyDescent="0.3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hidden="1" x14ac:dyDescent="0.3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hidden="1" x14ac:dyDescent="0.3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hidden="1" x14ac:dyDescent="0.3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hidden="1" x14ac:dyDescent="0.3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hidden="1" x14ac:dyDescent="0.3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hidden="1" x14ac:dyDescent="0.3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hidden="1" x14ac:dyDescent="0.3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hidden="1" x14ac:dyDescent="0.3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hidden="1" x14ac:dyDescent="0.3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hidden="1" x14ac:dyDescent="0.3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hidden="1" x14ac:dyDescent="0.3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hidden="1" x14ac:dyDescent="0.3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hidden="1" x14ac:dyDescent="0.3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hidden="1" x14ac:dyDescent="0.3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hidden="1" x14ac:dyDescent="0.3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hidden="1" x14ac:dyDescent="0.3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hidden="1" x14ac:dyDescent="0.3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hidden="1" x14ac:dyDescent="0.3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hidden="1" x14ac:dyDescent="0.3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hidden="1" x14ac:dyDescent="0.3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hidden="1" x14ac:dyDescent="0.3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hidden="1" x14ac:dyDescent="0.3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hidden="1" x14ac:dyDescent="0.3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hidden="1" x14ac:dyDescent="0.3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hidden="1" x14ac:dyDescent="0.3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hidden="1" x14ac:dyDescent="0.3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hidden="1" x14ac:dyDescent="0.3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hidden="1" x14ac:dyDescent="0.3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hidden="1" x14ac:dyDescent="0.3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hidden="1" x14ac:dyDescent="0.3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hidden="1" x14ac:dyDescent="0.3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hidden="1" x14ac:dyDescent="0.3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hidden="1" x14ac:dyDescent="0.3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hidden="1" x14ac:dyDescent="0.3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hidden="1" x14ac:dyDescent="0.3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hidden="1" x14ac:dyDescent="0.3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hidden="1" x14ac:dyDescent="0.3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hidden="1" x14ac:dyDescent="0.3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hidden="1" x14ac:dyDescent="0.3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hidden="1" x14ac:dyDescent="0.3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hidden="1" x14ac:dyDescent="0.3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hidden="1" x14ac:dyDescent="0.3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hidden="1" x14ac:dyDescent="0.3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hidden="1" x14ac:dyDescent="0.3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hidden="1" x14ac:dyDescent="0.3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hidden="1" x14ac:dyDescent="0.3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hidden="1" x14ac:dyDescent="0.3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hidden="1" x14ac:dyDescent="0.3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hidden="1" x14ac:dyDescent="0.3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hidden="1" x14ac:dyDescent="0.3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hidden="1" x14ac:dyDescent="0.3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hidden="1" x14ac:dyDescent="0.3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hidden="1" x14ac:dyDescent="0.3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hidden="1" x14ac:dyDescent="0.3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hidden="1" x14ac:dyDescent="0.3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hidden="1" x14ac:dyDescent="0.3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hidden="1" x14ac:dyDescent="0.3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hidden="1" x14ac:dyDescent="0.3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hidden="1" x14ac:dyDescent="0.3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hidden="1" x14ac:dyDescent="0.3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hidden="1" x14ac:dyDescent="0.3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hidden="1" x14ac:dyDescent="0.3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hidden="1" x14ac:dyDescent="0.3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hidden="1" x14ac:dyDescent="0.3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hidden="1" x14ac:dyDescent="0.3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hidden="1" x14ac:dyDescent="0.3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hidden="1" x14ac:dyDescent="0.3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hidden="1" x14ac:dyDescent="0.3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hidden="1" x14ac:dyDescent="0.3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hidden="1" x14ac:dyDescent="0.3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hidden="1" x14ac:dyDescent="0.3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hidden="1" x14ac:dyDescent="0.3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hidden="1" x14ac:dyDescent="0.3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hidden="1" x14ac:dyDescent="0.3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hidden="1" x14ac:dyDescent="0.3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hidden="1" x14ac:dyDescent="0.3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hidden="1" x14ac:dyDescent="0.3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hidden="1" x14ac:dyDescent="0.3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hidden="1" x14ac:dyDescent="0.3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hidden="1" x14ac:dyDescent="0.3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hidden="1" x14ac:dyDescent="0.3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hidden="1" x14ac:dyDescent="0.3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hidden="1" x14ac:dyDescent="0.3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hidden="1" x14ac:dyDescent="0.3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hidden="1" x14ac:dyDescent="0.3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hidden="1" x14ac:dyDescent="0.3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hidden="1" x14ac:dyDescent="0.3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hidden="1" x14ac:dyDescent="0.3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hidden="1" x14ac:dyDescent="0.3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hidden="1" x14ac:dyDescent="0.3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hidden="1" x14ac:dyDescent="0.3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hidden="1" x14ac:dyDescent="0.3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hidden="1" x14ac:dyDescent="0.3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hidden="1" x14ac:dyDescent="0.3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hidden="1" x14ac:dyDescent="0.3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hidden="1" x14ac:dyDescent="0.3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hidden="1" x14ac:dyDescent="0.3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hidden="1" x14ac:dyDescent="0.3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hidden="1" x14ac:dyDescent="0.3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hidden="1" x14ac:dyDescent="0.3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hidden="1" x14ac:dyDescent="0.3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hidden="1" x14ac:dyDescent="0.3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hidden="1" x14ac:dyDescent="0.3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hidden="1" x14ac:dyDescent="0.3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hidden="1" x14ac:dyDescent="0.3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hidden="1" x14ac:dyDescent="0.3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hidden="1" x14ac:dyDescent="0.3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hidden="1" x14ac:dyDescent="0.3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hidden="1" x14ac:dyDescent="0.3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hidden="1" x14ac:dyDescent="0.3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hidden="1" x14ac:dyDescent="0.3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hidden="1" x14ac:dyDescent="0.3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hidden="1" x14ac:dyDescent="0.3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hidden="1" x14ac:dyDescent="0.3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hidden="1" x14ac:dyDescent="0.3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hidden="1" x14ac:dyDescent="0.3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hidden="1" x14ac:dyDescent="0.3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hidden="1" x14ac:dyDescent="0.3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hidden="1" x14ac:dyDescent="0.3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hidden="1" x14ac:dyDescent="0.3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hidden="1" x14ac:dyDescent="0.3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hidden="1" x14ac:dyDescent="0.3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hidden="1" x14ac:dyDescent="0.3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hidden="1" x14ac:dyDescent="0.3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hidden="1" x14ac:dyDescent="0.3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hidden="1" x14ac:dyDescent="0.3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hidden="1" x14ac:dyDescent="0.3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hidden="1" x14ac:dyDescent="0.3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hidden="1" x14ac:dyDescent="0.3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hidden="1" x14ac:dyDescent="0.3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hidden="1" x14ac:dyDescent="0.3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hidden="1" x14ac:dyDescent="0.3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hidden="1" x14ac:dyDescent="0.3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hidden="1" x14ac:dyDescent="0.3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hidden="1" x14ac:dyDescent="0.3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hidden="1" x14ac:dyDescent="0.3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hidden="1" x14ac:dyDescent="0.3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hidden="1" x14ac:dyDescent="0.3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hidden="1" x14ac:dyDescent="0.3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hidden="1" x14ac:dyDescent="0.3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hidden="1" x14ac:dyDescent="0.3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hidden="1" x14ac:dyDescent="0.3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hidden="1" x14ac:dyDescent="0.3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hidden="1" x14ac:dyDescent="0.3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hidden="1" x14ac:dyDescent="0.3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hidden="1" x14ac:dyDescent="0.3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hidden="1" x14ac:dyDescent="0.3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hidden="1" x14ac:dyDescent="0.3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hidden="1" x14ac:dyDescent="0.3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hidden="1" x14ac:dyDescent="0.3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hidden="1" x14ac:dyDescent="0.3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hidden="1" x14ac:dyDescent="0.3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hidden="1" x14ac:dyDescent="0.3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hidden="1" x14ac:dyDescent="0.3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hidden="1" x14ac:dyDescent="0.3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hidden="1" x14ac:dyDescent="0.3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hidden="1" x14ac:dyDescent="0.3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hidden="1" x14ac:dyDescent="0.3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hidden="1" x14ac:dyDescent="0.3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hidden="1" x14ac:dyDescent="0.3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hidden="1" x14ac:dyDescent="0.3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hidden="1" x14ac:dyDescent="0.3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hidden="1" x14ac:dyDescent="0.3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hidden="1" x14ac:dyDescent="0.3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hidden="1" x14ac:dyDescent="0.3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hidden="1" x14ac:dyDescent="0.3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hidden="1" x14ac:dyDescent="0.3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hidden="1" x14ac:dyDescent="0.3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hidden="1" x14ac:dyDescent="0.3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hidden="1" x14ac:dyDescent="0.3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hidden="1" x14ac:dyDescent="0.3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hidden="1" x14ac:dyDescent="0.3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hidden="1" x14ac:dyDescent="0.3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hidden="1" x14ac:dyDescent="0.3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hidden="1" x14ac:dyDescent="0.3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hidden="1" x14ac:dyDescent="0.3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hidden="1" x14ac:dyDescent="0.3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hidden="1" x14ac:dyDescent="0.3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hidden="1" x14ac:dyDescent="0.3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hidden="1" x14ac:dyDescent="0.3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hidden="1" x14ac:dyDescent="0.3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hidden="1" x14ac:dyDescent="0.3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hidden="1" x14ac:dyDescent="0.3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hidden="1" x14ac:dyDescent="0.3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hidden="1" x14ac:dyDescent="0.3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hidden="1" x14ac:dyDescent="0.3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hidden="1" x14ac:dyDescent="0.3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hidden="1" x14ac:dyDescent="0.3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hidden="1" x14ac:dyDescent="0.3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hidden="1" x14ac:dyDescent="0.3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hidden="1" x14ac:dyDescent="0.3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hidden="1" x14ac:dyDescent="0.3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hidden="1" x14ac:dyDescent="0.3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hidden="1" x14ac:dyDescent="0.3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hidden="1" x14ac:dyDescent="0.3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hidden="1" x14ac:dyDescent="0.3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hidden="1" x14ac:dyDescent="0.3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hidden="1" x14ac:dyDescent="0.3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hidden="1" x14ac:dyDescent="0.3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hidden="1" x14ac:dyDescent="0.3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hidden="1" x14ac:dyDescent="0.3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hidden="1" x14ac:dyDescent="0.3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hidden="1" x14ac:dyDescent="0.3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hidden="1" x14ac:dyDescent="0.3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hidden="1" x14ac:dyDescent="0.3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hidden="1" x14ac:dyDescent="0.3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hidden="1" x14ac:dyDescent="0.3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hidden="1" x14ac:dyDescent="0.3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hidden="1" x14ac:dyDescent="0.3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hidden="1" x14ac:dyDescent="0.3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hidden="1" x14ac:dyDescent="0.3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hidden="1" x14ac:dyDescent="0.3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hidden="1" x14ac:dyDescent="0.3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hidden="1" x14ac:dyDescent="0.3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hidden="1" x14ac:dyDescent="0.3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hidden="1" x14ac:dyDescent="0.3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hidden="1" x14ac:dyDescent="0.3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hidden="1" x14ac:dyDescent="0.3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hidden="1" x14ac:dyDescent="0.3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hidden="1" x14ac:dyDescent="0.3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hidden="1" x14ac:dyDescent="0.3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hidden="1" x14ac:dyDescent="0.3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hidden="1" x14ac:dyDescent="0.3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hidden="1" x14ac:dyDescent="0.3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hidden="1" x14ac:dyDescent="0.3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hidden="1" x14ac:dyDescent="0.3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hidden="1" x14ac:dyDescent="0.3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hidden="1" x14ac:dyDescent="0.3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hidden="1" x14ac:dyDescent="0.3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hidden="1" x14ac:dyDescent="0.3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hidden="1" x14ac:dyDescent="0.3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hidden="1" x14ac:dyDescent="0.3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hidden="1" x14ac:dyDescent="0.3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hidden="1" x14ac:dyDescent="0.3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hidden="1" x14ac:dyDescent="0.3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hidden="1" x14ac:dyDescent="0.3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hidden="1" x14ac:dyDescent="0.3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hidden="1" x14ac:dyDescent="0.3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hidden="1" x14ac:dyDescent="0.3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hidden="1" x14ac:dyDescent="0.3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hidden="1" x14ac:dyDescent="0.3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hidden="1" x14ac:dyDescent="0.3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hidden="1" x14ac:dyDescent="0.3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hidden="1" x14ac:dyDescent="0.3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hidden="1" x14ac:dyDescent="0.3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hidden="1" x14ac:dyDescent="0.3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hidden="1" x14ac:dyDescent="0.3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hidden="1" x14ac:dyDescent="0.3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hidden="1" x14ac:dyDescent="0.3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hidden="1" x14ac:dyDescent="0.3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hidden="1" x14ac:dyDescent="0.3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hidden="1" x14ac:dyDescent="0.3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hidden="1" x14ac:dyDescent="0.3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hidden="1" x14ac:dyDescent="0.3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hidden="1" x14ac:dyDescent="0.3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hidden="1" x14ac:dyDescent="0.3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hidden="1" x14ac:dyDescent="0.3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hidden="1" x14ac:dyDescent="0.3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hidden="1" x14ac:dyDescent="0.3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hidden="1" x14ac:dyDescent="0.3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hidden="1" x14ac:dyDescent="0.3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hidden="1" x14ac:dyDescent="0.3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hidden="1" x14ac:dyDescent="0.3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hidden="1" x14ac:dyDescent="0.3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hidden="1" x14ac:dyDescent="0.3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hidden="1" x14ac:dyDescent="0.3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hidden="1" x14ac:dyDescent="0.3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hidden="1" x14ac:dyDescent="0.3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hidden="1" x14ac:dyDescent="0.3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hidden="1" x14ac:dyDescent="0.3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hidden="1" x14ac:dyDescent="0.3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hidden="1" x14ac:dyDescent="0.3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hidden="1" x14ac:dyDescent="0.3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hidden="1" x14ac:dyDescent="0.3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hidden="1" x14ac:dyDescent="0.3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hidden="1" x14ac:dyDescent="0.3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hidden="1" x14ac:dyDescent="0.3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hidden="1" x14ac:dyDescent="0.3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hidden="1" x14ac:dyDescent="0.3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hidden="1" x14ac:dyDescent="0.3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hidden="1" x14ac:dyDescent="0.3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hidden="1" x14ac:dyDescent="0.3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hidden="1" x14ac:dyDescent="0.3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hidden="1" x14ac:dyDescent="0.3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hidden="1" x14ac:dyDescent="0.3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hidden="1" x14ac:dyDescent="0.3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hidden="1" x14ac:dyDescent="0.3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hidden="1" x14ac:dyDescent="0.3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hidden="1" x14ac:dyDescent="0.3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hidden="1" x14ac:dyDescent="0.3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hidden="1" x14ac:dyDescent="0.3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hidden="1" x14ac:dyDescent="0.3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hidden="1" x14ac:dyDescent="0.3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hidden="1" x14ac:dyDescent="0.3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hidden="1" x14ac:dyDescent="0.3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hidden="1" x14ac:dyDescent="0.3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hidden="1" x14ac:dyDescent="0.3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hidden="1" x14ac:dyDescent="0.3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hidden="1" x14ac:dyDescent="0.3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hidden="1" x14ac:dyDescent="0.3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hidden="1" x14ac:dyDescent="0.3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hidden="1" x14ac:dyDescent="0.3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hidden="1" x14ac:dyDescent="0.3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hidden="1" x14ac:dyDescent="0.3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hidden="1" x14ac:dyDescent="0.3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hidden="1" x14ac:dyDescent="0.3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hidden="1" x14ac:dyDescent="0.3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hidden="1" x14ac:dyDescent="0.3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hidden="1" x14ac:dyDescent="0.3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hidden="1" x14ac:dyDescent="0.3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hidden="1" x14ac:dyDescent="0.3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hidden="1" x14ac:dyDescent="0.3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hidden="1" x14ac:dyDescent="0.3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hidden="1" x14ac:dyDescent="0.3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hidden="1" x14ac:dyDescent="0.3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hidden="1" x14ac:dyDescent="0.3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hidden="1" x14ac:dyDescent="0.3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hidden="1" x14ac:dyDescent="0.3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hidden="1" x14ac:dyDescent="0.3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hidden="1" x14ac:dyDescent="0.3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hidden="1" x14ac:dyDescent="0.3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hidden="1" x14ac:dyDescent="0.3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hidden="1" x14ac:dyDescent="0.3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hidden="1" x14ac:dyDescent="0.3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hidden="1" x14ac:dyDescent="0.3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hidden="1" x14ac:dyDescent="0.3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hidden="1" x14ac:dyDescent="0.3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hidden="1" x14ac:dyDescent="0.3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hidden="1" x14ac:dyDescent="0.3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hidden="1" x14ac:dyDescent="0.3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hidden="1" x14ac:dyDescent="0.3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hidden="1" x14ac:dyDescent="0.3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hidden="1" x14ac:dyDescent="0.3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hidden="1" x14ac:dyDescent="0.3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hidden="1" x14ac:dyDescent="0.3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hidden="1" x14ac:dyDescent="0.3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hidden="1" x14ac:dyDescent="0.3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hidden="1" x14ac:dyDescent="0.3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hidden="1" x14ac:dyDescent="0.3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hidden="1" x14ac:dyDescent="0.3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hidden="1" x14ac:dyDescent="0.3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hidden="1" x14ac:dyDescent="0.3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hidden="1" x14ac:dyDescent="0.3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hidden="1" x14ac:dyDescent="0.3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hidden="1" x14ac:dyDescent="0.3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hidden="1" x14ac:dyDescent="0.3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hidden="1" x14ac:dyDescent="0.3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hidden="1" x14ac:dyDescent="0.3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hidden="1" x14ac:dyDescent="0.3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hidden="1" x14ac:dyDescent="0.3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hidden="1" x14ac:dyDescent="0.3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hidden="1" x14ac:dyDescent="0.3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hidden="1" x14ac:dyDescent="0.3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hidden="1" x14ac:dyDescent="0.3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hidden="1" x14ac:dyDescent="0.3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hidden="1" x14ac:dyDescent="0.3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hidden="1" x14ac:dyDescent="0.3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hidden="1" x14ac:dyDescent="0.3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hidden="1" x14ac:dyDescent="0.3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hidden="1" x14ac:dyDescent="0.3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hidden="1" x14ac:dyDescent="0.3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hidden="1" x14ac:dyDescent="0.3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hidden="1" x14ac:dyDescent="0.3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hidden="1" x14ac:dyDescent="0.3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hidden="1" x14ac:dyDescent="0.3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hidden="1" x14ac:dyDescent="0.3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hidden="1" x14ac:dyDescent="0.3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hidden="1" x14ac:dyDescent="0.3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hidden="1" x14ac:dyDescent="0.3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hidden="1" x14ac:dyDescent="0.3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hidden="1" x14ac:dyDescent="0.3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hidden="1" x14ac:dyDescent="0.3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hidden="1" x14ac:dyDescent="0.3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hidden="1" x14ac:dyDescent="0.3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hidden="1" x14ac:dyDescent="0.3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hidden="1" x14ac:dyDescent="0.3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hidden="1" x14ac:dyDescent="0.3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hidden="1" x14ac:dyDescent="0.3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hidden="1" x14ac:dyDescent="0.3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hidden="1" x14ac:dyDescent="0.3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hidden="1" x14ac:dyDescent="0.3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hidden="1" x14ac:dyDescent="0.3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hidden="1" x14ac:dyDescent="0.3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hidden="1" x14ac:dyDescent="0.3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hidden="1" x14ac:dyDescent="0.3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hidden="1" x14ac:dyDescent="0.3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hidden="1" x14ac:dyDescent="0.3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hidden="1" x14ac:dyDescent="0.3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hidden="1" x14ac:dyDescent="0.3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hidden="1" x14ac:dyDescent="0.3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hidden="1" x14ac:dyDescent="0.3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hidden="1" x14ac:dyDescent="0.3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hidden="1" x14ac:dyDescent="0.3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hidden="1" x14ac:dyDescent="0.3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hidden="1" x14ac:dyDescent="0.3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hidden="1" x14ac:dyDescent="0.3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hidden="1" x14ac:dyDescent="0.3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hidden="1" x14ac:dyDescent="0.3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hidden="1" x14ac:dyDescent="0.3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hidden="1" x14ac:dyDescent="0.3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hidden="1" x14ac:dyDescent="0.3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hidden="1" x14ac:dyDescent="0.3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hidden="1" x14ac:dyDescent="0.3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hidden="1" x14ac:dyDescent="0.3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hidden="1" x14ac:dyDescent="0.3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hidden="1" x14ac:dyDescent="0.3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hidden="1" x14ac:dyDescent="0.3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hidden="1" x14ac:dyDescent="0.3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hidden="1" x14ac:dyDescent="0.3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hidden="1" x14ac:dyDescent="0.3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hidden="1" x14ac:dyDescent="0.3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hidden="1" x14ac:dyDescent="0.3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hidden="1" x14ac:dyDescent="0.3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hidden="1" x14ac:dyDescent="0.3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hidden="1" x14ac:dyDescent="0.3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hidden="1" x14ac:dyDescent="0.3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hidden="1" x14ac:dyDescent="0.3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hidden="1" x14ac:dyDescent="0.3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hidden="1" x14ac:dyDescent="0.3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hidden="1" x14ac:dyDescent="0.3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hidden="1" x14ac:dyDescent="0.3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hidden="1" x14ac:dyDescent="0.3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hidden="1" x14ac:dyDescent="0.3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hidden="1" x14ac:dyDescent="0.3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hidden="1" x14ac:dyDescent="0.3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hidden="1" x14ac:dyDescent="0.3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hidden="1" x14ac:dyDescent="0.3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hidden="1" x14ac:dyDescent="0.3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hidden="1" x14ac:dyDescent="0.3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hidden="1" x14ac:dyDescent="0.3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hidden="1" x14ac:dyDescent="0.3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hidden="1" x14ac:dyDescent="0.3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hidden="1" x14ac:dyDescent="0.3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hidden="1" x14ac:dyDescent="0.3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hidden="1" x14ac:dyDescent="0.3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hidden="1" x14ac:dyDescent="0.3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hidden="1" x14ac:dyDescent="0.3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hidden="1" x14ac:dyDescent="0.3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hidden="1" x14ac:dyDescent="0.3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hidden="1" x14ac:dyDescent="0.3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hidden="1" x14ac:dyDescent="0.3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hidden="1" x14ac:dyDescent="0.3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hidden="1" x14ac:dyDescent="0.3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hidden="1" x14ac:dyDescent="0.3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hidden="1" x14ac:dyDescent="0.3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hidden="1" x14ac:dyDescent="0.3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hidden="1" x14ac:dyDescent="0.3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hidden="1" x14ac:dyDescent="0.3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hidden="1" x14ac:dyDescent="0.3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hidden="1" x14ac:dyDescent="0.3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hidden="1" x14ac:dyDescent="0.3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hidden="1" x14ac:dyDescent="0.3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hidden="1" x14ac:dyDescent="0.3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hidden="1" x14ac:dyDescent="0.3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hidden="1" x14ac:dyDescent="0.3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hidden="1" x14ac:dyDescent="0.3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hidden="1" x14ac:dyDescent="0.3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hidden="1" x14ac:dyDescent="0.3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hidden="1" x14ac:dyDescent="0.3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hidden="1" x14ac:dyDescent="0.3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hidden="1" x14ac:dyDescent="0.3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hidden="1" x14ac:dyDescent="0.3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hidden="1" x14ac:dyDescent="0.3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hidden="1" x14ac:dyDescent="0.3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hidden="1" x14ac:dyDescent="0.3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hidden="1" x14ac:dyDescent="0.3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hidden="1" x14ac:dyDescent="0.3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hidden="1" x14ac:dyDescent="0.3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hidden="1" x14ac:dyDescent="0.3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hidden="1" x14ac:dyDescent="0.3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hidden="1" x14ac:dyDescent="0.3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hidden="1" x14ac:dyDescent="0.3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hidden="1" x14ac:dyDescent="0.3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hidden="1" x14ac:dyDescent="0.3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hidden="1" x14ac:dyDescent="0.3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hidden="1" x14ac:dyDescent="0.3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hidden="1" x14ac:dyDescent="0.3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hidden="1" x14ac:dyDescent="0.3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hidden="1" x14ac:dyDescent="0.3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hidden="1" x14ac:dyDescent="0.3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hidden="1" x14ac:dyDescent="0.3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hidden="1" x14ac:dyDescent="0.3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hidden="1" x14ac:dyDescent="0.3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hidden="1" x14ac:dyDescent="0.3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hidden="1" x14ac:dyDescent="0.3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hidden="1" x14ac:dyDescent="0.3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hidden="1" x14ac:dyDescent="0.3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hidden="1" x14ac:dyDescent="0.3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hidden="1" x14ac:dyDescent="0.3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hidden="1" x14ac:dyDescent="0.3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hidden="1" x14ac:dyDescent="0.3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hidden="1" x14ac:dyDescent="0.3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hidden="1" x14ac:dyDescent="0.3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hidden="1" x14ac:dyDescent="0.3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hidden="1" x14ac:dyDescent="0.3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hidden="1" x14ac:dyDescent="0.3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hidden="1" x14ac:dyDescent="0.3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hidden="1" x14ac:dyDescent="0.3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hidden="1" x14ac:dyDescent="0.3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hidden="1" x14ac:dyDescent="0.3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hidden="1" x14ac:dyDescent="0.3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hidden="1" x14ac:dyDescent="0.3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hidden="1" x14ac:dyDescent="0.3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hidden="1" x14ac:dyDescent="0.3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hidden="1" x14ac:dyDescent="0.3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hidden="1" x14ac:dyDescent="0.3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hidden="1" x14ac:dyDescent="0.3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hidden="1" x14ac:dyDescent="0.3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hidden="1" x14ac:dyDescent="0.3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hidden="1" x14ac:dyDescent="0.3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hidden="1" x14ac:dyDescent="0.3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hidden="1" x14ac:dyDescent="0.3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hidden="1" x14ac:dyDescent="0.3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hidden="1" x14ac:dyDescent="0.3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hidden="1" x14ac:dyDescent="0.3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hidden="1" x14ac:dyDescent="0.3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hidden="1" x14ac:dyDescent="0.3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hidden="1" x14ac:dyDescent="0.3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hidden="1" x14ac:dyDescent="0.3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hidden="1" x14ac:dyDescent="0.3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hidden="1" x14ac:dyDescent="0.3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hidden="1" x14ac:dyDescent="0.3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hidden="1" x14ac:dyDescent="0.3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hidden="1" x14ac:dyDescent="0.3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hidden="1" x14ac:dyDescent="0.3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hidden="1" x14ac:dyDescent="0.3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hidden="1" x14ac:dyDescent="0.3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hidden="1" x14ac:dyDescent="0.3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hidden="1" x14ac:dyDescent="0.3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hidden="1" x14ac:dyDescent="0.3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hidden="1" x14ac:dyDescent="0.3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hidden="1" x14ac:dyDescent="0.3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hidden="1" x14ac:dyDescent="0.3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hidden="1" x14ac:dyDescent="0.3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hidden="1" x14ac:dyDescent="0.3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hidden="1" x14ac:dyDescent="0.3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hidden="1" x14ac:dyDescent="0.3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hidden="1" x14ac:dyDescent="0.3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hidden="1" x14ac:dyDescent="0.3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hidden="1" x14ac:dyDescent="0.3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hidden="1" x14ac:dyDescent="0.3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hidden="1" x14ac:dyDescent="0.3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hidden="1" x14ac:dyDescent="0.3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hidden="1" x14ac:dyDescent="0.3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hidden="1" x14ac:dyDescent="0.3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hidden="1" x14ac:dyDescent="0.3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hidden="1" x14ac:dyDescent="0.3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hidden="1" x14ac:dyDescent="0.3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hidden="1" x14ac:dyDescent="0.3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hidden="1" x14ac:dyDescent="0.3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hidden="1" x14ac:dyDescent="0.3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hidden="1" x14ac:dyDescent="0.3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hidden="1" x14ac:dyDescent="0.3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hidden="1" x14ac:dyDescent="0.3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hidden="1" x14ac:dyDescent="0.3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hidden="1" x14ac:dyDescent="0.3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hidden="1" x14ac:dyDescent="0.3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hidden="1" x14ac:dyDescent="0.3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hidden="1" x14ac:dyDescent="0.3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hidden="1" x14ac:dyDescent="0.3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hidden="1" x14ac:dyDescent="0.3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hidden="1" x14ac:dyDescent="0.3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hidden="1" x14ac:dyDescent="0.3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hidden="1" x14ac:dyDescent="0.3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hidden="1" x14ac:dyDescent="0.3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hidden="1" x14ac:dyDescent="0.3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hidden="1" x14ac:dyDescent="0.3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hidden="1" x14ac:dyDescent="0.3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hidden="1" x14ac:dyDescent="0.3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hidden="1" x14ac:dyDescent="0.3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hidden="1" x14ac:dyDescent="0.3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hidden="1" x14ac:dyDescent="0.3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hidden="1" x14ac:dyDescent="0.3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hidden="1" x14ac:dyDescent="0.3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hidden="1" x14ac:dyDescent="0.3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hidden="1" x14ac:dyDescent="0.3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hidden="1" x14ac:dyDescent="0.3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hidden="1" x14ac:dyDescent="0.3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hidden="1" x14ac:dyDescent="0.3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hidden="1" x14ac:dyDescent="0.3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hidden="1" x14ac:dyDescent="0.3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hidden="1" x14ac:dyDescent="0.3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hidden="1" x14ac:dyDescent="0.3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hidden="1" x14ac:dyDescent="0.3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hidden="1" x14ac:dyDescent="0.3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hidden="1" x14ac:dyDescent="0.3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hidden="1" x14ac:dyDescent="0.3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hidden="1" x14ac:dyDescent="0.3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hidden="1" x14ac:dyDescent="0.3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hidden="1" x14ac:dyDescent="0.3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hidden="1" x14ac:dyDescent="0.3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hidden="1" x14ac:dyDescent="0.3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hidden="1" x14ac:dyDescent="0.3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hidden="1" x14ac:dyDescent="0.3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hidden="1" x14ac:dyDescent="0.3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hidden="1" x14ac:dyDescent="0.3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hidden="1" x14ac:dyDescent="0.3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hidden="1" x14ac:dyDescent="0.3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hidden="1" x14ac:dyDescent="0.3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hidden="1" x14ac:dyDescent="0.3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hidden="1" x14ac:dyDescent="0.3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hidden="1" x14ac:dyDescent="0.3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hidden="1" x14ac:dyDescent="0.3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hidden="1" x14ac:dyDescent="0.3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hidden="1" x14ac:dyDescent="0.3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hidden="1" x14ac:dyDescent="0.3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hidden="1" x14ac:dyDescent="0.3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hidden="1" x14ac:dyDescent="0.3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hidden="1" x14ac:dyDescent="0.3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hidden="1" x14ac:dyDescent="0.3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hidden="1" x14ac:dyDescent="0.3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hidden="1" x14ac:dyDescent="0.3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hidden="1" x14ac:dyDescent="0.3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hidden="1" x14ac:dyDescent="0.3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hidden="1" x14ac:dyDescent="0.3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hidden="1" x14ac:dyDescent="0.3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hidden="1" x14ac:dyDescent="0.3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hidden="1" x14ac:dyDescent="0.3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hidden="1" x14ac:dyDescent="0.3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hidden="1" x14ac:dyDescent="0.3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hidden="1" x14ac:dyDescent="0.3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hidden="1" x14ac:dyDescent="0.3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hidden="1" x14ac:dyDescent="0.3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hidden="1" x14ac:dyDescent="0.3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hidden="1" x14ac:dyDescent="0.3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hidden="1" x14ac:dyDescent="0.3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hidden="1" x14ac:dyDescent="0.3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hidden="1" x14ac:dyDescent="0.3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hidden="1" x14ac:dyDescent="0.3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hidden="1" x14ac:dyDescent="0.3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hidden="1" x14ac:dyDescent="0.3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hidden="1" x14ac:dyDescent="0.3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hidden="1" x14ac:dyDescent="0.3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hidden="1" x14ac:dyDescent="0.3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hidden="1" x14ac:dyDescent="0.3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hidden="1" x14ac:dyDescent="0.3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hidden="1" x14ac:dyDescent="0.3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hidden="1" x14ac:dyDescent="0.3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hidden="1" x14ac:dyDescent="0.3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hidden="1" x14ac:dyDescent="0.3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hidden="1" x14ac:dyDescent="0.3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hidden="1" x14ac:dyDescent="0.3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hidden="1" x14ac:dyDescent="0.3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hidden="1" x14ac:dyDescent="0.3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hidden="1" x14ac:dyDescent="0.3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hidden="1" x14ac:dyDescent="0.3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hidden="1" x14ac:dyDescent="0.3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hidden="1" x14ac:dyDescent="0.3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hidden="1" x14ac:dyDescent="0.3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hidden="1" x14ac:dyDescent="0.3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hidden="1" x14ac:dyDescent="0.3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hidden="1" x14ac:dyDescent="0.3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hidden="1" x14ac:dyDescent="0.3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hidden="1" x14ac:dyDescent="0.3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hidden="1" x14ac:dyDescent="0.3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hidden="1" x14ac:dyDescent="0.3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hidden="1" x14ac:dyDescent="0.3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hidden="1" x14ac:dyDescent="0.3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hidden="1" x14ac:dyDescent="0.3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hidden="1" x14ac:dyDescent="0.3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hidden="1" x14ac:dyDescent="0.3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hidden="1" x14ac:dyDescent="0.3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hidden="1" x14ac:dyDescent="0.3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hidden="1" x14ac:dyDescent="0.3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hidden="1" x14ac:dyDescent="0.3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hidden="1" x14ac:dyDescent="0.3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hidden="1" x14ac:dyDescent="0.3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hidden="1" x14ac:dyDescent="0.3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hidden="1" x14ac:dyDescent="0.3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hidden="1" x14ac:dyDescent="0.3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hidden="1" x14ac:dyDescent="0.3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hidden="1" x14ac:dyDescent="0.3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hidden="1" x14ac:dyDescent="0.3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hidden="1" x14ac:dyDescent="0.3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hidden="1" x14ac:dyDescent="0.3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hidden="1" x14ac:dyDescent="0.3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hidden="1" x14ac:dyDescent="0.3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hidden="1" x14ac:dyDescent="0.3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hidden="1" x14ac:dyDescent="0.3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hidden="1" x14ac:dyDescent="0.3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hidden="1" x14ac:dyDescent="0.3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hidden="1" x14ac:dyDescent="0.3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hidden="1" x14ac:dyDescent="0.3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hidden="1" x14ac:dyDescent="0.3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hidden="1" x14ac:dyDescent="0.3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hidden="1" x14ac:dyDescent="0.3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hidden="1" x14ac:dyDescent="0.3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hidden="1" x14ac:dyDescent="0.3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hidden="1" x14ac:dyDescent="0.3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hidden="1" x14ac:dyDescent="0.3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hidden="1" x14ac:dyDescent="0.3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hidden="1" x14ac:dyDescent="0.3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hidden="1" x14ac:dyDescent="0.3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hidden="1" x14ac:dyDescent="0.3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hidden="1" x14ac:dyDescent="0.3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hidden="1" x14ac:dyDescent="0.3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hidden="1" x14ac:dyDescent="0.3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hidden="1" x14ac:dyDescent="0.3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hidden="1" x14ac:dyDescent="0.3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hidden="1" x14ac:dyDescent="0.3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hidden="1" x14ac:dyDescent="0.3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hidden="1" x14ac:dyDescent="0.3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hidden="1" x14ac:dyDescent="0.3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hidden="1" x14ac:dyDescent="0.3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hidden="1" x14ac:dyDescent="0.3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hidden="1" x14ac:dyDescent="0.3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hidden="1" x14ac:dyDescent="0.3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hidden="1" x14ac:dyDescent="0.3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hidden="1" x14ac:dyDescent="0.3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hidden="1" x14ac:dyDescent="0.3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hidden="1" x14ac:dyDescent="0.3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hidden="1" x14ac:dyDescent="0.3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hidden="1" x14ac:dyDescent="0.3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hidden="1" x14ac:dyDescent="0.3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hidden="1" x14ac:dyDescent="0.3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hidden="1" x14ac:dyDescent="0.3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hidden="1" x14ac:dyDescent="0.3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hidden="1" x14ac:dyDescent="0.3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hidden="1" x14ac:dyDescent="0.3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hidden="1" x14ac:dyDescent="0.3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hidden="1" x14ac:dyDescent="0.3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hidden="1" x14ac:dyDescent="0.3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hidden="1" x14ac:dyDescent="0.3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hidden="1" x14ac:dyDescent="0.3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hidden="1" x14ac:dyDescent="0.3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hidden="1" x14ac:dyDescent="0.3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hidden="1" x14ac:dyDescent="0.3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hidden="1" x14ac:dyDescent="0.3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hidden="1" x14ac:dyDescent="0.3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hidden="1" x14ac:dyDescent="0.3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hidden="1" x14ac:dyDescent="0.3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hidden="1" x14ac:dyDescent="0.3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hidden="1" x14ac:dyDescent="0.3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hidden="1" x14ac:dyDescent="0.3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hidden="1" x14ac:dyDescent="0.3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hidden="1" x14ac:dyDescent="0.3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hidden="1" x14ac:dyDescent="0.3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hidden="1" x14ac:dyDescent="0.3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hidden="1" x14ac:dyDescent="0.3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hidden="1" x14ac:dyDescent="0.3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hidden="1" x14ac:dyDescent="0.3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hidden="1" x14ac:dyDescent="0.3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hidden="1" x14ac:dyDescent="0.3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hidden="1" x14ac:dyDescent="0.3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hidden="1" x14ac:dyDescent="0.3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hidden="1" x14ac:dyDescent="0.3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hidden="1" x14ac:dyDescent="0.3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hidden="1" x14ac:dyDescent="0.3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hidden="1" x14ac:dyDescent="0.3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hidden="1" x14ac:dyDescent="0.3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hidden="1" x14ac:dyDescent="0.3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hidden="1" x14ac:dyDescent="0.3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hidden="1" x14ac:dyDescent="0.3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hidden="1" x14ac:dyDescent="0.3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hidden="1" x14ac:dyDescent="0.3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hidden="1" x14ac:dyDescent="0.3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hidden="1" x14ac:dyDescent="0.3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hidden="1" x14ac:dyDescent="0.3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hidden="1" x14ac:dyDescent="0.3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hidden="1" x14ac:dyDescent="0.3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hidden="1" x14ac:dyDescent="0.3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hidden="1" x14ac:dyDescent="0.3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hidden="1" x14ac:dyDescent="0.3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hidden="1" x14ac:dyDescent="0.3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hidden="1" x14ac:dyDescent="0.3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hidden="1" x14ac:dyDescent="0.3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hidden="1" x14ac:dyDescent="0.3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hidden="1" x14ac:dyDescent="0.3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hidden="1" x14ac:dyDescent="0.3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hidden="1" x14ac:dyDescent="0.3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hidden="1" x14ac:dyDescent="0.3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hidden="1" x14ac:dyDescent="0.3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hidden="1" x14ac:dyDescent="0.3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hidden="1" x14ac:dyDescent="0.3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hidden="1" x14ac:dyDescent="0.3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hidden="1" x14ac:dyDescent="0.3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hidden="1" x14ac:dyDescent="0.3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hidden="1" x14ac:dyDescent="0.3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hidden="1" x14ac:dyDescent="0.3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hidden="1" x14ac:dyDescent="0.3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hidden="1" x14ac:dyDescent="0.3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hidden="1" x14ac:dyDescent="0.3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hidden="1" x14ac:dyDescent="0.3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hidden="1" x14ac:dyDescent="0.3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hidden="1" x14ac:dyDescent="0.3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hidden="1" x14ac:dyDescent="0.3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hidden="1" x14ac:dyDescent="0.3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hidden="1" x14ac:dyDescent="0.3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hidden="1" x14ac:dyDescent="0.3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hidden="1" x14ac:dyDescent="0.3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hidden="1" x14ac:dyDescent="0.3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hidden="1" x14ac:dyDescent="0.3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hidden="1" x14ac:dyDescent="0.3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hidden="1" x14ac:dyDescent="0.3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hidden="1" x14ac:dyDescent="0.3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hidden="1" x14ac:dyDescent="0.3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hidden="1" x14ac:dyDescent="0.3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hidden="1" x14ac:dyDescent="0.3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hidden="1" x14ac:dyDescent="0.3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hidden="1" x14ac:dyDescent="0.3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hidden="1" x14ac:dyDescent="0.3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hidden="1" x14ac:dyDescent="0.3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hidden="1" x14ac:dyDescent="0.3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hidden="1" x14ac:dyDescent="0.3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hidden="1" x14ac:dyDescent="0.3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hidden="1" x14ac:dyDescent="0.3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hidden="1" x14ac:dyDescent="0.3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hidden="1" x14ac:dyDescent="0.3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hidden="1" x14ac:dyDescent="0.3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hidden="1" x14ac:dyDescent="0.3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hidden="1" x14ac:dyDescent="0.3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hidden="1" x14ac:dyDescent="0.3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hidden="1" x14ac:dyDescent="0.3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hidden="1" x14ac:dyDescent="0.3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hidden="1" x14ac:dyDescent="0.3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hidden="1" x14ac:dyDescent="0.3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hidden="1" x14ac:dyDescent="0.3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hidden="1" x14ac:dyDescent="0.3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hidden="1" x14ac:dyDescent="0.3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hidden="1" x14ac:dyDescent="0.3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hidden="1" x14ac:dyDescent="0.3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hidden="1" x14ac:dyDescent="0.3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hidden="1" x14ac:dyDescent="0.3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hidden="1" x14ac:dyDescent="0.3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hidden="1" x14ac:dyDescent="0.3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hidden="1" x14ac:dyDescent="0.3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hidden="1" x14ac:dyDescent="0.3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hidden="1" x14ac:dyDescent="0.3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hidden="1" x14ac:dyDescent="0.3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hidden="1" x14ac:dyDescent="0.3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hidden="1" x14ac:dyDescent="0.3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hidden="1" x14ac:dyDescent="0.3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hidden="1" x14ac:dyDescent="0.3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hidden="1" x14ac:dyDescent="0.3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hidden="1" x14ac:dyDescent="0.3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hidden="1" x14ac:dyDescent="0.3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hidden="1" x14ac:dyDescent="0.3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hidden="1" x14ac:dyDescent="0.3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hidden="1" x14ac:dyDescent="0.3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hidden="1" x14ac:dyDescent="0.3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hidden="1" x14ac:dyDescent="0.3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hidden="1" x14ac:dyDescent="0.3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hidden="1" x14ac:dyDescent="0.3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hidden="1" x14ac:dyDescent="0.3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hidden="1" x14ac:dyDescent="0.3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hidden="1" x14ac:dyDescent="0.3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hidden="1" x14ac:dyDescent="0.3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hidden="1" x14ac:dyDescent="0.3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hidden="1" x14ac:dyDescent="0.3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hidden="1" x14ac:dyDescent="0.3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hidden="1" x14ac:dyDescent="0.3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hidden="1" x14ac:dyDescent="0.3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hidden="1" x14ac:dyDescent="0.3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hidden="1" x14ac:dyDescent="0.3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hidden="1" x14ac:dyDescent="0.3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hidden="1" x14ac:dyDescent="0.3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hidden="1" x14ac:dyDescent="0.3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hidden="1" x14ac:dyDescent="0.3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hidden="1" x14ac:dyDescent="0.3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hidden="1" x14ac:dyDescent="0.3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hidden="1" x14ac:dyDescent="0.3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hidden="1" x14ac:dyDescent="0.3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hidden="1" x14ac:dyDescent="0.3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hidden="1" x14ac:dyDescent="0.3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hidden="1" x14ac:dyDescent="0.3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hidden="1" x14ac:dyDescent="0.3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hidden="1" x14ac:dyDescent="0.3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hidden="1" x14ac:dyDescent="0.3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hidden="1" x14ac:dyDescent="0.3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hidden="1" x14ac:dyDescent="0.3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hidden="1" x14ac:dyDescent="0.3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hidden="1" x14ac:dyDescent="0.3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hidden="1" x14ac:dyDescent="0.3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hidden="1" x14ac:dyDescent="0.3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hidden="1" x14ac:dyDescent="0.3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hidden="1" x14ac:dyDescent="0.3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hidden="1" x14ac:dyDescent="0.3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hidden="1" x14ac:dyDescent="0.3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hidden="1" x14ac:dyDescent="0.3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hidden="1" x14ac:dyDescent="0.3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hidden="1" x14ac:dyDescent="0.3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hidden="1" x14ac:dyDescent="0.3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hidden="1" x14ac:dyDescent="0.3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hidden="1" x14ac:dyDescent="0.3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hidden="1" x14ac:dyDescent="0.3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hidden="1" x14ac:dyDescent="0.3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hidden="1" x14ac:dyDescent="0.3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hidden="1" x14ac:dyDescent="0.3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hidden="1" x14ac:dyDescent="0.3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hidden="1" x14ac:dyDescent="0.3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hidden="1" x14ac:dyDescent="0.3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hidden="1" x14ac:dyDescent="0.3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hidden="1" x14ac:dyDescent="0.3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hidden="1" x14ac:dyDescent="0.3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hidden="1" x14ac:dyDescent="0.3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hidden="1" x14ac:dyDescent="0.3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hidden="1" x14ac:dyDescent="0.3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hidden="1" x14ac:dyDescent="0.3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hidden="1" x14ac:dyDescent="0.3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hidden="1" x14ac:dyDescent="0.3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hidden="1" x14ac:dyDescent="0.3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hidden="1" x14ac:dyDescent="0.3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hidden="1" x14ac:dyDescent="0.3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hidden="1" x14ac:dyDescent="0.3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hidden="1" x14ac:dyDescent="0.3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hidden="1" x14ac:dyDescent="0.3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hidden="1" x14ac:dyDescent="0.3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hidden="1" x14ac:dyDescent="0.3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hidden="1" x14ac:dyDescent="0.3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hidden="1" x14ac:dyDescent="0.3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hidden="1" x14ac:dyDescent="0.3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hidden="1" x14ac:dyDescent="0.3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hidden="1" x14ac:dyDescent="0.3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hidden="1" x14ac:dyDescent="0.3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hidden="1" x14ac:dyDescent="0.3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hidden="1" x14ac:dyDescent="0.3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hidden="1" x14ac:dyDescent="0.3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hidden="1" x14ac:dyDescent="0.3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hidden="1" x14ac:dyDescent="0.3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hidden="1" x14ac:dyDescent="0.3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hidden="1" x14ac:dyDescent="0.3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hidden="1" x14ac:dyDescent="0.3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hidden="1" x14ac:dyDescent="0.3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hidden="1" x14ac:dyDescent="0.3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hidden="1" x14ac:dyDescent="0.3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hidden="1" x14ac:dyDescent="0.3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hidden="1" x14ac:dyDescent="0.3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hidden="1" x14ac:dyDescent="0.3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hidden="1" x14ac:dyDescent="0.3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hidden="1" x14ac:dyDescent="0.3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hidden="1" x14ac:dyDescent="0.3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hidden="1" x14ac:dyDescent="0.3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hidden="1" x14ac:dyDescent="0.3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hidden="1" x14ac:dyDescent="0.3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hidden="1" x14ac:dyDescent="0.3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hidden="1" x14ac:dyDescent="0.3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hidden="1" x14ac:dyDescent="0.3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hidden="1" x14ac:dyDescent="0.3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hidden="1" x14ac:dyDescent="0.3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hidden="1" x14ac:dyDescent="0.3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hidden="1" x14ac:dyDescent="0.3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hidden="1" x14ac:dyDescent="0.3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hidden="1" x14ac:dyDescent="0.3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hidden="1" x14ac:dyDescent="0.3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hidden="1" x14ac:dyDescent="0.3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hidden="1" x14ac:dyDescent="0.3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hidden="1" x14ac:dyDescent="0.3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hidden="1" x14ac:dyDescent="0.3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hidden="1" x14ac:dyDescent="0.3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hidden="1" x14ac:dyDescent="0.3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hidden="1" x14ac:dyDescent="0.3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hidden="1" x14ac:dyDescent="0.3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hidden="1" x14ac:dyDescent="0.3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hidden="1" x14ac:dyDescent="0.3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hidden="1" x14ac:dyDescent="0.3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hidden="1" x14ac:dyDescent="0.3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hidden="1" x14ac:dyDescent="0.3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hidden="1" x14ac:dyDescent="0.3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hidden="1" x14ac:dyDescent="0.3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hidden="1" x14ac:dyDescent="0.3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hidden="1" x14ac:dyDescent="0.3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hidden="1" x14ac:dyDescent="0.3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hidden="1" x14ac:dyDescent="0.3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hidden="1" x14ac:dyDescent="0.3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hidden="1" x14ac:dyDescent="0.3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hidden="1" x14ac:dyDescent="0.3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hidden="1" x14ac:dyDescent="0.3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hidden="1" x14ac:dyDescent="0.3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hidden="1" x14ac:dyDescent="0.3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hidden="1" x14ac:dyDescent="0.3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hidden="1" x14ac:dyDescent="0.3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hidden="1" x14ac:dyDescent="0.3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hidden="1" x14ac:dyDescent="0.3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hidden="1" x14ac:dyDescent="0.3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hidden="1" x14ac:dyDescent="0.3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hidden="1" x14ac:dyDescent="0.3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hidden="1" x14ac:dyDescent="0.3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hidden="1" x14ac:dyDescent="0.3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hidden="1" x14ac:dyDescent="0.3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hidden="1" x14ac:dyDescent="0.3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hidden="1" x14ac:dyDescent="0.3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hidden="1" x14ac:dyDescent="0.3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hidden="1" x14ac:dyDescent="0.3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hidden="1" x14ac:dyDescent="0.3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hidden="1" x14ac:dyDescent="0.3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hidden="1" x14ac:dyDescent="0.3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hidden="1" x14ac:dyDescent="0.3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hidden="1" x14ac:dyDescent="0.3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hidden="1" x14ac:dyDescent="0.3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hidden="1" x14ac:dyDescent="0.3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hidden="1" x14ac:dyDescent="0.3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hidden="1" x14ac:dyDescent="0.3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hidden="1" x14ac:dyDescent="0.3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hidden="1" x14ac:dyDescent="0.3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hidden="1" x14ac:dyDescent="0.3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hidden="1" x14ac:dyDescent="0.3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hidden="1" x14ac:dyDescent="0.3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hidden="1" x14ac:dyDescent="0.3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hidden="1" x14ac:dyDescent="0.3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hidden="1" x14ac:dyDescent="0.3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hidden="1" x14ac:dyDescent="0.3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hidden="1" x14ac:dyDescent="0.3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hidden="1" x14ac:dyDescent="0.3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hidden="1" x14ac:dyDescent="0.3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hidden="1" x14ac:dyDescent="0.3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hidden="1" x14ac:dyDescent="0.3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hidden="1" x14ac:dyDescent="0.3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hidden="1" x14ac:dyDescent="0.3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hidden="1" x14ac:dyDescent="0.3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hidden="1" x14ac:dyDescent="0.3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hidden="1" x14ac:dyDescent="0.3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hidden="1" x14ac:dyDescent="0.3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hidden="1" x14ac:dyDescent="0.3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hidden="1" x14ac:dyDescent="0.3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hidden="1" x14ac:dyDescent="0.3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hidden="1" x14ac:dyDescent="0.3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hidden="1" x14ac:dyDescent="0.3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hidden="1" x14ac:dyDescent="0.3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hidden="1" x14ac:dyDescent="0.3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hidden="1" x14ac:dyDescent="0.3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hidden="1" x14ac:dyDescent="0.3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hidden="1" x14ac:dyDescent="0.3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hidden="1" x14ac:dyDescent="0.3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hidden="1" x14ac:dyDescent="0.3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hidden="1" x14ac:dyDescent="0.3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hidden="1" x14ac:dyDescent="0.3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hidden="1" x14ac:dyDescent="0.3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hidden="1" x14ac:dyDescent="0.3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hidden="1" x14ac:dyDescent="0.3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hidden="1" x14ac:dyDescent="0.3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hidden="1" x14ac:dyDescent="0.3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hidden="1" x14ac:dyDescent="0.3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hidden="1" x14ac:dyDescent="0.3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hidden="1" x14ac:dyDescent="0.3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hidden="1" x14ac:dyDescent="0.3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hidden="1" x14ac:dyDescent="0.3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hidden="1" x14ac:dyDescent="0.3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hidden="1" x14ac:dyDescent="0.3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hidden="1" x14ac:dyDescent="0.3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hidden="1" x14ac:dyDescent="0.3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hidden="1" x14ac:dyDescent="0.3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hidden="1" x14ac:dyDescent="0.3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hidden="1" x14ac:dyDescent="0.3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hidden="1" x14ac:dyDescent="0.3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hidden="1" x14ac:dyDescent="0.3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hidden="1" x14ac:dyDescent="0.3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hidden="1" x14ac:dyDescent="0.3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hidden="1" x14ac:dyDescent="0.3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hidden="1" x14ac:dyDescent="0.3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hidden="1" x14ac:dyDescent="0.3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hidden="1" x14ac:dyDescent="0.3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hidden="1" x14ac:dyDescent="0.3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hidden="1" x14ac:dyDescent="0.3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hidden="1" x14ac:dyDescent="0.3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hidden="1" x14ac:dyDescent="0.3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hidden="1" x14ac:dyDescent="0.3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hidden="1" x14ac:dyDescent="0.3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hidden="1" x14ac:dyDescent="0.3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hidden="1" x14ac:dyDescent="0.3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hidden="1" x14ac:dyDescent="0.3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hidden="1" x14ac:dyDescent="0.3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hidden="1" x14ac:dyDescent="0.3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hidden="1" x14ac:dyDescent="0.3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hidden="1" x14ac:dyDescent="0.3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hidden="1" x14ac:dyDescent="0.3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hidden="1" x14ac:dyDescent="0.3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hidden="1" x14ac:dyDescent="0.3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hidden="1" x14ac:dyDescent="0.3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hidden="1" x14ac:dyDescent="0.3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hidden="1" x14ac:dyDescent="0.3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hidden="1" x14ac:dyDescent="0.3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hidden="1" x14ac:dyDescent="0.3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hidden="1" x14ac:dyDescent="0.3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hidden="1" x14ac:dyDescent="0.3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hidden="1" x14ac:dyDescent="0.3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hidden="1" x14ac:dyDescent="0.3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hidden="1" x14ac:dyDescent="0.3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hidden="1" x14ac:dyDescent="0.3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hidden="1" x14ac:dyDescent="0.3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hidden="1" x14ac:dyDescent="0.3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hidden="1" x14ac:dyDescent="0.3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hidden="1" x14ac:dyDescent="0.3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hidden="1" x14ac:dyDescent="0.3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hidden="1" x14ac:dyDescent="0.3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hidden="1" x14ac:dyDescent="0.3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hidden="1" x14ac:dyDescent="0.3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hidden="1" x14ac:dyDescent="0.3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hidden="1" x14ac:dyDescent="0.3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hidden="1" x14ac:dyDescent="0.3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hidden="1" x14ac:dyDescent="0.3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hidden="1" x14ac:dyDescent="0.3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hidden="1" x14ac:dyDescent="0.3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hidden="1" x14ac:dyDescent="0.3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hidden="1" x14ac:dyDescent="0.3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hidden="1" x14ac:dyDescent="0.3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hidden="1" x14ac:dyDescent="0.3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hidden="1" x14ac:dyDescent="0.3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hidden="1" x14ac:dyDescent="0.3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hidden="1" x14ac:dyDescent="0.3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hidden="1" x14ac:dyDescent="0.3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hidden="1" x14ac:dyDescent="0.3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hidden="1" x14ac:dyDescent="0.3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hidden="1" x14ac:dyDescent="0.3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hidden="1" x14ac:dyDescent="0.3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hidden="1" x14ac:dyDescent="0.3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hidden="1" x14ac:dyDescent="0.3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hidden="1" x14ac:dyDescent="0.3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hidden="1" x14ac:dyDescent="0.3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hidden="1" x14ac:dyDescent="0.3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hidden="1" x14ac:dyDescent="0.3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hidden="1" x14ac:dyDescent="0.3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hidden="1" x14ac:dyDescent="0.3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hidden="1" x14ac:dyDescent="0.3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hidden="1" x14ac:dyDescent="0.3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hidden="1" x14ac:dyDescent="0.3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hidden="1" x14ac:dyDescent="0.3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hidden="1" x14ac:dyDescent="0.3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hidden="1" x14ac:dyDescent="0.3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hidden="1" x14ac:dyDescent="0.3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hidden="1" x14ac:dyDescent="0.3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hidden="1" x14ac:dyDescent="0.3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hidden="1" x14ac:dyDescent="0.3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hidden="1" x14ac:dyDescent="0.3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hidden="1" x14ac:dyDescent="0.3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hidden="1" x14ac:dyDescent="0.3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hidden="1" x14ac:dyDescent="0.3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hidden="1" x14ac:dyDescent="0.3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hidden="1" x14ac:dyDescent="0.3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hidden="1" x14ac:dyDescent="0.3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hidden="1" x14ac:dyDescent="0.3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hidden="1" x14ac:dyDescent="0.3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hidden="1" x14ac:dyDescent="0.3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hidden="1" x14ac:dyDescent="0.3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hidden="1" x14ac:dyDescent="0.3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hidden="1" x14ac:dyDescent="0.3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hidden="1" x14ac:dyDescent="0.3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hidden="1" x14ac:dyDescent="0.3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hidden="1" x14ac:dyDescent="0.3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hidden="1" x14ac:dyDescent="0.3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hidden="1" x14ac:dyDescent="0.3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hidden="1" x14ac:dyDescent="0.3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hidden="1" x14ac:dyDescent="0.3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hidden="1" x14ac:dyDescent="0.3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hidden="1" x14ac:dyDescent="0.3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hidden="1" x14ac:dyDescent="0.3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hidden="1" x14ac:dyDescent="0.3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hidden="1" x14ac:dyDescent="0.3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hidden="1" x14ac:dyDescent="0.3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hidden="1" x14ac:dyDescent="0.3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hidden="1" x14ac:dyDescent="0.3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hidden="1" x14ac:dyDescent="0.3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hidden="1" x14ac:dyDescent="0.3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hidden="1" x14ac:dyDescent="0.3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hidden="1" x14ac:dyDescent="0.3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hidden="1" x14ac:dyDescent="0.3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hidden="1" x14ac:dyDescent="0.3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hidden="1" x14ac:dyDescent="0.3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hidden="1" x14ac:dyDescent="0.3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hidden="1" x14ac:dyDescent="0.3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hidden="1" x14ac:dyDescent="0.3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hidden="1" x14ac:dyDescent="0.3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hidden="1" x14ac:dyDescent="0.3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hidden="1" x14ac:dyDescent="0.3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hidden="1" x14ac:dyDescent="0.3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hidden="1" x14ac:dyDescent="0.3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hidden="1" x14ac:dyDescent="0.3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hidden="1" x14ac:dyDescent="0.3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hidden="1" x14ac:dyDescent="0.3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hidden="1" x14ac:dyDescent="0.3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hidden="1" x14ac:dyDescent="0.3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hidden="1" x14ac:dyDescent="0.3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hidden="1" x14ac:dyDescent="0.3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hidden="1" x14ac:dyDescent="0.3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hidden="1" x14ac:dyDescent="0.3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hidden="1" x14ac:dyDescent="0.3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hidden="1" x14ac:dyDescent="0.3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hidden="1" x14ac:dyDescent="0.3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hidden="1" x14ac:dyDescent="0.3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hidden="1" x14ac:dyDescent="0.3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hidden="1" x14ac:dyDescent="0.3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hidden="1" x14ac:dyDescent="0.3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hidden="1" x14ac:dyDescent="0.3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hidden="1" x14ac:dyDescent="0.3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hidden="1" x14ac:dyDescent="0.3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hidden="1" x14ac:dyDescent="0.3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hidden="1" x14ac:dyDescent="0.3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hidden="1" x14ac:dyDescent="0.3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hidden="1" x14ac:dyDescent="0.3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hidden="1" x14ac:dyDescent="0.3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hidden="1" x14ac:dyDescent="0.3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hidden="1" x14ac:dyDescent="0.3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hidden="1" x14ac:dyDescent="0.3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hidden="1" x14ac:dyDescent="0.3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hidden="1" x14ac:dyDescent="0.3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hidden="1" x14ac:dyDescent="0.3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hidden="1" x14ac:dyDescent="0.3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hidden="1" x14ac:dyDescent="0.3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hidden="1" x14ac:dyDescent="0.3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hidden="1" x14ac:dyDescent="0.3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hidden="1" x14ac:dyDescent="0.3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hidden="1" x14ac:dyDescent="0.3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hidden="1" x14ac:dyDescent="0.3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hidden="1" x14ac:dyDescent="0.3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hidden="1" x14ac:dyDescent="0.3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hidden="1" x14ac:dyDescent="0.3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hidden="1" x14ac:dyDescent="0.3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hidden="1" x14ac:dyDescent="0.3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hidden="1" x14ac:dyDescent="0.3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hidden="1" x14ac:dyDescent="0.3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hidden="1" x14ac:dyDescent="0.3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hidden="1" x14ac:dyDescent="0.3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hidden="1" x14ac:dyDescent="0.3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hidden="1" x14ac:dyDescent="0.3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hidden="1" x14ac:dyDescent="0.3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hidden="1" x14ac:dyDescent="0.3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hidden="1" x14ac:dyDescent="0.3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hidden="1" x14ac:dyDescent="0.3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hidden="1" x14ac:dyDescent="0.3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hidden="1" x14ac:dyDescent="0.3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hidden="1" x14ac:dyDescent="0.3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hidden="1" x14ac:dyDescent="0.3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hidden="1" x14ac:dyDescent="0.3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hidden="1" x14ac:dyDescent="0.3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hidden="1" x14ac:dyDescent="0.3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hidden="1" x14ac:dyDescent="0.3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hidden="1" x14ac:dyDescent="0.3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hidden="1" x14ac:dyDescent="0.3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hidden="1" x14ac:dyDescent="0.3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hidden="1" x14ac:dyDescent="0.3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hidden="1" x14ac:dyDescent="0.3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hidden="1" x14ac:dyDescent="0.3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hidden="1" x14ac:dyDescent="0.3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hidden="1" x14ac:dyDescent="0.3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hidden="1" x14ac:dyDescent="0.3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hidden="1" x14ac:dyDescent="0.3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hidden="1" x14ac:dyDescent="0.3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hidden="1" x14ac:dyDescent="0.3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hidden="1" x14ac:dyDescent="0.3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hidden="1" x14ac:dyDescent="0.3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hidden="1" x14ac:dyDescent="0.3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hidden="1" x14ac:dyDescent="0.3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hidden="1" x14ac:dyDescent="0.3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hidden="1" x14ac:dyDescent="0.3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hidden="1" x14ac:dyDescent="0.3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hidden="1" x14ac:dyDescent="0.3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hidden="1" x14ac:dyDescent="0.3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hidden="1" x14ac:dyDescent="0.3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hidden="1" x14ac:dyDescent="0.3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hidden="1" x14ac:dyDescent="0.3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hidden="1" x14ac:dyDescent="0.3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hidden="1" x14ac:dyDescent="0.3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hidden="1" x14ac:dyDescent="0.3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hidden="1" x14ac:dyDescent="0.3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hidden="1" x14ac:dyDescent="0.3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hidden="1" x14ac:dyDescent="0.3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hidden="1" x14ac:dyDescent="0.3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hidden="1" x14ac:dyDescent="0.3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hidden="1" x14ac:dyDescent="0.3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hidden="1" x14ac:dyDescent="0.3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hidden="1" x14ac:dyDescent="0.3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hidden="1" x14ac:dyDescent="0.3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hidden="1" x14ac:dyDescent="0.3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hidden="1" x14ac:dyDescent="0.3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hidden="1" x14ac:dyDescent="0.3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hidden="1" x14ac:dyDescent="0.3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hidden="1" x14ac:dyDescent="0.3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hidden="1" x14ac:dyDescent="0.3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hidden="1" x14ac:dyDescent="0.3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hidden="1" x14ac:dyDescent="0.3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hidden="1" x14ac:dyDescent="0.3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hidden="1" x14ac:dyDescent="0.3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hidden="1" x14ac:dyDescent="0.3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hidden="1" x14ac:dyDescent="0.3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hidden="1" x14ac:dyDescent="0.3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hidden="1" x14ac:dyDescent="0.3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hidden="1" x14ac:dyDescent="0.3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hidden="1" x14ac:dyDescent="0.3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hidden="1" x14ac:dyDescent="0.3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hidden="1" x14ac:dyDescent="0.3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hidden="1" x14ac:dyDescent="0.3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hidden="1" x14ac:dyDescent="0.3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hidden="1" x14ac:dyDescent="0.3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hidden="1" x14ac:dyDescent="0.3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hidden="1" x14ac:dyDescent="0.3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hidden="1" x14ac:dyDescent="0.3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hidden="1" x14ac:dyDescent="0.3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hidden="1" x14ac:dyDescent="0.3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hidden="1" x14ac:dyDescent="0.3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hidden="1" x14ac:dyDescent="0.3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hidden="1" x14ac:dyDescent="0.3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hidden="1" x14ac:dyDescent="0.3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hidden="1" x14ac:dyDescent="0.3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hidden="1" x14ac:dyDescent="0.3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hidden="1" x14ac:dyDescent="0.3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hidden="1" x14ac:dyDescent="0.3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hidden="1" x14ac:dyDescent="0.3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hidden="1" x14ac:dyDescent="0.3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hidden="1" x14ac:dyDescent="0.3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hidden="1" x14ac:dyDescent="0.3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hidden="1" x14ac:dyDescent="0.3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hidden="1" x14ac:dyDescent="0.3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hidden="1" x14ac:dyDescent="0.3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hidden="1" x14ac:dyDescent="0.3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hidden="1" x14ac:dyDescent="0.3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hidden="1" x14ac:dyDescent="0.3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hidden="1" x14ac:dyDescent="0.3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hidden="1" x14ac:dyDescent="0.3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hidden="1" x14ac:dyDescent="0.3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hidden="1" x14ac:dyDescent="0.3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hidden="1" x14ac:dyDescent="0.3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hidden="1" x14ac:dyDescent="0.3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hidden="1" x14ac:dyDescent="0.3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hidden="1" x14ac:dyDescent="0.3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hidden="1" x14ac:dyDescent="0.3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hidden="1" x14ac:dyDescent="0.3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hidden="1" x14ac:dyDescent="0.3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hidden="1" x14ac:dyDescent="0.3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hidden="1" x14ac:dyDescent="0.3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hidden="1" x14ac:dyDescent="0.3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hidden="1" x14ac:dyDescent="0.3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hidden="1" x14ac:dyDescent="0.3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hidden="1" x14ac:dyDescent="0.3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hidden="1" x14ac:dyDescent="0.3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hidden="1" x14ac:dyDescent="0.3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hidden="1" x14ac:dyDescent="0.3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hidden="1" x14ac:dyDescent="0.3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hidden="1" x14ac:dyDescent="0.3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hidden="1" x14ac:dyDescent="0.3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hidden="1" x14ac:dyDescent="0.3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hidden="1" x14ac:dyDescent="0.3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hidden="1" x14ac:dyDescent="0.3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hidden="1" x14ac:dyDescent="0.3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hidden="1" x14ac:dyDescent="0.3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hidden="1" x14ac:dyDescent="0.3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hidden="1" x14ac:dyDescent="0.3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hidden="1" x14ac:dyDescent="0.3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hidden="1" x14ac:dyDescent="0.3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hidden="1" x14ac:dyDescent="0.3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hidden="1" x14ac:dyDescent="0.3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hidden="1" x14ac:dyDescent="0.3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hidden="1" x14ac:dyDescent="0.3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hidden="1" x14ac:dyDescent="0.3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hidden="1" x14ac:dyDescent="0.3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hidden="1" x14ac:dyDescent="0.3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hidden="1" x14ac:dyDescent="0.3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hidden="1" x14ac:dyDescent="0.3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hidden="1" x14ac:dyDescent="0.3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hidden="1" x14ac:dyDescent="0.3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hidden="1" x14ac:dyDescent="0.3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hidden="1" x14ac:dyDescent="0.3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hidden="1" x14ac:dyDescent="0.3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hidden="1" x14ac:dyDescent="0.3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hidden="1" x14ac:dyDescent="0.3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hidden="1" x14ac:dyDescent="0.3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hidden="1" x14ac:dyDescent="0.3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hidden="1" x14ac:dyDescent="0.3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hidden="1" x14ac:dyDescent="0.3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hidden="1" x14ac:dyDescent="0.3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hidden="1" x14ac:dyDescent="0.3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hidden="1" x14ac:dyDescent="0.3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hidden="1" x14ac:dyDescent="0.3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hidden="1" x14ac:dyDescent="0.3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hidden="1" x14ac:dyDescent="0.3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hidden="1" x14ac:dyDescent="0.3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hidden="1" x14ac:dyDescent="0.3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hidden="1" x14ac:dyDescent="0.3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hidden="1" x14ac:dyDescent="0.3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hidden="1" x14ac:dyDescent="0.3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hidden="1" x14ac:dyDescent="0.3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hidden="1" x14ac:dyDescent="0.3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hidden="1" x14ac:dyDescent="0.3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hidden="1" x14ac:dyDescent="0.3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hidden="1" x14ac:dyDescent="0.3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hidden="1" x14ac:dyDescent="0.3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hidden="1" x14ac:dyDescent="0.3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hidden="1" x14ac:dyDescent="0.3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hidden="1" x14ac:dyDescent="0.3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hidden="1" x14ac:dyDescent="0.3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hidden="1" x14ac:dyDescent="0.3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hidden="1" x14ac:dyDescent="0.3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hidden="1" x14ac:dyDescent="0.3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hidden="1" x14ac:dyDescent="0.3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hidden="1" x14ac:dyDescent="0.3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hidden="1" x14ac:dyDescent="0.3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hidden="1" x14ac:dyDescent="0.3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hidden="1" x14ac:dyDescent="0.3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hidden="1" x14ac:dyDescent="0.3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hidden="1" x14ac:dyDescent="0.3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hidden="1" x14ac:dyDescent="0.3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hidden="1" x14ac:dyDescent="0.3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hidden="1" x14ac:dyDescent="0.3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hidden="1" x14ac:dyDescent="0.3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hidden="1" x14ac:dyDescent="0.3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hidden="1" x14ac:dyDescent="0.3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hidden="1" x14ac:dyDescent="0.3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hidden="1" x14ac:dyDescent="0.3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hidden="1" x14ac:dyDescent="0.3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hidden="1" x14ac:dyDescent="0.3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hidden="1" x14ac:dyDescent="0.3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hidden="1" x14ac:dyDescent="0.3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hidden="1" x14ac:dyDescent="0.3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hidden="1" x14ac:dyDescent="0.3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hidden="1" x14ac:dyDescent="0.3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hidden="1" x14ac:dyDescent="0.3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hidden="1" x14ac:dyDescent="0.3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hidden="1" x14ac:dyDescent="0.3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hidden="1" x14ac:dyDescent="0.3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hidden="1" x14ac:dyDescent="0.3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hidden="1" x14ac:dyDescent="0.3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hidden="1" x14ac:dyDescent="0.3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hidden="1" x14ac:dyDescent="0.3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hidden="1" x14ac:dyDescent="0.3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hidden="1" x14ac:dyDescent="0.3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hidden="1" x14ac:dyDescent="0.3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hidden="1" x14ac:dyDescent="0.3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hidden="1" x14ac:dyDescent="0.3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hidden="1" x14ac:dyDescent="0.3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hidden="1" x14ac:dyDescent="0.3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hidden="1" x14ac:dyDescent="0.3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hidden="1" x14ac:dyDescent="0.3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hidden="1" x14ac:dyDescent="0.3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hidden="1" x14ac:dyDescent="0.3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hidden="1" x14ac:dyDescent="0.3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hidden="1" x14ac:dyDescent="0.3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hidden="1" x14ac:dyDescent="0.3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hidden="1" x14ac:dyDescent="0.3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hidden="1" x14ac:dyDescent="0.3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hidden="1" x14ac:dyDescent="0.3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hidden="1" x14ac:dyDescent="0.3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hidden="1" x14ac:dyDescent="0.3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hidden="1" x14ac:dyDescent="0.3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hidden="1" x14ac:dyDescent="0.3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hidden="1" x14ac:dyDescent="0.3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hidden="1" x14ac:dyDescent="0.3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hidden="1" x14ac:dyDescent="0.3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hidden="1" x14ac:dyDescent="0.3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hidden="1" x14ac:dyDescent="0.3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hidden="1" x14ac:dyDescent="0.3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hidden="1" x14ac:dyDescent="0.3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hidden="1" x14ac:dyDescent="0.3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hidden="1" x14ac:dyDescent="0.3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hidden="1" x14ac:dyDescent="0.3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hidden="1" x14ac:dyDescent="0.3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hidden="1" x14ac:dyDescent="0.3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hidden="1" x14ac:dyDescent="0.3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hidden="1" x14ac:dyDescent="0.3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hidden="1" x14ac:dyDescent="0.3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hidden="1" x14ac:dyDescent="0.3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hidden="1" x14ac:dyDescent="0.3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hidden="1" x14ac:dyDescent="0.3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hidden="1" x14ac:dyDescent="0.3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hidden="1" x14ac:dyDescent="0.3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hidden="1" x14ac:dyDescent="0.3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hidden="1" x14ac:dyDescent="0.3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hidden="1" x14ac:dyDescent="0.3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hidden="1" x14ac:dyDescent="0.3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hidden="1" x14ac:dyDescent="0.3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hidden="1" x14ac:dyDescent="0.3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hidden="1" x14ac:dyDescent="0.3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hidden="1" x14ac:dyDescent="0.3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hidden="1" x14ac:dyDescent="0.3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hidden="1" x14ac:dyDescent="0.3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hidden="1" x14ac:dyDescent="0.3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hidden="1" x14ac:dyDescent="0.3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hidden="1" x14ac:dyDescent="0.3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hidden="1" x14ac:dyDescent="0.3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hidden="1" x14ac:dyDescent="0.3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hidden="1" x14ac:dyDescent="0.3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hidden="1" x14ac:dyDescent="0.3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hidden="1" x14ac:dyDescent="0.3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hidden="1" x14ac:dyDescent="0.3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hidden="1" x14ac:dyDescent="0.3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hidden="1" x14ac:dyDescent="0.3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hidden="1" x14ac:dyDescent="0.3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hidden="1" x14ac:dyDescent="0.3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hidden="1" x14ac:dyDescent="0.3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hidden="1" x14ac:dyDescent="0.3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hidden="1" x14ac:dyDescent="0.3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hidden="1" x14ac:dyDescent="0.3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hidden="1" x14ac:dyDescent="0.3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hidden="1" x14ac:dyDescent="0.3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hidden="1" x14ac:dyDescent="0.3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hidden="1" x14ac:dyDescent="0.3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hidden="1" x14ac:dyDescent="0.3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hidden="1" x14ac:dyDescent="0.3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hidden="1" x14ac:dyDescent="0.3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hidden="1" x14ac:dyDescent="0.3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hidden="1" x14ac:dyDescent="0.3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hidden="1" x14ac:dyDescent="0.3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hidden="1" x14ac:dyDescent="0.3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hidden="1" x14ac:dyDescent="0.3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hidden="1" x14ac:dyDescent="0.3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hidden="1" x14ac:dyDescent="0.3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hidden="1" x14ac:dyDescent="0.3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hidden="1" x14ac:dyDescent="0.3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hidden="1" x14ac:dyDescent="0.3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hidden="1" x14ac:dyDescent="0.3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hidden="1" x14ac:dyDescent="0.3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hidden="1" x14ac:dyDescent="0.3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hidden="1" x14ac:dyDescent="0.3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hidden="1" x14ac:dyDescent="0.3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hidden="1" x14ac:dyDescent="0.3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hidden="1" x14ac:dyDescent="0.3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hidden="1" x14ac:dyDescent="0.3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hidden="1" x14ac:dyDescent="0.3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hidden="1" x14ac:dyDescent="0.3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hidden="1" x14ac:dyDescent="0.3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hidden="1" x14ac:dyDescent="0.3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hidden="1" x14ac:dyDescent="0.3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hidden="1" x14ac:dyDescent="0.3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hidden="1" x14ac:dyDescent="0.3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hidden="1" x14ac:dyDescent="0.3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hidden="1" x14ac:dyDescent="0.3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hidden="1" x14ac:dyDescent="0.3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hidden="1" x14ac:dyDescent="0.3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hidden="1" x14ac:dyDescent="0.3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hidden="1" x14ac:dyDescent="0.3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hidden="1" x14ac:dyDescent="0.3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hidden="1" x14ac:dyDescent="0.3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hidden="1" x14ac:dyDescent="0.3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hidden="1" x14ac:dyDescent="0.3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hidden="1" x14ac:dyDescent="0.3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hidden="1" x14ac:dyDescent="0.3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hidden="1" x14ac:dyDescent="0.3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hidden="1" x14ac:dyDescent="0.3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hidden="1" x14ac:dyDescent="0.3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hidden="1" x14ac:dyDescent="0.3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hidden="1" x14ac:dyDescent="0.3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hidden="1" x14ac:dyDescent="0.3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hidden="1" x14ac:dyDescent="0.3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hidden="1" x14ac:dyDescent="0.3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hidden="1" x14ac:dyDescent="0.3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hidden="1" x14ac:dyDescent="0.3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hidden="1" x14ac:dyDescent="0.3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hidden="1" x14ac:dyDescent="0.3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hidden="1" x14ac:dyDescent="0.3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hidden="1" x14ac:dyDescent="0.3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hidden="1" x14ac:dyDescent="0.3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hidden="1" x14ac:dyDescent="0.3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hidden="1" x14ac:dyDescent="0.3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hidden="1" x14ac:dyDescent="0.3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hidden="1" x14ac:dyDescent="0.3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hidden="1" x14ac:dyDescent="0.3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hidden="1" x14ac:dyDescent="0.3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hidden="1" x14ac:dyDescent="0.3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hidden="1" x14ac:dyDescent="0.3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hidden="1" x14ac:dyDescent="0.3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hidden="1" x14ac:dyDescent="0.3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hidden="1" x14ac:dyDescent="0.3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hidden="1" x14ac:dyDescent="0.3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hidden="1" x14ac:dyDescent="0.3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hidden="1" x14ac:dyDescent="0.3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hidden="1" x14ac:dyDescent="0.3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hidden="1" x14ac:dyDescent="0.3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hidden="1" x14ac:dyDescent="0.3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hidden="1" x14ac:dyDescent="0.3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hidden="1" x14ac:dyDescent="0.3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hidden="1" x14ac:dyDescent="0.3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hidden="1" x14ac:dyDescent="0.3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hidden="1" x14ac:dyDescent="0.3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hidden="1" x14ac:dyDescent="0.3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hidden="1" x14ac:dyDescent="0.3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hidden="1" x14ac:dyDescent="0.3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hidden="1" x14ac:dyDescent="0.3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hidden="1" x14ac:dyDescent="0.3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hidden="1" x14ac:dyDescent="0.3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hidden="1" x14ac:dyDescent="0.3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hidden="1" x14ac:dyDescent="0.3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hidden="1" x14ac:dyDescent="0.3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hidden="1" x14ac:dyDescent="0.3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hidden="1" x14ac:dyDescent="0.3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hidden="1" x14ac:dyDescent="0.3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hidden="1" x14ac:dyDescent="0.3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hidden="1" x14ac:dyDescent="0.3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hidden="1" x14ac:dyDescent="0.3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hidden="1" x14ac:dyDescent="0.3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hidden="1" x14ac:dyDescent="0.3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hidden="1" x14ac:dyDescent="0.3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hidden="1" x14ac:dyDescent="0.3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hidden="1" x14ac:dyDescent="0.3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hidden="1" x14ac:dyDescent="0.3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hidden="1" x14ac:dyDescent="0.3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hidden="1" x14ac:dyDescent="0.3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hidden="1" x14ac:dyDescent="0.3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hidden="1" x14ac:dyDescent="0.3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hidden="1" x14ac:dyDescent="0.3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hidden="1" x14ac:dyDescent="0.3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hidden="1" x14ac:dyDescent="0.3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hidden="1" x14ac:dyDescent="0.3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hidden="1" x14ac:dyDescent="0.3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hidden="1" x14ac:dyDescent="0.3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hidden="1" x14ac:dyDescent="0.3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hidden="1" x14ac:dyDescent="0.3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hidden="1" x14ac:dyDescent="0.3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hidden="1" x14ac:dyDescent="0.3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hidden="1" x14ac:dyDescent="0.3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hidden="1" x14ac:dyDescent="0.3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hidden="1" x14ac:dyDescent="0.3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hidden="1" x14ac:dyDescent="0.3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hidden="1" x14ac:dyDescent="0.3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hidden="1" x14ac:dyDescent="0.3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hidden="1" x14ac:dyDescent="0.3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hidden="1" x14ac:dyDescent="0.3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hidden="1" x14ac:dyDescent="0.3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hidden="1" x14ac:dyDescent="0.3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hidden="1" x14ac:dyDescent="0.3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hidden="1" x14ac:dyDescent="0.3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hidden="1" x14ac:dyDescent="0.3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hidden="1" x14ac:dyDescent="0.3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hidden="1" x14ac:dyDescent="0.3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hidden="1" x14ac:dyDescent="0.3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hidden="1" x14ac:dyDescent="0.3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hidden="1" x14ac:dyDescent="0.3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hidden="1" x14ac:dyDescent="0.3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hidden="1" x14ac:dyDescent="0.3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hidden="1" x14ac:dyDescent="0.3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hidden="1" x14ac:dyDescent="0.3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hidden="1" x14ac:dyDescent="0.3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hidden="1" x14ac:dyDescent="0.3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hidden="1" x14ac:dyDescent="0.3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hidden="1" x14ac:dyDescent="0.3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hidden="1" x14ac:dyDescent="0.3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hidden="1" x14ac:dyDescent="0.3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hidden="1" x14ac:dyDescent="0.3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hidden="1" x14ac:dyDescent="0.3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hidden="1" x14ac:dyDescent="0.3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hidden="1" x14ac:dyDescent="0.3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hidden="1" x14ac:dyDescent="0.3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hidden="1" x14ac:dyDescent="0.3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hidden="1" x14ac:dyDescent="0.3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hidden="1" x14ac:dyDescent="0.3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hidden="1" x14ac:dyDescent="0.3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hidden="1" x14ac:dyDescent="0.3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hidden="1" x14ac:dyDescent="0.3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hidden="1" x14ac:dyDescent="0.3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hidden="1" x14ac:dyDescent="0.3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hidden="1" x14ac:dyDescent="0.3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hidden="1" x14ac:dyDescent="0.3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hidden="1" x14ac:dyDescent="0.3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hidden="1" x14ac:dyDescent="0.3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hidden="1" x14ac:dyDescent="0.3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hidden="1" x14ac:dyDescent="0.3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hidden="1" x14ac:dyDescent="0.3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hidden="1" x14ac:dyDescent="0.3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hidden="1" x14ac:dyDescent="0.3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hidden="1" x14ac:dyDescent="0.3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hidden="1" x14ac:dyDescent="0.3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hidden="1" x14ac:dyDescent="0.3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hidden="1" x14ac:dyDescent="0.3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hidden="1" x14ac:dyDescent="0.3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hidden="1" x14ac:dyDescent="0.3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hidden="1" x14ac:dyDescent="0.3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hidden="1" x14ac:dyDescent="0.3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hidden="1" x14ac:dyDescent="0.3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hidden="1" x14ac:dyDescent="0.3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hidden="1" x14ac:dyDescent="0.3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hidden="1" x14ac:dyDescent="0.3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hidden="1" x14ac:dyDescent="0.3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hidden="1" x14ac:dyDescent="0.3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hidden="1" x14ac:dyDescent="0.3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hidden="1" x14ac:dyDescent="0.3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hidden="1" x14ac:dyDescent="0.3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hidden="1" x14ac:dyDescent="0.3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hidden="1" x14ac:dyDescent="0.3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hidden="1" x14ac:dyDescent="0.3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hidden="1" x14ac:dyDescent="0.3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hidden="1" x14ac:dyDescent="0.3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hidden="1" x14ac:dyDescent="0.3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hidden="1" x14ac:dyDescent="0.3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hidden="1" x14ac:dyDescent="0.3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hidden="1" x14ac:dyDescent="0.3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hidden="1" x14ac:dyDescent="0.3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hidden="1" x14ac:dyDescent="0.3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hidden="1" x14ac:dyDescent="0.3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hidden="1" x14ac:dyDescent="0.3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hidden="1" x14ac:dyDescent="0.3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hidden="1" x14ac:dyDescent="0.3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hidden="1" x14ac:dyDescent="0.3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hidden="1" x14ac:dyDescent="0.3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hidden="1" x14ac:dyDescent="0.3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hidden="1" x14ac:dyDescent="0.3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hidden="1" x14ac:dyDescent="0.3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hidden="1" x14ac:dyDescent="0.3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hidden="1" x14ac:dyDescent="0.3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hidden="1" x14ac:dyDescent="0.3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hidden="1" x14ac:dyDescent="0.3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hidden="1" x14ac:dyDescent="0.3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hidden="1" x14ac:dyDescent="0.3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hidden="1" x14ac:dyDescent="0.3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hidden="1" x14ac:dyDescent="0.3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hidden="1" x14ac:dyDescent="0.3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hidden="1" x14ac:dyDescent="0.3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hidden="1" x14ac:dyDescent="0.3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hidden="1" x14ac:dyDescent="0.3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hidden="1" x14ac:dyDescent="0.3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hidden="1" x14ac:dyDescent="0.3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hidden="1" x14ac:dyDescent="0.3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hidden="1" x14ac:dyDescent="0.3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hidden="1" x14ac:dyDescent="0.3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hidden="1" x14ac:dyDescent="0.3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hidden="1" x14ac:dyDescent="0.3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hidden="1" x14ac:dyDescent="0.3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hidden="1" x14ac:dyDescent="0.3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hidden="1" x14ac:dyDescent="0.3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hidden="1" x14ac:dyDescent="0.3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hidden="1" x14ac:dyDescent="0.3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hidden="1" x14ac:dyDescent="0.3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hidden="1" x14ac:dyDescent="0.3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hidden="1" x14ac:dyDescent="0.3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hidden="1" x14ac:dyDescent="0.3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hidden="1" x14ac:dyDescent="0.3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hidden="1" x14ac:dyDescent="0.3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hidden="1" x14ac:dyDescent="0.3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hidden="1" x14ac:dyDescent="0.3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hidden="1" x14ac:dyDescent="0.3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hidden="1" x14ac:dyDescent="0.3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hidden="1" x14ac:dyDescent="0.3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hidden="1" x14ac:dyDescent="0.3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hidden="1" x14ac:dyDescent="0.3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hidden="1" x14ac:dyDescent="0.3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hidden="1" x14ac:dyDescent="0.3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hidden="1" x14ac:dyDescent="0.3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hidden="1" x14ac:dyDescent="0.3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hidden="1" x14ac:dyDescent="0.3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hidden="1" x14ac:dyDescent="0.3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hidden="1" x14ac:dyDescent="0.3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hidden="1" x14ac:dyDescent="0.3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hidden="1" x14ac:dyDescent="0.3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hidden="1" x14ac:dyDescent="0.3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hidden="1" x14ac:dyDescent="0.3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hidden="1" x14ac:dyDescent="0.3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hidden="1" x14ac:dyDescent="0.3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hidden="1" x14ac:dyDescent="0.3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hidden="1" x14ac:dyDescent="0.3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hidden="1" x14ac:dyDescent="0.3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hidden="1" x14ac:dyDescent="0.3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hidden="1" x14ac:dyDescent="0.3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hidden="1" x14ac:dyDescent="0.3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hidden="1" x14ac:dyDescent="0.3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hidden="1" x14ac:dyDescent="0.3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hidden="1" x14ac:dyDescent="0.3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hidden="1" x14ac:dyDescent="0.3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hidden="1" x14ac:dyDescent="0.3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hidden="1" x14ac:dyDescent="0.3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hidden="1" x14ac:dyDescent="0.3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hidden="1" x14ac:dyDescent="0.3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hidden="1" x14ac:dyDescent="0.3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hidden="1" x14ac:dyDescent="0.3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hidden="1" x14ac:dyDescent="0.3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hidden="1" x14ac:dyDescent="0.3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hidden="1" x14ac:dyDescent="0.3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hidden="1" x14ac:dyDescent="0.3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hidden="1" x14ac:dyDescent="0.3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hidden="1" x14ac:dyDescent="0.3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hidden="1" x14ac:dyDescent="0.3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hidden="1" x14ac:dyDescent="0.3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hidden="1" x14ac:dyDescent="0.3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hidden="1" x14ac:dyDescent="0.3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hidden="1" x14ac:dyDescent="0.3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hidden="1" x14ac:dyDescent="0.3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hidden="1" x14ac:dyDescent="0.3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hidden="1" x14ac:dyDescent="0.3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hidden="1" x14ac:dyDescent="0.3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hidden="1" x14ac:dyDescent="0.3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hidden="1" x14ac:dyDescent="0.3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hidden="1" x14ac:dyDescent="0.3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hidden="1" x14ac:dyDescent="0.3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hidden="1" x14ac:dyDescent="0.3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hidden="1" x14ac:dyDescent="0.3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hidden="1" x14ac:dyDescent="0.3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hidden="1" x14ac:dyDescent="0.3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hidden="1" x14ac:dyDescent="0.3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hidden="1" x14ac:dyDescent="0.3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hidden="1" x14ac:dyDescent="0.3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hidden="1" x14ac:dyDescent="0.3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hidden="1" x14ac:dyDescent="0.3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hidden="1" x14ac:dyDescent="0.3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hidden="1" x14ac:dyDescent="0.3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hidden="1" x14ac:dyDescent="0.3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hidden="1" x14ac:dyDescent="0.3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hidden="1" x14ac:dyDescent="0.3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hidden="1" x14ac:dyDescent="0.3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hidden="1" x14ac:dyDescent="0.3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hidden="1" x14ac:dyDescent="0.3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hidden="1" x14ac:dyDescent="0.3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hidden="1" x14ac:dyDescent="0.3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hidden="1" x14ac:dyDescent="0.3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hidden="1" x14ac:dyDescent="0.3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hidden="1" x14ac:dyDescent="0.3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hidden="1" x14ac:dyDescent="0.3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hidden="1" x14ac:dyDescent="0.3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hidden="1" x14ac:dyDescent="0.3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hidden="1" x14ac:dyDescent="0.3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hidden="1" x14ac:dyDescent="0.3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hidden="1" x14ac:dyDescent="0.3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hidden="1" x14ac:dyDescent="0.3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hidden="1" x14ac:dyDescent="0.3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hidden="1" x14ac:dyDescent="0.3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hidden="1" x14ac:dyDescent="0.3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hidden="1" x14ac:dyDescent="0.3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hidden="1" x14ac:dyDescent="0.3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hidden="1" x14ac:dyDescent="0.3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hidden="1" x14ac:dyDescent="0.3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hidden="1" x14ac:dyDescent="0.3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hidden="1" x14ac:dyDescent="0.3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hidden="1" x14ac:dyDescent="0.3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hidden="1" x14ac:dyDescent="0.3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hidden="1" x14ac:dyDescent="0.3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hidden="1" x14ac:dyDescent="0.3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hidden="1" x14ac:dyDescent="0.3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hidden="1" x14ac:dyDescent="0.3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hidden="1" x14ac:dyDescent="0.3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hidden="1" x14ac:dyDescent="0.3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hidden="1" x14ac:dyDescent="0.3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hidden="1" x14ac:dyDescent="0.3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hidden="1" x14ac:dyDescent="0.3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hidden="1" x14ac:dyDescent="0.3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hidden="1" x14ac:dyDescent="0.3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hidden="1" x14ac:dyDescent="0.3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hidden="1" x14ac:dyDescent="0.3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hidden="1" x14ac:dyDescent="0.3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hidden="1" x14ac:dyDescent="0.3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hidden="1" x14ac:dyDescent="0.3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hidden="1" x14ac:dyDescent="0.3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hidden="1" x14ac:dyDescent="0.3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hidden="1" x14ac:dyDescent="0.3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hidden="1" x14ac:dyDescent="0.3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hidden="1" x14ac:dyDescent="0.3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hidden="1" x14ac:dyDescent="0.3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hidden="1" x14ac:dyDescent="0.3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hidden="1" x14ac:dyDescent="0.3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hidden="1" x14ac:dyDescent="0.3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hidden="1" x14ac:dyDescent="0.3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hidden="1" x14ac:dyDescent="0.3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hidden="1" x14ac:dyDescent="0.3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hidden="1" x14ac:dyDescent="0.3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hidden="1" x14ac:dyDescent="0.3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hidden="1" x14ac:dyDescent="0.3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hidden="1" x14ac:dyDescent="0.3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hidden="1" x14ac:dyDescent="0.3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hidden="1" x14ac:dyDescent="0.3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hidden="1" x14ac:dyDescent="0.3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hidden="1" x14ac:dyDescent="0.3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hidden="1" x14ac:dyDescent="0.3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hidden="1" x14ac:dyDescent="0.3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hidden="1" x14ac:dyDescent="0.3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hidden="1" x14ac:dyDescent="0.3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hidden="1" x14ac:dyDescent="0.3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hidden="1" x14ac:dyDescent="0.3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hidden="1" x14ac:dyDescent="0.3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hidden="1" x14ac:dyDescent="0.3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hidden="1" x14ac:dyDescent="0.3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hidden="1" x14ac:dyDescent="0.3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hidden="1" x14ac:dyDescent="0.3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hidden="1" x14ac:dyDescent="0.3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hidden="1" x14ac:dyDescent="0.3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hidden="1" x14ac:dyDescent="0.3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hidden="1" x14ac:dyDescent="0.3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hidden="1" x14ac:dyDescent="0.3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hidden="1" x14ac:dyDescent="0.3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hidden="1" x14ac:dyDescent="0.3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hidden="1" x14ac:dyDescent="0.3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hidden="1" x14ac:dyDescent="0.3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hidden="1" x14ac:dyDescent="0.3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hidden="1" x14ac:dyDescent="0.3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hidden="1" x14ac:dyDescent="0.3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hidden="1" x14ac:dyDescent="0.3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hidden="1" x14ac:dyDescent="0.3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hidden="1" x14ac:dyDescent="0.3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hidden="1" x14ac:dyDescent="0.3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hidden="1" x14ac:dyDescent="0.3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hidden="1" x14ac:dyDescent="0.3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hidden="1" x14ac:dyDescent="0.3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hidden="1" x14ac:dyDescent="0.3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hidden="1" x14ac:dyDescent="0.3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hidden="1" x14ac:dyDescent="0.3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hidden="1" x14ac:dyDescent="0.3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hidden="1" x14ac:dyDescent="0.3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hidden="1" x14ac:dyDescent="0.3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hidden="1" x14ac:dyDescent="0.3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hidden="1" x14ac:dyDescent="0.3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hidden="1" x14ac:dyDescent="0.3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hidden="1" x14ac:dyDescent="0.3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hidden="1" x14ac:dyDescent="0.3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hidden="1" x14ac:dyDescent="0.3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hidden="1" x14ac:dyDescent="0.3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hidden="1" x14ac:dyDescent="0.3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hidden="1" x14ac:dyDescent="0.3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hidden="1" x14ac:dyDescent="0.3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hidden="1" x14ac:dyDescent="0.3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hidden="1" x14ac:dyDescent="0.3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hidden="1" x14ac:dyDescent="0.3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hidden="1" x14ac:dyDescent="0.3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hidden="1" x14ac:dyDescent="0.3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hidden="1" x14ac:dyDescent="0.3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hidden="1" x14ac:dyDescent="0.3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hidden="1" x14ac:dyDescent="0.3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hidden="1" x14ac:dyDescent="0.3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hidden="1" x14ac:dyDescent="0.3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hidden="1" x14ac:dyDescent="0.3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hidden="1" x14ac:dyDescent="0.3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hidden="1" x14ac:dyDescent="0.3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hidden="1" x14ac:dyDescent="0.3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hidden="1" x14ac:dyDescent="0.3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hidden="1" x14ac:dyDescent="0.3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hidden="1" x14ac:dyDescent="0.3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hidden="1" x14ac:dyDescent="0.3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hidden="1" x14ac:dyDescent="0.3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hidden="1" x14ac:dyDescent="0.3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hidden="1" x14ac:dyDescent="0.3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hidden="1" x14ac:dyDescent="0.3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hidden="1" x14ac:dyDescent="0.3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hidden="1" x14ac:dyDescent="0.3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hidden="1" x14ac:dyDescent="0.3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hidden="1" x14ac:dyDescent="0.3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hidden="1" x14ac:dyDescent="0.3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hidden="1" x14ac:dyDescent="0.3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hidden="1" x14ac:dyDescent="0.3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hidden="1" x14ac:dyDescent="0.3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hidden="1" x14ac:dyDescent="0.3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hidden="1" x14ac:dyDescent="0.3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hidden="1" x14ac:dyDescent="0.3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hidden="1" x14ac:dyDescent="0.3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hidden="1" x14ac:dyDescent="0.3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hidden="1" x14ac:dyDescent="0.3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hidden="1" x14ac:dyDescent="0.3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hidden="1" x14ac:dyDescent="0.3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hidden="1" x14ac:dyDescent="0.3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hidden="1" x14ac:dyDescent="0.3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hidden="1" x14ac:dyDescent="0.3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hidden="1" x14ac:dyDescent="0.3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hidden="1" x14ac:dyDescent="0.3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hidden="1" x14ac:dyDescent="0.3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hidden="1" x14ac:dyDescent="0.3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hidden="1" x14ac:dyDescent="0.3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hidden="1" x14ac:dyDescent="0.3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hidden="1" x14ac:dyDescent="0.3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hidden="1" x14ac:dyDescent="0.3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hidden="1" x14ac:dyDescent="0.3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hidden="1" x14ac:dyDescent="0.3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hidden="1" x14ac:dyDescent="0.3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hidden="1" x14ac:dyDescent="0.3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hidden="1" x14ac:dyDescent="0.3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hidden="1" x14ac:dyDescent="0.3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hidden="1" x14ac:dyDescent="0.3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hidden="1" x14ac:dyDescent="0.3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hidden="1" x14ac:dyDescent="0.3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hidden="1" x14ac:dyDescent="0.3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hidden="1" x14ac:dyDescent="0.3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hidden="1" x14ac:dyDescent="0.3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hidden="1" x14ac:dyDescent="0.3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hidden="1" x14ac:dyDescent="0.3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hidden="1" x14ac:dyDescent="0.3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hidden="1" x14ac:dyDescent="0.3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hidden="1" x14ac:dyDescent="0.3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hidden="1" x14ac:dyDescent="0.3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hidden="1" x14ac:dyDescent="0.3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hidden="1" x14ac:dyDescent="0.3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hidden="1" x14ac:dyDescent="0.3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hidden="1" x14ac:dyDescent="0.3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9084-FB26-45D3-BFA1-837DB322DA5A}">
  <sheetPr>
    <pageSetUpPr fitToPage="1"/>
  </sheetPr>
  <dimension ref="A1:AE57"/>
  <sheetViews>
    <sheetView workbookViewId="0">
      <selection activeCell="C29" sqref="C29"/>
    </sheetView>
  </sheetViews>
  <sheetFormatPr defaultRowHeight="14.4" x14ac:dyDescent="0.3"/>
  <cols>
    <col min="1" max="1" width="16.109375" customWidth="1"/>
    <col min="2" max="2" width="12.21875" customWidth="1"/>
    <col min="3" max="3" width="5.5546875" customWidth="1"/>
    <col min="4" max="4" width="16" bestFit="1" customWidth="1"/>
    <col min="6" max="6" width="6.5546875" customWidth="1"/>
    <col min="12" max="12" width="5.109375" customWidth="1"/>
    <col min="13" max="13" width="11.44140625" customWidth="1"/>
    <col min="14" max="14" width="9.77734375" customWidth="1"/>
    <col min="15" max="15" width="11.88671875" customWidth="1"/>
    <col min="16" max="16" width="12.109375" customWidth="1"/>
    <col min="17" max="17" width="6.109375" customWidth="1"/>
    <col min="18" max="18" width="4.77734375" customWidth="1"/>
    <col min="19" max="19" width="5" customWidth="1"/>
    <col min="20" max="20" width="11.6640625" customWidth="1"/>
    <col min="21" max="21" width="10.88671875" customWidth="1"/>
    <col min="23" max="23" width="9.44140625" customWidth="1"/>
    <col min="24" max="24" width="8.77734375" customWidth="1"/>
    <col min="25" max="25" width="6.44140625" customWidth="1"/>
    <col min="26" max="26" width="15.21875" bestFit="1" customWidth="1"/>
    <col min="28" max="28" width="11.88671875" customWidth="1"/>
    <col min="30" max="30" width="7.77734375" customWidth="1"/>
    <col min="31" max="31" width="10.109375" customWidth="1"/>
  </cols>
  <sheetData>
    <row r="1" spans="1:31" x14ac:dyDescent="0.3">
      <c r="A1" s="6" t="s">
        <v>76</v>
      </c>
      <c r="B1" s="7"/>
      <c r="D1" s="11" t="s">
        <v>82</v>
      </c>
      <c r="E1" s="12"/>
      <c r="G1" s="11" t="s">
        <v>88</v>
      </c>
      <c r="H1" s="11"/>
      <c r="I1" s="12"/>
      <c r="J1" s="11"/>
      <c r="K1" s="11"/>
      <c r="M1" s="11" t="s">
        <v>104</v>
      </c>
      <c r="N1" s="11"/>
      <c r="O1" s="11"/>
      <c r="P1" s="11"/>
      <c r="Q1" s="11"/>
      <c r="S1" s="11" t="s">
        <v>109</v>
      </c>
      <c r="T1" s="11"/>
      <c r="U1" s="11"/>
      <c r="V1" s="11"/>
      <c r="W1" s="11"/>
      <c r="X1" s="11"/>
      <c r="Z1" s="11" t="s">
        <v>111</v>
      </c>
      <c r="AA1" s="11"/>
      <c r="AB1" s="11"/>
      <c r="AC1" s="11"/>
      <c r="AD1" s="11"/>
      <c r="AE1" s="11"/>
    </row>
    <row r="2" spans="1:31" x14ac:dyDescent="0.3">
      <c r="A2" s="8" t="s">
        <v>52</v>
      </c>
      <c r="B2" s="8" t="s">
        <v>75</v>
      </c>
      <c r="D2" s="9" t="s">
        <v>83</v>
      </c>
      <c r="E2" s="2">
        <f>SUMIFS(MonthlySales[Revenue],MonthlySales[Region],Region,MonthlySales[Year],CurYear,MonthlySales[Month],CurMonth)</f>
        <v>69037.8</v>
      </c>
      <c r="G2" s="13" t="s">
        <v>89</v>
      </c>
      <c r="H2" s="13" t="s">
        <v>49</v>
      </c>
      <c r="I2" s="13">
        <f>PrevYear</f>
        <v>2020</v>
      </c>
      <c r="J2" s="13">
        <f>CurYear</f>
        <v>2021</v>
      </c>
      <c r="K2" s="13" t="s">
        <v>75</v>
      </c>
      <c r="M2" s="13" t="s">
        <v>63</v>
      </c>
      <c r="N2" s="13" t="s">
        <v>46</v>
      </c>
      <c r="O2" s="17" t="s">
        <v>105</v>
      </c>
      <c r="P2" s="17" t="s">
        <v>87</v>
      </c>
      <c r="Q2" s="17" t="s">
        <v>106</v>
      </c>
      <c r="S2" s="17" t="s">
        <v>106</v>
      </c>
      <c r="T2" s="17" t="s">
        <v>63</v>
      </c>
      <c r="U2" s="17" t="s">
        <v>46</v>
      </c>
      <c r="V2" s="17" t="s">
        <v>87</v>
      </c>
      <c r="W2" s="17" t="s">
        <v>75</v>
      </c>
      <c r="X2" s="17" t="s">
        <v>75</v>
      </c>
      <c r="Z2" s="17" t="s">
        <v>112</v>
      </c>
      <c r="AA2" s="17" t="s">
        <v>46</v>
      </c>
      <c r="AB2" s="17" t="s">
        <v>105</v>
      </c>
      <c r="AC2" s="17" t="s">
        <v>113</v>
      </c>
      <c r="AD2" s="17" t="s">
        <v>114</v>
      </c>
      <c r="AE2" s="17" t="s">
        <v>115</v>
      </c>
    </row>
    <row r="3" spans="1:31" x14ac:dyDescent="0.3">
      <c r="A3" t="str" cm="1">
        <f t="array" ref="A3:A5">_xlfn.UNIQUE(MonthlySales[Region])</f>
        <v>Los Angeles</v>
      </c>
      <c r="B3" t="str">
        <f>Dashboard!C6</f>
        <v>New York</v>
      </c>
      <c r="D3" s="9" t="s">
        <v>84</v>
      </c>
      <c r="E3" s="2">
        <f>SUMIFS(MonthlySales[Revenue],MonthlySales[Region],Region,MonthlySales[Year],PrevYear,MonthlySales[Month],CurMonth)</f>
        <v>41568.47</v>
      </c>
      <c r="G3">
        <v>1</v>
      </c>
      <c r="H3" t="s">
        <v>90</v>
      </c>
      <c r="I3" s="2">
        <f>SUMIFS(MonthlySales[[Revenue]:[Revenue]],MonthlySales[[Region]:[Region]],Region,MonthlySales[[Year]:[Year]],I$2,MonthlySales[[Month]:[Month]],$G3)</f>
        <v>31544.950000000004</v>
      </c>
      <c r="J3" s="3">
        <f>IF($G3&gt;CurMonth,NA(),SUMIFS(MonthlySales[[Revenue]:[Revenue]],MonthlySales[[Region]:[Region]],Region,MonthlySales[[Year]:[Year]],J$2,MonthlySales[[Month]:[Month]],$G3))</f>
        <v>45431.029999999984</v>
      </c>
      <c r="K3" s="3" t="e">
        <f t="shared" ref="K3:K14" si="0">IF($G3=CurMonth,$J3,NA())</f>
        <v>#N/A</v>
      </c>
      <c r="M3" t="s">
        <v>57</v>
      </c>
      <c r="N3" s="2">
        <f>SUMIFS(MonthlySales[Revenue],MonthlySales[Store Name],$M3,MonthlySales[Year],CurYear,MonthlySales[Month],CurMonth)</f>
        <v>36101.759999999995</v>
      </c>
      <c r="O3" s="2">
        <f>SUMIFS(MonthlySales[Revenue],MonthlySales[Store Name],$M3,MonthlySales[Year],PMYear,MonthlySales[Month],PrevMonth)</f>
        <v>30245.009999999995</v>
      </c>
      <c r="P3" s="16">
        <f t="shared" ref="P3:P12" si="1">$N3/$O3-1</f>
        <v>0.19364351342585118</v>
      </c>
      <c r="Q3" s="18">
        <f>_xlfn.RANK.AVG($N3,$N$3:$N$12,1)</f>
        <v>10</v>
      </c>
      <c r="S3">
        <v>1</v>
      </c>
      <c r="T3" t="str">
        <f>INDEX($M$3:$P$12,MATCH($S3,$Q$3:$Q$12,0),MATCH(T$2,$M$2:$P$2,0))</f>
        <v>Hollywood</v>
      </c>
      <c r="U3" s="2">
        <f t="shared" ref="U3:V3" si="2">INDEX($M$3:$P$12,MATCH($S3,$Q$3:$Q$12,0),MATCH(U$2,$M$2:$P$2,0))</f>
        <v>12894.550000000001</v>
      </c>
      <c r="V3" s="16">
        <f t="shared" si="2"/>
        <v>0.38778064659166622</v>
      </c>
      <c r="W3" s="2">
        <f>IF(_xlfn.XLOOKUP($T3,MonthlySales[Store Name],MonthlySales[Region])=Region,$U3,0)</f>
        <v>0</v>
      </c>
      <c r="X3" s="16">
        <f>IF(_xlfn.XLOOKUP($T3,MonthlySales[Store Name],MonthlySales[Region])=Region,$V3,0)</f>
        <v>0</v>
      </c>
      <c r="Z3" t="s">
        <v>13</v>
      </c>
      <c r="AA3" s="2">
        <f>SUMIFS(MonthlySales[Revenue],MonthlySales[Region],Region,MonthlySales[Year],CurYear,MonthlySales[Month],CurMonth,MonthlySales[Product Name],$Z3)</f>
        <v>1551.03</v>
      </c>
      <c r="AB3" s="2">
        <f>SUMIFS(MonthlySales[Revenue],MonthlySales[Region],Region,MonthlySales[Year],PMYear,MonthlySales[Month],PrevMonth,MonthlySales[Product Name],$Z3)</f>
        <v>2638.3500000000004</v>
      </c>
      <c r="AC3" s="2">
        <f>$AA3-$AB3</f>
        <v>-1087.3200000000004</v>
      </c>
      <c r="AD3">
        <f>_xlfn.RANK.AVG($AC3,$AC$3:$AC$36,0)</f>
        <v>34</v>
      </c>
      <c r="AE3">
        <f>_xlfn.RANK.AVG($AC3,$AC$3:$AC$36,1)</f>
        <v>1</v>
      </c>
    </row>
    <row r="4" spans="1:31" x14ac:dyDescent="0.3">
      <c r="A4" t="str">
        <v>New York</v>
      </c>
      <c r="D4" s="9" t="s">
        <v>85</v>
      </c>
      <c r="E4" s="2" cm="1">
        <f t="array" ref="E4">SUMIFS(MonthlySales[Revenue],MonthlySales[Region],Region,MonthlySales[Year],PMYear,MonthlySales[Month],PrevMonth)</f>
        <v>61649.439999999981</v>
      </c>
      <c r="G4">
        <v>2</v>
      </c>
      <c r="H4" t="s">
        <v>91</v>
      </c>
      <c r="I4" s="2">
        <f>SUMIFS(MonthlySales[[Revenue]:[Revenue]],MonthlySales[[Region]:[Region]],Region,MonthlySales[[Year]:[Year]],I$2,MonthlySales[[Month]:[Month]],$G4)</f>
        <v>31002.100000000009</v>
      </c>
      <c r="J4" s="3">
        <f>IF($G4&gt;CurMonth,NA(),SUMIFS(MonthlySales[[Revenue]:[Revenue]],MonthlySales[[Region]:[Region]],Region,MonthlySales[[Year]:[Year]],J$2,MonthlySales[[Month]:[Month]],$G4))</f>
        <v>42456.219999999987</v>
      </c>
      <c r="K4" s="3" t="e">
        <f t="shared" si="0"/>
        <v>#N/A</v>
      </c>
      <c r="M4" t="s">
        <v>61</v>
      </c>
      <c r="N4" s="2">
        <f>SUMIFS(MonthlySales[Revenue],MonthlySales[Store Name],$M4,MonthlySales[Year],CurYear,MonthlySales[Month],CurMonth)</f>
        <v>32052.109999999993</v>
      </c>
      <c r="O4" s="2">
        <f>SUMIFS(MonthlySales[Revenue],MonthlySales[Store Name],$M4,MonthlySales[Year],PMYear,MonthlySales[Month],PrevMonth)</f>
        <v>25228.359999999997</v>
      </c>
      <c r="P4" s="16">
        <f t="shared" si="1"/>
        <v>0.27047933357538878</v>
      </c>
      <c r="Q4" s="18">
        <f t="shared" ref="Q4:Q12" si="3">_xlfn.RANK.AVG($N4,$N$3:$N$12,1)</f>
        <v>9</v>
      </c>
      <c r="S4">
        <v>2</v>
      </c>
      <c r="T4" t="str">
        <f t="shared" ref="T4:V12" si="4">INDEX($M$3:$P$12,MATCH($S4,$Q$3:$Q$12,0),MATCH(T$2,$M$2:$P$2,0))</f>
        <v>Beverly Hills</v>
      </c>
      <c r="U4" s="2">
        <f t="shared" si="4"/>
        <v>14836.320000000002</v>
      </c>
      <c r="V4" s="16">
        <f t="shared" si="4"/>
        <v>0.27062777215864209</v>
      </c>
      <c r="W4" s="2">
        <f>IF(_xlfn.XLOOKUP($T4,MonthlySales[Store Name],MonthlySales[Region])=Region,$U4,0)</f>
        <v>0</v>
      </c>
      <c r="X4" s="16">
        <f>IF(_xlfn.XLOOKUP($T4,MonthlySales[Store Name],MonthlySales[Region])=Region,$V4,0)</f>
        <v>0</v>
      </c>
      <c r="Z4" t="s">
        <v>24</v>
      </c>
      <c r="AA4" s="2">
        <f>SUMIFS(MonthlySales[Revenue],MonthlySales[Region],Region,MonthlySales[Year],CurYear,MonthlySales[Month],CurMonth,MonthlySales[Product Name],$Z4)</f>
        <v>2286.2399999999998</v>
      </c>
      <c r="AB4" s="2">
        <f>SUMIFS(MonthlySales[Revenue],MonthlySales[Region],Region,MonthlySales[Year],PMYear,MonthlySales[Month],PrevMonth,MonthlySales[Product Name],$Z4)</f>
        <v>1493.85</v>
      </c>
      <c r="AC4" s="2">
        <f t="shared" ref="AC4:AC36" si="5">$AA4-$AB4</f>
        <v>792.38999999999987</v>
      </c>
      <c r="AD4">
        <f t="shared" ref="AD4:AD36" si="6">_xlfn.RANK.AVG($AC4,$AC$3:$AC$36,0)</f>
        <v>7</v>
      </c>
      <c r="AE4">
        <f t="shared" ref="AE4:AE36" si="7">_xlfn.RANK.AVG($AC4,$AC$3:$AC$36,1)</f>
        <v>28</v>
      </c>
    </row>
    <row r="5" spans="1:31" x14ac:dyDescent="0.3">
      <c r="A5" t="str">
        <v>Chicago</v>
      </c>
      <c r="D5" s="9" t="s">
        <v>86</v>
      </c>
      <c r="E5" s="21">
        <f>$E$2 / $E$3 -1</f>
        <v>0.66082129075234186</v>
      </c>
      <c r="G5">
        <v>3</v>
      </c>
      <c r="H5" t="s">
        <v>92</v>
      </c>
      <c r="I5" s="2">
        <f>SUMIFS(MonthlySales[[Revenue]:[Revenue]],MonthlySales[[Region]:[Region]],Region,MonthlySales[[Year]:[Year]],I$2,MonthlySales[[Month]:[Month]],$G5)</f>
        <v>40942.11</v>
      </c>
      <c r="J5" s="3">
        <f>IF($G5&gt;CurMonth,NA(),SUMIFS(MonthlySales[[Revenue]:[Revenue]],MonthlySales[[Region]:[Region]],Region,MonthlySales[[Year]:[Year]],J$2,MonthlySales[[Month]:[Month]],$G5))</f>
        <v>58945.410000000011</v>
      </c>
      <c r="K5" s="3" t="e">
        <f t="shared" si="0"/>
        <v>#N/A</v>
      </c>
      <c r="M5" t="s">
        <v>60</v>
      </c>
      <c r="N5" s="2">
        <f>SUMIFS(MonthlySales[Revenue],MonthlySales[Store Name],$M5,MonthlySales[Year],CurYear,MonthlySales[Month],CurMonth)</f>
        <v>24068.03</v>
      </c>
      <c r="O5" s="2">
        <f>SUMIFS(MonthlySales[Revenue],MonthlySales[Store Name],$M5,MonthlySales[Year],PMYear,MonthlySales[Month],PrevMonth)</f>
        <v>22176.43</v>
      </c>
      <c r="P5" s="16">
        <f t="shared" si="1"/>
        <v>8.5297768847375277E-2</v>
      </c>
      <c r="Q5" s="18">
        <f t="shared" si="3"/>
        <v>8</v>
      </c>
      <c r="S5">
        <v>3</v>
      </c>
      <c r="T5" t="str">
        <f t="shared" si="4"/>
        <v>Michigan Ave</v>
      </c>
      <c r="U5" s="2">
        <f t="shared" si="4"/>
        <v>16131.78</v>
      </c>
      <c r="V5" s="16">
        <f t="shared" si="4"/>
        <v>-0.1788871560156039</v>
      </c>
      <c r="W5" s="2">
        <f>IF(_xlfn.XLOOKUP($T5,MonthlySales[Store Name],MonthlySales[Region])=Region,$U5,0)</f>
        <v>0</v>
      </c>
      <c r="X5" s="16">
        <f>IF(_xlfn.XLOOKUP($T5,MonthlySales[Store Name],MonthlySales[Region])=Region,$V5,0)</f>
        <v>0</v>
      </c>
      <c r="Z5" t="s">
        <v>18</v>
      </c>
      <c r="AA5" s="2">
        <f>SUMIFS(MonthlySales[Revenue],MonthlySales[Region],Region,MonthlySales[Year],CurYear,MonthlySales[Month],CurMonth,MonthlySales[Product Name],$Z5)</f>
        <v>597.54</v>
      </c>
      <c r="AB5" s="2">
        <f>SUMIFS(MonthlySales[Revenue],MonthlySales[Region],Region,MonthlySales[Year],PMYear,MonthlySales[Month],PrevMonth,MonthlySales[Product Name],$Z5)</f>
        <v>389.70000000000005</v>
      </c>
      <c r="AC5" s="2">
        <f t="shared" si="5"/>
        <v>207.83999999999992</v>
      </c>
      <c r="AD5">
        <f t="shared" si="6"/>
        <v>13</v>
      </c>
      <c r="AE5">
        <f t="shared" si="7"/>
        <v>22</v>
      </c>
    </row>
    <row r="6" spans="1:31" x14ac:dyDescent="0.3">
      <c r="D6" s="9" t="s">
        <v>87</v>
      </c>
      <c r="E6" s="21">
        <f>$E$2/$E$4 - 1</f>
        <v>0.11984472202829455</v>
      </c>
      <c r="G6">
        <v>4</v>
      </c>
      <c r="H6" t="s">
        <v>93</v>
      </c>
      <c r="I6" s="2">
        <f>SUMIFS(MonthlySales[[Revenue]:[Revenue]],MonthlySales[[Region]:[Region]],Region,MonthlySales[[Year]:[Year]],I$2,MonthlySales[[Month]:[Month]],$G6)</f>
        <v>51274.420000000006</v>
      </c>
      <c r="J6" s="3">
        <f>IF($G6&gt;CurMonth,NA(),SUMIFS(MonthlySales[[Revenue]:[Revenue]],MonthlySales[[Region]:[Region]],Region,MonthlySales[[Year]:[Year]],J$2,MonthlySales[[Month]:[Month]],$G6))</f>
        <v>66317.759999999995</v>
      </c>
      <c r="K6" s="3" t="e">
        <f t="shared" si="0"/>
        <v>#N/A</v>
      </c>
      <c r="M6" t="s">
        <v>62</v>
      </c>
      <c r="N6" s="2">
        <f>SUMIFS(MonthlySales[Revenue],MonthlySales[Store Name],$M6,MonthlySales[Year],CurYear,MonthlySales[Month],CurMonth)</f>
        <v>22817.06</v>
      </c>
      <c r="O6" s="2">
        <f>SUMIFS(MonthlySales[Revenue],MonthlySales[Store Name],$M6,MonthlySales[Year],PMYear,MonthlySales[Month],PrevMonth)</f>
        <v>20167.499999999996</v>
      </c>
      <c r="P6" s="16">
        <f t="shared" si="1"/>
        <v>0.13137771166480761</v>
      </c>
      <c r="Q6" s="18">
        <f t="shared" si="3"/>
        <v>7</v>
      </c>
      <c r="S6">
        <v>4</v>
      </c>
      <c r="T6" t="str">
        <f t="shared" si="4"/>
        <v>Millenium</v>
      </c>
      <c r="U6" s="2">
        <f t="shared" si="4"/>
        <v>20890.14</v>
      </c>
      <c r="V6" s="16">
        <f t="shared" si="4"/>
        <v>-0.13320683521372423</v>
      </c>
      <c r="W6" s="2">
        <f>IF(_xlfn.XLOOKUP($T6,MonthlySales[Store Name],MonthlySales[Region])=Region,$U6,0)</f>
        <v>0</v>
      </c>
      <c r="X6" s="16">
        <f>IF(_xlfn.XLOOKUP($T6,MonthlySales[Store Name],MonthlySales[Region])=Region,$V6,0)</f>
        <v>0</v>
      </c>
      <c r="Z6" t="s">
        <v>30</v>
      </c>
      <c r="AA6" s="2">
        <f>SUMIFS(MonthlySales[Revenue],MonthlySales[Region],Region,MonthlySales[Year],CurYear,MonthlySales[Month],CurMonth,MonthlySales[Product Name],$Z6)</f>
        <v>239.76000000000002</v>
      </c>
      <c r="AB6" s="2">
        <f>SUMIFS(MonthlySales[Revenue],MonthlySales[Region],Region,MonthlySales[Year],PMYear,MonthlySales[Month],PrevMonth,MonthlySales[Product Name],$Z6)</f>
        <v>419.58</v>
      </c>
      <c r="AC6" s="2">
        <f t="shared" si="5"/>
        <v>-179.81999999999996</v>
      </c>
      <c r="AD6">
        <f t="shared" si="6"/>
        <v>27</v>
      </c>
      <c r="AE6">
        <f t="shared" si="7"/>
        <v>8</v>
      </c>
    </row>
    <row r="7" spans="1:31" x14ac:dyDescent="0.3">
      <c r="A7" s="6" t="s">
        <v>77</v>
      </c>
      <c r="B7" s="6"/>
      <c r="G7">
        <v>5</v>
      </c>
      <c r="H7" t="s">
        <v>94</v>
      </c>
      <c r="I7" s="2">
        <f>SUMIFS(MonthlySales[[Revenue]:[Revenue]],MonthlySales[[Region]:[Region]],Region,MonthlySales[[Year]:[Year]],I$2,MonthlySales[[Month]:[Month]],$G7)</f>
        <v>39052.43</v>
      </c>
      <c r="J7" s="3">
        <f>IF($G7&gt;CurMonth,NA(),SUMIFS(MonthlySales[[Revenue]:[Revenue]],MonthlySales[[Region]:[Region]],Region,MonthlySales[[Year]:[Year]],J$2,MonthlySales[[Month]:[Month]],$G7))</f>
        <v>63906.600000000006</v>
      </c>
      <c r="K7" s="3" t="e">
        <f t="shared" si="0"/>
        <v>#N/A</v>
      </c>
      <c r="M7" t="s">
        <v>58</v>
      </c>
      <c r="N7" s="2">
        <f>SUMIFS(MonthlySales[Revenue],MonthlySales[Store Name],$M7,MonthlySales[Year],CurYear,MonthlySales[Month],CurMonth)</f>
        <v>22152.709999999995</v>
      </c>
      <c r="O7" s="2">
        <f>SUMIFS(MonthlySales[Revenue],MonthlySales[Store Name],$M7,MonthlySales[Year],PMYear,MonthlySales[Month],PrevMonth)</f>
        <v>19305.510000000002</v>
      </c>
      <c r="P7" s="16">
        <f t="shared" si="1"/>
        <v>0.1474812113225703</v>
      </c>
      <c r="Q7" s="18">
        <f t="shared" si="3"/>
        <v>6</v>
      </c>
      <c r="S7">
        <v>5</v>
      </c>
      <c r="T7" t="str">
        <f t="shared" si="4"/>
        <v>Lincoln Park</v>
      </c>
      <c r="U7" s="2">
        <f t="shared" si="4"/>
        <v>21829.790000000008</v>
      </c>
      <c r="V7" s="16">
        <f t="shared" si="4"/>
        <v>0.23712440332117013</v>
      </c>
      <c r="W7" s="2">
        <f>IF(_xlfn.XLOOKUP($T7,MonthlySales[Store Name],MonthlySales[Region])=Region,$U7,0)</f>
        <v>0</v>
      </c>
      <c r="X7" s="16">
        <f>IF(_xlfn.XLOOKUP($T7,MonthlySales[Store Name],MonthlySales[Region])=Region,$V7,0)</f>
        <v>0</v>
      </c>
      <c r="Z7" t="s">
        <v>20</v>
      </c>
      <c r="AA7" s="2">
        <f>SUMIFS(MonthlySales[Revenue],MonthlySales[Region],Region,MonthlySales[Year],CurYear,MonthlySales[Month],CurMonth,MonthlySales[Product Name],$Z7)</f>
        <v>3297.8</v>
      </c>
      <c r="AB7" s="2">
        <f>SUMIFS(MonthlySales[Revenue],MonthlySales[Region],Region,MonthlySales[Year],PMYear,MonthlySales[Month],PrevMonth,MonthlySales[Product Name],$Z7)</f>
        <v>3117.92</v>
      </c>
      <c r="AC7" s="2">
        <f t="shared" si="5"/>
        <v>179.88000000000011</v>
      </c>
      <c r="AD7">
        <f t="shared" si="6"/>
        <v>15</v>
      </c>
      <c r="AE7">
        <f t="shared" si="7"/>
        <v>20</v>
      </c>
    </row>
    <row r="8" spans="1:31" x14ac:dyDescent="0.3">
      <c r="A8" s="9" t="s">
        <v>78</v>
      </c>
      <c r="B8" s="10">
        <f>MAX(MonthlySales[Year])</f>
        <v>2021</v>
      </c>
      <c r="G8">
        <v>6</v>
      </c>
      <c r="H8" t="s">
        <v>95</v>
      </c>
      <c r="I8" s="2">
        <f>SUMIFS(MonthlySales[[Revenue]:[Revenue]],MonthlySales[[Region]:[Region]],Region,MonthlySales[[Year]:[Year]],I$2,MonthlySales[[Month]:[Month]],$G8)</f>
        <v>47915.380000000005</v>
      </c>
      <c r="J8" s="3">
        <f>IF($G8&gt;CurMonth,NA(),SUMIFS(MonthlySales[[Revenue]:[Revenue]],MonthlySales[[Region]:[Region]],Region,MonthlySales[[Year]:[Year]],J$2,MonthlySales[[Month]:[Month]],$G8))</f>
        <v>61649.439999999981</v>
      </c>
      <c r="K8" s="3" t="e">
        <f t="shared" si="0"/>
        <v>#N/A</v>
      </c>
      <c r="M8" t="s">
        <v>53</v>
      </c>
      <c r="N8" s="2">
        <f>SUMIFS(MonthlySales[Revenue],MonthlySales[Store Name],$M8,MonthlySales[Year],CurYear,MonthlySales[Month],CurMonth)</f>
        <v>21829.790000000008</v>
      </c>
      <c r="O8" s="2">
        <f>SUMIFS(MonthlySales[Revenue],MonthlySales[Store Name],$M8,MonthlySales[Year],PMYear,MonthlySales[Month],PrevMonth)</f>
        <v>17645.59</v>
      </c>
      <c r="P8" s="16">
        <f t="shared" si="1"/>
        <v>0.23712440332117013</v>
      </c>
      <c r="Q8" s="18">
        <f t="shared" si="3"/>
        <v>5</v>
      </c>
      <c r="S8">
        <v>6</v>
      </c>
      <c r="T8" t="str">
        <f t="shared" si="4"/>
        <v>Fifth Avenue</v>
      </c>
      <c r="U8" s="2">
        <f t="shared" si="4"/>
        <v>22152.709999999995</v>
      </c>
      <c r="V8" s="16">
        <f t="shared" si="4"/>
        <v>0.1474812113225703</v>
      </c>
      <c r="W8" s="2">
        <f>IF(_xlfn.XLOOKUP($T8,MonthlySales[Store Name],MonthlySales[Region])=Region,$U8,0)</f>
        <v>22152.709999999995</v>
      </c>
      <c r="X8" s="16">
        <f>IF(_xlfn.XLOOKUP($T8,MonthlySales[Store Name],MonthlySales[Region])=Region,$V8,0)</f>
        <v>0.1474812113225703</v>
      </c>
      <c r="Z8" t="s">
        <v>25</v>
      </c>
      <c r="AA8" s="2">
        <f>SUMIFS(MonthlySales[Revenue],MonthlySales[Region],Region,MonthlySales[Year],CurYear,MonthlySales[Month],CurMonth,MonthlySales[Product Name],$Z8)</f>
        <v>1087.32</v>
      </c>
      <c r="AB8" s="2">
        <f>SUMIFS(MonthlySales[Revenue],MonthlySales[Region],Region,MonthlySales[Year],PMYear,MonthlySales[Month],PrevMonth,MonthlySales[Product Name],$Z8)</f>
        <v>1471.08</v>
      </c>
      <c r="AC8" s="2">
        <f t="shared" si="5"/>
        <v>-383.76</v>
      </c>
      <c r="AD8">
        <f t="shared" si="6"/>
        <v>30</v>
      </c>
      <c r="AE8">
        <f t="shared" si="7"/>
        <v>5</v>
      </c>
    </row>
    <row r="9" spans="1:31" x14ac:dyDescent="0.3">
      <c r="A9" s="9" t="s">
        <v>79</v>
      </c>
      <c r="B9" s="10">
        <f>_xlfn.MAXIFS(MonthlySales[Month],MonthlySales[Year],CurYear)</f>
        <v>7</v>
      </c>
      <c r="G9">
        <v>7</v>
      </c>
      <c r="H9" t="s">
        <v>96</v>
      </c>
      <c r="I9" s="2">
        <f>SUMIFS(MonthlySales[[Revenue]:[Revenue]],MonthlySales[[Region]:[Region]],Region,MonthlySales[[Year]:[Year]],I$2,MonthlySales[[Month]:[Month]],$G9)</f>
        <v>41568.47</v>
      </c>
      <c r="J9" s="3">
        <f>IF($G9&gt;CurMonth,NA(),SUMIFS(MonthlySales[[Revenue]:[Revenue]],MonthlySales[[Region]:[Region]],Region,MonthlySales[[Year]:[Year]],J$2,MonthlySales[[Month]:[Month]],$G9))</f>
        <v>69037.8</v>
      </c>
      <c r="K9" s="3">
        <f t="shared" si="0"/>
        <v>69037.8</v>
      </c>
      <c r="M9" t="s">
        <v>55</v>
      </c>
      <c r="N9" s="2">
        <f>SUMIFS(MonthlySales[Revenue],MonthlySales[Store Name],$M9,MonthlySales[Year],CurYear,MonthlySales[Month],CurMonth)</f>
        <v>20890.14</v>
      </c>
      <c r="O9" s="2">
        <f>SUMIFS(MonthlySales[Revenue],MonthlySales[Store Name],$M9,MonthlySales[Year],PMYear,MonthlySales[Month],PrevMonth)</f>
        <v>24100.490000000009</v>
      </c>
      <c r="P9" s="16">
        <f t="shared" si="1"/>
        <v>-0.13320683521372423</v>
      </c>
      <c r="Q9" s="18">
        <f t="shared" si="3"/>
        <v>4</v>
      </c>
      <c r="S9">
        <v>7</v>
      </c>
      <c r="T9" t="str">
        <f t="shared" si="4"/>
        <v>Times Square</v>
      </c>
      <c r="U9" s="2">
        <f t="shared" si="4"/>
        <v>22817.06</v>
      </c>
      <c r="V9" s="16">
        <f t="shared" si="4"/>
        <v>0.13137771166480761</v>
      </c>
      <c r="W9" s="2">
        <f>IF(_xlfn.XLOOKUP($T9,MonthlySales[Store Name],MonthlySales[Region])=Region,$U9,0)</f>
        <v>22817.06</v>
      </c>
      <c r="X9" s="16">
        <f>IF(_xlfn.XLOOKUP($T9,MonthlySales[Store Name],MonthlySales[Region])=Region,$V9,0)</f>
        <v>0.13137771166480761</v>
      </c>
      <c r="Z9" t="s">
        <v>8</v>
      </c>
      <c r="AA9" s="2">
        <f>SUMIFS(MonthlySales[Revenue],MonthlySales[Region],Region,MonthlySales[Year],CurYear,MonthlySales[Month],CurMonth,MonthlySales[Product Name],$Z9)</f>
        <v>2173.89</v>
      </c>
      <c r="AB9" s="2">
        <f>SUMIFS(MonthlySales[Revenue],MonthlySales[Region],Region,MonthlySales[Year],PMYear,MonthlySales[Month],PrevMonth,MonthlySales[Product Name],$Z9)</f>
        <v>1817.4</v>
      </c>
      <c r="AC9" s="2">
        <f t="shared" si="5"/>
        <v>356.48999999999978</v>
      </c>
      <c r="AD9">
        <f t="shared" si="6"/>
        <v>12</v>
      </c>
      <c r="AE9">
        <f t="shared" si="7"/>
        <v>23</v>
      </c>
    </row>
    <row r="10" spans="1:31" x14ac:dyDescent="0.3">
      <c r="A10" s="9" t="s">
        <v>80</v>
      </c>
      <c r="B10" s="10">
        <f>CurYear - 1</f>
        <v>2020</v>
      </c>
      <c r="G10">
        <v>8</v>
      </c>
      <c r="H10" t="s">
        <v>97</v>
      </c>
      <c r="I10" s="2">
        <f>SUMIFS(MonthlySales[[Revenue]:[Revenue]],MonthlySales[[Region]:[Region]],Region,MonthlySales[[Year]:[Year]],I$2,MonthlySales[[Month]:[Month]],$G10)</f>
        <v>30149.900000000009</v>
      </c>
      <c r="J10" s="3" t="e">
        <f>IF($G10&gt;CurMonth,NA(),SUMIFS(MonthlySales[[Revenue]:[Revenue]],MonthlySales[[Region]:[Region]],Region,MonthlySales[[Year]:[Year]],J$2,MonthlySales[[Month]:[Month]],$G10))</f>
        <v>#N/A</v>
      </c>
      <c r="K10" s="3" t="e">
        <f t="shared" si="0"/>
        <v>#N/A</v>
      </c>
      <c r="M10" t="s">
        <v>54</v>
      </c>
      <c r="N10" s="2">
        <f>SUMIFS(MonthlySales[Revenue],MonthlySales[Store Name],$M10,MonthlySales[Year],CurYear,MonthlySales[Month],CurMonth)</f>
        <v>16131.78</v>
      </c>
      <c r="O10" s="2">
        <f>SUMIFS(MonthlySales[Revenue],MonthlySales[Store Name],$M10,MonthlySales[Year],PMYear,MonthlySales[Month],PrevMonth)</f>
        <v>19646.239999999998</v>
      </c>
      <c r="P10" s="16">
        <f t="shared" si="1"/>
        <v>-0.1788871560156039</v>
      </c>
      <c r="Q10" s="18">
        <f t="shared" si="3"/>
        <v>3</v>
      </c>
      <c r="S10">
        <v>8</v>
      </c>
      <c r="T10" t="str">
        <f t="shared" si="4"/>
        <v>JFK</v>
      </c>
      <c r="U10" s="2">
        <f t="shared" si="4"/>
        <v>24068.03</v>
      </c>
      <c r="V10" s="16">
        <f t="shared" si="4"/>
        <v>8.5297768847375277E-2</v>
      </c>
      <c r="W10" s="2">
        <f>IF(_xlfn.XLOOKUP($T10,MonthlySales[Store Name],MonthlySales[Region])=Region,$U10,0)</f>
        <v>24068.03</v>
      </c>
      <c r="X10" s="16">
        <f>IF(_xlfn.XLOOKUP($T10,MonthlySales[Store Name],MonthlySales[Region])=Region,$V10,0)</f>
        <v>8.5297768847375277E-2</v>
      </c>
      <c r="Z10" t="s">
        <v>17</v>
      </c>
      <c r="AA10" s="2">
        <f>SUMIFS(MonthlySales[Revenue],MonthlySales[Region],Region,MonthlySales[Year],CurYear,MonthlySales[Month],CurMonth,MonthlySales[Product Name],$Z10)</f>
        <v>2868.39</v>
      </c>
      <c r="AB10" s="2">
        <f>SUMIFS(MonthlySales[Revenue],MonthlySales[Region],Region,MonthlySales[Year],PMYear,MonthlySales[Month],PrevMonth,MonthlySales[Product Name],$Z10)</f>
        <v>2110.0800000000004</v>
      </c>
      <c r="AC10" s="2">
        <f t="shared" si="5"/>
        <v>758.30999999999949</v>
      </c>
      <c r="AD10">
        <f t="shared" si="6"/>
        <v>8</v>
      </c>
      <c r="AE10">
        <f t="shared" si="7"/>
        <v>27</v>
      </c>
    </row>
    <row r="11" spans="1:31" x14ac:dyDescent="0.3">
      <c r="A11" s="9" t="s">
        <v>81</v>
      </c>
      <c r="B11" s="10">
        <f>IF(CurMonth=1,12, CurMonth - 1)</f>
        <v>6</v>
      </c>
      <c r="G11">
        <v>9</v>
      </c>
      <c r="H11" t="s">
        <v>98</v>
      </c>
      <c r="I11" s="2">
        <f>SUMIFS(MonthlySales[[Revenue]:[Revenue]],MonthlySales[[Region]:[Region]],Region,MonthlySales[[Year]:[Year]],I$2,MonthlySales[[Month]:[Month]],$G11)</f>
        <v>34844.409999999982</v>
      </c>
      <c r="J11" s="3" t="e">
        <f>IF($G11&gt;CurMonth,NA(),SUMIFS(MonthlySales[[Revenue]:[Revenue]],MonthlySales[[Region]:[Region]],Region,MonthlySales[[Year]:[Year]],J$2,MonthlySales[[Month]:[Month]],$G11))</f>
        <v>#N/A</v>
      </c>
      <c r="K11" s="3" t="e">
        <f t="shared" si="0"/>
        <v>#N/A</v>
      </c>
      <c r="M11" t="s">
        <v>56</v>
      </c>
      <c r="N11" s="2">
        <f>SUMIFS(MonthlySales[Revenue],MonthlySales[Store Name],$M11,MonthlySales[Year],CurYear,MonthlySales[Month],CurMonth)</f>
        <v>14836.320000000002</v>
      </c>
      <c r="O11" s="2">
        <f>SUMIFS(MonthlySales[Revenue],MonthlySales[Store Name],$M11,MonthlySales[Year],PMYear,MonthlySales[Month],PrevMonth)</f>
        <v>11676.369999999999</v>
      </c>
      <c r="P11" s="16">
        <f t="shared" si="1"/>
        <v>0.27062777215864209</v>
      </c>
      <c r="Q11" s="18">
        <f t="shared" si="3"/>
        <v>2</v>
      </c>
      <c r="S11">
        <v>9</v>
      </c>
      <c r="T11" t="str">
        <f t="shared" si="4"/>
        <v>LAX</v>
      </c>
      <c r="U11" s="2">
        <f t="shared" si="4"/>
        <v>32052.109999999993</v>
      </c>
      <c r="V11" s="16">
        <f t="shared" si="4"/>
        <v>0.27047933357538878</v>
      </c>
      <c r="W11" s="2">
        <f>IF(_xlfn.XLOOKUP($T11,MonthlySales[Store Name],MonthlySales[Region])=Region,$U11,0)</f>
        <v>0</v>
      </c>
      <c r="X11" s="16">
        <f>IF(_xlfn.XLOOKUP($T11,MonthlySales[Store Name],MonthlySales[Region])=Region,$V11,0)</f>
        <v>0</v>
      </c>
      <c r="Z11" t="s">
        <v>28</v>
      </c>
      <c r="AA11" s="2">
        <f>SUMIFS(MonthlySales[Revenue],MonthlySales[Region],Region,MonthlySales[Year],CurYear,MonthlySales[Month],CurMonth,MonthlySales[Product Name],$Z11)</f>
        <v>2413.39</v>
      </c>
      <c r="AB11" s="2">
        <f>SUMIFS(MonthlySales[Revenue],MonthlySales[Region],Region,MonthlySales[Year],PMYear,MonthlySales[Month],PrevMonth,MonthlySales[Product Name],$Z11)</f>
        <v>1004.33</v>
      </c>
      <c r="AC11" s="2">
        <f t="shared" si="5"/>
        <v>1409.06</v>
      </c>
      <c r="AD11">
        <f t="shared" si="6"/>
        <v>2</v>
      </c>
      <c r="AE11">
        <f t="shared" si="7"/>
        <v>33</v>
      </c>
    </row>
    <row r="12" spans="1:31" x14ac:dyDescent="0.3">
      <c r="A12" s="9" t="s">
        <v>103</v>
      </c>
      <c r="B12" s="10">
        <f>IF(CurMonth=1,PrevYear,CurYear)</f>
        <v>2021</v>
      </c>
      <c r="G12">
        <v>10</v>
      </c>
      <c r="H12" t="s">
        <v>99</v>
      </c>
      <c r="I12" s="2">
        <f>SUMIFS(MonthlySales[[Revenue]:[Revenue]],MonthlySales[[Region]:[Region]],Region,MonthlySales[[Year]:[Year]],I$2,MonthlySales[[Month]:[Month]],$G12)</f>
        <v>36809.12000000001</v>
      </c>
      <c r="J12" s="3" t="e">
        <f>IF($G12&gt;CurMonth,NA(),SUMIFS(MonthlySales[[Revenue]:[Revenue]],MonthlySales[[Region]:[Region]],Region,MonthlySales[[Year]:[Year]],J$2,MonthlySales[[Month]:[Month]],$G12))</f>
        <v>#N/A</v>
      </c>
      <c r="K12" s="3" t="e">
        <f t="shared" si="0"/>
        <v>#N/A</v>
      </c>
      <c r="M12" t="s">
        <v>59</v>
      </c>
      <c r="N12" s="2">
        <f>SUMIFS(MonthlySales[Revenue],MonthlySales[Store Name],$M12,MonthlySales[Year],CurYear,MonthlySales[Month],CurMonth)</f>
        <v>12894.550000000001</v>
      </c>
      <c r="O12" s="2">
        <f>SUMIFS(MonthlySales[Revenue],MonthlySales[Store Name],$M12,MonthlySales[Year],PMYear,MonthlySales[Month],PrevMonth)</f>
        <v>9291.49</v>
      </c>
      <c r="P12" s="16">
        <f t="shared" si="1"/>
        <v>0.38778064659166622</v>
      </c>
      <c r="Q12" s="18">
        <f t="shared" si="3"/>
        <v>1</v>
      </c>
      <c r="S12">
        <v>10</v>
      </c>
      <c r="T12" t="str">
        <f t="shared" si="4"/>
        <v>O'Hare</v>
      </c>
      <c r="U12" s="2">
        <f t="shared" si="4"/>
        <v>36101.759999999995</v>
      </c>
      <c r="V12" s="16">
        <f t="shared" si="4"/>
        <v>0.19364351342585118</v>
      </c>
      <c r="W12" s="2">
        <f>IF(_xlfn.XLOOKUP($T12,MonthlySales[Store Name],MonthlySales[Region])=Region,$U12,0)</f>
        <v>0</v>
      </c>
      <c r="X12" s="16">
        <f>IF(_xlfn.XLOOKUP($T12,MonthlySales[Store Name],MonthlySales[Region])=Region,$V12,0)</f>
        <v>0</v>
      </c>
      <c r="Z12" t="s">
        <v>32</v>
      </c>
      <c r="AA12" s="2">
        <f>SUMIFS(MonthlySales[Revenue],MonthlySales[Region],Region,MonthlySales[Year],CurYear,MonthlySales[Month],CurMonth,MonthlySales[Product Name],$Z12)</f>
        <v>4538.87</v>
      </c>
      <c r="AB12" s="2">
        <f>SUMIFS(MonthlySales[Revenue],MonthlySales[Region],Region,MonthlySales[Year],PMYear,MonthlySales[Month],PrevMonth,MonthlySales[Product Name],$Z12)</f>
        <v>5341.14</v>
      </c>
      <c r="AC12" s="2">
        <f t="shared" si="5"/>
        <v>-802.27000000000044</v>
      </c>
      <c r="AD12">
        <f t="shared" si="6"/>
        <v>33</v>
      </c>
      <c r="AE12">
        <f t="shared" si="7"/>
        <v>2</v>
      </c>
    </row>
    <row r="13" spans="1:31" x14ac:dyDescent="0.3">
      <c r="A13" s="9" t="s">
        <v>122</v>
      </c>
      <c r="B13" t="str">
        <f>_xlfn.XLOOKUP(CurMonth,$A$16:$A$27,$B$16:$B$27)&amp;" "&amp;CurYear</f>
        <v>July 2021</v>
      </c>
      <c r="G13">
        <v>11</v>
      </c>
      <c r="H13" t="s">
        <v>100</v>
      </c>
      <c r="I13" s="2">
        <f>SUMIFS(MonthlySales[[Revenue]:[Revenue]],MonthlySales[[Region]:[Region]],Region,MonthlySales[[Year]:[Year]],I$2,MonthlySales[[Month]:[Month]],$G13)</f>
        <v>42365.650000000009</v>
      </c>
      <c r="J13" s="3" t="e">
        <f>IF($G13&gt;CurMonth,NA(),SUMIFS(MonthlySales[[Revenue]:[Revenue]],MonthlySales[[Region]:[Region]],Region,MonthlySales[[Year]:[Year]],J$2,MonthlySales[[Month]:[Month]],$G13))</f>
        <v>#N/A</v>
      </c>
      <c r="K13" s="3" t="e">
        <f t="shared" si="0"/>
        <v>#N/A</v>
      </c>
      <c r="Z13" t="s">
        <v>31</v>
      </c>
      <c r="AA13" s="2">
        <f>SUMIFS(MonthlySales[Revenue],MonthlySales[Region],Region,MonthlySales[Year],CurYear,MonthlySales[Month],CurMonth,MonthlySales[Product Name],$Z13)</f>
        <v>3338.33</v>
      </c>
      <c r="AB13" s="2">
        <f>SUMIFS(MonthlySales[Revenue],MonthlySales[Region],Region,MonthlySales[Year],PMYear,MonthlySales[Month],PrevMonth,MonthlySales[Product Name],$Z13)</f>
        <v>2278.8599999999997</v>
      </c>
      <c r="AC13" s="2">
        <f t="shared" si="5"/>
        <v>1059.4700000000003</v>
      </c>
      <c r="AD13">
        <f t="shared" si="6"/>
        <v>5</v>
      </c>
      <c r="AE13">
        <f t="shared" si="7"/>
        <v>30</v>
      </c>
    </row>
    <row r="14" spans="1:31" x14ac:dyDescent="0.3">
      <c r="G14">
        <v>12</v>
      </c>
      <c r="H14" t="s">
        <v>101</v>
      </c>
      <c r="I14" s="2">
        <f>SUMIFS(MonthlySales[[Revenue]:[Revenue]],MonthlySales[[Region]:[Region]],Region,MonthlySales[[Year]:[Year]],I$2,MonthlySales[[Month]:[Month]],$G14)</f>
        <v>48216.44999999999</v>
      </c>
      <c r="J14" s="3" t="e">
        <f>IF($G14&gt;CurMonth,NA(),SUMIFS(MonthlySales[[Revenue]:[Revenue]],MonthlySales[[Region]:[Region]],Region,MonthlySales[[Year]:[Year]],J$2,MonthlySales[[Month]:[Month]],$G14))</f>
        <v>#N/A</v>
      </c>
      <c r="K14" s="3" t="e">
        <f t="shared" si="0"/>
        <v>#N/A</v>
      </c>
      <c r="M14" s="19" t="s">
        <v>107</v>
      </c>
      <c r="Z14" t="s">
        <v>15</v>
      </c>
      <c r="AA14" s="2">
        <f>SUMIFS(MonthlySales[Revenue],MonthlySales[Region],Region,MonthlySales[Year],CurYear,MonthlySales[Month],CurMonth,MonthlySales[Product Name],$Z14)</f>
        <v>11517.119999999999</v>
      </c>
      <c r="AB14" s="2">
        <f>SUMIFS(MonthlySales[Revenue],MonthlySales[Region],Region,MonthlySales[Year],PMYear,MonthlySales[Month],PrevMonth,MonthlySales[Product Name],$Z14)</f>
        <v>11717.07</v>
      </c>
      <c r="AC14" s="2">
        <f t="shared" si="5"/>
        <v>-199.95000000000073</v>
      </c>
      <c r="AD14">
        <f t="shared" si="6"/>
        <v>29</v>
      </c>
      <c r="AE14">
        <f t="shared" si="7"/>
        <v>6</v>
      </c>
    </row>
    <row r="15" spans="1:31" x14ac:dyDescent="0.3">
      <c r="A15" s="9" t="s">
        <v>89</v>
      </c>
      <c r="B15" t="s">
        <v>49</v>
      </c>
      <c r="M15" t="s">
        <v>108</v>
      </c>
      <c r="Z15" t="s">
        <v>71</v>
      </c>
      <c r="AA15" s="2">
        <f>SUMIFS(MonthlySales[Revenue],MonthlySales[Region],Region,MonthlySales[Year],CurYear,MonthlySales[Month],CurMonth,MonthlySales[Product Name],$Z15)</f>
        <v>159.84</v>
      </c>
      <c r="AB15" s="2">
        <f>SUMIFS(MonthlySales[Revenue],MonthlySales[Region],Region,MonthlySales[Year],PMYear,MonthlySales[Month],PrevMonth,MonthlySales[Product Name],$Z15)</f>
        <v>229.77</v>
      </c>
      <c r="AC15" s="2">
        <f t="shared" si="5"/>
        <v>-69.930000000000007</v>
      </c>
      <c r="AD15">
        <f t="shared" si="6"/>
        <v>23</v>
      </c>
      <c r="AE15">
        <f t="shared" si="7"/>
        <v>12</v>
      </c>
    </row>
    <row r="16" spans="1:31" x14ac:dyDescent="0.3">
      <c r="A16">
        <v>1</v>
      </c>
      <c r="B16" t="s">
        <v>123</v>
      </c>
      <c r="M16" t="s">
        <v>110</v>
      </c>
      <c r="Z16" t="s">
        <v>19</v>
      </c>
      <c r="AA16" s="2">
        <f>SUMIFS(MonthlySales[Revenue],MonthlySales[Region],Region,MonthlySales[Year],CurYear,MonthlySales[Month],CurMonth,MonthlySales[Product Name],$Z16)</f>
        <v>79.959999999999994</v>
      </c>
      <c r="AB16" s="2">
        <f>SUMIFS(MonthlySales[Revenue],MonthlySales[Region],Region,MonthlySales[Year],PMYear,MonthlySales[Month],PrevMonth,MonthlySales[Product Name],$Z16)</f>
        <v>279.85999999999996</v>
      </c>
      <c r="AC16" s="2">
        <f t="shared" si="5"/>
        <v>-199.89999999999998</v>
      </c>
      <c r="AD16">
        <f t="shared" si="6"/>
        <v>28</v>
      </c>
      <c r="AE16">
        <f t="shared" si="7"/>
        <v>7</v>
      </c>
    </row>
    <row r="17" spans="1:31" x14ac:dyDescent="0.3">
      <c r="A17">
        <v>2</v>
      </c>
      <c r="B17" t="s">
        <v>124</v>
      </c>
      <c r="Z17" t="s">
        <v>27</v>
      </c>
      <c r="AA17" s="2">
        <f>SUMIFS(MonthlySales[Revenue],MonthlySales[Region],Region,MonthlySales[Year],CurYear,MonthlySales[Month],CurMonth,MonthlySales[Product Name],$Z17)</f>
        <v>1336.5300000000002</v>
      </c>
      <c r="AB17" s="2">
        <f>SUMIFS(MonthlySales[Revenue],MonthlySales[Region],Region,MonthlySales[Year],PMYear,MonthlySales[Month],PrevMonth,MonthlySales[Product Name],$Z17)</f>
        <v>1916.5900000000001</v>
      </c>
      <c r="AC17" s="2">
        <f t="shared" si="5"/>
        <v>-580.05999999999995</v>
      </c>
      <c r="AD17">
        <f t="shared" si="6"/>
        <v>31</v>
      </c>
      <c r="AE17">
        <f t="shared" si="7"/>
        <v>4</v>
      </c>
    </row>
    <row r="18" spans="1:31" x14ac:dyDescent="0.3">
      <c r="A18">
        <v>3</v>
      </c>
      <c r="B18" t="s">
        <v>125</v>
      </c>
      <c r="Z18" t="s">
        <v>11</v>
      </c>
      <c r="AA18" s="2">
        <f>SUMIFS(MonthlySales[Revenue],MonthlySales[Region],Region,MonthlySales[Year],CurYear,MonthlySales[Month],CurMonth,MonthlySales[Product Name],$Z18)</f>
        <v>254.49</v>
      </c>
      <c r="AB18" s="2">
        <f>SUMIFS(MonthlySales[Revenue],MonthlySales[Region],Region,MonthlySales[Year],PMYear,MonthlySales[Month],PrevMonth,MonthlySales[Product Name],$Z18)</f>
        <v>249.5</v>
      </c>
      <c r="AC18" s="2">
        <f t="shared" si="5"/>
        <v>4.9900000000000091</v>
      </c>
      <c r="AD18">
        <f t="shared" si="6"/>
        <v>19</v>
      </c>
      <c r="AE18">
        <f t="shared" si="7"/>
        <v>16</v>
      </c>
    </row>
    <row r="19" spans="1:31" x14ac:dyDescent="0.3">
      <c r="A19">
        <v>4</v>
      </c>
      <c r="B19" t="s">
        <v>126</v>
      </c>
      <c r="Z19" t="s">
        <v>26</v>
      </c>
      <c r="AA19" s="2">
        <f>SUMIFS(MonthlySales[Revenue],MonthlySales[Region],Region,MonthlySales[Year],CurYear,MonthlySales[Month],CurMonth,MonthlySales[Product Name],$Z19)</f>
        <v>3418.2899999999995</v>
      </c>
      <c r="AB19" s="2">
        <f>SUMIFS(MonthlySales[Revenue],MonthlySales[Region],Region,MonthlySales[Year],PMYear,MonthlySales[Month],PrevMonth,MonthlySales[Product Name],$Z19)</f>
        <v>1739.1299999999999</v>
      </c>
      <c r="AC19" s="2">
        <f t="shared" si="5"/>
        <v>1679.1599999999996</v>
      </c>
      <c r="AD19">
        <f t="shared" si="6"/>
        <v>1</v>
      </c>
      <c r="AE19">
        <f t="shared" si="7"/>
        <v>34</v>
      </c>
    </row>
    <row r="20" spans="1:31" x14ac:dyDescent="0.3">
      <c r="A20">
        <v>5</v>
      </c>
      <c r="B20" t="s">
        <v>94</v>
      </c>
      <c r="Z20" t="s">
        <v>6</v>
      </c>
      <c r="AA20" s="2">
        <f>SUMIFS(MonthlySales[Revenue],MonthlySales[Region],Region,MonthlySales[Year],CurYear,MonthlySales[Month],CurMonth,MonthlySales[Product Name],$Z20)</f>
        <v>4557.93</v>
      </c>
      <c r="AB20" s="2">
        <f>SUMIFS(MonthlySales[Revenue],MonthlySales[Region],Region,MonthlySales[Year],PMYear,MonthlySales[Month],PrevMonth,MonthlySales[Product Name],$Z20)</f>
        <v>5259.15</v>
      </c>
      <c r="AC20" s="2">
        <f t="shared" si="5"/>
        <v>-701.21999999999935</v>
      </c>
      <c r="AD20">
        <f t="shared" si="6"/>
        <v>32</v>
      </c>
      <c r="AE20">
        <f t="shared" si="7"/>
        <v>3</v>
      </c>
    </row>
    <row r="21" spans="1:31" x14ac:dyDescent="0.3">
      <c r="A21">
        <v>6</v>
      </c>
      <c r="B21" t="s">
        <v>127</v>
      </c>
      <c r="Z21" t="s">
        <v>16</v>
      </c>
      <c r="AA21" s="2">
        <f>SUMIFS(MonthlySales[Revenue],MonthlySales[Region],Region,MonthlySales[Year],CurYear,MonthlySales[Month],CurMonth,MonthlySales[Product Name],$Z21)</f>
        <v>0</v>
      </c>
      <c r="AB21" s="2">
        <f>SUMIFS(MonthlySales[Revenue],MonthlySales[Region],Region,MonthlySales[Year],PMYear,MonthlySales[Month],PrevMonth,MonthlySales[Product Name],$Z21)</f>
        <v>0</v>
      </c>
      <c r="AC21" s="2">
        <f t="shared" si="5"/>
        <v>0</v>
      </c>
      <c r="AD21">
        <f t="shared" si="6"/>
        <v>20</v>
      </c>
      <c r="AE21">
        <f t="shared" si="7"/>
        <v>15</v>
      </c>
    </row>
    <row r="22" spans="1:31" x14ac:dyDescent="0.3">
      <c r="A22">
        <v>7</v>
      </c>
      <c r="B22" t="s">
        <v>128</v>
      </c>
      <c r="Z22" t="s">
        <v>23</v>
      </c>
      <c r="AA22" s="2">
        <f>SUMIFS(MonthlySales[Revenue],MonthlySales[Region],Region,MonthlySales[Year],CurYear,MonthlySales[Month],CurMonth,MonthlySales[Product Name],$Z22)</f>
        <v>2105.1899999999996</v>
      </c>
      <c r="AB22" s="2">
        <f>SUMIFS(MonthlySales[Revenue],MonthlySales[Region],Region,MonthlySales[Year],PMYear,MonthlySales[Month],PrevMonth,MonthlySales[Product Name],$Z22)</f>
        <v>727.71999999999991</v>
      </c>
      <c r="AC22" s="2">
        <f t="shared" si="5"/>
        <v>1377.4699999999998</v>
      </c>
      <c r="AD22">
        <f t="shared" si="6"/>
        <v>4</v>
      </c>
      <c r="AE22">
        <f t="shared" si="7"/>
        <v>31</v>
      </c>
    </row>
    <row r="23" spans="1:31" x14ac:dyDescent="0.3">
      <c r="A23">
        <v>8</v>
      </c>
      <c r="B23" t="s">
        <v>129</v>
      </c>
      <c r="Z23" t="s">
        <v>10</v>
      </c>
      <c r="AA23" s="2">
        <f>SUMIFS(MonthlySales[Revenue],MonthlySales[Region],Region,MonthlySales[Year],CurYear,MonthlySales[Month],CurMonth,MonthlySales[Product Name],$Z23)</f>
        <v>3058.4699999999993</v>
      </c>
      <c r="AB23" s="2">
        <f>SUMIFS(MonthlySales[Revenue],MonthlySales[Region],Region,MonthlySales[Year],PMYear,MonthlySales[Month],PrevMonth,MonthlySales[Product Name],$Z23)</f>
        <v>1679.1599999999996</v>
      </c>
      <c r="AC23" s="2">
        <f t="shared" si="5"/>
        <v>1379.3099999999997</v>
      </c>
      <c r="AD23">
        <f t="shared" si="6"/>
        <v>3</v>
      </c>
      <c r="AE23">
        <f t="shared" si="7"/>
        <v>32</v>
      </c>
    </row>
    <row r="24" spans="1:31" x14ac:dyDescent="0.3">
      <c r="A24">
        <v>9</v>
      </c>
      <c r="B24" t="s">
        <v>130</v>
      </c>
      <c r="Z24" t="s">
        <v>66</v>
      </c>
      <c r="AA24" s="2">
        <f>SUMIFS(MonthlySales[Revenue],MonthlySales[Region],Region,MonthlySales[Year],CurYear,MonthlySales[Month],CurMonth,MonthlySales[Product Name],$Z24)</f>
        <v>549.78</v>
      </c>
      <c r="AB24" s="2">
        <f>SUMIFS(MonthlySales[Revenue],MonthlySales[Region],Region,MonthlySales[Year],PMYear,MonthlySales[Month],PrevMonth,MonthlySales[Product Name],$Z24)</f>
        <v>0</v>
      </c>
      <c r="AC24" s="2">
        <f t="shared" si="5"/>
        <v>549.78</v>
      </c>
      <c r="AD24">
        <f t="shared" si="6"/>
        <v>10</v>
      </c>
      <c r="AE24">
        <f t="shared" si="7"/>
        <v>25</v>
      </c>
    </row>
    <row r="25" spans="1:31" x14ac:dyDescent="0.3">
      <c r="A25">
        <v>10</v>
      </c>
      <c r="B25" t="s">
        <v>131</v>
      </c>
      <c r="Z25" t="s">
        <v>29</v>
      </c>
      <c r="AA25" s="2">
        <f>SUMIFS(MonthlySales[Revenue],MonthlySales[Region],Region,MonthlySales[Year],CurYear,MonthlySales[Month],CurMonth,MonthlySales[Product Name],$Z25)</f>
        <v>103.87</v>
      </c>
      <c r="AB25" s="2">
        <f>SUMIFS(MonthlySales[Revenue],MonthlySales[Region],Region,MonthlySales[Year],PMYear,MonthlySales[Month],PrevMonth,MonthlySales[Product Name],$Z25)</f>
        <v>143.82</v>
      </c>
      <c r="AC25" s="2">
        <f t="shared" si="5"/>
        <v>-39.949999999999989</v>
      </c>
      <c r="AD25">
        <f t="shared" si="6"/>
        <v>21</v>
      </c>
      <c r="AE25">
        <f t="shared" si="7"/>
        <v>14</v>
      </c>
    </row>
    <row r="26" spans="1:31" x14ac:dyDescent="0.3">
      <c r="A26">
        <v>11</v>
      </c>
      <c r="B26" t="s">
        <v>132</v>
      </c>
      <c r="Z26" t="s">
        <v>34</v>
      </c>
      <c r="AA26" s="2">
        <f>SUMIFS(MonthlySales[Revenue],MonthlySales[Region],Region,MonthlySales[Year],CurYear,MonthlySales[Month],CurMonth,MonthlySales[Product Name],$Z26)</f>
        <v>893.7600000000001</v>
      </c>
      <c r="AB26" s="2">
        <f>SUMIFS(MonthlySales[Revenue],MonthlySales[Region],Region,MonthlySales[Year],PMYear,MonthlySales[Month],PrevMonth,MonthlySales[Product Name],$Z26)</f>
        <v>1061.3400000000001</v>
      </c>
      <c r="AC26" s="2">
        <f t="shared" si="5"/>
        <v>-167.58000000000004</v>
      </c>
      <c r="AD26">
        <f t="shared" si="6"/>
        <v>26</v>
      </c>
      <c r="AE26">
        <f t="shared" si="7"/>
        <v>9</v>
      </c>
    </row>
    <row r="27" spans="1:31" x14ac:dyDescent="0.3">
      <c r="A27">
        <v>12</v>
      </c>
      <c r="B27" t="s">
        <v>133</v>
      </c>
      <c r="Z27" t="s">
        <v>70</v>
      </c>
      <c r="AA27" s="2">
        <f>SUMIFS(MonthlySales[Revenue],MonthlySales[Region],Region,MonthlySales[Year],CurYear,MonthlySales[Month],CurMonth,MonthlySales[Product Name],$Z27)</f>
        <v>712.81</v>
      </c>
      <c r="AB27" s="2">
        <f>SUMIFS(MonthlySales[Revenue],MonthlySales[Region],Region,MonthlySales[Year],PMYear,MonthlySales[Month],PrevMonth,MonthlySales[Product Name],$Z27)</f>
        <v>862.56000000000017</v>
      </c>
      <c r="AC27" s="2">
        <f t="shared" si="5"/>
        <v>-149.75000000000023</v>
      </c>
      <c r="AD27">
        <f t="shared" si="6"/>
        <v>24</v>
      </c>
      <c r="AE27">
        <f t="shared" si="7"/>
        <v>11</v>
      </c>
    </row>
    <row r="28" spans="1:31" x14ac:dyDescent="0.3">
      <c r="Z28" t="s">
        <v>67</v>
      </c>
      <c r="AA28" s="2">
        <f>SUMIFS(MonthlySales[Revenue],MonthlySales[Region],Region,MonthlySales[Year],CurYear,MonthlySales[Month],CurMonth,MonthlySales[Product Name],$Z28)</f>
        <v>419.71999999999997</v>
      </c>
      <c r="AB28" s="2">
        <f>SUMIFS(MonthlySales[Revenue],MonthlySales[Region],Region,MonthlySales[Year],PMYear,MonthlySales[Month],PrevMonth,MonthlySales[Product Name],$Z28)</f>
        <v>224.85</v>
      </c>
      <c r="AC28" s="2">
        <f t="shared" si="5"/>
        <v>194.86999999999998</v>
      </c>
      <c r="AD28">
        <f t="shared" si="6"/>
        <v>14</v>
      </c>
      <c r="AE28">
        <f t="shared" si="7"/>
        <v>21</v>
      </c>
    </row>
    <row r="29" spans="1:31" x14ac:dyDescent="0.3">
      <c r="A29" s="35" t="s">
        <v>118</v>
      </c>
      <c r="B29" s="35"/>
      <c r="Z29" t="s">
        <v>37</v>
      </c>
      <c r="AA29" s="2">
        <f>SUMIFS(MonthlySales[Revenue],MonthlySales[Region],Region,MonthlySales[Year],CurYear,MonthlySales[Month],CurMonth,MonthlySales[Product Name],$Z29)</f>
        <v>549.78</v>
      </c>
      <c r="AB29" s="2">
        <f>SUMIFS(MonthlySales[Revenue],MonthlySales[Region],Region,MonthlySales[Year],PMYear,MonthlySales[Month],PrevMonth,MonthlySales[Product Name],$Z29)</f>
        <v>599.76</v>
      </c>
      <c r="AC29" s="2">
        <f t="shared" si="5"/>
        <v>-49.980000000000018</v>
      </c>
      <c r="AD29">
        <f t="shared" si="6"/>
        <v>22</v>
      </c>
      <c r="AE29">
        <f t="shared" si="7"/>
        <v>13</v>
      </c>
    </row>
    <row r="30" spans="1:31" x14ac:dyDescent="0.3">
      <c r="A30" s="35"/>
      <c r="B30" s="35"/>
      <c r="Z30" t="s">
        <v>38</v>
      </c>
      <c r="AA30" s="2">
        <f>SUMIFS(MonthlySales[Revenue],MonthlySales[Region],Region,MonthlySales[Year],CurYear,MonthlySales[Month],CurMonth,MonthlySales[Product Name],$Z30)</f>
        <v>499.5</v>
      </c>
      <c r="AB30" s="2">
        <f>SUMIFS(MonthlySales[Revenue],MonthlySales[Region],Region,MonthlySales[Year],PMYear,MonthlySales[Month],PrevMonth,MonthlySales[Product Name],$Z30)</f>
        <v>469.53000000000003</v>
      </c>
      <c r="AC30" s="2">
        <f t="shared" si="5"/>
        <v>29.96999999999997</v>
      </c>
      <c r="AD30">
        <f t="shared" si="6"/>
        <v>18</v>
      </c>
      <c r="AE30">
        <f t="shared" si="7"/>
        <v>17</v>
      </c>
    </row>
    <row r="31" spans="1:31" ht="14.4" customHeight="1" x14ac:dyDescent="0.3">
      <c r="A31" s="35"/>
      <c r="B31" s="35"/>
      <c r="O31" s="14"/>
      <c r="Z31" t="s">
        <v>39</v>
      </c>
      <c r="AA31" s="2">
        <f>SUMIFS(MonthlySales[Revenue],MonthlySales[Region],Region,MonthlySales[Year],CurYear,MonthlySales[Month],CurMonth,MonthlySales[Product Name],$Z31)</f>
        <v>939.53</v>
      </c>
      <c r="AB31" s="2">
        <f>SUMIFS(MonthlySales[Revenue],MonthlySales[Region],Region,MonthlySales[Year],PMYear,MonthlySales[Month],PrevMonth,MonthlySales[Product Name],$Z31)</f>
        <v>1099.4499999999998</v>
      </c>
      <c r="AC31" s="2">
        <f t="shared" si="5"/>
        <v>-159.91999999999985</v>
      </c>
      <c r="AD31">
        <f t="shared" si="6"/>
        <v>25</v>
      </c>
      <c r="AE31">
        <f t="shared" si="7"/>
        <v>10</v>
      </c>
    </row>
    <row r="32" spans="1:31" x14ac:dyDescent="0.3">
      <c r="O32" s="14"/>
      <c r="Z32" t="s">
        <v>68</v>
      </c>
      <c r="AA32" s="2">
        <f>SUMIFS(MonthlySales[Revenue],MonthlySales[Region],Region,MonthlySales[Year],CurYear,MonthlySales[Month],CurMonth,MonthlySales[Product Name],$Z32)</f>
        <v>1931.08</v>
      </c>
      <c r="AB32" s="2">
        <f>SUMIFS(MonthlySales[Revenue],MonthlySales[Region],Region,MonthlySales[Year],PMYear,MonthlySales[Month],PrevMonth,MonthlySales[Product Name],$Z32)</f>
        <v>1511.2799999999997</v>
      </c>
      <c r="AC32" s="2">
        <f t="shared" si="5"/>
        <v>419.80000000000018</v>
      </c>
      <c r="AD32">
        <f t="shared" si="6"/>
        <v>11</v>
      </c>
      <c r="AE32">
        <f t="shared" si="7"/>
        <v>24</v>
      </c>
    </row>
    <row r="33" spans="4:31" x14ac:dyDescent="0.3">
      <c r="D33" s="34" t="s">
        <v>102</v>
      </c>
      <c r="E33" s="34"/>
      <c r="F33" s="34"/>
      <c r="G33" s="34"/>
      <c r="H33" s="34"/>
      <c r="I33" s="34"/>
      <c r="J33" s="34"/>
      <c r="K33" s="34"/>
      <c r="Z33" t="s">
        <v>42</v>
      </c>
      <c r="AA33" s="2">
        <f>SUMIFS(MonthlySales[Revenue],MonthlySales[Region],Region,MonthlySales[Year],CurYear,MonthlySales[Month],CurMonth,MonthlySales[Product Name],$Z33)</f>
        <v>7595.25</v>
      </c>
      <c r="AB33" s="2">
        <f>SUMIFS(MonthlySales[Revenue],MonthlySales[Region],Region,MonthlySales[Year],PMYear,MonthlySales[Month],PrevMonth,MonthlySales[Product Name],$Z33)</f>
        <v>6923.67</v>
      </c>
      <c r="AC33" s="2">
        <f t="shared" si="5"/>
        <v>671.57999999999993</v>
      </c>
      <c r="AD33">
        <f t="shared" si="6"/>
        <v>9</v>
      </c>
      <c r="AE33">
        <f t="shared" si="7"/>
        <v>26</v>
      </c>
    </row>
    <row r="34" spans="4:31" x14ac:dyDescent="0.3">
      <c r="D34" s="34"/>
      <c r="E34" s="34"/>
      <c r="F34" s="34"/>
      <c r="G34" s="34"/>
      <c r="H34" s="34"/>
      <c r="I34" s="34"/>
      <c r="J34" s="34"/>
      <c r="K34" s="34"/>
      <c r="Z34" t="s">
        <v>41</v>
      </c>
      <c r="AA34" s="2">
        <f>SUMIFS(MonthlySales[Revenue],MonthlySales[Region],Region,MonthlySales[Year],CurYear,MonthlySales[Month],CurMonth,MonthlySales[Product Name],$Z34)</f>
        <v>589.41</v>
      </c>
      <c r="AB34" s="2">
        <f>SUMIFS(MonthlySales[Revenue],MonthlySales[Region],Region,MonthlySales[Year],PMYear,MonthlySales[Month],PrevMonth,MonthlySales[Product Name],$Z34)</f>
        <v>459.54000000000008</v>
      </c>
      <c r="AC34" s="2">
        <f t="shared" si="5"/>
        <v>129.86999999999989</v>
      </c>
      <c r="AD34">
        <f t="shared" si="6"/>
        <v>16</v>
      </c>
      <c r="AE34">
        <f t="shared" si="7"/>
        <v>19</v>
      </c>
    </row>
    <row r="35" spans="4:31" x14ac:dyDescent="0.3">
      <c r="Z35" t="s">
        <v>43</v>
      </c>
      <c r="AA35" s="2">
        <f>SUMIFS(MonthlySales[Revenue],MonthlySales[Region],Region,MonthlySales[Year],CurYear,MonthlySales[Month],CurMonth,MonthlySales[Product Name],$Z35)</f>
        <v>2078.0099999999998</v>
      </c>
      <c r="AB35" s="2">
        <f>SUMIFS(MonthlySales[Revenue],MonthlySales[Region],Region,MonthlySales[Year],PMYear,MonthlySales[Month],PrevMonth,MonthlySales[Product Name],$Z35)</f>
        <v>1154.4499999999998</v>
      </c>
      <c r="AC35" s="2">
        <f t="shared" si="5"/>
        <v>923.56</v>
      </c>
      <c r="AD35">
        <f t="shared" si="6"/>
        <v>6</v>
      </c>
      <c r="AE35">
        <f t="shared" si="7"/>
        <v>29</v>
      </c>
    </row>
    <row r="36" spans="4:31" x14ac:dyDescent="0.3">
      <c r="Z36" t="s">
        <v>69</v>
      </c>
      <c r="AA36" s="2">
        <f>SUMIFS(MonthlySales[Revenue],MonthlySales[Region],Region,MonthlySales[Year],CurYear,MonthlySales[Month],CurMonth,MonthlySales[Product Name],$Z36)</f>
        <v>1294.92</v>
      </c>
      <c r="AB36" s="2">
        <f>SUMIFS(MonthlySales[Revenue],MonthlySales[Region],Region,MonthlySales[Year],PMYear,MonthlySales[Month],PrevMonth,MonthlySales[Product Name],$Z36)</f>
        <v>1258.95</v>
      </c>
      <c r="AC36" s="2">
        <f t="shared" si="5"/>
        <v>35.970000000000027</v>
      </c>
      <c r="AD36">
        <f t="shared" si="6"/>
        <v>17</v>
      </c>
      <c r="AE36">
        <f t="shared" si="7"/>
        <v>18</v>
      </c>
    </row>
    <row r="38" spans="4:31" x14ac:dyDescent="0.3">
      <c r="Y38" s="11" t="s">
        <v>116</v>
      </c>
      <c r="Z38" s="11"/>
      <c r="AA38" s="11"/>
      <c r="AB38" s="11"/>
    </row>
    <row r="39" spans="4:31" x14ac:dyDescent="0.3">
      <c r="Y39" s="15" t="s">
        <v>106</v>
      </c>
      <c r="Z39" s="15" t="s">
        <v>112</v>
      </c>
      <c r="AA39" s="15" t="s">
        <v>46</v>
      </c>
      <c r="AB39" s="20" t="s">
        <v>113</v>
      </c>
    </row>
    <row r="40" spans="4:31" x14ac:dyDescent="0.3">
      <c r="Y40">
        <v>1</v>
      </c>
      <c r="Z40" t="str" cm="1">
        <f t="array" ref="Z40">_xlfn.XLOOKUP($Y40,$AD$3:$AD$36,_xlfn.XLOOKUP(Z$39,$Z$2:$AC$2,$Z$3:$AC$36))</f>
        <v>Rubik's Cube</v>
      </c>
      <c r="AA40" s="2" cm="1">
        <f t="array" ref="AA40">_xlfn.XLOOKUP($Y40,$AD$3:$AD$36,_xlfn.XLOOKUP(AA$39,$Z$2:$AC$2,$Z$3:$AC$36))</f>
        <v>3418.2899999999995</v>
      </c>
      <c r="AB40" s="2" cm="1">
        <f t="array" ref="AB40">_xlfn.XLOOKUP($Y40,$AD$3:$AD$36,_xlfn.XLOOKUP(AB$39,$Z$2:$AC$2,$Z$3:$AC$36))</f>
        <v>1679.1599999999996</v>
      </c>
    </row>
    <row r="41" spans="4:31" x14ac:dyDescent="0.3">
      <c r="Y41">
        <v>2</v>
      </c>
      <c r="Z41" t="str" cm="1">
        <f t="array" ref="Z41">_xlfn.XLOOKUP($Y41,$AD$3:$AD$36,_xlfn.XLOOKUP(Z$39,$Z$2:$AC$2,$Z$3:$AC$36))</f>
        <v>Dinosaur Figures</v>
      </c>
      <c r="AA41" s="2" cm="1">
        <f t="array" ref="AA41">_xlfn.XLOOKUP($Y41,$AD$3:$AD$36,_xlfn.XLOOKUP(AA$39,$Z$2:$AC$2,$Z$3:$AC$36))</f>
        <v>2413.39</v>
      </c>
      <c r="AB41" s="2" cm="1">
        <f t="array" ref="AB41">_xlfn.XLOOKUP($Y41,$AD$3:$AD$36,_xlfn.XLOOKUP(AB$39,$Z$2:$AC$2,$Z$3:$AC$36))</f>
        <v>1409.06</v>
      </c>
    </row>
    <row r="42" spans="4:31" x14ac:dyDescent="0.3">
      <c r="Y42">
        <v>3</v>
      </c>
      <c r="Z42" t="str" cm="1">
        <f t="array" ref="Z42">_xlfn.XLOOKUP($Y42,$AD$3:$AD$36,_xlfn.XLOOKUP(Z$39,$Z$2:$AC$2,$Z$3:$AC$36))</f>
        <v>Nerf Gun</v>
      </c>
      <c r="AA42" s="2" cm="1">
        <f t="array" ref="AA42">_xlfn.XLOOKUP($Y42,$AD$3:$AD$36,_xlfn.XLOOKUP(AA$39,$Z$2:$AC$2,$Z$3:$AC$36))</f>
        <v>3058.4699999999993</v>
      </c>
      <c r="AB42" s="2" cm="1">
        <f t="array" ref="AB42">_xlfn.XLOOKUP($Y42,$AD$3:$AD$36,_xlfn.XLOOKUP(AB$39,$Z$2:$AC$2,$Z$3:$AC$36))</f>
        <v>1379.3099999999997</v>
      </c>
    </row>
    <row r="43" spans="4:31" x14ac:dyDescent="0.3">
      <c r="Y43">
        <v>4</v>
      </c>
      <c r="Z43" t="str" cm="1">
        <f t="array" ref="Z43">_xlfn.XLOOKUP($Y43,$AD$3:$AD$36,_xlfn.XLOOKUP(Z$39,$Z$2:$AC$2,$Z$3:$AC$36))</f>
        <v>Toy Robot</v>
      </c>
      <c r="AA43" s="2" cm="1">
        <f t="array" ref="AA43">_xlfn.XLOOKUP($Y43,$AD$3:$AD$36,_xlfn.XLOOKUP(AA$39,$Z$2:$AC$2,$Z$3:$AC$36))</f>
        <v>2105.1899999999996</v>
      </c>
      <c r="AB43" s="2" cm="1">
        <f t="array" ref="AB43">_xlfn.XLOOKUP($Y43,$AD$3:$AD$36,_xlfn.XLOOKUP(AB$39,$Z$2:$AC$2,$Z$3:$AC$36))</f>
        <v>1377.4699999999998</v>
      </c>
    </row>
    <row r="44" spans="4:31" x14ac:dyDescent="0.3">
      <c r="Y44">
        <v>5</v>
      </c>
      <c r="Z44" t="str" cm="1">
        <f t="array" ref="Z44">_xlfn.XLOOKUP($Y44,$AD$3:$AD$36,_xlfn.XLOOKUP(Z$39,$Z$2:$AC$2,$Z$3:$AC$36))</f>
        <v>Kids Makeup Kit</v>
      </c>
      <c r="AA44" cm="1">
        <f t="array" ref="AA44">_xlfn.XLOOKUP($Y44,$AD$3:$AD$36,_xlfn.XLOOKUP(AA$39,$Z$2:$AC$2,$Z$3:$AC$36))</f>
        <v>3338.33</v>
      </c>
      <c r="AB44" cm="1">
        <f t="array" ref="AB44">_xlfn.XLOOKUP($Y44,$AD$3:$AD$36,_xlfn.XLOOKUP(AB$39,$Z$2:$AC$2,$Z$3:$AC$36))</f>
        <v>1059.4700000000003</v>
      </c>
    </row>
    <row r="45" spans="4:31" x14ac:dyDescent="0.3">
      <c r="Y45">
        <v>6</v>
      </c>
      <c r="Z45" t="str" cm="1">
        <f t="array" ref="Z45">_xlfn.XLOOKUP($Y45,$AD$3:$AD$36,_xlfn.XLOOKUP(Z$39,$Z$2:$AC$2,$Z$3:$AC$36))</f>
        <v>Etch A Sketch</v>
      </c>
      <c r="AA45" s="2" cm="1">
        <f t="array" ref="AA45">_xlfn.XLOOKUP($Y45,$AD$3:$AD$36,_xlfn.XLOOKUP(AA$39,$Z$2:$AC$2,$Z$3:$AC$36))</f>
        <v>2078.0099999999998</v>
      </c>
      <c r="AB45" s="2" cm="1">
        <f t="array" ref="AB45">_xlfn.XLOOKUP($Y45,$AD$3:$AD$36,_xlfn.XLOOKUP(AB$39,$Z$2:$AC$2,$Z$3:$AC$36))</f>
        <v>923.56</v>
      </c>
    </row>
    <row r="46" spans="4:31" x14ac:dyDescent="0.3">
      <c r="Y46">
        <v>7</v>
      </c>
      <c r="Z46" t="str" cm="1">
        <f t="array" ref="Z46">_xlfn.XLOOKUP($Y46,$AD$3:$AD$36,_xlfn.XLOOKUP(Z$39,$Z$2:$AC$2,$Z$3:$AC$36))</f>
        <v>Animal Figures</v>
      </c>
      <c r="AA46" s="2" cm="1">
        <f t="array" ref="AA46">_xlfn.XLOOKUP($Y46,$AD$3:$AD$36,_xlfn.XLOOKUP(AA$39,$Z$2:$AC$2,$Z$3:$AC$36))</f>
        <v>2286.2399999999998</v>
      </c>
      <c r="AB46" s="2" cm="1">
        <f t="array" ref="AB46">_xlfn.XLOOKUP($Y46,$AD$3:$AD$36,_xlfn.XLOOKUP(AB$39,$Z$2:$AC$2,$Z$3:$AC$36))</f>
        <v>792.38999999999987</v>
      </c>
    </row>
    <row r="47" spans="4:31" x14ac:dyDescent="0.3">
      <c r="AA47" s="2"/>
      <c r="AB47" s="2"/>
    </row>
    <row r="49" spans="25:28" x14ac:dyDescent="0.3">
      <c r="Y49" s="11" t="s">
        <v>117</v>
      </c>
      <c r="Z49" s="11"/>
      <c r="AA49" s="11"/>
      <c r="AB49" s="11"/>
    </row>
    <row r="50" spans="25:28" x14ac:dyDescent="0.3">
      <c r="Y50" s="15" t="s">
        <v>106</v>
      </c>
      <c r="Z50" s="15" t="s">
        <v>112</v>
      </c>
      <c r="AA50" s="15" t="s">
        <v>46</v>
      </c>
      <c r="AB50" s="20" t="s">
        <v>113</v>
      </c>
    </row>
    <row r="51" spans="25:28" x14ac:dyDescent="0.3">
      <c r="Y51">
        <v>1</v>
      </c>
      <c r="Z51" t="str" cm="1">
        <f t="array" ref="Z51">_xlfn.XLOOKUP($Y51,$AE$3:$AE$36,_xlfn.XLOOKUP(Z$50,$Z$2:$AC$2,$Z$3:$AC$36))</f>
        <v>Action Figure</v>
      </c>
      <c r="AA51" s="2" cm="1">
        <f t="array" ref="AA51">_xlfn.XLOOKUP($Y51,$AE$3:$AE$36,_xlfn.XLOOKUP(AA$50,$Z$2:$AC$2,$Z$3:$AC$36))</f>
        <v>1551.03</v>
      </c>
      <c r="AB51" s="2" cm="1">
        <f t="array" ref="AB51">_xlfn.XLOOKUP($Y51,$AE$3:$AE$36,_xlfn.XLOOKUP(AB$50,$Z$2:$AC$2,$Z$3:$AC$36))</f>
        <v>-1087.3200000000004</v>
      </c>
    </row>
    <row r="52" spans="25:28" x14ac:dyDescent="0.3">
      <c r="Y52">
        <v>2</v>
      </c>
      <c r="Z52" t="str" cm="1">
        <f t="array" ref="Z52">_xlfn.XLOOKUP($Y52,$AE$3:$AE$36,_xlfn.XLOOKUP(Z$50,$Z$2:$AC$2,$Z$3:$AC$36))</f>
        <v>Glass Marbles</v>
      </c>
      <c r="AA52" s="2" cm="1">
        <f t="array" ref="AA52">_xlfn.XLOOKUP($Y52,$AE$3:$AE$36,_xlfn.XLOOKUP(AA$50,$Z$2:$AC$2,$Z$3:$AC$36))</f>
        <v>4538.87</v>
      </c>
      <c r="AB52" s="2" cm="1">
        <f t="array" ref="AB52">_xlfn.XLOOKUP($Y52,$AE$3:$AE$36,_xlfn.XLOOKUP(AB$50,$Z$2:$AC$2,$Z$3:$AC$36))</f>
        <v>-802.27000000000044</v>
      </c>
    </row>
    <row r="53" spans="25:28" x14ac:dyDescent="0.3">
      <c r="Y53">
        <v>3</v>
      </c>
      <c r="Z53" t="str" cm="1">
        <f t="array" ref="Z53">_xlfn.XLOOKUP($Y53,$AE$3:$AE$36,_xlfn.XLOOKUP(Z$50,$Z$2:$AC$2,$Z$3:$AC$36))</f>
        <v>Splash Balls</v>
      </c>
      <c r="AA53" s="2" cm="1">
        <f t="array" ref="AA53">_xlfn.XLOOKUP($Y53,$AE$3:$AE$36,_xlfn.XLOOKUP(AA$50,$Z$2:$AC$2,$Z$3:$AC$36))</f>
        <v>4557.93</v>
      </c>
      <c r="AB53" s="2" cm="1">
        <f t="array" ref="AB53">_xlfn.XLOOKUP($Y53,$AE$3:$AE$36,_xlfn.XLOOKUP(AB$50,$Z$2:$AC$2,$Z$3:$AC$36))</f>
        <v>-701.21999999999935</v>
      </c>
    </row>
    <row r="54" spans="25:28" x14ac:dyDescent="0.3">
      <c r="Y54">
        <v>4</v>
      </c>
      <c r="Z54" t="str" cm="1">
        <f t="array" ref="Z54">_xlfn.XLOOKUP($Y54,$AE$3:$AE$36,_xlfn.XLOOKUP(Z$50,$Z$2:$AC$2,$Z$3:$AC$36))</f>
        <v>PlayDoh Can</v>
      </c>
      <c r="AA54" s="2" cm="1">
        <f t="array" ref="AA54">_xlfn.XLOOKUP($Y54,$AE$3:$AE$36,_xlfn.XLOOKUP(AA$50,$Z$2:$AC$2,$Z$3:$AC$36))</f>
        <v>1336.5300000000002</v>
      </c>
      <c r="AB54" s="2" cm="1">
        <f t="array" ref="AB54">_xlfn.XLOOKUP($Y54,$AE$3:$AE$36,_xlfn.XLOOKUP(AB$50,$Z$2:$AC$2,$Z$3:$AC$36))</f>
        <v>-580.05999999999995</v>
      </c>
    </row>
    <row r="55" spans="25:28" x14ac:dyDescent="0.3">
      <c r="Y55">
        <v>5</v>
      </c>
      <c r="Z55" t="str" cm="1">
        <f t="array" ref="Z55">_xlfn.XLOOKUP($Y55,$AE$3:$AE$36,_xlfn.XLOOKUP(Z$50,$Z$2:$AC$2,$Z$3:$AC$36))</f>
        <v>Dart Gun</v>
      </c>
      <c r="AA55" s="2" cm="1">
        <f t="array" ref="AA55">_xlfn.XLOOKUP($Y55,$AE$3:$AE$36,_xlfn.XLOOKUP(AA$50,$Z$2:$AC$2,$Z$3:$AC$36))</f>
        <v>1087.32</v>
      </c>
      <c r="AB55" s="2" cm="1">
        <f t="array" ref="AB55">_xlfn.XLOOKUP($Y55,$AE$3:$AE$36,_xlfn.XLOOKUP(AB$50,$Z$2:$AC$2,$Z$3:$AC$36))</f>
        <v>-383.76</v>
      </c>
    </row>
    <row r="56" spans="25:28" x14ac:dyDescent="0.3">
      <c r="Y56">
        <v>6</v>
      </c>
      <c r="Z56" t="str" cm="1">
        <f t="array" ref="Z56">_xlfn.XLOOKUP($Y56,$AE$3:$AE$36,_xlfn.XLOOKUP(Z$50,$Z$2:$AC$2,$Z$3:$AC$36))</f>
        <v>Lego Bricks</v>
      </c>
      <c r="AA56" s="2" cm="1">
        <f t="array" ref="AA56">_xlfn.XLOOKUP($Y56,$AE$3:$AE$36,_xlfn.XLOOKUP(AA$50,$Z$2:$AC$2,$Z$3:$AC$36))</f>
        <v>11517.119999999999</v>
      </c>
      <c r="AB56" s="2" cm="1">
        <f t="array" ref="AB56">_xlfn.XLOOKUP($Y56,$AE$3:$AE$36,_xlfn.XLOOKUP(AB$50,$Z$2:$AC$2,$Z$3:$AC$36))</f>
        <v>-199.95000000000073</v>
      </c>
    </row>
    <row r="57" spans="25:28" x14ac:dyDescent="0.3">
      <c r="Y57">
        <v>7</v>
      </c>
      <c r="Z57" t="str" cm="1">
        <f t="array" ref="Z57">_xlfn.XLOOKUP($Y57,$AE$3:$AE$36,_xlfn.XLOOKUP(Z$50,$Z$2:$AC$2,$Z$3:$AC$36))</f>
        <v>Monopoly</v>
      </c>
      <c r="AA57" s="2" cm="1">
        <f t="array" ref="AA57">_xlfn.XLOOKUP($Y57,$AE$3:$AE$36,_xlfn.XLOOKUP(AA$50,$Z$2:$AC$2,$Z$3:$AC$36))</f>
        <v>79.959999999999994</v>
      </c>
      <c r="AB57" s="2" cm="1">
        <f t="array" ref="AB57">_xlfn.XLOOKUP($Y57,$AE$3:$AE$36,_xlfn.XLOOKUP(AB$50,$Z$2:$AC$2,$Z$3:$AC$36))</f>
        <v>-199.89999999999998</v>
      </c>
    </row>
  </sheetData>
  <sortState xmlns:xlrd2="http://schemas.microsoft.com/office/spreadsheetml/2017/richdata2" ref="M3:P12">
    <sortCondition descending="1" ref="N2:N12"/>
  </sortState>
  <mergeCells count="2">
    <mergeCell ref="D33:K34"/>
    <mergeCell ref="A29:B31"/>
  </mergeCells>
  <phoneticPr fontId="2" type="noConversion"/>
  <conditionalFormatting sqref="E5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25" right="0.25" top="0.75" bottom="0.75" header="0.3" footer="0.3"/>
  <pageSetup paperSize="9" scale="4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852F-F821-4BC7-B884-8E4CDF10B9A2}">
  <sheetPr>
    <pageSetUpPr fitToPage="1"/>
  </sheetPr>
  <dimension ref="B5:T37"/>
  <sheetViews>
    <sheetView showGridLines="0" showRowColHeaders="0" tabSelected="1" zoomScaleNormal="100" workbookViewId="0">
      <selection activeCell="C6" sqref="C6"/>
    </sheetView>
  </sheetViews>
  <sheetFormatPr defaultRowHeight="14.4" x14ac:dyDescent="0.3"/>
  <cols>
    <col min="1" max="1" width="6" customWidth="1"/>
    <col min="2" max="2" width="16.5546875" customWidth="1"/>
    <col min="3" max="3" width="23" bestFit="1" customWidth="1"/>
    <col min="5" max="5" width="8" customWidth="1"/>
    <col min="6" max="6" width="4" customWidth="1"/>
    <col min="7" max="7" width="8.88671875" customWidth="1"/>
    <col min="12" max="13" width="10.5546875" customWidth="1"/>
    <col min="15" max="15" width="9.88671875" customWidth="1"/>
    <col min="16" max="16" width="19.109375" customWidth="1"/>
    <col min="17" max="17" width="13.6640625" customWidth="1"/>
    <col min="18" max="18" width="16.88671875" customWidth="1"/>
    <col min="19" max="19" width="4.109375" customWidth="1"/>
  </cols>
  <sheetData>
    <row r="5" spans="2:20" ht="19.2" customHeight="1" x14ac:dyDescent="0.3"/>
    <row r="6" spans="2:20" ht="31.2" x14ac:dyDescent="0.6">
      <c r="B6" s="30" t="s">
        <v>121</v>
      </c>
      <c r="C6" s="27" t="s">
        <v>5</v>
      </c>
      <c r="D6" s="31" t="s">
        <v>134</v>
      </c>
      <c r="G6" s="32" t="str">
        <f>DataPrep!$B$13&amp;"?"</f>
        <v>July 2021?</v>
      </c>
    </row>
    <row r="9" spans="2:20" ht="10.199999999999999" customHeight="1" x14ac:dyDescent="0.3"/>
    <row r="11" spans="2:20" ht="8.4" customHeight="1" x14ac:dyDescent="0.3"/>
    <row r="12" spans="2:20" ht="20.399999999999999" customHeight="1" x14ac:dyDescent="0.3">
      <c r="P12" s="25" t="s">
        <v>112</v>
      </c>
      <c r="Q12" s="26" t="s">
        <v>119</v>
      </c>
      <c r="R12" s="26" t="s">
        <v>120</v>
      </c>
      <c r="S12" s="23"/>
      <c r="T12" s="22"/>
    </row>
    <row r="13" spans="2:20" ht="20.399999999999999" customHeight="1" x14ac:dyDescent="0.3">
      <c r="P13" s="22" t="str">
        <f>DataPrep!Z40</f>
        <v>Rubik's Cube</v>
      </c>
      <c r="Q13" s="24">
        <f>DataPrep!AA40</f>
        <v>3418.2899999999995</v>
      </c>
      <c r="R13" s="24">
        <f>DataPrep!AB40</f>
        <v>1679.1599999999996</v>
      </c>
      <c r="S13" s="22"/>
      <c r="T13" s="22"/>
    </row>
    <row r="14" spans="2:20" ht="20.399999999999999" customHeight="1" x14ac:dyDescent="0.3">
      <c r="P14" s="22" t="str">
        <f>DataPrep!Z41</f>
        <v>Dinosaur Figures</v>
      </c>
      <c r="Q14" s="24">
        <f>DataPrep!AA41</f>
        <v>2413.39</v>
      </c>
      <c r="R14" s="24">
        <f>DataPrep!AB41</f>
        <v>1409.06</v>
      </c>
      <c r="S14" s="22"/>
      <c r="T14" s="22"/>
    </row>
    <row r="15" spans="2:20" ht="20.399999999999999" customHeight="1" x14ac:dyDescent="0.3">
      <c r="P15" s="22" t="str">
        <f>DataPrep!Z42</f>
        <v>Nerf Gun</v>
      </c>
      <c r="Q15" s="24">
        <f>DataPrep!AA42</f>
        <v>3058.4699999999993</v>
      </c>
      <c r="R15" s="24">
        <f>DataPrep!AB42</f>
        <v>1379.3099999999997</v>
      </c>
      <c r="S15" s="22"/>
      <c r="T15" s="22"/>
    </row>
    <row r="16" spans="2:20" ht="20.399999999999999" customHeight="1" x14ac:dyDescent="0.3">
      <c r="P16" s="22" t="str">
        <f>DataPrep!Z43</f>
        <v>Toy Robot</v>
      </c>
      <c r="Q16" s="24">
        <f>DataPrep!AA43</f>
        <v>2105.1899999999996</v>
      </c>
      <c r="R16" s="24">
        <f>DataPrep!AB43</f>
        <v>1377.4699999999998</v>
      </c>
      <c r="S16" s="22"/>
      <c r="T16" s="22"/>
    </row>
    <row r="17" spans="16:20" ht="20.399999999999999" customHeight="1" x14ac:dyDescent="0.3">
      <c r="P17" s="22" t="str">
        <f>DataPrep!Z44</f>
        <v>Kids Makeup Kit</v>
      </c>
      <c r="Q17" s="24">
        <f>DataPrep!AA44</f>
        <v>3338.33</v>
      </c>
      <c r="R17" s="24">
        <f>DataPrep!AB44</f>
        <v>1059.4700000000003</v>
      </c>
      <c r="S17" s="22"/>
      <c r="T17" s="22"/>
    </row>
    <row r="18" spans="16:20" ht="20.399999999999999" customHeight="1" x14ac:dyDescent="0.3">
      <c r="P18" s="22" t="str">
        <f>DataPrep!Z45</f>
        <v>Etch A Sketch</v>
      </c>
      <c r="Q18" s="24">
        <f>DataPrep!AA45</f>
        <v>2078.0099999999998</v>
      </c>
      <c r="R18" s="24">
        <f>DataPrep!AB45</f>
        <v>923.56</v>
      </c>
      <c r="S18" s="22"/>
      <c r="T18" s="22"/>
    </row>
    <row r="19" spans="16:20" ht="20.399999999999999" customHeight="1" x14ac:dyDescent="0.3">
      <c r="P19" s="22" t="str">
        <f>DataPrep!Z46</f>
        <v>Animal Figures</v>
      </c>
      <c r="Q19" s="24">
        <f>DataPrep!AA46</f>
        <v>2286.2399999999998</v>
      </c>
      <c r="R19" s="24">
        <f>DataPrep!AB46</f>
        <v>792.38999999999987</v>
      </c>
      <c r="S19" s="22"/>
      <c r="T19" s="22"/>
    </row>
    <row r="20" spans="16:20" ht="20.399999999999999" customHeight="1" x14ac:dyDescent="0.3">
      <c r="P20" s="22"/>
      <c r="Q20" s="22"/>
      <c r="R20" s="28">
        <f>SUM(R13:R19)</f>
        <v>8620.4199999999983</v>
      </c>
      <c r="S20" s="22"/>
      <c r="T20" s="22"/>
    </row>
    <row r="21" spans="16:20" ht="24" customHeight="1" x14ac:dyDescent="0.3">
      <c r="P21" s="22"/>
      <c r="Q21" s="22"/>
      <c r="R21" s="22"/>
      <c r="S21" s="22"/>
      <c r="T21" s="22"/>
    </row>
    <row r="22" spans="16:20" ht="15.6" x14ac:dyDescent="0.3">
      <c r="P22" s="22"/>
      <c r="Q22" s="22"/>
      <c r="R22" s="22"/>
      <c r="S22" s="22"/>
      <c r="T22" s="22"/>
    </row>
    <row r="23" spans="16:20" ht="21" customHeight="1" x14ac:dyDescent="0.3">
      <c r="P23" s="25" t="s">
        <v>112</v>
      </c>
      <c r="Q23" s="26" t="s">
        <v>119</v>
      </c>
      <c r="R23" s="26" t="s">
        <v>120</v>
      </c>
      <c r="S23" s="22"/>
      <c r="T23" s="22"/>
    </row>
    <row r="24" spans="16:20" ht="21" customHeight="1" x14ac:dyDescent="0.3">
      <c r="P24" s="22" t="str">
        <f>DataPrep!Z51</f>
        <v>Action Figure</v>
      </c>
      <c r="Q24" s="24">
        <f>DataPrep!AA51</f>
        <v>1551.03</v>
      </c>
      <c r="R24" s="24">
        <f>DataPrep!AB51</f>
        <v>-1087.3200000000004</v>
      </c>
      <c r="S24" s="22"/>
      <c r="T24" s="22"/>
    </row>
    <row r="25" spans="16:20" ht="21" customHeight="1" x14ac:dyDescent="0.3">
      <c r="P25" s="22" t="str">
        <f>DataPrep!Z52</f>
        <v>Glass Marbles</v>
      </c>
      <c r="Q25" s="24">
        <f>DataPrep!AA52</f>
        <v>4538.87</v>
      </c>
      <c r="R25" s="24">
        <f>DataPrep!AB52</f>
        <v>-802.27000000000044</v>
      </c>
      <c r="S25" s="22"/>
      <c r="T25" s="22"/>
    </row>
    <row r="26" spans="16:20" ht="21" customHeight="1" x14ac:dyDescent="0.3">
      <c r="P26" s="22" t="str">
        <f>DataPrep!Z53</f>
        <v>Splash Balls</v>
      </c>
      <c r="Q26" s="24">
        <f>DataPrep!AA53</f>
        <v>4557.93</v>
      </c>
      <c r="R26" s="24">
        <f>DataPrep!AB53</f>
        <v>-701.21999999999935</v>
      </c>
      <c r="S26" s="22"/>
      <c r="T26" s="22"/>
    </row>
    <row r="27" spans="16:20" ht="21" customHeight="1" x14ac:dyDescent="0.3">
      <c r="P27" s="22" t="str">
        <f>DataPrep!Z54</f>
        <v>PlayDoh Can</v>
      </c>
      <c r="Q27" s="24">
        <f>DataPrep!AA54</f>
        <v>1336.5300000000002</v>
      </c>
      <c r="R27" s="24">
        <f>DataPrep!AB54</f>
        <v>-580.05999999999995</v>
      </c>
      <c r="S27" s="22"/>
      <c r="T27" s="22"/>
    </row>
    <row r="28" spans="16:20" ht="21" customHeight="1" x14ac:dyDescent="0.3">
      <c r="P28" s="22" t="str">
        <f>DataPrep!Z55</f>
        <v>Dart Gun</v>
      </c>
      <c r="Q28" s="24">
        <f>DataPrep!AA55</f>
        <v>1087.32</v>
      </c>
      <c r="R28" s="24">
        <f>DataPrep!AB55</f>
        <v>-383.76</v>
      </c>
      <c r="S28" s="22"/>
      <c r="T28" s="22"/>
    </row>
    <row r="29" spans="16:20" ht="21" customHeight="1" x14ac:dyDescent="0.3">
      <c r="P29" s="22" t="str">
        <f>DataPrep!Z56</f>
        <v>Lego Bricks</v>
      </c>
      <c r="Q29" s="24">
        <f>DataPrep!AA56</f>
        <v>11517.119999999999</v>
      </c>
      <c r="R29" s="24">
        <f>DataPrep!AB56</f>
        <v>-199.95000000000073</v>
      </c>
      <c r="S29" s="22"/>
      <c r="T29" s="22"/>
    </row>
    <row r="30" spans="16:20" ht="21" customHeight="1" x14ac:dyDescent="0.3">
      <c r="P30" s="22" t="str">
        <f>DataPrep!Z57</f>
        <v>Monopoly</v>
      </c>
      <c r="Q30" s="24">
        <f>DataPrep!AA57</f>
        <v>79.959999999999994</v>
      </c>
      <c r="R30" s="24">
        <f>DataPrep!AB57</f>
        <v>-199.89999999999998</v>
      </c>
      <c r="S30" s="22"/>
      <c r="T30" s="22"/>
    </row>
    <row r="31" spans="16:20" ht="23.4" customHeight="1" x14ac:dyDescent="0.3">
      <c r="P31" s="22"/>
      <c r="Q31" s="22"/>
      <c r="R31" s="29">
        <f>SUM(R24:R30)</f>
        <v>-3954.4800000000009</v>
      </c>
      <c r="S31" s="22"/>
      <c r="T31" s="22"/>
    </row>
    <row r="32" spans="16:20" ht="15.6" x14ac:dyDescent="0.3">
      <c r="P32" s="22"/>
      <c r="Q32" s="22"/>
      <c r="R32" s="22"/>
      <c r="S32" s="22"/>
      <c r="T32" s="22"/>
    </row>
    <row r="33" spans="16:20" ht="15.6" x14ac:dyDescent="0.3">
      <c r="P33" s="22"/>
      <c r="Q33" s="22"/>
      <c r="R33" s="22"/>
      <c r="S33" s="22"/>
      <c r="T33" s="22"/>
    </row>
    <row r="34" spans="16:20" ht="15.6" x14ac:dyDescent="0.3">
      <c r="P34" s="22"/>
      <c r="Q34" s="22"/>
      <c r="R34" s="22"/>
      <c r="S34" s="22"/>
      <c r="T34" s="22"/>
    </row>
    <row r="35" spans="16:20" ht="15.6" x14ac:dyDescent="0.3">
      <c r="P35" s="22"/>
      <c r="Q35" s="22"/>
      <c r="R35" s="22"/>
      <c r="S35" s="22"/>
      <c r="T35" s="22"/>
    </row>
    <row r="36" spans="16:20" ht="15.6" x14ac:dyDescent="0.3">
      <c r="P36" s="22"/>
      <c r="Q36" s="22"/>
      <c r="R36" s="22"/>
      <c r="S36" s="22"/>
      <c r="T36" s="22"/>
    </row>
    <row r="37" spans="16:20" ht="15.6" x14ac:dyDescent="0.3">
      <c r="P37" s="22"/>
      <c r="Q37" s="22"/>
      <c r="R37" s="22"/>
      <c r="S37" s="22"/>
      <c r="T37" s="22"/>
    </row>
  </sheetData>
  <conditionalFormatting sqref="R13:R19">
    <cfRule type="colorScale" priority="5">
      <colorScale>
        <cfvo type="min"/>
        <cfvo type="max"/>
        <color theme="0"/>
        <color theme="9" tint="0.39997558519241921"/>
      </colorScale>
    </cfRule>
  </conditionalFormatting>
  <conditionalFormatting sqref="R24:R30">
    <cfRule type="colorScale" priority="1">
      <colorScale>
        <cfvo type="min"/>
        <cfvo type="max"/>
        <color rgb="FFFF6969"/>
        <color theme="0"/>
      </colorScale>
    </cfRule>
  </conditionalFormatting>
  <pageMargins left="0.23622047244094491" right="0.23622047244094491" top="0.74803149606299213" bottom="0.74803149606299213" header="0.31496062992125984" footer="0.31496062992125984"/>
  <pageSetup paperSize="9" scale="6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03F60D-E31D-4908-B54A-3FC2E853FD17}">
          <x14:formula1>
            <xm:f>DataPrep!$A$3:$A$5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966D-B1C8-484B-BFC5-447B64BD2F67}">
  <sheetPr>
    <pageSetUpPr fitToPage="1"/>
  </sheetPr>
  <dimension ref="A1:T37"/>
  <sheetViews>
    <sheetView showGridLines="0" zoomScaleNormal="100" workbookViewId="0">
      <selection activeCell="C6" sqref="C6"/>
    </sheetView>
  </sheetViews>
  <sheetFormatPr defaultColWidth="0" defaultRowHeight="14.4" zeroHeight="1" x14ac:dyDescent="0.3"/>
  <cols>
    <col min="1" max="1" width="6" customWidth="1"/>
    <col min="2" max="2" width="16.5546875" customWidth="1"/>
    <col min="3" max="3" width="23" bestFit="1" customWidth="1"/>
    <col min="4" max="4" width="8.88671875" customWidth="1"/>
    <col min="5" max="5" width="8" customWidth="1"/>
    <col min="6" max="6" width="4" customWidth="1"/>
    <col min="7" max="11" width="8.88671875" customWidth="1"/>
    <col min="12" max="13" width="10.5546875" customWidth="1"/>
    <col min="14" max="14" width="8.88671875" customWidth="1"/>
    <col min="15" max="15" width="9.88671875" customWidth="1"/>
    <col min="16" max="16" width="19.109375" customWidth="1"/>
    <col min="17" max="17" width="13.6640625" customWidth="1"/>
    <col min="18" max="18" width="16.44140625" customWidth="1"/>
    <col min="19" max="19" width="6.44140625" customWidth="1"/>
    <col min="20" max="20" width="0" hidden="1" customWidth="1"/>
    <col min="21" max="16384" width="8.88671875" hidden="1"/>
  </cols>
  <sheetData>
    <row r="1" spans="2:20" x14ac:dyDescent="0.3"/>
    <row r="2" spans="2:20" x14ac:dyDescent="0.3"/>
    <row r="3" spans="2:20" x14ac:dyDescent="0.3"/>
    <row r="4" spans="2:20" x14ac:dyDescent="0.3"/>
    <row r="5" spans="2:20" ht="19.2" customHeight="1" x14ac:dyDescent="0.3"/>
    <row r="6" spans="2:20" ht="31.2" x14ac:dyDescent="0.6">
      <c r="B6" s="30" t="s">
        <v>121</v>
      </c>
      <c r="C6" s="33" t="s">
        <v>5</v>
      </c>
      <c r="D6" s="31" t="s">
        <v>134</v>
      </c>
      <c r="G6" s="32" t="str">
        <f>DataPrep!$B$13&amp;"?"</f>
        <v>July 2021?</v>
      </c>
    </row>
    <row r="7" spans="2:20" x14ac:dyDescent="0.3"/>
    <row r="8" spans="2:20" x14ac:dyDescent="0.3"/>
    <row r="9" spans="2:20" ht="10.199999999999999" customHeight="1" x14ac:dyDescent="0.3"/>
    <row r="10" spans="2:20" x14ac:dyDescent="0.3"/>
    <row r="11" spans="2:20" ht="22.2" customHeight="1" x14ac:dyDescent="0.3"/>
    <row r="12" spans="2:20" ht="20.399999999999999" customHeight="1" x14ac:dyDescent="0.3">
      <c r="P12" s="25" t="s">
        <v>112</v>
      </c>
      <c r="Q12" s="26" t="s">
        <v>119</v>
      </c>
      <c r="R12" s="26" t="s">
        <v>120</v>
      </c>
      <c r="S12" s="23"/>
      <c r="T12" s="22"/>
    </row>
    <row r="13" spans="2:20" ht="20.399999999999999" customHeight="1" x14ac:dyDescent="0.3">
      <c r="P13" s="22" t="str">
        <f>DataPrep!Z40</f>
        <v>Rubik's Cube</v>
      </c>
      <c r="Q13" s="24">
        <f>DataPrep!AA40</f>
        <v>3418.2899999999995</v>
      </c>
      <c r="R13" s="24">
        <f>DataPrep!AB40</f>
        <v>1679.1599999999996</v>
      </c>
      <c r="S13" s="22"/>
      <c r="T13" s="22"/>
    </row>
    <row r="14" spans="2:20" ht="20.399999999999999" customHeight="1" x14ac:dyDescent="0.3">
      <c r="P14" s="22" t="str">
        <f>DataPrep!Z41</f>
        <v>Dinosaur Figures</v>
      </c>
      <c r="Q14" s="24">
        <f>DataPrep!AA41</f>
        <v>2413.39</v>
      </c>
      <c r="R14" s="24">
        <f>DataPrep!AB41</f>
        <v>1409.06</v>
      </c>
      <c r="S14" s="22"/>
      <c r="T14" s="22"/>
    </row>
    <row r="15" spans="2:20" ht="20.399999999999999" customHeight="1" x14ac:dyDescent="0.3">
      <c r="P15" s="22" t="str">
        <f>DataPrep!Z42</f>
        <v>Nerf Gun</v>
      </c>
      <c r="Q15" s="24">
        <f>DataPrep!AA42</f>
        <v>3058.4699999999993</v>
      </c>
      <c r="R15" s="24">
        <f>DataPrep!AB42</f>
        <v>1379.3099999999997</v>
      </c>
      <c r="S15" s="22"/>
      <c r="T15" s="22"/>
    </row>
    <row r="16" spans="2:20" ht="20.399999999999999" customHeight="1" x14ac:dyDescent="0.3">
      <c r="P16" s="22" t="str">
        <f>DataPrep!Z43</f>
        <v>Toy Robot</v>
      </c>
      <c r="Q16" s="24">
        <f>DataPrep!AA43</f>
        <v>2105.1899999999996</v>
      </c>
      <c r="R16" s="24">
        <f>DataPrep!AB43</f>
        <v>1377.4699999999998</v>
      </c>
      <c r="S16" s="22"/>
      <c r="T16" s="22"/>
    </row>
    <row r="17" spans="16:20" ht="20.399999999999999" customHeight="1" x14ac:dyDescent="0.3">
      <c r="P17" s="22" t="str">
        <f>DataPrep!Z44</f>
        <v>Kids Makeup Kit</v>
      </c>
      <c r="Q17" s="24">
        <f>DataPrep!AA44</f>
        <v>3338.33</v>
      </c>
      <c r="R17" s="24">
        <f>DataPrep!AB44</f>
        <v>1059.4700000000003</v>
      </c>
      <c r="S17" s="22"/>
      <c r="T17" s="22"/>
    </row>
    <row r="18" spans="16:20" ht="20.399999999999999" customHeight="1" x14ac:dyDescent="0.3">
      <c r="P18" s="22" t="str">
        <f>DataPrep!Z45</f>
        <v>Etch A Sketch</v>
      </c>
      <c r="Q18" s="24">
        <f>DataPrep!AA45</f>
        <v>2078.0099999999998</v>
      </c>
      <c r="R18" s="24">
        <f>DataPrep!AB45</f>
        <v>923.56</v>
      </c>
      <c r="S18" s="22"/>
      <c r="T18" s="22"/>
    </row>
    <row r="19" spans="16:20" ht="20.399999999999999" customHeight="1" x14ac:dyDescent="0.3">
      <c r="P19" s="22"/>
      <c r="Q19" s="22"/>
      <c r="R19" s="28">
        <f>SUM(R13:R18)</f>
        <v>7828.0299999999988</v>
      </c>
      <c r="S19" s="22"/>
      <c r="T19" s="22"/>
    </row>
    <row r="20" spans="16:20" ht="23.4" customHeight="1" x14ac:dyDescent="0.3">
      <c r="P20" s="22"/>
      <c r="Q20" s="22"/>
      <c r="R20" s="22"/>
      <c r="S20" s="22"/>
      <c r="T20" s="22"/>
    </row>
    <row r="21" spans="16:20" ht="28.8" customHeight="1" x14ac:dyDescent="0.3">
      <c r="P21" s="22"/>
      <c r="Q21" s="22"/>
      <c r="R21" s="22"/>
      <c r="S21" s="22"/>
      <c r="T21" s="22"/>
    </row>
    <row r="22" spans="16:20" ht="19.8" customHeight="1" x14ac:dyDescent="0.3">
      <c r="P22" s="25" t="s">
        <v>112</v>
      </c>
      <c r="Q22" s="26" t="s">
        <v>119</v>
      </c>
      <c r="R22" s="26" t="s">
        <v>120</v>
      </c>
      <c r="S22" s="22"/>
      <c r="T22" s="22"/>
    </row>
    <row r="23" spans="16:20" ht="21" customHeight="1" x14ac:dyDescent="0.3">
      <c r="P23" s="22" t="str">
        <f>DataPrep!Z51</f>
        <v>Action Figure</v>
      </c>
      <c r="Q23" s="24">
        <f>DataPrep!AA51</f>
        <v>1551.03</v>
      </c>
      <c r="R23" s="24">
        <f>DataPrep!AB51</f>
        <v>-1087.3200000000004</v>
      </c>
      <c r="S23" s="22"/>
      <c r="T23" s="22"/>
    </row>
    <row r="24" spans="16:20" ht="21" customHeight="1" x14ac:dyDescent="0.3">
      <c r="P24" s="22" t="str">
        <f>DataPrep!Z52</f>
        <v>Glass Marbles</v>
      </c>
      <c r="Q24" s="24">
        <f>DataPrep!AA52</f>
        <v>4538.87</v>
      </c>
      <c r="R24" s="24">
        <f>DataPrep!AB52</f>
        <v>-802.27000000000044</v>
      </c>
      <c r="S24" s="22"/>
      <c r="T24" s="22"/>
    </row>
    <row r="25" spans="16:20" ht="21" customHeight="1" x14ac:dyDescent="0.3">
      <c r="P25" s="22" t="str">
        <f>DataPrep!Z53</f>
        <v>Splash Balls</v>
      </c>
      <c r="Q25" s="24">
        <f>DataPrep!AA53</f>
        <v>4557.93</v>
      </c>
      <c r="R25" s="24">
        <f>DataPrep!AB53</f>
        <v>-701.21999999999935</v>
      </c>
      <c r="S25" s="22"/>
      <c r="T25" s="22"/>
    </row>
    <row r="26" spans="16:20" ht="21" customHeight="1" x14ac:dyDescent="0.3">
      <c r="P26" s="22" t="str">
        <f>DataPrep!Z54</f>
        <v>PlayDoh Can</v>
      </c>
      <c r="Q26" s="24">
        <f>DataPrep!AA54</f>
        <v>1336.5300000000002</v>
      </c>
      <c r="R26" s="24">
        <f>DataPrep!AB54</f>
        <v>-580.05999999999995</v>
      </c>
      <c r="S26" s="22"/>
      <c r="T26" s="22"/>
    </row>
    <row r="27" spans="16:20" ht="21" customHeight="1" x14ac:dyDescent="0.3">
      <c r="P27" s="22" t="str">
        <f>DataPrep!Z55</f>
        <v>Dart Gun</v>
      </c>
      <c r="Q27" s="24">
        <f>DataPrep!AA55</f>
        <v>1087.32</v>
      </c>
      <c r="R27" s="24">
        <f>DataPrep!AB55</f>
        <v>-383.76</v>
      </c>
      <c r="S27" s="22"/>
      <c r="T27" s="22"/>
    </row>
    <row r="28" spans="16:20" ht="21" customHeight="1" x14ac:dyDescent="0.3">
      <c r="P28" s="22" t="str">
        <f>DataPrep!Z56</f>
        <v>Lego Bricks</v>
      </c>
      <c r="Q28" s="24">
        <f>DataPrep!AA56</f>
        <v>11517.119999999999</v>
      </c>
      <c r="R28" s="24">
        <f>DataPrep!AB56</f>
        <v>-199.95000000000073</v>
      </c>
      <c r="S28" s="22"/>
      <c r="T28" s="22"/>
    </row>
    <row r="29" spans="16:20" ht="21" customHeight="1" x14ac:dyDescent="0.3">
      <c r="P29" s="22"/>
      <c r="Q29" s="22"/>
      <c r="R29" s="29">
        <f>SUM(R23:R28)</f>
        <v>-3754.5800000000008</v>
      </c>
      <c r="S29" s="22"/>
      <c r="T29" s="22"/>
    </row>
    <row r="30" spans="16:20" ht="21" customHeight="1" x14ac:dyDescent="0.3">
      <c r="P30" s="22"/>
      <c r="Q30" s="22"/>
      <c r="R30" s="22"/>
      <c r="S30" s="22"/>
      <c r="T30" s="22"/>
    </row>
    <row r="31" spans="16:20" ht="23.4" hidden="1" customHeight="1" x14ac:dyDescent="0.3">
      <c r="P31" s="22"/>
      <c r="Q31" s="22"/>
      <c r="R31" s="22"/>
      <c r="S31" s="22"/>
      <c r="T31" s="22"/>
    </row>
    <row r="32" spans="16:20" ht="15.6" hidden="1" x14ac:dyDescent="0.3">
      <c r="P32" s="22"/>
      <c r="Q32" s="22"/>
      <c r="R32" s="22"/>
      <c r="S32" s="22"/>
      <c r="T32" s="22"/>
    </row>
    <row r="33" spans="16:20" ht="15.6" hidden="1" x14ac:dyDescent="0.3">
      <c r="P33" s="22"/>
      <c r="Q33" s="22"/>
      <c r="R33" s="22"/>
      <c r="S33" s="22"/>
      <c r="T33" s="22"/>
    </row>
    <row r="34" spans="16:20" ht="15.6" hidden="1" x14ac:dyDescent="0.3">
      <c r="P34" s="22"/>
      <c r="Q34" s="22"/>
      <c r="R34" s="22"/>
      <c r="S34" s="22"/>
      <c r="T34" s="22"/>
    </row>
    <row r="35" spans="16:20" ht="15.6" hidden="1" x14ac:dyDescent="0.3">
      <c r="P35" s="22"/>
      <c r="Q35" s="22"/>
      <c r="R35" s="22"/>
      <c r="S35" s="22"/>
      <c r="T35" s="22"/>
    </row>
    <row r="36" spans="16:20" ht="15.6" hidden="1" x14ac:dyDescent="0.3">
      <c r="S36" s="22"/>
      <c r="T36" s="22"/>
    </row>
    <row r="37" spans="16:20" ht="15.6" hidden="1" x14ac:dyDescent="0.3">
      <c r="S37" s="22"/>
      <c r="T37" s="22"/>
    </row>
  </sheetData>
  <sheetProtection algorithmName="SHA-512" hashValue="/MZvK/UjbY/RUGPFtixtWmz32chL24hqISniKBzaFRIuN0731xNN/Zy2ufjYYHu+CoYWVHJtTLnv4lXCZrG0LA==" saltValue="f8dHfHqLOTbsNaPZpTsmDA==" spinCount="100000" sheet="1" objects="1" scenarios="1" selectLockedCells="1"/>
  <conditionalFormatting sqref="R13:R18">
    <cfRule type="colorScale" priority="6">
      <colorScale>
        <cfvo type="min"/>
        <cfvo type="max"/>
        <color theme="0"/>
        <color theme="9" tint="0.39997558519241921"/>
      </colorScale>
    </cfRule>
  </conditionalFormatting>
  <conditionalFormatting sqref="R23:R28">
    <cfRule type="colorScale" priority="1">
      <colorScale>
        <cfvo type="min"/>
        <cfvo type="max"/>
        <color rgb="FFFF6969"/>
        <color theme="0"/>
      </colorScale>
    </cfRule>
  </conditionalFormatting>
  <pageMargins left="0.23622047244094491" right="0.23622047244094491" top="0.74803149606299213" bottom="0.74803149606299213" header="0.31496062992125984" footer="0.31496062992125984"/>
  <pageSetup paperSize="9" scale="69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C674B0-1972-4E70-8D9F-D675C3178692}">
          <x14:formula1>
            <xm:f>DataPrep!$A$3:$A$5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/>
  </sheetViews>
  <sheetFormatPr defaultRowHeight="14.4" x14ac:dyDescent="0.3"/>
  <sheetData>
    <row r="1" spans="1:10" x14ac:dyDescent="0.3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4.4" x14ac:dyDescent="0.3"/>
  <sheetData>
    <row r="1" spans="1:10" x14ac:dyDescent="0.3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Data</vt:lpstr>
      <vt:lpstr>DataPrep</vt:lpstr>
      <vt:lpstr>Dashboard</vt:lpstr>
      <vt:lpstr>Using Titles to Tell a Story</vt:lpstr>
      <vt:lpstr>New Data (Aug 2021)</vt:lpstr>
      <vt:lpstr>New Data (Sep 2021)</vt:lpstr>
      <vt:lpstr>CurMonth</vt:lpstr>
      <vt:lpstr>CurYear</vt:lpstr>
      <vt:lpstr>PMYear</vt:lpstr>
      <vt:lpstr>PrevMonth</vt:lpstr>
      <vt:lpstr>PrevYear</vt:lpstr>
      <vt:lpstr>Dashboard!Print_Area</vt:lpstr>
      <vt:lpstr>'Using Titles to Tell a Story'!Print_Area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Kenn Loke</cp:lastModifiedBy>
  <cp:lastPrinted>2025-04-22T11:16:54Z</cp:lastPrinted>
  <dcterms:created xsi:type="dcterms:W3CDTF">2021-07-16T18:17:37Z</dcterms:created>
  <dcterms:modified xsi:type="dcterms:W3CDTF">2025-07-13T02:28:17Z</dcterms:modified>
</cp:coreProperties>
</file>