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ydiadelgadouriarte/Desktop/Analysis Projects/Crowdfunding Analysis/"/>
    </mc:Choice>
  </mc:AlternateContent>
  <xr:revisionPtr revIDLastSave="0" documentId="13_ncr:1_{4DBF6D9D-5181-1B4F-9FD6-93FC7ABA8841}" xr6:coauthVersionLast="47" xr6:coauthVersionMax="47" xr10:uidLastSave="{00000000-0000-0000-0000-000000000000}"/>
  <bookViews>
    <workbookView xWindow="800" yWindow="500" windowWidth="33060" windowHeight="13580" xr2:uid="{00000000-000D-0000-FFFF-FFFF00000000}"/>
  </bookViews>
  <sheets>
    <sheet name="Data" sheetId="1" r:id="rId1"/>
    <sheet name="Category Statistics" sheetId="2" r:id="rId2"/>
    <sheet name="Subcategory Statistics" sheetId="5" r:id="rId3"/>
    <sheet name="Outcomes Based on Launch Date" sheetId="7" r:id="rId4"/>
    <sheet name="Theater Outcomes by Launch Date" sheetId="8" r:id="rId5"/>
    <sheet name="Outcomes Based on Goals" sheetId="9" r:id="rId6"/>
  </sheets>
  <definedNames>
    <definedName name="_xlnm._FilterDatabase" localSheetId="0" hidden="1">Data!$E$1:$E$4116</definedName>
  </definedNames>
  <calcPr calcId="191029"/>
  <pivotCaches>
    <pivotCache cacheId="43" r:id="rId7"/>
    <pivotCache cacheId="48" r:id="rId8"/>
    <pivotCache cacheId="5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E2" i="9"/>
  <c r="B2" i="9"/>
  <c r="B10" i="9"/>
  <c r="D10" i="9"/>
  <c r="D12" i="9"/>
  <c r="D11" i="9"/>
  <c r="D9" i="9"/>
  <c r="D8" i="9"/>
  <c r="D7" i="9"/>
  <c r="D6" i="9"/>
  <c r="D5" i="9"/>
  <c r="D4" i="9"/>
  <c r="C2" i="9"/>
  <c r="D3" i="9"/>
  <c r="D2" i="9"/>
  <c r="C12" i="9"/>
  <c r="C11" i="9"/>
  <c r="C10" i="9"/>
  <c r="C9" i="9"/>
  <c r="C8" i="9"/>
  <c r="C7" i="9"/>
  <c r="C6" i="9"/>
  <c r="C5" i="9"/>
  <c r="C4" i="9"/>
  <c r="B4" i="9"/>
  <c r="C3" i="9"/>
  <c r="B3" i="9"/>
  <c r="B5" i="9"/>
  <c r="B6" i="9"/>
  <c r="B7" i="9"/>
  <c r="B8" i="9"/>
  <c r="B9" i="9"/>
  <c r="B11" i="9"/>
  <c r="B1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<sst xmlns="http://schemas.openxmlformats.org/spreadsheetml/2006/main" count="33069" uniqueCount="8401">
  <si>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</si>
  <si>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</si>
  <si>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</si>
  <si>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</si>
  <si>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</si>
  <si>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</si>
  <si>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</si>
  <si>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</si>
  <si>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</si>
  <si>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</si>
  <si>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</si>
  <si>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</si>
  <si>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</si>
  <si>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</si>
  <si>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</si>
  <si>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</si>
  <si>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</si>
  <si>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</si>
  <si>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</si>
  <si>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</si>
  <si>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</si>
  <si>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</si>
  <si>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</si>
  <si>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</si>
  <si>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</si>
  <si>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</si>
  <si>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</si>
  <si>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</si>
  <si>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</si>
  <si>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</si>
  <si>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</si>
  <si>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</si>
  <si>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</si>
  <si>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</si>
  <si>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</si>
  <si>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</si>
  <si>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</si>
  <si>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</si>
  <si>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</si>
  <si>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</si>
  <si>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</si>
  <si>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</si>
  <si>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</si>
  <si>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</si>
  <si>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</si>
  <si>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</si>
  <si>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</si>
  <si>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</si>
  <si>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</si>
  <si>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</si>
  <si>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</si>
  <si>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</si>
  <si>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</si>
  <si>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</si>
  <si>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</si>
  <si>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</si>
  <si>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</si>
  <si>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</si>
  <si>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</si>
  <si>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</si>
  <si>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</si>
  <si>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</si>
  <si>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</si>
  <si>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</si>
  <si>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</si>
  <si>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</si>
  <si>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</si>
  <si>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</si>
  <si>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</si>
  <si>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</si>
  <si>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</si>
  <si>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</si>
  <si>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</si>
  <si>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</si>
  <si>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</si>
  <si>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</si>
  <si>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</si>
  <si>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</si>
  <si>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</si>
  <si>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</si>
  <si>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</si>
  <si>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</si>
  <si>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</si>
  <si>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</si>
  <si>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</si>
  <si>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</si>
  <si>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</si>
  <si>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</si>
  <si>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</si>
  <si>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</si>
  <si>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</si>
  <si>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</si>
  <si>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</si>
  <si>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</si>
  <si>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</si>
  <si>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</si>
  <si>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</si>
  <si>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</si>
  <si>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</si>
  <si>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</si>
  <si>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</si>
  <si>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</si>
  <si>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</si>
  <si>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</si>
  <si>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</si>
  <si>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</si>
  <si>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</si>
  <si>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</si>
  <si>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</si>
  <si>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</si>
  <si>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</si>
  <si>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</si>
  <si>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</si>
  <si>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</si>
  <si>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</si>
  <si>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</si>
  <si>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</si>
  <si>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</si>
  <si>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</si>
  <si>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</si>
  <si>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</si>
  <si>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</si>
  <si>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</si>
  <si>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</si>
  <si>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</si>
  <si>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</si>
  <si>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</si>
  <si>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</si>
  <si>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</si>
  <si>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</si>
  <si>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</si>
  <si>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</si>
  <si>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</si>
  <si>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</si>
  <si>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</si>
  <si>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</si>
  <si>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</si>
  <si>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</si>
  <si>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</si>
  <si>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</si>
  <si>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</si>
  <si>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</si>
  <si>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</si>
  <si>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</si>
  <si>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</si>
  <si>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</si>
  <si>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</si>
  <si>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</si>
  <si>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</si>
  <si>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</si>
  <si>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</si>
  <si>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</si>
  <si>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</si>
  <si>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</si>
  <si>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</si>
  <si>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</si>
  <si>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</si>
  <si>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</si>
  <si>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</si>
  <si>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</si>
  <si>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</si>
  <si>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</si>
  <si>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</si>
  <si>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</si>
  <si>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</si>
  <si>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</si>
  <si>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</si>
  <si>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</si>
  <si>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</si>
  <si>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</si>
  <si>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</si>
  <si>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</si>
  <si>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</si>
  <si>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</si>
  <si>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</si>
  <si>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</si>
  <si>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</si>
  <si>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</si>
  <si>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</si>
  <si>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</si>
  <si>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</si>
  <si>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</si>
  <si>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</si>
  <si>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</si>
  <si>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</si>
  <si>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</si>
  <si>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</si>
  <si>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</si>
  <si>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</si>
  <si>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</si>
  <si>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</si>
  <si>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</si>
  <si>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</si>
  <si>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</si>
  <si>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</si>
  <si>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</si>
  <si>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</si>
  <si>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</si>
  <si>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</si>
  <si>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</si>
  <si>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</si>
  <si>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</si>
  <si>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</si>
  <si>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</si>
  <si>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</si>
  <si>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</si>
  <si>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</si>
  <si>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</si>
  <si>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</si>
  <si>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</si>
  <si>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</si>
  <si>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</si>
  <si>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</si>
  <si>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</si>
  <si>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</si>
  <si>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</si>
  <si>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</si>
  <si>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</si>
  <si>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</si>
  <si>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</si>
  <si>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</si>
  <si>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</si>
  <si>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</si>
  <si>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</si>
  <si>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</si>
  <si>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</si>
  <si>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</si>
  <si>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</si>
  <si>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</si>
  <si>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</si>
  <si>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</si>
  <si>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</si>
  <si>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</si>
  <si>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</si>
  <si>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</si>
  <si>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</si>
  <si>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</si>
  <si>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</si>
  <si>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</si>
  <si>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</si>
  <si>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</si>
  <si>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</si>
  <si>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</si>
  <si>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</si>
  <si>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</si>
  <si>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</si>
  <si>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</si>
  <si>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</si>
  <si>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</si>
  <si>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</si>
  <si>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</si>
  <si>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</si>
  <si>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</si>
  <si>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</si>
  <si>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</si>
  <si>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</si>
  <si>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</si>
  <si>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</si>
  <si>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</si>
  <si>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</si>
  <si>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</si>
  <si>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</si>
  <si>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</si>
  <si>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</si>
  <si>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</si>
  <si>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</si>
  <si>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</si>
  <si>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</si>
  <si>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</si>
  <si>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</si>
  <si>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</si>
  <si>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</si>
  <si>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</si>
  <si>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</si>
  <si>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</si>
  <si>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</si>
  <si>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</si>
  <si>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</si>
  <si>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</si>
  <si>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</si>
  <si>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</si>
  <si>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</si>
  <si>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</si>
  <si>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</si>
  <si>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</si>
  <si>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</si>
  <si>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</si>
  <si>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</si>
  <si>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</si>
  <si>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</si>
  <si>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</si>
  <si>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</si>
  <si>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</si>
  <si>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</si>
  <si>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</si>
  <si>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</si>
  <si>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</si>
  <si>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</si>
  <si>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</si>
  <si>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</si>
  <si>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</si>
  <si>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</si>
  <si>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</si>
  <si>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</si>
  <si>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</si>
  <si>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</si>
  <si>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</si>
  <si>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</si>
  <si>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</si>
  <si>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</si>
  <si>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</si>
  <si>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</si>
  <si>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</si>
  <si>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</si>
  <si>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</si>
  <si>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</si>
  <si>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</si>
  <si>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</si>
  <si>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</si>
  <si>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</si>
  <si>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</si>
  <si>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</si>
  <si>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</si>
  <si>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</si>
  <si>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</si>
  <si>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</si>
  <si>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</si>
  <si>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</si>
  <si>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</si>
  <si>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</si>
  <si>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</si>
  <si>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</si>
  <si>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</si>
  <si>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</si>
  <si>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</si>
  <si>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</si>
  <si>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</si>
  <si>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</si>
  <si>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</si>
  <si>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</si>
  <si>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</si>
  <si>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</si>
  <si>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</si>
  <si>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</si>
  <si>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</si>
  <si>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</si>
  <si>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</si>
  <si>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</si>
  <si>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</si>
  <si>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</si>
  <si>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</si>
  <si>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</si>
  <si>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</si>
  <si>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</si>
  <si>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</si>
  <si>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</si>
  <si>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</si>
  <si>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</si>
  <si>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</si>
  <si>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</si>
  <si>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</si>
  <si>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</si>
  <si>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</si>
  <si>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</si>
  <si>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</si>
  <si>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</si>
  <si>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</si>
  <si>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</si>
  <si>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</si>
  <si>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</si>
  <si>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</si>
  <si>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</si>
  <si>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</si>
  <si>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</si>
  <si>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</si>
  <si>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</si>
  <si>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</si>
  <si>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</si>
  <si>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</si>
  <si>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</si>
  <si>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</si>
  <si>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</si>
  <si>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</si>
  <si>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</si>
  <si>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</si>
  <si>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</si>
  <si>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</si>
  <si>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</si>
  <si>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</si>
  <si>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</si>
  <si>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</si>
  <si>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</si>
  <si>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</si>
  <si>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</si>
  <si>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</si>
  <si>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</si>
  <si>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</si>
  <si>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</si>
  <si>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</si>
  <si>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</si>
  <si>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</si>
  <si>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</si>
  <si>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</si>
  <si>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</si>
  <si>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</si>
  <si>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</si>
  <si>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</si>
  <si>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</si>
  <si>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</si>
  <si>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</si>
  <si>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</si>
  <si>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</si>
  <si>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</si>
  <si>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</si>
  <si>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</si>
  <si>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</si>
  <si>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</si>
  <si>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</si>
  <si>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</si>
  <si>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</si>
  <si>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</si>
  <si>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</si>
  <si>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</si>
  <si>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</si>
  <si>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</si>
  <si>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</si>
  <si>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</si>
  <si>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</si>
  <si>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</si>
  <si>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</si>
  <si>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</si>
  <si>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</si>
  <si>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</si>
  <si>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</si>
  <si>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</si>
  <si>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</si>
  <si>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</si>
  <si>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</si>
  <si>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</si>
  <si>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</si>
  <si>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</si>
  <si>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</si>
  <si>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</si>
  <si>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</si>
  <si>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</si>
  <si>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</si>
  <si>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</si>
  <si>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</si>
  <si>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</si>
  <si>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</si>
  <si>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</si>
  <si>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</si>
  <si>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</si>
  <si>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</si>
  <si>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</si>
  <si>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</si>
  <si>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</si>
  <si>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</si>
  <si>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</si>
  <si>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</si>
  <si>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</si>
  <si>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</si>
  <si>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</si>
  <si>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</si>
  <si>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</si>
  <si>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</si>
  <si>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</si>
  <si>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</si>
  <si>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</si>
  <si>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</si>
  <si>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</si>
  <si>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</si>
  <si>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</si>
  <si>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</si>
  <si>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</si>
  <si>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</si>
  <si>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</si>
  <si>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</si>
  <si>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</si>
  <si>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</si>
  <si>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</si>
  <si>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</si>
  <si>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</si>
  <si>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</si>
  <si>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</si>
  <si>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</si>
  <si>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</si>
  <si>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</si>
  <si>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</si>
  <si>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</si>
  <si>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</si>
  <si>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</si>
  <si>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</si>
  <si>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</si>
  <si>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</si>
  <si>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</si>
  <si>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</si>
  <si>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</si>
  <si>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</si>
  <si>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</si>
  <si>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</si>
  <si>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</si>
  <si>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</si>
  <si>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</si>
  <si>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</si>
  <si>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</si>
  <si>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</si>
  <si>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</si>
  <si>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</si>
  <si>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</si>
  <si>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</si>
  <si>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</si>
  <si>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</si>
  <si>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</si>
  <si>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</si>
  <si>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</si>
  <si>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</si>
  <si>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</si>
  <si>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</si>
  <si>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</si>
  <si>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</si>
  <si>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</si>
  <si>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</si>
  <si>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</si>
  <si>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</si>
  <si>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</si>
  <si>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</si>
  <si>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</si>
  <si>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</si>
  <si>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</si>
  <si>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</si>
  <si>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</si>
  <si>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</si>
  <si>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</si>
  <si>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</si>
  <si>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</si>
  <si>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</si>
  <si>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</si>
  <si>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</si>
  <si>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</si>
  <si>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</si>
  <si>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</si>
  <si>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</si>
  <si>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</si>
  <si>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</si>
  <si>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</si>
  <si>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</si>
  <si>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</si>
  <si>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</si>
  <si>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</si>
  <si>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</si>
  <si>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</si>
  <si>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</si>
  <si>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</si>
  <si>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</si>
  <si>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</si>
  <si>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</si>
  <si>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</si>
  <si>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</si>
  <si>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</si>
  <si>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</si>
  <si>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</si>
  <si>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</si>
  <si>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</si>
  <si>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</si>
  <si>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</si>
  <si>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</si>
  <si>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</si>
  <si>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</si>
  <si>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</si>
  <si>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</si>
  <si>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</si>
  <si>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</si>
  <si>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</si>
  <si>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</si>
  <si>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</si>
  <si>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</si>
  <si>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</si>
  <si>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</si>
  <si>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</si>
  <si>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</si>
  <si>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</si>
  <si>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</si>
  <si>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</si>
  <si>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</si>
  <si>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</si>
  <si>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</si>
  <si>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</si>
  <si>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</si>
  <si>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</si>
  <si>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</si>
  <si>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</si>
  <si>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</si>
  <si>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</si>
  <si>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</si>
  <si>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</si>
  <si>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</si>
  <si>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</si>
  <si>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</si>
  <si>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</si>
  <si>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</si>
  <si>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</si>
  <si>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</si>
  <si>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</si>
  <si>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</si>
  <si>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</si>
  <si>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</si>
  <si>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</si>
  <si>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</si>
  <si>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</si>
  <si>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</si>
  <si>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</si>
  <si>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</si>
  <si>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</si>
  <si>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</si>
  <si>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</si>
  <si>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</si>
  <si>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</si>
  <si>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</si>
  <si>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</si>
  <si>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</si>
  <si>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</si>
  <si>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</si>
  <si>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</si>
  <si>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</si>
  <si>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</si>
  <si>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</si>
  <si>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</si>
  <si>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</si>
  <si>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</si>
  <si>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</si>
  <si>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</si>
  <si>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</si>
  <si>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</si>
  <si>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</si>
  <si>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</si>
  <si>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</si>
  <si>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</si>
  <si>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</si>
  <si>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</si>
  <si>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</si>
  <si>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</si>
  <si>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</si>
  <si>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</si>
  <si>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</si>
  <si>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</si>
  <si>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</si>
  <si>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</si>
  <si>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</si>
  <si>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</si>
  <si>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</si>
  <si>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</si>
  <si>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</si>
  <si>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</si>
  <si>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</si>
  <si>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</si>
  <si>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</si>
  <si>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</si>
  <si>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</si>
  <si>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</si>
  <si>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</si>
  <si>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</si>
  <si>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</si>
  <si>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</si>
  <si>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</si>
  <si>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</si>
  <si>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</si>
  <si>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</si>
  <si>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</si>
  <si>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</si>
  <si>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</si>
  <si>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</si>
  <si>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</si>
  <si>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</si>
  <si>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</si>
  <si>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</si>
  <si>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</si>
  <si>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</si>
  <si>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</si>
  <si>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</si>
  <si>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</si>
  <si>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</si>
  <si>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</si>
  <si>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</si>
  <si>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</si>
  <si>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</si>
  <si>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</si>
  <si>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</si>
  <si>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</si>
  <si>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</si>
  <si>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</si>
  <si>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</si>
  <si>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</si>
  <si>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</si>
  <si>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</si>
  <si>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</si>
  <si>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</si>
  <si>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</si>
  <si>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</si>
  <si>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</si>
  <si>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</si>
  <si>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</si>
  <si>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</si>
  <si>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</si>
  <si>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</si>
  <si>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</si>
  <si>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</si>
  <si>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</si>
  <si>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</si>
  <si>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</si>
  <si>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</si>
  <si>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</si>
  <si>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</si>
  <si>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</si>
  <si>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</si>
  <si>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</si>
  <si>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</si>
  <si>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</si>
  <si>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</si>
  <si>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</si>
  <si>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</si>
  <si>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</si>
  <si>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</si>
  <si>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</si>
  <si>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</si>
  <si>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</si>
  <si>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</si>
  <si>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</si>
  <si>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</si>
  <si>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</si>
  <si>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</si>
  <si>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</si>
  <si>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</si>
  <si>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</si>
  <si>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</si>
  <si>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</si>
  <si>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</si>
  <si>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</si>
  <si>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</si>
  <si>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</si>
  <si>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</si>
  <si>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</si>
  <si>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</si>
  <si>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</si>
  <si>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</si>
  <si>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</si>
  <si>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</si>
  <si>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</si>
  <si>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</si>
  <si>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</si>
  <si>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</si>
  <si>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</si>
  <si>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</si>
  <si>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</si>
  <si>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</si>
  <si>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</si>
  <si>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</si>
  <si>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</si>
  <si>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</si>
  <si>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</si>
  <si>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</si>
  <si>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</si>
  <si>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</si>
  <si>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</si>
  <si>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</si>
  <si>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</si>
  <si>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</si>
  <si>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</si>
  <si>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</si>
  <si>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</si>
  <si>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</si>
  <si>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</si>
  <si>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</si>
  <si>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</si>
  <si>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</si>
  <si>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</si>
  <si>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</si>
  <si>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</si>
  <si>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</si>
  <si>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</si>
  <si>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</si>
  <si>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</si>
  <si>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</si>
  <si>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</si>
  <si>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</si>
  <si>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</si>
  <si>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</si>
  <si>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</si>
  <si>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</si>
  <si>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</si>
  <si>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</si>
  <si>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</si>
  <si>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</si>
  <si>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</si>
  <si>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</si>
  <si>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</si>
  <si>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</si>
  <si>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</si>
  <si>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</si>
  <si>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</si>
  <si>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</si>
  <si>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</si>
  <si>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</si>
  <si>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</si>
  <si>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</si>
  <si>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</si>
  <si>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</si>
  <si>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</si>
  <si>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</si>
  <si>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</si>
  <si>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</si>
  <si>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</si>
  <si>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</si>
  <si>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</si>
  <si>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</si>
  <si>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</si>
  <si>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</si>
  <si>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</si>
  <si>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</si>
  <si>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</si>
  <si>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</si>
  <si>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</si>
  <si>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</si>
  <si>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</si>
  <si>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</si>
  <si>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</si>
  <si>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</si>
  <si>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</si>
  <si>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</si>
  <si>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</si>
  <si>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</si>
  <si>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</si>
  <si>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</si>
  <si>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</si>
  <si>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</si>
  <si>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</si>
  <si>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</si>
  <si>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</si>
  <si>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</si>
  <si>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</si>
  <si>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</si>
  <si>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</si>
  <si>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</si>
  <si>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</si>
  <si>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</si>
  <si>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</si>
  <si>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</si>
  <si>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</si>
  <si>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</si>
  <si>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</si>
  <si>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</si>
  <si>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</si>
  <si>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</si>
  <si>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</si>
  <si>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</si>
  <si>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</si>
  <si>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</si>
  <si>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</si>
  <si>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</si>
  <si>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</si>
  <si>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</si>
  <si>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</si>
  <si>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</si>
  <si>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</si>
  <si>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</si>
  <si>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</si>
  <si>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</si>
  <si>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</si>
  <si>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</si>
  <si>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</si>
  <si>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</si>
  <si>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</si>
  <si>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</si>
  <si>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</si>
  <si>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</si>
  <si>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</si>
  <si>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</si>
  <si>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</si>
  <si>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</si>
  <si>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</si>
  <si>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</si>
  <si>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</si>
  <si>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</si>
  <si>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</si>
  <si>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</si>
  <si>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</si>
  <si>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</si>
  <si>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</si>
  <si>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</si>
  <si>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</si>
  <si>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</si>
  <si>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</si>
  <si>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</si>
  <si>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</si>
  <si>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</si>
  <si>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</si>
  <si>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</si>
  <si>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</si>
  <si>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</si>
  <si>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</si>
  <si>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</si>
  <si>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</si>
  <si>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</si>
  <si>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</si>
  <si>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</si>
  <si>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</si>
  <si>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</si>
  <si>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</si>
  <si>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</si>
  <si>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</si>
  <si>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</si>
  <si>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</si>
  <si>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</si>
  <si>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</si>
  <si>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</si>
  <si>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</si>
  <si>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</si>
  <si>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</si>
  <si>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</si>
  <si>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</si>
  <si>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</si>
  <si>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</si>
  <si>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</si>
  <si>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</si>
  <si>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</si>
  <si>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</si>
  <si>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</si>
  <si>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</si>
  <si>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</si>
  <si>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</si>
  <si>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</si>
  <si>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</si>
  <si>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</si>
  <si>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</si>
  <si>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</si>
  <si>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</si>
  <si>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</si>
  <si>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</si>
  <si>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</si>
  <si>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</si>
  <si>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</si>
  <si>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</si>
  <si>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</si>
  <si>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</si>
  <si>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</si>
  <si>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</si>
  <si>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</si>
  <si>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</si>
  <si>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</si>
  <si>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</si>
  <si>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</si>
  <si>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</si>
  <si>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</si>
  <si>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</si>
  <si>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</si>
  <si>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</si>
  <si>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</si>
  <si>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</si>
  <si>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</si>
  <si>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</si>
  <si>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</si>
  <si>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</si>
  <si>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</si>
  <si>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</si>
  <si>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</si>
  <si>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</si>
  <si>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</si>
  <si>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</si>
  <si>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</si>
  <si>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</si>
  <si>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</si>
  <si>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</si>
  <si>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</si>
  <si>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</si>
  <si>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</si>
  <si>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</si>
  <si>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</si>
  <si>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</si>
  <si>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</si>
  <si>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</si>
  <si>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</si>
  <si>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</si>
  <si>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</si>
  <si>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</si>
  <si>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</si>
  <si>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</si>
  <si>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</si>
  <si>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</si>
  <si>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</si>
  <si>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</si>
  <si>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</si>
  <si>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</si>
  <si>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</si>
  <si>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</si>
  <si>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</si>
  <si>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</si>
  <si>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</si>
  <si>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</si>
  <si>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</si>
  <si>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</si>
  <si>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</si>
  <si>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</si>
  <si>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</si>
  <si>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</si>
  <si>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</si>
  <si>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</si>
  <si>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</si>
  <si>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</si>
  <si>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</si>
  <si>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</si>
  <si>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</si>
  <si>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</si>
  <si>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</si>
  <si>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</si>
  <si>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</si>
  <si>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</si>
  <si>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</si>
  <si>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</si>
  <si>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</si>
  <si>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</si>
  <si>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</si>
  <si>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</si>
  <si>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</si>
  <si>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</si>
  <si>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</si>
  <si>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</si>
  <si>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</si>
  <si>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</si>
  <si>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</si>
  <si>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</si>
  <si>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</si>
  <si>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</si>
  <si>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</si>
  <si>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</si>
  <si>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</si>
  <si>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</si>
  <si>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</si>
  <si>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</si>
  <si>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</si>
  <si>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</si>
  <si>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</si>
  <si>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</si>
  <si>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</si>
  <si>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</si>
  <si>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</si>
  <si>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</si>
  <si>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</si>
  <si>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</si>
  <si>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</si>
  <si>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</si>
  <si>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</si>
  <si>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</si>
  <si>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</si>
  <si>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</si>
  <si>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</si>
  <si>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</si>
  <si>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</si>
  <si>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</si>
  <si>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</si>
  <si>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</si>
  <si>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</si>
  <si>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</si>
  <si>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</si>
  <si>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</si>
  <si>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</si>
  <si>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</si>
  <si>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</si>
  <si>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</si>
  <si>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</si>
  <si>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</si>
  <si>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</si>
  <si>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</si>
  <si>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</si>
  <si>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</si>
  <si>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</si>
  <si>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</si>
  <si>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</si>
  <si>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</si>
  <si>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</si>
  <si>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</si>
  <si>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</si>
  <si>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</si>
  <si>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</si>
  <si>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</si>
  <si>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</si>
  <si>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</si>
  <si>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</si>
  <si>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</si>
  <si>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</si>
  <si>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</si>
  <si>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</si>
  <si>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</si>
  <si>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</si>
  <si>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</si>
  <si>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</si>
  <si>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</si>
  <si>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</si>
  <si>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</si>
  <si>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</si>
  <si>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</si>
  <si>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</si>
  <si>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</si>
  <si>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</si>
  <si>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</si>
  <si>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</si>
  <si>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</si>
  <si>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</si>
  <si>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</si>
  <si>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</si>
  <si>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</si>
  <si>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</si>
  <si>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</si>
  <si>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</si>
  <si>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</si>
  <si>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</si>
  <si>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</si>
  <si>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</si>
  <si>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</si>
  <si>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</si>
  <si>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</si>
  <si>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</si>
  <si>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</si>
  <si>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</si>
  <si>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</si>
  <si>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</si>
  <si>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</si>
  <si>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</si>
  <si>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</si>
  <si>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</si>
  <si>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</si>
  <si>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</si>
  <si>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</si>
  <si>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</si>
  <si>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</si>
  <si>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</si>
  <si>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</si>
  <si>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</si>
  <si>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</si>
  <si>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</si>
  <si>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</si>
  <si>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</si>
  <si>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</si>
  <si>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</si>
  <si>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</si>
  <si>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</si>
  <si>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</si>
  <si>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</si>
  <si>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</si>
  <si>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</si>
  <si>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</si>
  <si>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</si>
  <si>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</si>
  <si>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</si>
  <si>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</si>
  <si>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</si>
  <si>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</si>
  <si>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</si>
  <si>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</si>
  <si>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</si>
  <si>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</si>
  <si>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</si>
  <si>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</si>
  <si>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</si>
  <si>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</si>
  <si>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</si>
  <si>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</si>
  <si>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</si>
  <si>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</si>
  <si>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</si>
  <si>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</si>
  <si>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</si>
  <si>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</si>
  <si>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</si>
  <si>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</si>
  <si>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</si>
  <si>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</si>
  <si>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</si>
  <si>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</si>
  <si>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</si>
  <si>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</si>
  <si>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</si>
  <si>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</si>
  <si>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</si>
  <si>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</si>
  <si>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</si>
  <si>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</si>
  <si>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</si>
  <si>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</si>
  <si>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</si>
  <si>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</si>
  <si>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</si>
  <si>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</si>
  <si>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</si>
  <si>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</si>
  <si>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</si>
  <si>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</si>
  <si>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</si>
  <si>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</si>
  <si>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</si>
  <si>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</si>
  <si>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</si>
  <si>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</si>
  <si>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</si>
  <si>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</si>
  <si>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</si>
  <si>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</si>
  <si>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</si>
  <si>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</si>
  <si>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</si>
  <si>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</si>
  <si>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</si>
  <si>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</si>
  <si>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</si>
  <si>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</si>
  <si>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</si>
  <si>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</si>
  <si>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</si>
  <si>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</si>
  <si>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</si>
  <si>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</si>
  <si>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</si>
  <si>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</si>
  <si>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</si>
  <si>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</si>
  <si>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</si>
  <si>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</si>
  <si>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</si>
  <si>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</si>
  <si>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</si>
  <si>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</si>
  <si>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</si>
  <si>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</si>
  <si>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</si>
  <si>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</si>
  <si>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</si>
  <si>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</si>
  <si>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</si>
  <si>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</si>
  <si>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</si>
  <si>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</si>
  <si>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</si>
  <si>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</si>
  <si>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</si>
  <si>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</si>
  <si>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</si>
  <si>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</si>
  <si>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</si>
  <si>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</si>
  <si>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</si>
  <si>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</si>
  <si>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</si>
  <si>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</si>
  <si>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</si>
  <si>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</si>
  <si>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</si>
  <si>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</si>
  <si>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</si>
  <si>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</si>
  <si>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</si>
  <si>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</si>
  <si>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</si>
  <si>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</si>
  <si>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</si>
  <si>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</si>
  <si>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</si>
  <si>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</si>
  <si>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</si>
  <si>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</si>
  <si>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</si>
  <si>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</si>
  <si>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</si>
  <si>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</si>
  <si>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</si>
  <si>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</si>
  <si>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</si>
  <si>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</si>
  <si>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</si>
  <si>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</si>
  <si>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</si>
  <si>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</si>
  <si>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</si>
  <si>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</si>
  <si>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</si>
  <si>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</si>
  <si>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</si>
  <si>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</si>
  <si>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</si>
  <si>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</si>
  <si>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</si>
  <si>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</si>
  <si>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</si>
  <si>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</si>
  <si>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</si>
  <si>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</si>
  <si>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</si>
  <si>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</si>
  <si>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</si>
  <si>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</si>
  <si>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</si>
  <si>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</si>
  <si>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</si>
  <si>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</si>
  <si>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</si>
  <si>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</si>
  <si>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</si>
  <si>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</si>
  <si>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</si>
  <si>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</si>
  <si>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</si>
  <si>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</si>
  <si>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</si>
  <si>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</si>
  <si>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</si>
  <si>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</si>
  <si>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</si>
  <si>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</si>
  <si>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</si>
  <si>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</si>
  <si>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</si>
  <si>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</si>
  <si>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</si>
  <si>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</si>
  <si>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</si>
  <si>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</si>
  <si>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</si>
  <si>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</si>
  <si>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</si>
  <si>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</si>
  <si>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</si>
  <si>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</si>
  <si>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</si>
  <si>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</si>
  <si>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</si>
  <si>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</si>
  <si>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</si>
  <si>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</si>
  <si>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</si>
  <si>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</si>
  <si>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</si>
  <si>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</si>
  <si>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</si>
  <si>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</si>
  <si>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</si>
  <si>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</si>
  <si>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</si>
  <si>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</si>
  <si>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</si>
  <si>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</si>
  <si>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</si>
  <si>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</si>
  <si>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</si>
  <si>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</si>
  <si>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</si>
  <si>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</si>
  <si>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</si>
  <si>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</si>
  <si>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</si>
  <si>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</si>
  <si>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</si>
  <si>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</si>
  <si>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</si>
  <si>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</si>
  <si>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</si>
  <si>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</si>
  <si>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</si>
  <si>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</si>
  <si>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</si>
  <si>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</si>
  <si>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</si>
  <si>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</si>
  <si>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</si>
  <si>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</si>
  <si>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</si>
  <si>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</si>
  <si>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</si>
  <si>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</si>
  <si>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</si>
  <si>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</si>
  <si>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</si>
  <si>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</si>
  <si>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</si>
  <si>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</si>
  <si>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</si>
  <si>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</si>
  <si>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</si>
  <si>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</si>
  <si>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</si>
  <si>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</si>
  <si>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</si>
  <si>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</si>
  <si>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</si>
  <si>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</si>
  <si>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</si>
  <si>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</si>
  <si>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</si>
  <si>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</si>
  <si>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</si>
  <si>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</si>
  <si>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</si>
  <si>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</si>
  <si>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</si>
  <si>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</si>
  <si>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</si>
  <si>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</si>
  <si>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</si>
  <si>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</si>
  <si>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</si>
  <si>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</si>
  <si>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</si>
  <si>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</si>
  <si>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</si>
  <si>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</si>
  <si>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</si>
  <si>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</si>
  <si>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</si>
  <si>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</si>
  <si>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</si>
  <si>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</si>
  <si>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</si>
  <si>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</si>
  <si>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</si>
  <si>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</si>
  <si>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</si>
  <si>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</si>
  <si>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</si>
  <si>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</si>
  <si>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</si>
  <si>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</si>
  <si>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</si>
  <si>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</si>
  <si>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</si>
  <si>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</si>
  <si>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</si>
  <si>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</si>
  <si>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</si>
  <si>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</si>
  <si>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</si>
  <si>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</si>
  <si>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</si>
  <si>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</si>
  <si>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</si>
  <si>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</si>
  <si>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</si>
  <si>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</si>
  <si>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</si>
  <si>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</si>
  <si>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</si>
  <si>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</si>
  <si>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</si>
  <si>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</si>
  <si>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</si>
  <si>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</si>
  <si>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</si>
  <si>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</si>
  <si>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</si>
  <si>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</si>
  <si>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</si>
  <si>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</si>
  <si>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</si>
  <si>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</si>
  <si>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</si>
  <si>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</si>
  <si>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</si>
  <si>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</si>
  <si>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</si>
  <si>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</si>
  <si>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</si>
  <si>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</si>
  <si>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</si>
  <si>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</si>
  <si>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</si>
  <si>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</si>
  <si>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</si>
  <si>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</si>
  <si>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</si>
  <si>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</si>
  <si>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</si>
  <si>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</si>
  <si>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</si>
  <si>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</si>
  <si>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</si>
  <si>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</si>
  <si>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</si>
  <si>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</si>
  <si>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</si>
  <si>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</si>
  <si>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</si>
  <si>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</si>
  <si>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</si>
  <si>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</si>
  <si>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</si>
  <si>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</si>
  <si>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</si>
  <si>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</si>
  <si>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</si>
  <si>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</si>
  <si>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</si>
  <si>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</si>
  <si>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</si>
  <si>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</si>
  <si>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</si>
  <si>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</si>
  <si>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</si>
  <si>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</si>
  <si>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</si>
  <si>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</si>
  <si>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</si>
  <si>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</si>
  <si>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</si>
  <si>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</si>
  <si>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</si>
  <si>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</si>
  <si>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</si>
  <si>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</si>
  <si>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</si>
  <si>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</si>
  <si>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</si>
  <si>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</si>
  <si>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</si>
  <si>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</si>
  <si>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</si>
  <si>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</si>
  <si>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</si>
  <si>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</si>
  <si>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</si>
  <si>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</si>
  <si>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</si>
  <si>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</si>
  <si>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</si>
  <si>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</si>
  <si>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</si>
  <si>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</si>
  <si>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</si>
  <si>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</si>
  <si>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</si>
  <si>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</si>
  <si>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</si>
  <si>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</si>
  <si>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</si>
  <si>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</si>
  <si>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</si>
  <si>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</si>
  <si>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</si>
  <si>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</si>
  <si>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</si>
  <si>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</si>
  <si>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</si>
  <si>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</si>
  <si>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</si>
  <si>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</si>
  <si>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</si>
  <si>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</si>
  <si>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</si>
  <si>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</si>
  <si>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</si>
  <si>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</si>
  <si>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</si>
  <si>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</si>
  <si>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</si>
  <si>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</si>
  <si>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</si>
  <si>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</si>
  <si>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</si>
  <si>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</si>
  <si>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</si>
  <si>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</si>
  <si>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</si>
  <si>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</si>
  <si>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</si>
  <si>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</si>
  <si>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</si>
  <si>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</si>
  <si>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</si>
  <si>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</si>
  <si>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</si>
  <si>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</si>
  <si>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</si>
  <si>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</si>
  <si>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</si>
  <si>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</si>
  <si>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</si>
  <si>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</si>
  <si>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</si>
  <si>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</si>
  <si>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</si>
  <si>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</si>
  <si>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</si>
  <si>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</si>
  <si>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</si>
  <si>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</si>
  <si>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</si>
  <si>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</si>
  <si>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</si>
  <si>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</si>
  <si>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</si>
  <si>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</si>
  <si>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</si>
  <si>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</si>
  <si>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</si>
  <si>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</si>
  <si>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</si>
  <si>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</si>
  <si>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</si>
  <si>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</si>
  <si>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</si>
  <si>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</si>
  <si>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</si>
  <si>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</si>
  <si>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</si>
  <si>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</si>
  <si>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</si>
  <si>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</si>
  <si>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</si>
  <si>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</si>
  <si>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</si>
  <si>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</si>
  <si>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</si>
  <si>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</si>
  <si>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</si>
  <si>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</si>
  <si>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</si>
  <si>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</si>
  <si>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</si>
  <si>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</si>
  <si>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</si>
  <si>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</si>
  <si>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</si>
  <si>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</si>
  <si>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</si>
  <si>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</si>
  <si>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</si>
  <si>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</si>
  <si>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</si>
  <si>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</si>
  <si>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</si>
  <si>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</si>
  <si>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</si>
  <si>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</si>
  <si>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</si>
  <si>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</si>
  <si>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</si>
  <si>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</si>
  <si>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</si>
  <si>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</si>
  <si>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</si>
  <si>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</si>
  <si>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</si>
  <si>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</si>
  <si>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</si>
  <si>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</si>
  <si>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</si>
  <si>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</si>
  <si>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</si>
  <si>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</si>
  <si>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</si>
  <si>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</si>
  <si>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</si>
  <si>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</si>
  <si>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</si>
  <si>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</si>
  <si>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</si>
  <si>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</si>
  <si>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</si>
  <si>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</si>
  <si>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</si>
  <si>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</si>
  <si>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</si>
  <si>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</si>
  <si>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</si>
  <si>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</si>
  <si>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</si>
  <si>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</si>
  <si>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</si>
  <si>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</si>
  <si>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</si>
  <si>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</si>
  <si>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</si>
  <si>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</si>
  <si>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</si>
  <si>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</si>
  <si>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</si>
  <si>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</si>
  <si>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</si>
  <si>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</si>
  <si>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</si>
  <si>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</si>
  <si>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</si>
  <si>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</si>
  <si>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</si>
  <si>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</si>
  <si>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</si>
  <si>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</si>
  <si>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</si>
  <si>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</si>
  <si>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</si>
  <si>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</si>
  <si>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</si>
  <si>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</si>
  <si>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</si>
  <si>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</si>
  <si>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</si>
  <si>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</si>
  <si>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</si>
  <si>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</si>
  <si>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</si>
  <si>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</si>
  <si>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</si>
  <si>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</si>
  <si>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</si>
  <si>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</si>
  <si>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</si>
  <si>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</si>
  <si>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</si>
  <si>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</si>
  <si>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</si>
  <si>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</si>
  <si>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</si>
  <si>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</si>
  <si>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</si>
  <si>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</si>
  <si>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</si>
  <si>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</si>
  <si>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</si>
  <si>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</si>
  <si>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</si>
  <si>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</si>
  <si>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</si>
  <si>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</si>
  <si>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</si>
  <si>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</si>
  <si>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</si>
  <si>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</si>
  <si>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</si>
  <si>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</si>
  <si>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</si>
  <si>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</si>
  <si>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</si>
  <si>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</si>
  <si>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</si>
  <si>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</si>
  <si>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</si>
  <si>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</si>
  <si>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</si>
  <si>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</si>
  <si>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</si>
  <si>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</si>
  <si>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</si>
  <si>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</si>
  <si>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</si>
  <si>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</si>
  <si>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</si>
  <si>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</si>
  <si>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</si>
  <si>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</si>
  <si>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</si>
  <si>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</si>
  <si>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</si>
  <si>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</si>
  <si>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</si>
  <si>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</si>
  <si>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</si>
  <si>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</si>
  <si>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</si>
  <si>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</si>
  <si>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</si>
  <si>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</si>
  <si>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</si>
  <si>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</si>
  <si>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</si>
  <si>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</si>
  <si>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</si>
  <si>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</si>
  <si>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</si>
  <si>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</si>
  <si>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</si>
  <si>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</si>
  <si>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</si>
  <si>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</si>
  <si>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</si>
  <si>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</si>
  <si>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</si>
  <si>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</si>
  <si>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</si>
  <si>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</si>
  <si>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</si>
  <si>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</si>
  <si>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</si>
  <si>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</si>
  <si>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</si>
  <si>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</si>
  <si>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</si>
  <si>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</si>
  <si>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</si>
  <si>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</si>
  <si>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</si>
  <si>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</si>
  <si>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</si>
  <si>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</si>
  <si>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</si>
  <si>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</si>
  <si>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</si>
  <si>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</si>
  <si>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</si>
  <si>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</si>
  <si>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</si>
  <si>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</si>
  <si>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</si>
  <si>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</si>
  <si>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</si>
  <si>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</si>
  <si>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</si>
  <si>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</si>
  <si>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</si>
  <si>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</si>
  <si>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</si>
  <si>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</si>
  <si>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</si>
  <si>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</si>
  <si>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</si>
  <si>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</si>
  <si>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</si>
  <si>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</si>
  <si>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</si>
  <si>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</si>
  <si>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</si>
  <si>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</si>
  <si>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</si>
  <si>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</si>
  <si>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</si>
  <si>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</si>
  <si>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</si>
  <si>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</si>
  <si>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</si>
  <si>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</si>
  <si>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</si>
  <si>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</si>
  <si>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</si>
  <si>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</si>
  <si>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</si>
  <si>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</si>
  <si>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</si>
  <si>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</si>
  <si>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</si>
  <si>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</si>
  <si>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</si>
  <si>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</si>
  <si>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</si>
  <si>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</si>
  <si>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</si>
  <si>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</si>
  <si>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</si>
  <si>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</si>
  <si>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</si>
  <si>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</si>
  <si>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</si>
  <si>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</si>
  <si>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</si>
  <si>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</si>
  <si>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</si>
  <si>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</si>
  <si>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</si>
  <si>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</si>
  <si>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</si>
  <si>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</si>
  <si>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</si>
  <si>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</si>
  <si>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</si>
  <si>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</si>
  <si>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</si>
  <si>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</si>
  <si>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</si>
  <si>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</si>
  <si>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</si>
  <si>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</si>
  <si>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</si>
  <si>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</si>
  <si>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</si>
  <si>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</si>
  <si>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</si>
  <si>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</si>
  <si>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</si>
  <si>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</si>
  <si>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</si>
  <si>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</si>
  <si>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</si>
  <si>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</si>
  <si>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</si>
  <si>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</si>
  <si>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</si>
  <si>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</si>
  <si>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</si>
  <si>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</si>
  <si>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</si>
  <si>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</si>
  <si>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</si>
  <si>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</si>
  <si>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</si>
  <si>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</si>
  <si>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</si>
  <si>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</si>
  <si>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</si>
  <si>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</si>
  <si>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</si>
  <si>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</si>
  <si>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</si>
  <si>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</si>
  <si>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</si>
  <si>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</si>
  <si>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</si>
  <si>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</si>
  <si>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</si>
  <si>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</si>
  <si>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</si>
  <si>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</si>
  <si>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</si>
  <si>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</si>
  <si>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</si>
  <si>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</si>
  <si>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</si>
  <si>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</si>
  <si>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</si>
  <si>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</si>
  <si>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</si>
  <si>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</si>
  <si>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</si>
  <si>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</si>
  <si>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</si>
  <si>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</si>
  <si>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</si>
  <si>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</si>
  <si>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</si>
  <si>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</si>
  <si>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</si>
  <si>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</si>
  <si>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</si>
  <si>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</si>
  <si>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</si>
  <si>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</si>
  <si>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</si>
  <si>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</si>
  <si>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</si>
  <si>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</si>
  <si>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</si>
  <si>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</si>
  <si>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</si>
  <si>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</si>
  <si>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</si>
  <si>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</si>
  <si>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</si>
  <si>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</si>
  <si>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</si>
  <si>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</si>
  <si>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</si>
  <si>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</si>
  <si>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</si>
  <si>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</si>
  <si>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</si>
  <si>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</si>
  <si>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</si>
  <si>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</si>
  <si>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</si>
  <si>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</si>
  <si>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</si>
  <si>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</si>
  <si>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</si>
  <si>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</si>
  <si>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</si>
  <si>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</si>
  <si>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</si>
  <si>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</si>
  <si>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</si>
  <si>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</si>
  <si>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</si>
  <si>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</si>
  <si>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</si>
  <si>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</si>
  <si>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</si>
  <si>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</si>
  <si>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</si>
  <si>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</si>
  <si>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</si>
  <si>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</si>
  <si>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</si>
  <si>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</si>
  <si>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</si>
  <si>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</si>
  <si>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</si>
  <si>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</si>
  <si>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</si>
  <si>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</si>
  <si>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</si>
  <si>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</si>
  <si>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</si>
  <si>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</si>
  <si>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</si>
  <si>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</si>
  <si>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</si>
  <si>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</si>
  <si>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</si>
  <si>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</si>
  <si>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</si>
  <si>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</si>
  <si>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</si>
  <si>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</si>
  <si>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</si>
  <si>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</si>
  <si>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</si>
  <si>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</si>
  <si>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</si>
  <si>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</si>
  <si>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</si>
  <si>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</si>
  <si>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</si>
  <si>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</si>
  <si>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</si>
  <si>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</si>
  <si>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</si>
  <si>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</si>
  <si>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</si>
  <si>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</si>
  <si>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</si>
  <si>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</si>
  <si>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</si>
  <si>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</si>
  <si>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</si>
  <si>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</si>
  <si>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</si>
  <si>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</si>
  <si>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</si>
  <si>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</si>
  <si>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</si>
  <si>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</si>
  <si>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</si>
  <si>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</si>
  <si>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</si>
  <si>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</si>
  <si>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</si>
  <si>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</si>
  <si>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</si>
  <si>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</si>
  <si>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</si>
  <si>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</si>
  <si>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</si>
  <si>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</si>
  <si>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</si>
  <si>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</si>
  <si>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</si>
  <si>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</si>
  <si>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</si>
  <si>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</si>
  <si>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</si>
  <si>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</si>
  <si>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</si>
  <si>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</si>
  <si>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</si>
  <si>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</si>
  <si>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</si>
  <si>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</si>
  <si>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</si>
  <si>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</si>
  <si>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</si>
  <si>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</si>
  <si>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</si>
  <si>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</si>
  <si>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</si>
  <si>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</si>
  <si>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</si>
  <si>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</si>
  <si>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</si>
  <si>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</si>
  <si>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</si>
  <si>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</si>
  <si>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</si>
  <si>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</si>
  <si>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</si>
  <si>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</si>
  <si>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</si>
  <si>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</si>
  <si>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</si>
  <si>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</si>
  <si>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</si>
  <si>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</si>
  <si>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</si>
  <si>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</si>
  <si>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</si>
  <si>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</si>
  <si>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</si>
  <si>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</si>
  <si>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</si>
  <si>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</si>
  <si>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</si>
  <si>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</si>
  <si>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</si>
  <si>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</si>
  <si>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</si>
  <si>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</si>
  <si>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</si>
  <si>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</si>
  <si>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</si>
  <si>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</si>
  <si>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</si>
  <si>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</si>
  <si>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</si>
  <si>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</si>
  <si>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</si>
  <si>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</si>
  <si>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</si>
  <si>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</si>
  <si>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</si>
  <si>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</si>
  <si>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</si>
  <si>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</si>
  <si>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</si>
  <si>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</si>
  <si>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</si>
  <si>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</si>
  <si>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</si>
  <si>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</si>
  <si>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</si>
  <si>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</si>
  <si>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</si>
  <si>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</si>
  <si>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</si>
  <si>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</si>
  <si>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</si>
  <si>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</si>
  <si>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</si>
  <si>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</si>
  <si>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</si>
  <si>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</si>
  <si>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</si>
  <si>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</si>
  <si>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</si>
  <si>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</si>
  <si>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</si>
  <si>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</si>
  <si>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</si>
  <si>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</si>
  <si>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</si>
  <si>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</si>
  <si>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</si>
  <si>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</si>
  <si>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</si>
  <si>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</si>
  <si>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</si>
  <si>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</si>
  <si>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</si>
  <si>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</si>
  <si>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</si>
  <si>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</si>
  <si>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</si>
  <si>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</si>
  <si>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</si>
  <si>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</si>
  <si>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</si>
  <si>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</si>
  <si>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</si>
  <si>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</si>
  <si>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</si>
  <si>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</si>
  <si>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</si>
  <si>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</si>
  <si>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</si>
  <si>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</si>
  <si>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</si>
  <si>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</si>
  <si>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</si>
  <si>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</si>
  <si>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</si>
  <si>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</si>
  <si>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</si>
  <si>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</si>
  <si>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</si>
  <si>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</si>
  <si>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</si>
  <si>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</si>
  <si>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</si>
  <si>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</si>
  <si>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</si>
  <si>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</si>
  <si>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</si>
  <si>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</si>
  <si>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</si>
  <si>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</si>
  <si>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</si>
  <si>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</si>
  <si>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</si>
  <si>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</si>
  <si>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</si>
  <si>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</si>
  <si>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</si>
  <si>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</si>
  <si>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</si>
  <si>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</si>
  <si>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</si>
  <si>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</si>
  <si>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</si>
  <si>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</si>
  <si>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</si>
  <si>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</si>
  <si>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</si>
  <si>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</si>
  <si>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</si>
  <si>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</si>
  <si>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</si>
  <si>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</si>
  <si>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</si>
  <si>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</si>
  <si>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</si>
  <si>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</si>
  <si>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</si>
  <si>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</si>
  <si>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</si>
  <si>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</si>
  <si>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</si>
  <si>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</si>
  <si>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</si>
  <si>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</si>
  <si>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</si>
  <si>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</si>
  <si>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</si>
  <si>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</si>
  <si>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</si>
  <si>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</si>
  <si>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</si>
  <si>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</si>
  <si>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</si>
  <si>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</si>
  <si>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</si>
  <si>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</si>
  <si>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</si>
  <si>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</si>
  <si>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</si>
  <si>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</si>
  <si>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</si>
  <si>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</si>
  <si>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</si>
  <si>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</si>
  <si>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</si>
  <si>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</si>
  <si>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</si>
  <si>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</si>
  <si>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</si>
  <si>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</si>
  <si>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</si>
  <si>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</si>
  <si>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</si>
  <si>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</si>
  <si>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</si>
  <si>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</si>
  <si>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</si>
  <si>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</si>
  <si>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</si>
  <si>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</si>
  <si>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</si>
  <si>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</si>
  <si>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</si>
  <si>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</si>
  <si>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</si>
  <si>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</si>
  <si>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</si>
  <si>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</si>
  <si>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</si>
  <si>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</si>
  <si>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</si>
  <si>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</si>
  <si>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</si>
  <si>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</si>
  <si>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</si>
  <si>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</si>
  <si>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</si>
  <si>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</si>
  <si>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</si>
  <si>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</si>
  <si>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</si>
  <si>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</si>
  <si>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</si>
  <si>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</si>
  <si>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</si>
  <si>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</si>
  <si>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</si>
  <si>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</si>
  <si>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</si>
  <si>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</si>
  <si>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</si>
  <si>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</si>
  <si>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</si>
  <si>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</si>
  <si>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</si>
  <si>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</si>
  <si>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</si>
  <si>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</si>
  <si>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</si>
  <si>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</si>
  <si>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</si>
  <si>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</si>
  <si>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</si>
  <si>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</si>
  <si>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</si>
  <si>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</si>
  <si>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</si>
  <si>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</si>
  <si>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</si>
  <si>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</si>
  <si>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</si>
  <si>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</si>
  <si>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</si>
  <si>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</si>
  <si>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</si>
  <si>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</si>
  <si>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</si>
  <si>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</si>
  <si>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</si>
  <si>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</si>
  <si>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</si>
  <si>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</si>
  <si>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</si>
  <si>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</si>
  <si>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</si>
  <si>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</si>
  <si>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</si>
  <si>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</si>
  <si>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</si>
  <si>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</si>
  <si>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</si>
  <si>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</si>
  <si>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</si>
  <si>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</si>
  <si>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</si>
  <si>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</si>
  <si>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</si>
  <si>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</si>
  <si>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</si>
  <si>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</si>
  <si>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</si>
  <si>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</si>
  <si>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</si>
  <si>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</si>
  <si>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</si>
  <si>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</si>
  <si>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</si>
  <si>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</si>
  <si>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</si>
  <si>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</si>
  <si>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</si>
  <si>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</si>
  <si>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</si>
  <si>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</si>
  <si>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</si>
  <si>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</si>
  <si>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</si>
  <si>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</si>
  <si>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</si>
  <si>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</si>
  <si>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</si>
  <si>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</si>
  <si>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</si>
  <si>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</si>
  <si>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</si>
  <si>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</si>
  <si>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</si>
  <si>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</si>
  <si>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</si>
  <si>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</si>
  <si>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</si>
  <si>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</si>
  <si>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</si>
  <si>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</si>
  <si>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</si>
  <si>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</si>
  <si>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</si>
  <si>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</si>
  <si>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</si>
  <si>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</si>
  <si>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</si>
  <si>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</si>
  <si>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</si>
  <si>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</si>
  <si>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</si>
  <si>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</si>
  <si>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</si>
  <si>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</si>
  <si>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</si>
  <si>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</si>
  <si>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</si>
  <si>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</si>
  <si>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</si>
  <si>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</si>
  <si>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</si>
  <si>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</si>
  <si>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</si>
  <si>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</si>
  <si>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</si>
  <si>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</si>
  <si>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</si>
  <si>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</si>
  <si>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</si>
  <si>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</si>
  <si>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</si>
  <si>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</si>
  <si>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</si>
  <si>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</si>
  <si>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</si>
  <si>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</si>
  <si>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</si>
  <si>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</si>
  <si>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</si>
  <si>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</si>
  <si>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</si>
  <si>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</si>
  <si>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</si>
  <si>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</si>
  <si>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</si>
  <si>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</si>
  <si>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</si>
  <si>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</si>
  <si>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</si>
  <si>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</si>
  <si>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</si>
  <si>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</si>
  <si>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</si>
  <si>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</si>
  <si>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</si>
  <si>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</si>
  <si>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</si>
  <si>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</si>
  <si>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</si>
  <si>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</si>
  <si>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</si>
  <si>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</si>
  <si>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</si>
  <si>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</si>
  <si>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</si>
  <si>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</si>
  <si>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</si>
  <si>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</si>
  <si>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</si>
  <si>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</si>
  <si>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</si>
  <si>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</si>
  <si>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</si>
  <si>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</si>
  <si>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</si>
  <si>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</si>
  <si>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</si>
  <si>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</si>
  <si>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</si>
  <si>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</si>
  <si>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</si>
  <si>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</si>
  <si>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</si>
  <si>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</si>
  <si>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</si>
  <si>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</si>
  <si>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</si>
  <si>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</si>
  <si>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</si>
  <si>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</si>
  <si>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</si>
  <si>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</si>
  <si>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</si>
  <si>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</si>
  <si>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</si>
  <si>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</si>
  <si>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</si>
  <si>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</si>
  <si>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</si>
  <si>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</si>
  <si>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</si>
  <si>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</si>
  <si>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</si>
  <si>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</si>
  <si>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</si>
  <si>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</si>
  <si>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</si>
  <si>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</si>
  <si>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</si>
  <si>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</si>
  <si>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</si>
  <si>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</si>
  <si>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</si>
  <si>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</si>
  <si>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</si>
  <si>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</si>
  <si>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</si>
  <si>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</si>
  <si>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</si>
  <si>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</si>
  <si>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</si>
  <si>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</si>
  <si>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</si>
  <si>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</si>
  <si>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</si>
  <si>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</si>
  <si>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</si>
  <si>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</si>
  <si>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</si>
  <si>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</si>
  <si>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</si>
  <si>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</si>
  <si>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</si>
  <si>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</si>
  <si>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</si>
  <si>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</si>
  <si>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</si>
  <si>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</si>
  <si>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</si>
  <si>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</si>
  <si>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</si>
  <si>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</si>
  <si>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</si>
  <si>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</si>
  <si>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</si>
  <si>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</si>
  <si>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</si>
  <si>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</si>
  <si>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</si>
  <si>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</si>
  <si>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</si>
  <si>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</si>
  <si>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</si>
  <si>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</si>
  <si>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</si>
  <si>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</si>
  <si>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</si>
  <si>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</si>
  <si>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</si>
  <si>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</si>
  <si>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</si>
  <si>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</si>
  <si>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</si>
  <si>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</si>
  <si>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</si>
  <si>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</si>
  <si>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</si>
  <si>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</si>
  <si>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</si>
  <si>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</si>
  <si>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</si>
  <si>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</si>
  <si>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</si>
  <si>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</si>
  <si>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</si>
  <si>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</si>
  <si>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</si>
  <si>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</si>
  <si>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</si>
  <si>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</si>
  <si>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</si>
  <si>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</si>
  <si>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</si>
  <si>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</si>
  <si>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</si>
  <si>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</si>
  <si>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</si>
  <si>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</si>
  <si>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</si>
  <si>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</si>
  <si>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</si>
  <si>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</si>
  <si>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</si>
  <si>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</si>
  <si>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</si>
  <si>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</si>
  <si>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</si>
  <si>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</si>
  <si>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</si>
  <si>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</si>
  <si>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</si>
  <si>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</si>
  <si>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</si>
  <si>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</si>
  <si>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</si>
  <si>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</si>
  <si>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</si>
  <si>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</si>
  <si>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</si>
  <si>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</si>
  <si>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</si>
  <si>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</si>
  <si>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</si>
  <si>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</si>
  <si>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</si>
  <si>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</si>
  <si>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</si>
  <si>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</si>
  <si>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</si>
  <si>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</si>
  <si>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</si>
  <si>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</si>
  <si>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</si>
  <si>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</si>
  <si>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</si>
  <si>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</si>
  <si>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</si>
  <si>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</si>
  <si>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</si>
  <si>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</si>
  <si>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</si>
  <si>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</si>
  <si>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</si>
  <si>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</si>
  <si>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</si>
  <si>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</si>
  <si>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</si>
  <si>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</si>
  <si>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</si>
  <si>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</si>
  <si>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</si>
  <si>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</si>
  <si>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</si>
  <si>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</si>
  <si>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</si>
  <si>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</si>
  <si>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</si>
  <si>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</si>
  <si>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</si>
  <si>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</si>
  <si>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</si>
  <si>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</si>
  <si>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</si>
  <si>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</si>
  <si>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</si>
  <si>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</si>
  <si>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</si>
  <si>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</si>
  <si>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</si>
  <si>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</si>
  <si>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</si>
  <si>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</si>
  <si>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</si>
  <si>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</si>
  <si>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</si>
  <si>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</si>
  <si>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</si>
  <si>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</si>
  <si>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</si>
  <si>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</si>
  <si>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</si>
  <si>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</si>
  <si>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</si>
  <si>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</si>
  <si>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</si>
  <si>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</si>
  <si>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</si>
  <si>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</si>
  <si>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</si>
  <si>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</si>
  <si>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</si>
  <si>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</si>
  <si>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</si>
  <si>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</si>
  <si>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</si>
  <si>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</si>
  <si>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</si>
  <si>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</si>
  <si>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</si>
  <si>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</si>
  <si>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</si>
  <si>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</si>
  <si>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</si>
  <si>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</si>
  <si>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</si>
  <si>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</si>
  <si>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</si>
  <si>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</si>
  <si>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</si>
  <si>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</si>
  <si>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</si>
  <si>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</si>
  <si>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</si>
  <si>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</si>
  <si>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</si>
  <si>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</si>
  <si>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</si>
  <si>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</si>
  <si>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</si>
  <si>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</si>
  <si>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</si>
  <si>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</si>
  <si>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</si>
  <si>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</si>
  <si>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</si>
  <si>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</si>
  <si>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</si>
  <si>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</si>
  <si>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</si>
  <si>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</si>
  <si>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</si>
  <si>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</si>
  <si>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</si>
  <si>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</si>
  <si>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</si>
  <si>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</si>
  <si>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</si>
  <si>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</si>
  <si>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</si>
  <si>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</si>
  <si>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</si>
  <si>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</si>
  <si>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</si>
  <si>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</si>
  <si>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</si>
  <si>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</si>
  <si>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</si>
  <si>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</si>
  <si>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</si>
  <si>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</si>
  <si>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</si>
  <si>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</si>
  <si>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</si>
  <si>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</si>
  <si>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</si>
  <si>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</si>
  <si>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</si>
  <si>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</si>
  <si>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</si>
  <si>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</si>
  <si>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</si>
  <si>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</si>
  <si>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</si>
  <si>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</si>
  <si>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</si>
  <si>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</si>
  <si>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</si>
  <si>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</si>
  <si>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</si>
  <si>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</si>
  <si>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</si>
  <si>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</si>
  <si>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</si>
  <si>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</si>
  <si>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</si>
  <si>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</si>
  <si>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</si>
  <si>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</si>
  <si>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</si>
  <si>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</si>
  <si>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</si>
  <si>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</si>
  <si>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</si>
  <si>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</si>
  <si>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</si>
  <si>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</si>
  <si>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</si>
  <si>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</si>
  <si>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</si>
  <si>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</si>
  <si>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</si>
  <si>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</si>
  <si>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</si>
  <si>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</si>
  <si>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</si>
  <si>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</si>
  <si>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</si>
  <si>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</si>
  <si>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</si>
  <si>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</si>
  <si>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</si>
  <si>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</si>
  <si>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</si>
  <si>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</si>
  <si>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</si>
  <si>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</si>
  <si>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</si>
  <si>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</si>
  <si>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</si>
  <si>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</si>
  <si>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</si>
  <si>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</si>
  <si>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</si>
  <si>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</si>
  <si>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</si>
  <si>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</si>
  <si>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</si>
  <si>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</si>
  <si>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</si>
  <si>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</si>
  <si>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</si>
  <si>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</si>
  <si>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</si>
  <si>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</si>
  <si>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</si>
  <si>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</si>
  <si>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</si>
  <si>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</si>
  <si>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</si>
  <si>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</si>
  <si>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</si>
  <si>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</si>
  <si>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</si>
  <si>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</si>
  <si>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</si>
  <si>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</si>
  <si>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</si>
  <si>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</si>
  <si>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</si>
  <si>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</si>
  <si>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</si>
  <si>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</si>
  <si>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</si>
  <si>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</si>
  <si>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</si>
  <si>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</si>
  <si>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</si>
  <si>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</si>
  <si>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</si>
  <si>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</si>
  <si>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</si>
  <si>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</si>
  <si>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</si>
  <si>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</si>
  <si>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</si>
  <si>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</si>
  <si>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</si>
  <si>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</si>
  <si>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</si>
  <si>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</si>
  <si>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</si>
  <si>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</si>
  <si>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</si>
  <si>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</si>
  <si>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</si>
  <si>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</si>
  <si>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</si>
  <si>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</si>
  <si>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</si>
  <si>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</si>
  <si>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</si>
  <si>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</si>
  <si>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</si>
  <si>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</si>
  <si>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</si>
  <si>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</si>
  <si>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</si>
  <si>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</si>
  <si>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</si>
  <si>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</si>
  <si>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</si>
  <si>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</si>
  <si>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</si>
  <si>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</si>
  <si>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</si>
  <si>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</si>
  <si>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</si>
  <si>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</si>
  <si>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</si>
  <si>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</si>
  <si>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</si>
  <si>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</si>
  <si>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</si>
  <si>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</si>
  <si>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</si>
  <si>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</si>
  <si>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</si>
  <si>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</si>
  <si>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</si>
  <si>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</si>
  <si>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</si>
  <si>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</si>
  <si>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</si>
  <si>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</si>
  <si>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</si>
  <si>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</si>
  <si>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</si>
  <si>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</si>
  <si>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</si>
  <si>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</si>
  <si>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</si>
  <si>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</si>
  <si>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</si>
  <si>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</si>
  <si>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</si>
  <si>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</si>
  <si>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</si>
  <si>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</si>
  <si>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</si>
  <si>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</si>
  <si>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</si>
  <si>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</si>
  <si>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</si>
  <si>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</si>
  <si>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</si>
  <si>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</si>
  <si>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</si>
  <si>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</si>
  <si>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</si>
  <si>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</si>
  <si>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</si>
  <si>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</si>
  <si>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</si>
  <si>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</si>
  <si>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</si>
  <si>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</si>
  <si>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</si>
  <si>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</si>
  <si>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</si>
  <si>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</si>
  <si>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</si>
  <si>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</si>
  <si>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</si>
  <si>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</si>
  <si>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</si>
  <si>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</si>
  <si>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</si>
  <si>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</si>
  <si>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</si>
  <si>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</si>
  <si>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</si>
  <si>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</si>
  <si>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</si>
  <si>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</si>
  <si>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</si>
  <si>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</si>
  <si>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</si>
  <si>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</si>
  <si>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</si>
  <si>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</si>
  <si>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</si>
  <si>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</si>
  <si>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</si>
  <si>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</si>
  <si>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</si>
  <si>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</si>
  <si>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</si>
  <si>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</si>
  <si>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</si>
  <si>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</si>
  <si>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</si>
  <si>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</si>
  <si>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</si>
  <si>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</si>
  <si>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</si>
  <si>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</si>
  <si>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</si>
  <si>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</si>
  <si>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</si>
  <si>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</si>
  <si>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</si>
  <si>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</si>
  <si>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</si>
  <si>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</si>
  <si>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</si>
  <si>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</si>
  <si>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</si>
  <si>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</si>
  <si>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</si>
  <si>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</si>
  <si>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</si>
  <si>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</si>
  <si>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</si>
  <si>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</si>
  <si>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</si>
  <si>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</si>
  <si>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</si>
  <si>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</si>
  <si>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</si>
  <si>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</si>
  <si>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</si>
  <si>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</si>
  <si>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</si>
  <si>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</si>
  <si>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</si>
  <si>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</si>
  <si>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</si>
  <si>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</si>
  <si>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</si>
  <si>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</si>
  <si>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</si>
  <si>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</si>
  <si>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</si>
  <si>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</si>
  <si>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</si>
  <si>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</si>
  <si>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</si>
  <si>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</si>
  <si>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</si>
  <si>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</si>
  <si>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</si>
  <si>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</si>
  <si>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</si>
  <si>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</si>
  <si>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</si>
  <si>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</si>
  <si>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</si>
  <si>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</si>
  <si>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</si>
  <si>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</si>
  <si>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</si>
  <si>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</si>
  <si>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</si>
  <si>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</si>
  <si>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</si>
  <si>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</si>
  <si>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</si>
  <si>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</si>
  <si>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</si>
  <si>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</si>
  <si>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</si>
  <si>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</si>
  <si>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</si>
  <si>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</si>
  <si>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</si>
  <si>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</si>
  <si>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</si>
  <si>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</si>
  <si>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</si>
  <si>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</si>
  <si>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</si>
  <si>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</si>
  <si>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</si>
  <si>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</si>
  <si>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</si>
  <si>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</si>
  <si>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</si>
  <si>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</si>
  <si>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</si>
  <si>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</si>
  <si>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</si>
  <si>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</si>
  <si>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</si>
  <si>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</si>
  <si>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</si>
  <si>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</si>
  <si>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</si>
  <si>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</si>
  <si>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</si>
  <si>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</si>
  <si>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</si>
  <si>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</si>
  <si>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</si>
  <si>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</si>
  <si>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</si>
  <si>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</si>
  <si>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</si>
  <si>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</si>
  <si>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</si>
  <si>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</si>
  <si>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</si>
  <si>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</si>
  <si>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</si>
  <si>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</si>
  <si>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</si>
  <si>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</si>
  <si>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</si>
  <si>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</si>
  <si>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</si>
  <si>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</si>
  <si>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</si>
  <si>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</si>
  <si>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</si>
  <si>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</si>
  <si>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</si>
  <si>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</si>
  <si>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</si>
  <si>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</si>
  <si>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</si>
  <si>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</si>
  <si>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</si>
  <si>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</si>
  <si>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</si>
  <si>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</si>
  <si>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</si>
  <si>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</si>
  <si>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</si>
  <si>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</si>
  <si>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</si>
  <si>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</si>
  <si>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</si>
  <si>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</si>
  <si>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</si>
  <si>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</si>
  <si>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</si>
  <si>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</si>
  <si>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</si>
  <si>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</si>
  <si>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</si>
  <si>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</si>
  <si>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</si>
  <si>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</si>
  <si>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</si>
  <si>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</si>
  <si>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</si>
  <si>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</si>
  <si>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</si>
  <si>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</si>
  <si>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</si>
  <si>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</si>
  <si>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</si>
  <si>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</si>
  <si>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</si>
  <si>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</si>
  <si>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</si>
  <si>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</si>
  <si>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</si>
  <si>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</si>
  <si>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</si>
  <si>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</si>
  <si>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</si>
  <si>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</si>
  <si>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</si>
  <si>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</si>
  <si>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</si>
  <si>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</si>
  <si>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</si>
  <si>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</si>
  <si>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</si>
  <si>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</si>
  <si>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</si>
  <si>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</si>
  <si>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</si>
  <si>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</si>
  <si>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</si>
  <si>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</si>
  <si>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</si>
  <si>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</si>
  <si>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</si>
  <si>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</si>
  <si>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</si>
  <si>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</si>
  <si>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</si>
  <si>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</si>
  <si>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</si>
  <si>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</si>
  <si>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</si>
  <si>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</si>
  <si>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</si>
  <si>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</si>
  <si>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</si>
  <si>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</si>
  <si>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</si>
  <si>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</si>
  <si>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</si>
  <si>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</si>
  <si>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</si>
  <si>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</si>
  <si>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</si>
  <si>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</si>
  <si>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</si>
  <si>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</si>
  <si>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</si>
  <si>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</si>
  <si>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</si>
  <si>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</si>
  <si>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</si>
  <si>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</si>
  <si>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</si>
  <si>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</si>
  <si>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</si>
  <si>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</si>
  <si>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</si>
  <si>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</si>
  <si>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</si>
  <si>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</si>
  <si>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</si>
  <si>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</si>
  <si>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</si>
  <si>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</si>
  <si>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</si>
  <si>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</si>
  <si>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</si>
  <si>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</si>
  <si>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</si>
  <si>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</si>
  <si>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</si>
  <si>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</si>
  <si>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</si>
  <si>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</si>
  <si>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</si>
  <si>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</si>
  <si>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</si>
  <si>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</si>
  <si>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</si>
  <si>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</si>
  <si>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</si>
  <si>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</si>
  <si>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</si>
  <si>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</si>
  <si>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</si>
  <si>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</si>
  <si>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</si>
  <si>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</si>
  <si>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</si>
  <si>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</si>
  <si>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</si>
  <si>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</si>
  <si>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</si>
  <si>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</si>
  <si>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</si>
  <si>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</si>
  <si>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</si>
  <si>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</si>
  <si>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</si>
  <si>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</si>
  <si>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</si>
  <si>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</si>
  <si>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</si>
  <si>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</si>
  <si>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</si>
  <si>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</si>
  <si>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</si>
  <si>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</si>
  <si>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</si>
  <si>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</si>
  <si>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</si>
  <si>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</si>
  <si>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</si>
  <si>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</si>
  <si>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</si>
  <si>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</si>
  <si>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</si>
  <si>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</si>
  <si>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</si>
  <si>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</si>
  <si>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</si>
  <si>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</si>
  <si>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</si>
  <si>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</si>
  <si>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</si>
  <si>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</si>
  <si>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</si>
  <si>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</si>
  <si>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</si>
  <si>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</si>
  <si>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</si>
  <si>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</si>
  <si>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</si>
  <si>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</si>
  <si>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</si>
  <si>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</si>
  <si>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</si>
  <si>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</si>
  <si>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</si>
  <si>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</si>
  <si>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</si>
  <si>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</si>
  <si>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</si>
  <si>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</si>
  <si>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</si>
  <si>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</si>
  <si>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</si>
  <si>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</si>
  <si>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</si>
  <si>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</si>
  <si>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</si>
  <si>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</si>
  <si>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</si>
  <si>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</si>
  <si>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</si>
  <si>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</si>
  <si>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</si>
  <si>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</si>
  <si>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</si>
  <si>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</si>
  <si>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</si>
  <si>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</si>
  <si>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</si>
  <si>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</si>
  <si>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</si>
  <si>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</si>
  <si>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</si>
  <si>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</si>
  <si>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</si>
  <si>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</si>
  <si>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</si>
  <si>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</si>
  <si>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</si>
  <si>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</si>
  <si>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</si>
  <si>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</si>
  <si>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</si>
  <si>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</si>
  <si>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</si>
  <si>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</si>
  <si>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</si>
  <si>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</si>
  <si>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</si>
  <si>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</si>
  <si>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</si>
  <si>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</si>
  <si>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</si>
  <si>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</si>
  <si>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</si>
  <si>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</si>
  <si>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</si>
  <si>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</si>
  <si>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</si>
  <si>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</si>
  <si>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</si>
  <si>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</si>
  <si>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</si>
  <si>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</si>
  <si>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</si>
  <si>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</si>
  <si>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</si>
  <si>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</si>
  <si>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</si>
  <si>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</si>
  <si>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</si>
  <si>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</si>
  <si>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</si>
  <si>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</si>
  <si>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</si>
  <si>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</si>
  <si>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</si>
  <si>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</si>
  <si>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</si>
  <si>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</si>
  <si>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</si>
  <si>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</si>
  <si>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</si>
  <si>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</si>
  <si>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</si>
  <si>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</si>
  <si>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</si>
  <si>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</si>
  <si>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</si>
  <si>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</si>
  <si>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</si>
  <si>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</si>
  <si>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</si>
  <si>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</si>
  <si>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</si>
  <si>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</si>
  <si>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</si>
  <si>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</si>
  <si>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</si>
  <si>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</si>
  <si>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</si>
  <si>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</si>
  <si>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</si>
  <si>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</si>
  <si>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</si>
  <si>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</si>
  <si>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</si>
  <si>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</si>
  <si>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</si>
  <si>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</si>
  <si>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</si>
  <si>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</si>
  <si>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</si>
  <si>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</si>
  <si>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</si>
  <si>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</si>
  <si>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</si>
  <si>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</si>
  <si>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</si>
  <si>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</si>
  <si>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</si>
  <si>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</si>
  <si>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</si>
  <si>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</si>
  <si>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</si>
  <si>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</si>
  <si>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</si>
  <si>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</si>
  <si>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</si>
  <si>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</si>
  <si>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</si>
  <si>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</si>
  <si>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</si>
  <si>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</si>
  <si>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</si>
  <si>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</si>
  <si>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</si>
  <si>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</si>
  <si>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</si>
  <si>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</si>
  <si>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</si>
  <si>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</si>
  <si>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</si>
  <si>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</si>
  <si>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</si>
  <si>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</si>
  <si>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</si>
  <si>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</si>
  <si>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</si>
  <si>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</si>
  <si>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</si>
  <si>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</si>
  <si>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</si>
  <si>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</si>
  <si>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</si>
  <si>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</si>
  <si>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</si>
  <si>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</si>
  <si>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</si>
  <si>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</si>
  <si>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</si>
  <si>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</si>
  <si>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</si>
  <si>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</si>
  <si>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</si>
  <si>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</si>
  <si>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</si>
  <si>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</si>
  <si>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</si>
  <si>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</si>
  <si>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</si>
  <si>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</si>
  <si>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</si>
  <si>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</si>
  <si>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</si>
  <si>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</si>
  <si>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</si>
  <si>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</si>
  <si>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</si>
  <si>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</si>
  <si>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</si>
  <si>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</si>
  <si>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</si>
  <si>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</si>
  <si>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</si>
  <si>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</si>
  <si>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</si>
  <si>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</si>
  <si>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</si>
  <si>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</si>
  <si>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</si>
  <si>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</si>
  <si>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</si>
  <si>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</si>
  <si>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</si>
  <si>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</si>
  <si>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</si>
  <si>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</si>
  <si>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</si>
  <si>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</si>
  <si>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</si>
  <si>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</si>
  <si>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</si>
  <si>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</si>
  <si>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</si>
  <si>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</si>
  <si>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</si>
  <si>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</si>
  <si>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</si>
  <si>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</si>
  <si>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</si>
  <si>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</si>
  <si>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</si>
  <si>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</si>
  <si>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</si>
  <si>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</si>
  <si>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</si>
  <si>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</si>
  <si>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</si>
  <si>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</si>
  <si>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</si>
  <si>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</si>
  <si>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</si>
  <si>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</si>
  <si>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</si>
  <si>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</si>
  <si>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</si>
  <si>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</si>
  <si>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</si>
  <si>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</si>
  <si>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</si>
  <si>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</si>
  <si>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</si>
  <si>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</si>
  <si>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</si>
  <si>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</si>
  <si>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</si>
  <si>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</si>
  <si>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</si>
  <si>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</si>
  <si>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</si>
  <si>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</si>
  <si>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</si>
  <si>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</si>
  <si>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</si>
  <si>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</si>
  <si>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</si>
  <si>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</si>
  <si>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</si>
  <si>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</si>
  <si>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</si>
  <si>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</si>
  <si>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</si>
  <si>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</si>
  <si>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</si>
  <si>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</si>
  <si>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</si>
  <si>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</si>
  <si>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</si>
  <si>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</si>
  <si>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</si>
  <si>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</si>
  <si>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</si>
  <si>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</si>
  <si>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</si>
  <si>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</si>
  <si>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</si>
  <si>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</si>
  <si>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</si>
  <si>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</si>
  <si>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</si>
  <si>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</si>
  <si>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</si>
  <si>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</si>
  <si>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</si>
  <si>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</si>
  <si>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</si>
  <si>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</si>
  <si>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</si>
  <si>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</si>
  <si>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</si>
  <si>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</si>
  <si>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</si>
  <si>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</si>
  <si>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</si>
  <si>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</si>
  <si>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</si>
  <si>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</si>
  <si>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</si>
  <si>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</si>
  <si>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</si>
  <si>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</si>
  <si>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</si>
  <si>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</si>
  <si>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</si>
  <si>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</si>
  <si>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</si>
  <si>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</si>
  <si>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</si>
  <si>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</si>
  <si>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</si>
  <si>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</si>
  <si>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</si>
  <si>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</si>
  <si>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</si>
  <si>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</si>
  <si>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</si>
  <si>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</si>
  <si>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</si>
  <si>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</si>
  <si>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</si>
  <si>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</si>
  <si>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</si>
  <si>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</si>
  <si>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</si>
  <si>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</si>
  <si>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</si>
  <si>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</si>
  <si>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</si>
  <si>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</si>
  <si>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</si>
  <si>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</si>
  <si>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</si>
  <si>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</si>
  <si>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</si>
  <si>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</si>
  <si>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</si>
  <si>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</si>
  <si>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</si>
  <si>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</si>
  <si>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</si>
  <si>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</si>
  <si>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</si>
  <si>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</si>
  <si>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</si>
  <si>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</si>
  <si>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</si>
  <si>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</si>
  <si>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</si>
  <si>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</si>
  <si>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</si>
  <si>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</si>
  <si>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</si>
  <si>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</si>
  <si>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</si>
  <si>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</si>
  <si>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</si>
  <si>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</si>
  <si>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</si>
  <si>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</si>
  <si>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</si>
  <si>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</si>
  <si>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</si>
  <si>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</si>
  <si>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</si>
  <si>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</si>
  <si>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</si>
  <si>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</si>
  <si>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</si>
  <si>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</si>
  <si>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</si>
  <si>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</si>
  <si>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</si>
  <si>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</si>
  <si>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</si>
  <si>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</si>
  <si>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</si>
  <si>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</si>
  <si>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</si>
  <si>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</si>
  <si>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</si>
  <si>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</si>
  <si>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</si>
  <si>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</si>
  <si>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</si>
  <si>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</si>
  <si>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</si>
  <si>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</si>
  <si>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</si>
  <si>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</si>
  <si>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</si>
  <si>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</si>
  <si>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</si>
  <si>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</si>
  <si>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</si>
  <si>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</si>
  <si>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</si>
  <si>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</si>
  <si>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</si>
  <si>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</si>
  <si>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</si>
  <si>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</si>
  <si>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</si>
  <si>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</si>
  <si>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</si>
  <si>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</si>
  <si>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</si>
  <si>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</si>
  <si>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</si>
  <si>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</si>
  <si>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</si>
  <si>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</si>
  <si>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</si>
  <si>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</si>
  <si>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</si>
  <si>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</si>
  <si>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</si>
  <si>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</si>
  <si>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</si>
  <si>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</si>
  <si>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</si>
  <si>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</si>
  <si>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</si>
  <si>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</si>
  <si>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</si>
  <si>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</si>
  <si>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</si>
  <si>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</si>
  <si>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</si>
  <si>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</si>
  <si>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</si>
  <si>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</si>
  <si>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</si>
  <si>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</si>
  <si>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</si>
  <si>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</si>
  <si>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</si>
  <si>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</si>
  <si>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</si>
  <si>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</si>
  <si>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</si>
  <si>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</si>
  <si>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</si>
  <si>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</si>
  <si>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</si>
  <si>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</si>
  <si>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</si>
  <si>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</si>
  <si>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</si>
  <si>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</si>
  <si>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</si>
  <si>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</si>
  <si>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</si>
  <si>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</si>
  <si>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</si>
  <si>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</si>
  <si>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</si>
  <si>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</si>
  <si>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</si>
  <si>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</si>
  <si>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</si>
  <si>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</si>
  <si>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</si>
  <si>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</si>
  <si>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</si>
  <si>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</si>
  <si>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</si>
  <si>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</si>
  <si>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</si>
  <si>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</si>
  <si>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</si>
  <si>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</si>
  <si>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</si>
  <si>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</si>
  <si>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</si>
  <si>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</si>
  <si>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</si>
  <si>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</si>
  <si>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</si>
  <si>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</si>
  <si>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</si>
  <si>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</si>
  <si>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</si>
  <si>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</si>
  <si>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</si>
  <si>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</si>
  <si>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</si>
  <si>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</si>
  <si>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</si>
  <si>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</si>
  <si>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</si>
  <si>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</si>
  <si>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</si>
  <si>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</si>
  <si>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</si>
  <si>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</si>
  <si>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</si>
  <si>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</si>
  <si>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</si>
  <si>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</si>
  <si>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</si>
  <si>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</si>
  <si>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</si>
  <si>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</si>
  <si>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</si>
  <si>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</si>
  <si>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</si>
  <si>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</si>
  <si>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</si>
  <si>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</si>
  <si>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</si>
  <si>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</si>
  <si>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</si>
  <si>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</si>
  <si>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</si>
  <si>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</si>
  <si>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</si>
  <si>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</si>
  <si>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</si>
  <si>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</si>
  <si>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</si>
  <si>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</si>
  <si>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</si>
  <si>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</si>
  <si>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</si>
  <si>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</si>
  <si>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</si>
  <si>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</si>
  <si>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</si>
  <si>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</si>
  <si>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</si>
  <si>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</si>
  <si>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</si>
  <si>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</si>
  <si>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</si>
  <si>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</si>
  <si>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</si>
  <si>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</si>
  <si>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</si>
  <si>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</si>
  <si>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</si>
  <si>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</si>
  <si>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</si>
  <si>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</si>
  <si>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</si>
  <si>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</si>
  <si>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</si>
  <si>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</si>
  <si>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</si>
  <si>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</si>
  <si>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</si>
  <si>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</si>
  <si>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</si>
  <si>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</si>
  <si>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</si>
  <si>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</si>
  <si>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</si>
  <si>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</si>
  <si>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</si>
  <si>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</si>
  <si>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</si>
  <si>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</si>
  <si>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</si>
  <si>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</si>
  <si>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</si>
  <si>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</si>
  <si>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</si>
  <si>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</si>
  <si>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</si>
  <si>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</si>
  <si>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</si>
  <si>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</si>
  <si>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</si>
  <si>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</si>
  <si>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</si>
  <si>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</si>
  <si>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</si>
  <si>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</si>
  <si>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</si>
  <si>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</si>
  <si>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</si>
  <si>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</si>
  <si>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</si>
  <si>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</si>
  <si>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</si>
  <si>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</si>
  <si>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</si>
  <si>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</si>
  <si>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</si>
  <si>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</si>
  <si>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</si>
  <si>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</si>
  <si>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</si>
  <si>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</si>
  <si>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</si>
  <si>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</si>
  <si>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</si>
  <si>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</si>
  <si>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</si>
  <si>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</si>
  <si>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</si>
  <si>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</si>
  <si>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</si>
  <si>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</si>
  <si>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</si>
  <si>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</si>
  <si>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</si>
  <si>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</si>
  <si>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</si>
  <si>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</si>
  <si>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</si>
  <si>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</si>
  <si>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</si>
  <si>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</si>
  <si>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</si>
  <si>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</si>
  <si>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</si>
  <si>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</si>
  <si>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</si>
  <si>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</si>
  <si>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</si>
  <si>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</si>
  <si>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</si>
  <si>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</si>
  <si>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</si>
  <si>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</si>
  <si>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</si>
  <si>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</si>
  <si>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</si>
  <si>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</si>
  <si>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</si>
  <si>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</si>
  <si>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</si>
  <si>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</si>
  <si>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</si>
  <si>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</si>
  <si>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</si>
  <si>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</si>
  <si>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</si>
  <si>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</si>
  <si>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</si>
  <si>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</si>
  <si>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</si>
  <si>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</si>
  <si>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</si>
  <si>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</si>
  <si>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</si>
  <si>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</si>
  <si>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</si>
  <si>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</si>
  <si>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</si>
  <si>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</si>
  <si>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</si>
  <si>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</si>
  <si>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</si>
  <si>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</si>
  <si>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</si>
  <si>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</si>
  <si>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</si>
  <si>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</si>
  <si>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</si>
  <si>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</si>
  <si>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</si>
  <si>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</si>
  <si>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</si>
  <si>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</si>
  <si>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</si>
  <si>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</si>
  <si>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</si>
  <si>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</si>
  <si>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</si>
  <si>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</si>
  <si>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</si>
  <si>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</si>
  <si>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</si>
  <si>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</si>
  <si>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</si>
  <si>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</si>
  <si>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</si>
  <si>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</si>
  <si>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</si>
  <si>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</si>
  <si>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</si>
  <si>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</si>
  <si>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</si>
  <si>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</si>
  <si>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</si>
  <si>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</si>
  <si>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</si>
  <si>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</si>
  <si>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</si>
  <si>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</si>
  <si>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</si>
  <si>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</si>
  <si>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</si>
  <si>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</si>
  <si>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</si>
  <si>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</si>
  <si>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</si>
  <si>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</si>
  <si>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</si>
  <si>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</si>
  <si>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</si>
  <si>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</si>
  <si>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</si>
  <si>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</si>
  <si>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</si>
  <si>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</si>
  <si>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</si>
  <si>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</si>
  <si>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</si>
  <si>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</si>
  <si>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</si>
  <si>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</si>
  <si>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</si>
  <si>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</si>
  <si>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</si>
  <si>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</si>
  <si>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</si>
  <si>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</si>
  <si>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</si>
  <si>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</si>
  <si>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</si>
  <si>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</si>
  <si>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</si>
  <si>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</si>
  <si>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</si>
  <si>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</si>
  <si>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</si>
  <si>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</si>
  <si>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</si>
  <si>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</si>
  <si>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</si>
  <si>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</si>
  <si>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</si>
  <si>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</si>
  <si>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</si>
  <si>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</si>
  <si>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</si>
  <si>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</si>
  <si>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</si>
  <si>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</si>
  <si>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</si>
  <si>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</si>
  <si>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</si>
  <si>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</si>
  <si>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</si>
  <si>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</si>
  <si>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</si>
  <si>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</si>
  <si>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</si>
  <si>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</si>
  <si>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</si>
  <si>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</si>
  <si>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</si>
  <si>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</si>
  <si>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</si>
  <si>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</si>
  <si>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</si>
  <si>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</si>
  <si>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</si>
  <si>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</si>
  <si>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</si>
  <si>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</si>
  <si>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</si>
  <si>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</si>
  <si>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</si>
  <si>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</si>
  <si>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</si>
  <si>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</si>
  <si>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</si>
  <si>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</si>
  <si>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</si>
  <si>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</si>
  <si>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</si>
  <si>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</si>
  <si>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</si>
  <si>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</si>
  <si>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</si>
  <si>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</si>
  <si>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</si>
  <si>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</si>
  <si>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</si>
  <si>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</si>
  <si>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</si>
  <si>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</si>
  <si>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</si>
  <si>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</si>
  <si>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</si>
  <si>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</si>
  <si>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</si>
  <si>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</si>
  <si>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</si>
  <si>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</si>
  <si>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</si>
  <si>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</si>
  <si>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</si>
  <si>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</si>
  <si>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</si>
  <si>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</si>
  <si>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</si>
  <si>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</si>
  <si>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</si>
  <si>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</si>
  <si>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</si>
  <si>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</si>
  <si>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</si>
  <si>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</si>
  <si>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</si>
  <si>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</si>
  <si>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</si>
  <si>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</si>
  <si>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</si>
  <si>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</si>
  <si>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</si>
  <si>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</si>
  <si>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</si>
  <si>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</si>
  <si>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</si>
  <si>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</si>
  <si>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</si>
  <si>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</si>
  <si>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</si>
  <si>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</si>
  <si>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</si>
  <si>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</si>
  <si>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</si>
  <si>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</si>
  <si>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</si>
  <si>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</si>
  <si>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</si>
  <si>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</si>
  <si>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</si>
  <si>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</si>
  <si>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</si>
  <si>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</si>
  <si>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</si>
  <si>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</si>
  <si>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</si>
  <si>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</si>
  <si>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</si>
  <si>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</si>
  <si>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</si>
  <si>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</si>
  <si>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</si>
  <si>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</si>
  <si>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</si>
  <si>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</si>
  <si>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</si>
  <si>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</si>
  <si>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</si>
  <si>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</si>
  <si>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</si>
  <si>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</si>
  <si>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</si>
  <si>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</si>
  <si>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</si>
  <si>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</si>
  <si>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</si>
  <si>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</si>
  <si>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</si>
  <si>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</si>
  <si>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</si>
  <si>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</si>
  <si>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</si>
  <si>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</si>
  <si>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</si>
  <si>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</si>
  <si>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</si>
  <si>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</si>
  <si>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</si>
  <si>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</si>
  <si>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</si>
  <si>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</si>
  <si>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</si>
  <si>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</si>
  <si>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</si>
  <si>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</si>
  <si>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</si>
  <si>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</si>
  <si>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</si>
  <si>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</si>
  <si>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</si>
  <si>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</si>
  <si>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</si>
  <si>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</si>
  <si>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</si>
  <si>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</si>
  <si>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</si>
  <si>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</si>
  <si>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</si>
  <si>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</si>
  <si>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</si>
  <si>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</si>
  <si>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</si>
  <si>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</si>
  <si>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</si>
  <si>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</si>
  <si>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</si>
  <si>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</si>
  <si>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</si>
  <si>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</si>
  <si>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</si>
  <si>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</si>
  <si>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</si>
  <si>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</si>
  <si>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</si>
  <si>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</si>
  <si>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</si>
  <si>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</si>
  <si>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</si>
  <si>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</si>
  <si>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</si>
  <si>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</si>
  <si>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</si>
  <si>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</si>
  <si>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</si>
  <si>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</si>
  <si>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</si>
  <si>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</si>
  <si>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</si>
  <si>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</si>
  <si>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</si>
  <si>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</si>
  <si>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</si>
  <si>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</si>
  <si>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</si>
  <si>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</si>
  <si>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</si>
  <si>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</si>
  <si>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</si>
  <si>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</si>
  <si>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</si>
  <si>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</si>
  <si>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</si>
  <si>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</si>
  <si>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</si>
  <si>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</si>
  <si>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</si>
  <si>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</si>
  <si>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</si>
  <si>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</si>
  <si>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</si>
  <si>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</si>
  <si>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</si>
  <si>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</si>
  <si>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</si>
  <si>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</si>
  <si>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</si>
  <si>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</si>
  <si>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</si>
  <si>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</si>
  <si>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</si>
  <si>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</si>
  <si>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</si>
  <si>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</si>
  <si>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</si>
  <si>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</si>
  <si>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</si>
  <si>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</si>
  <si>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</si>
  <si>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</si>
  <si>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</si>
  <si>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</si>
  <si>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</si>
  <si>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</si>
  <si>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</si>
  <si>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</si>
  <si>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</si>
  <si>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</si>
  <si>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</si>
  <si>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</si>
  <si>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</si>
  <si>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</si>
  <si>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</si>
  <si>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</si>
  <si>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</si>
  <si>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</si>
  <si>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</si>
  <si>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</si>
  <si>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</si>
  <si>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</si>
  <si>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</si>
  <si>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</si>
  <si>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</si>
  <si>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</si>
  <si>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</si>
  <si>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</si>
  <si>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</si>
  <si>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</si>
  <si>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</si>
  <si>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</si>
  <si>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</si>
  <si>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</si>
  <si>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</si>
  <si>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</si>
  <si>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</si>
  <si>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</si>
  <si>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</si>
  <si>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</si>
  <si>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</si>
  <si>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</si>
  <si>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</si>
  <si>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</si>
  <si>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</si>
  <si>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</si>
  <si>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</si>
  <si>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</si>
  <si>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</si>
  <si>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</si>
  <si>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</si>
  <si>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</si>
  <si>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</si>
  <si>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</si>
  <si>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</si>
  <si>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</si>
  <si>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</si>
  <si>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</si>
  <si>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</si>
  <si>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</si>
  <si>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</si>
  <si>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</si>
  <si>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</si>
  <si>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</si>
  <si>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</si>
  <si>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</si>
  <si>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</si>
  <si>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</si>
  <si>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</si>
  <si>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</si>
  <si>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</si>
  <si>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</si>
  <si>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</si>
  <si>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</si>
  <si>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</si>
  <si>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</si>
  <si>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</si>
  <si>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</si>
  <si>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</si>
  <si>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</si>
  <si>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</si>
  <si>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</si>
  <si>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</si>
  <si>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</si>
  <si>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</si>
  <si>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</si>
  <si>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</si>
  <si>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</si>
  <si>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</si>
  <si>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</si>
  <si>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</si>
  <si>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</si>
  <si>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</si>
  <si>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</si>
  <si>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</si>
  <si>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</si>
  <si>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</si>
  <si>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</si>
  <si>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</si>
  <si>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</si>
  <si>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</si>
  <si>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</si>
  <si>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</si>
  <si>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</si>
  <si>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</si>
  <si>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</si>
  <si>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</si>
  <si>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</si>
  <si>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</si>
  <si>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</si>
  <si>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</si>
  <si>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</si>
  <si>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</si>
  <si>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</si>
  <si>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</si>
  <si>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</si>
  <si>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</si>
  <si>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</si>
  <si>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</si>
  <si>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</si>
  <si>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</si>
  <si>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</si>
  <si>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</si>
  <si>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</si>
  <si>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</si>
  <si>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</si>
  <si>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</si>
  <si>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</si>
  <si>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</si>
  <si>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</si>
  <si>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</si>
  <si>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</si>
  <si>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</si>
  <si>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</si>
  <si>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</si>
  <si>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</si>
  <si>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</si>
  <si>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</si>
  <si>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</si>
  <si>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</si>
  <si>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</si>
  <si>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</si>
  <si>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</si>
  <si>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</si>
  <si>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</si>
  <si>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</si>
  <si>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</si>
  <si>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</si>
  <si>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</si>
  <si>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</si>
  <si>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</si>
  <si>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</si>
  <si>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</si>
  <si>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</si>
  <si>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</si>
  <si>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</si>
  <si>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</si>
  <si>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</si>
  <si>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</si>
  <si>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</si>
  <si>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</si>
  <si>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</si>
  <si>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</si>
  <si>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</si>
  <si>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</si>
  <si>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</si>
  <si>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</si>
  <si>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</si>
  <si>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</si>
  <si>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</si>
  <si>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</si>
  <si>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</si>
  <si>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</si>
  <si>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</si>
  <si>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</si>
  <si>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</si>
  <si>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</si>
  <si>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</si>
  <si>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</si>
  <si>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</si>
  <si>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</si>
  <si>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</si>
  <si>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</si>
  <si>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</si>
  <si>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</si>
  <si>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</si>
  <si>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</si>
  <si>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</si>
  <si>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</si>
  <si>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</si>
  <si>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</si>
  <si>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</si>
  <si>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</si>
  <si>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</si>
  <si>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</si>
  <si>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</si>
  <si>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</si>
  <si>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</si>
  <si>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</si>
  <si>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</si>
  <si>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</si>
  <si>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</si>
  <si>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</si>
  <si>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</si>
  <si>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</si>
  <si>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</si>
  <si>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</si>
  <si>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</si>
  <si>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</si>
  <si>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</si>
  <si>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</si>
  <si>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</si>
  <si>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</si>
  <si>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</si>
  <si>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</si>
  <si>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</si>
  <si>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</si>
  <si>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</si>
  <si>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</si>
  <si>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</si>
  <si>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</si>
  <si>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</si>
  <si>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</si>
  <si>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</si>
  <si>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</si>
  <si>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</si>
  <si>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</si>
  <si>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</si>
  <si>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</si>
  <si>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</si>
  <si>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</si>
  <si>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</si>
  <si>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</si>
  <si>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</si>
  <si>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</si>
  <si>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</si>
  <si>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</si>
  <si>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</si>
  <si>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</si>
  <si>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</si>
  <si>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</si>
  <si>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</si>
  <si>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</si>
  <si>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</si>
  <si>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</si>
  <si>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</si>
  <si>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</si>
  <si>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</si>
  <si>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</si>
  <si>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</si>
  <si>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</si>
  <si>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</si>
  <si>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</si>
  <si>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</si>
  <si>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</si>
  <si>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</si>
  <si>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</si>
  <si>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</si>
  <si>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</si>
  <si>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</si>
  <si>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</si>
  <si>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</si>
  <si>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</si>
  <si>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</si>
  <si>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</si>
  <si>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</si>
  <si>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</si>
  <si>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</si>
  <si>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</si>
  <si>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</si>
  <si>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</si>
  <si>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</si>
  <si>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</si>
  <si>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</si>
  <si>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</si>
  <si>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</si>
  <si>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</si>
  <si>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</si>
  <si>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</si>
  <si>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</si>
  <si>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</si>
  <si>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</si>
  <si>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</si>
  <si>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</si>
  <si>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</si>
  <si>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</si>
  <si>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</si>
  <si>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</si>
  <si>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</si>
  <si>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</si>
  <si>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</si>
  <si>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</si>
  <si>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</si>
  <si>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</si>
  <si>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</si>
  <si>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</si>
  <si>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</si>
  <si>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</si>
  <si>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</si>
  <si>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</si>
  <si>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</si>
  <si>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</si>
  <si>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</si>
  <si>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</si>
  <si>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</si>
  <si>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</si>
  <si>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</si>
  <si>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</si>
  <si>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</si>
  <si>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</si>
  <si>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</si>
  <si>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</si>
  <si>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</si>
  <si>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</si>
  <si>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</si>
  <si>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</si>
  <si>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</si>
  <si>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</si>
  <si>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</si>
  <si>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</si>
  <si>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</si>
  <si>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</si>
  <si>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</si>
  <si>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</si>
  <si>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</si>
  <si>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</si>
  <si>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</si>
  <si>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</si>
  <si>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</si>
  <si>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</si>
  <si>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</si>
  <si>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</si>
  <si>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</si>
  <si>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</si>
  <si>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</si>
  <si>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</si>
  <si>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</si>
  <si>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</si>
  <si>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</si>
  <si>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</si>
  <si>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</si>
  <si>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</si>
  <si>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</si>
  <si>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</si>
  <si>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</si>
  <si>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</si>
  <si>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</si>
  <si>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</si>
  <si>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</si>
  <si>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</si>
  <si>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</si>
  <si>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</si>
  <si>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</si>
  <si>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</si>
  <si>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</si>
  <si>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</si>
  <si>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</si>
  <si>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</si>
  <si>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</si>
  <si>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</si>
  <si>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</si>
  <si>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</si>
  <si>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</si>
  <si>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</si>
  <si>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</si>
  <si>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</si>
  <si>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</si>
  <si>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</si>
  <si>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</si>
  <si>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</si>
  <si>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</si>
  <si>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</si>
  <si>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</si>
  <si>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</si>
  <si>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</si>
  <si>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</si>
  <si>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</si>
  <si>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</si>
  <si>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</si>
  <si>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</si>
  <si>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</si>
  <si>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</si>
  <si>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</si>
  <si>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</si>
  <si>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</si>
  <si>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</si>
  <si>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</si>
  <si>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</si>
  <si>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</si>
  <si>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</si>
  <si>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</si>
  <si>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</si>
  <si>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</si>
  <si>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</si>
  <si>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</si>
  <si>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</si>
  <si>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</si>
  <si>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</si>
  <si>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</si>
  <si>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</si>
  <si>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</si>
  <si>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</si>
  <si>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</si>
  <si>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</si>
  <si>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</si>
  <si>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</si>
  <si>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</si>
  <si>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</si>
  <si>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</si>
  <si>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</si>
  <si>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</si>
  <si>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</si>
  <si>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</si>
  <si>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</si>
  <si>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</si>
  <si>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</si>
  <si>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</si>
  <si>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</si>
  <si>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</si>
  <si>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</si>
  <si>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</si>
  <si>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</si>
  <si>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</si>
  <si>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</si>
  <si>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</si>
  <si>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</si>
  <si>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</si>
  <si>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</si>
  <si>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</si>
  <si>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</si>
  <si>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</si>
  <si>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</si>
  <si>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</si>
  <si>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</si>
  <si>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</si>
  <si>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</si>
  <si>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</si>
  <si>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</si>
  <si>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</si>
  <si>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</si>
  <si>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</si>
  <si>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</si>
  <si>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</si>
  <si>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</si>
  <si>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</si>
  <si>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</si>
  <si>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</si>
  <si>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</si>
  <si>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</si>
  <si>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</si>
  <si>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</si>
  <si>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</si>
  <si>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</si>
  <si>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</si>
  <si>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</si>
  <si>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</si>
  <si>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</si>
  <si>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</si>
  <si>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</si>
  <si>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</si>
  <si>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</si>
  <si>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</si>
  <si>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</si>
  <si>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</si>
  <si>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</si>
  <si>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</si>
  <si>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</si>
  <si>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</si>
  <si>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</si>
  <si>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</si>
  <si>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</si>
  <si>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</si>
  <si>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</si>
  <si>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</si>
  <si>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</si>
  <si>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</si>
  <si>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</si>
  <si>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</si>
  <si>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</si>
  <si>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</si>
  <si>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</si>
  <si>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</si>
  <si>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</si>
  <si>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</si>
  <si>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</si>
  <si>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</si>
  <si>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</si>
  <si>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</si>
  <si>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</si>
  <si>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</si>
  <si>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</si>
  <si>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</si>
  <si>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</si>
  <si>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</si>
  <si>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</si>
  <si>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</si>
  <si>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</si>
  <si>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</si>
  <si>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</si>
  <si>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</si>
  <si>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</si>
  <si>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</si>
  <si>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</si>
  <si>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</si>
  <si>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</si>
  <si>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</si>
  <si>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</si>
  <si>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</si>
  <si>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</si>
  <si>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</si>
  <si>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</si>
  <si>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</si>
  <si>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</si>
  <si>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</si>
  <si>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</si>
  <si>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</si>
  <si>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</si>
  <si>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</si>
  <si>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</si>
  <si>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</si>
  <si>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</si>
  <si>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</si>
  <si>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</si>
  <si>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</si>
  <si>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</si>
  <si>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</si>
  <si>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</si>
  <si>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</si>
  <si>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</si>
  <si>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</si>
  <si>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</si>
  <si>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</si>
  <si>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</si>
  <si>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</si>
  <si>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</si>
  <si>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</si>
  <si>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</si>
  <si>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</si>
  <si>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</si>
  <si>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</si>
  <si>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</si>
  <si>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</si>
  <si>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</si>
  <si>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</si>
  <si>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</si>
  <si>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</si>
  <si>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</si>
  <si>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</si>
  <si>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</si>
  <si>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</si>
  <si>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</si>
  <si>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</si>
  <si>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</si>
  <si>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</si>
  <si>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</si>
  <si>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</si>
  <si>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</si>
  <si>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</si>
  <si>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</si>
  <si>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</si>
  <si>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</si>
  <si>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</si>
  <si>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</si>
  <si>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</si>
  <si>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</si>
  <si>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</si>
  <si>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</si>
  <si>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</si>
  <si>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</si>
  <si>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</si>
  <si>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</si>
  <si>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</si>
  <si>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</si>
  <si>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</si>
  <si>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</si>
  <si>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</si>
  <si>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</si>
  <si>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</si>
  <si>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</si>
  <si>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</si>
  <si>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</si>
  <si>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</si>
  <si>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</si>
  <si>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</si>
  <si>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</si>
  <si>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</si>
  <si>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</si>
  <si>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</si>
  <si>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</si>
  <si>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</si>
  <si>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</si>
  <si>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</si>
  <si>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</si>
  <si>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</si>
  <si>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</si>
  <si>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</si>
  <si>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</si>
  <si>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</si>
  <si>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</si>
  <si>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</si>
  <si>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</si>
  <si>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</si>
  <si>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</si>
  <si>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</si>
  <si>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</si>
  <si>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</si>
  <si>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</si>
  <si>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</si>
  <si>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</si>
  <si>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</si>
  <si>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</si>
  <si>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</si>
  <si>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</si>
  <si>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</si>
  <si>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</si>
  <si>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</si>
  <si>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</si>
  <si>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</si>
  <si>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</si>
  <si>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</si>
  <si>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</si>
  <si>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</si>
  <si>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</si>
  <si>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</si>
  <si>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</si>
  <si>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</si>
  <si>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</si>
  <si>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</si>
  <si>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</si>
  <si>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</si>
  <si>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</si>
  <si>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</si>
  <si>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</si>
  <si>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</si>
  <si>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</si>
  <si>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</si>
  <si>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</si>
  <si>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</si>
  <si>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</si>
  <si>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</si>
  <si>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</si>
  <si>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</si>
  <si>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</si>
  <si>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</si>
  <si>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</si>
  <si>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</si>
  <si>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</si>
  <si>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</si>
  <si>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</si>
  <si>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</si>
  <si>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</si>
  <si>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</si>
  <si>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</si>
  <si>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</si>
  <si>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</si>
  <si>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</si>
  <si>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</si>
  <si>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</si>
  <si>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</si>
  <si>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</si>
  <si>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</si>
  <si>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</si>
  <si>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</si>
  <si>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</si>
  <si>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</si>
  <si>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</si>
  <si>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</si>
  <si>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</si>
  <si>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</si>
  <si>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</si>
  <si>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</si>
  <si>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</si>
  <si>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</si>
  <si>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</si>
  <si>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</si>
  <si>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</si>
  <si>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</si>
  <si>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</si>
  <si>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</si>
  <si>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</si>
  <si>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</si>
  <si>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</si>
  <si>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</si>
  <si>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</si>
  <si>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</si>
  <si>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</si>
  <si>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</si>
  <si>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</si>
  <si>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</si>
  <si>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</si>
  <si>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</si>
  <si>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</si>
  <si>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</si>
  <si>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</si>
  <si>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</si>
  <si>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</si>
  <si>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</si>
  <si>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</si>
  <si>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</si>
  <si>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</si>
  <si>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</si>
  <si>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</si>
  <si>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</si>
  <si>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</si>
  <si>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</si>
  <si>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</si>
  <si>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</si>
  <si>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</si>
  <si>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</si>
  <si>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</si>
  <si>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</si>
  <si>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</si>
  <si>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</si>
  <si>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</si>
  <si>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</si>
  <si>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</si>
  <si>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</si>
  <si>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</si>
  <si>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</si>
  <si>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</si>
  <si>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</si>
  <si>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</si>
  <si>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</si>
  <si>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</si>
  <si>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</si>
  <si>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</si>
  <si>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</si>
  <si>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</si>
  <si>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</si>
  <si>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</si>
  <si>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</si>
  <si>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</si>
  <si>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</si>
  <si>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</si>
  <si>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</si>
  <si>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</si>
  <si>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</si>
  <si>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</si>
  <si>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</si>
  <si>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</si>
  <si>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</si>
  <si>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</si>
  <si>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</si>
  <si>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</si>
  <si>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</si>
  <si>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</si>
  <si>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</si>
  <si>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</si>
  <si>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</si>
  <si>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</si>
  <si>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</si>
  <si>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</si>
  <si>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</si>
  <si>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</si>
  <si>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</si>
  <si>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</si>
  <si>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</si>
  <si>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</si>
  <si>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</si>
  <si>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</si>
  <si>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</si>
  <si>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</si>
  <si>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</si>
  <si>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</si>
  <si>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</si>
  <si>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</si>
  <si>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</si>
  <si>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</si>
  <si>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</si>
  <si>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</si>
  <si>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</si>
  <si>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</si>
  <si>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</si>
  <si>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</si>
  <si>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</si>
  <si>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</si>
  <si>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</si>
  <si>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</si>
  <si>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</si>
  <si>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</si>
  <si>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</si>
  <si>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</si>
  <si>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</si>
  <si>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</si>
  <si>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</si>
  <si>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</si>
  <si>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</si>
  <si>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</si>
  <si>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</si>
  <si>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</si>
  <si>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</si>
  <si>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</si>
  <si>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</si>
  <si>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</si>
  <si>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</si>
  <si>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</si>
  <si>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</si>
  <si>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</si>
  <si>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</si>
  <si>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</si>
  <si>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</si>
  <si>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</si>
  <si>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</si>
  <si>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</si>
  <si>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</si>
  <si>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</si>
  <si>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</si>
  <si>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</si>
  <si>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</si>
  <si>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</si>
  <si>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</si>
  <si>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</si>
  <si>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</si>
  <si>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</si>
  <si>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</si>
  <si>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</si>
  <si>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</si>
  <si>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</si>
  <si>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</si>
  <si>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</si>
  <si>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</si>
  <si>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</si>
  <si>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</si>
  <si>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</si>
  <si>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</si>
  <si>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</si>
  <si>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</si>
  <si>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</si>
  <si>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</si>
  <si>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</si>
  <si>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</si>
  <si>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</si>
  <si>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</si>
  <si>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</si>
  <si>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</si>
  <si>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</si>
  <si>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</si>
  <si>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</si>
  <si>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</si>
  <si>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</si>
  <si>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</si>
  <si>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</si>
  <si>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</si>
  <si>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</si>
  <si>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</si>
  <si>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</si>
  <si>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</si>
  <si>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</si>
  <si>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</si>
  <si>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</si>
  <si>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</si>
  <si>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</si>
  <si>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</si>
  <si>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</si>
  <si>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</si>
  <si>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</si>
  <si>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</si>
  <si>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</si>
  <si>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</si>
  <si>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</si>
  <si>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</si>
  <si>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</si>
  <si>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</si>
  <si>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</si>
  <si>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</si>
  <si>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</si>
  <si>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</si>
  <si>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</si>
  <si>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</si>
  <si>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</si>
  <si>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</si>
  <si>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</si>
  <si>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</si>
  <si>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</si>
  <si>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</si>
  <si>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</si>
  <si>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</si>
  <si>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</si>
  <si>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</si>
  <si>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</si>
  <si>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</si>
  <si>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</si>
  <si>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</si>
  <si>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</si>
  <si>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</si>
  <si>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</si>
  <si>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</si>
  <si>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</si>
  <si>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</si>
  <si>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</si>
  <si>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</si>
  <si>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</si>
  <si>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</si>
  <si>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</si>
  <si>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</si>
  <si>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</si>
  <si>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</si>
  <si>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</si>
  <si>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</si>
  <si>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</si>
  <si>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</si>
  <si>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</si>
  <si>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</si>
  <si>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</si>
  <si>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</si>
  <si>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</si>
  <si>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</si>
  <si>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</si>
  <si>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</si>
  <si>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</si>
  <si>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</si>
  <si>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</si>
  <si>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</si>
  <si>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</si>
  <si>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</si>
  <si>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</si>
  <si>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</si>
  <si>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</si>
  <si>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</si>
  <si>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</si>
  <si>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</si>
  <si>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</si>
  <si>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</si>
  <si>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</si>
  <si>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</si>
  <si>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</si>
  <si>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</si>
  <si>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</si>
  <si>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</si>
  <si>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</si>
  <si>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</si>
  <si>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</si>
  <si>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</si>
  <si>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</si>
  <si>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</si>
  <si>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</si>
  <si>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</si>
  <si>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</si>
  <si>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</si>
  <si>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</si>
  <si>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</si>
  <si>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</si>
  <si>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</si>
  <si>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</si>
  <si>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</si>
  <si>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</si>
  <si>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</si>
  <si>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</si>
  <si>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</si>
  <si>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</si>
  <si>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</si>
  <si>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</si>
  <si>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</si>
  <si>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</si>
  <si>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</si>
  <si>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</si>
  <si>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</si>
  <si>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</si>
  <si>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</si>
  <si>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</si>
  <si>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</si>
  <si>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</si>
  <si>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</si>
  <si>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</si>
  <si>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</si>
  <si>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</si>
  <si>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</si>
  <si>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</si>
  <si>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</si>
  <si>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</si>
  <si>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</si>
  <si>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</si>
  <si>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</si>
  <si>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</si>
  <si>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</si>
  <si>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</si>
  <si>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</si>
  <si>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</si>
  <si>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</si>
  <si>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</si>
  <si>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</si>
  <si>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</si>
  <si>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</si>
  <si>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</si>
  <si>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</si>
  <si>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</si>
  <si>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</si>
  <si>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</si>
  <si>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</si>
  <si>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</si>
  <si>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</si>
  <si>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</si>
  <si>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</si>
  <si>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</si>
  <si>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</si>
  <si>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</si>
  <si>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</si>
  <si>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</si>
  <si>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</si>
  <si>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</si>
  <si>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</si>
  <si>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</si>
  <si>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</si>
  <si>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</si>
  <si>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</si>
  <si>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</si>
  <si>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</si>
  <si>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</si>
  <si>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</si>
  <si>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</si>
  <si>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</si>
  <si>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</si>
  <si>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</si>
  <si>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</si>
  <si>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</si>
  <si>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</si>
  <si>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</si>
  <si>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</si>
  <si>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</si>
  <si>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</si>
  <si>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</si>
  <si>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</si>
  <si>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</si>
  <si>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</si>
  <si>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</si>
  <si>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</si>
  <si>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</si>
  <si>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</si>
  <si>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</si>
  <si>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</si>
  <si>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</si>
  <si>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</si>
  <si>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</si>
  <si>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</si>
  <si>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</si>
  <si>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</si>
  <si>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</si>
  <si>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</si>
  <si>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</si>
  <si>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</si>
  <si>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</si>
  <si>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</si>
  <si>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</si>
  <si>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</si>
  <si>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</si>
  <si>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</si>
  <si>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</si>
  <si>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</si>
  <si>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</si>
  <si>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</si>
  <si>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</si>
  <si>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</si>
  <si>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</si>
  <si>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</si>
  <si>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</si>
  <si>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</si>
  <si>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</si>
  <si>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</si>
  <si>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</si>
  <si>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</si>
  <si>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</si>
  <si>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</si>
  <si>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</si>
  <si>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</si>
  <si>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</si>
  <si>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</si>
  <si>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</si>
  <si>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</si>
  <si>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</si>
  <si>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</si>
  <si>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</si>
  <si>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</si>
  <si>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</si>
  <si>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</si>
  <si>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</si>
  <si>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</si>
  <si>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</si>
  <si>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</si>
  <si>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</si>
  <si>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</si>
  <si>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</si>
  <si>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</si>
  <si>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</si>
  <si>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</si>
  <si>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</si>
  <si>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</si>
  <si>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</si>
  <si>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</si>
  <si>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</si>
  <si>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</si>
  <si>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</si>
  <si>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</si>
  <si>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</si>
  <si>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</si>
  <si>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</si>
  <si>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</si>
  <si>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</si>
  <si>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</si>
  <si>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</si>
  <si>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</si>
  <si>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</si>
  <si>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</si>
  <si>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</si>
  <si>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</si>
  <si>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</si>
  <si>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</si>
  <si>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</si>
  <si>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</si>
  <si>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</si>
  <si>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</si>
  <si>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</si>
  <si>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</si>
  <si>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</si>
  <si>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</si>
  <si>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</si>
  <si>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</si>
  <si>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</si>
  <si>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</si>
  <si>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</si>
  <si>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</si>
  <si>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</si>
  <si>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</si>
  <si>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</si>
  <si>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</si>
  <si>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</si>
  <si>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</si>
  <si>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</si>
  <si>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</si>
  <si>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</si>
  <si>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</si>
  <si>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</si>
  <si>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</si>
  <si>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</si>
  <si>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</si>
  <si>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</si>
  <si>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</si>
  <si>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</si>
  <si>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</si>
  <si>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</si>
  <si>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</si>
  <si>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</si>
  <si>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</si>
  <si>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</si>
  <si>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</si>
  <si>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</si>
  <si>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</si>
  <si>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</si>
  <si>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</si>
  <si>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</si>
  <si>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</si>
  <si>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</si>
  <si>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</si>
  <si>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</si>
  <si>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</si>
  <si>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</si>
  <si>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</si>
  <si>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</si>
  <si>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</si>
  <si>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</si>
  <si>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</si>
  <si>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</si>
  <si>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</si>
  <si>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</si>
  <si>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</si>
  <si>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</si>
  <si>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</si>
  <si>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</si>
  <si>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</si>
  <si>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</si>
  <si>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</si>
  <si>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</si>
  <si>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</si>
  <si>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</si>
  <si>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</si>
  <si>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</si>
  <si>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</si>
  <si>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</si>
  <si>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</si>
  <si>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</si>
  <si>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</si>
  <si>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</si>
  <si>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</si>
  <si>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</si>
  <si>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</si>
  <si>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</si>
  <si>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</si>
  <si>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</si>
  <si>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</si>
  <si>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</si>
  <si>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</si>
  <si>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</si>
  <si>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</si>
  <si>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</si>
  <si>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</si>
  <si>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</si>
  <si>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</si>
  <si>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</si>
  <si>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</si>
  <si>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</si>
  <si>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</si>
  <si>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</si>
  <si>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</si>
  <si>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</si>
  <si>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</si>
  <si>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</si>
  <si>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</si>
  <si>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</si>
  <si>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</si>
  <si>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</si>
  <si>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</si>
  <si>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</si>
  <si>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</si>
  <si>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</si>
  <si>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</si>
  <si>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</si>
  <si>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</si>
  <si>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</si>
  <si>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</si>
  <si>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</si>
  <si>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</si>
  <si>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</si>
  <si>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</si>
  <si>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</si>
  <si>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</si>
  <si>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</si>
  <si>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</si>
  <si>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</si>
  <si>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</si>
  <si>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</si>
  <si>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</si>
  <si>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</si>
  <si>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</si>
  <si>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</si>
  <si>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</si>
  <si>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</si>
  <si>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</si>
  <si>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</si>
  <si>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</si>
  <si>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</si>
  <si>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</si>
  <si>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</si>
  <si>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</si>
  <si>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</si>
  <si>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</si>
  <si>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</si>
  <si>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</si>
  <si>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</si>
  <si>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</si>
  <si>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</si>
  <si>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</si>
  <si>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</si>
  <si>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</si>
  <si>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</si>
  <si>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</si>
  <si>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</si>
  <si>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</si>
  <si>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</si>
  <si>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</si>
  <si>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</si>
  <si>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</si>
  <si>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</si>
  <si>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</si>
  <si>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</si>
  <si>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</si>
  <si>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</si>
  <si>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</si>
  <si>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</si>
  <si>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</si>
  <si>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</si>
  <si>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</si>
  <si>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</si>
  <si>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</si>
  <si>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</si>
  <si>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</si>
  <si>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</si>
  <si>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</si>
  <si>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</si>
  <si>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</si>
  <si>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</si>
  <si>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</si>
  <si>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</si>
  <si>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</si>
  <si>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</si>
  <si>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</si>
  <si>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</si>
  <si>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</si>
  <si>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</si>
  <si>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</si>
  <si>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</si>
  <si>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</si>
  <si>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</si>
  <si>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</si>
  <si>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</si>
  <si>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</si>
  <si>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</si>
  <si>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</si>
  <si>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</si>
  <si>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</si>
  <si>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</si>
  <si>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</si>
  <si>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</si>
  <si>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</si>
  <si>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</si>
  <si>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</si>
  <si>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</si>
  <si>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</si>
  <si>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</si>
  <si>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</si>
  <si>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</si>
  <si>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</si>
  <si>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</si>
  <si>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</si>
  <si>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</si>
  <si>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</si>
  <si>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</si>
  <si>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</si>
  <si>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</si>
  <si>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</si>
  <si>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</si>
  <si>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</si>
  <si>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</si>
  <si>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</si>
  <si>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</si>
  <si>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</si>
  <si>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</si>
  <si>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</si>
  <si>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</si>
  <si>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</si>
  <si>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</si>
  <si>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</si>
  <si>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</si>
  <si>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</si>
  <si>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</si>
  <si>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</si>
  <si>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</si>
  <si>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</si>
  <si>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</si>
  <si>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</si>
  <si>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</si>
  <si>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</si>
  <si>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</si>
  <si>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</si>
  <si>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</si>
  <si>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</si>
  <si>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</si>
  <si>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</si>
  <si>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</si>
  <si>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</si>
  <si>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</si>
  <si>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</si>
  <si>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</si>
  <si>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</si>
  <si>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</si>
  <si>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</si>
  <si>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</si>
  <si>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</si>
  <si>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</si>
  <si>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</si>
  <si>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</si>
  <si>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</si>
  <si>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</si>
  <si>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</si>
  <si>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</si>
  <si>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</si>
  <si>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</si>
  <si>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</si>
  <si>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</si>
  <si>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</si>
  <si>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</si>
  <si>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</si>
  <si>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</si>
  <si>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</si>
  <si>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</si>
  <si>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</si>
  <si>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</si>
  <si>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</si>
  <si>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</si>
  <si>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</si>
  <si>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</si>
  <si>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</si>
  <si>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</si>
  <si>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</si>
  <si>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</si>
  <si>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</si>
  <si>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</si>
  <si>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</si>
  <si>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</si>
  <si>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</si>
  <si>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</si>
  <si>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</si>
  <si>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</si>
  <si>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</si>
  <si>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</si>
  <si>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</si>
  <si>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</si>
  <si>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</si>
  <si>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</si>
  <si>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</si>
  <si>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</si>
  <si>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</si>
  <si>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</si>
  <si>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</si>
  <si>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</si>
  <si>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</si>
  <si>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</si>
  <si>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</si>
  <si>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</si>
  <si>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</si>
  <si>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</si>
  <si>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</si>
  <si>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</si>
  <si>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</si>
  <si>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</si>
  <si>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</si>
  <si>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</si>
  <si>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</si>
  <si>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</si>
  <si>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</si>
  <si>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</si>
  <si>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</si>
  <si>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</si>
  <si>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</si>
  <si>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</si>
  <si>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</si>
  <si>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</si>
  <si>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</si>
  <si>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</si>
  <si>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</si>
  <si>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</si>
  <si>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</si>
  <si>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</si>
  <si>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</si>
  <si>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</si>
  <si>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</si>
  <si>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</si>
  <si>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</si>
  <si>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</si>
  <si>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</si>
  <si>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</si>
  <si>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</si>
  <si>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</si>
  <si>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</si>
  <si>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</si>
  <si>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</si>
  <si>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</si>
  <si>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</si>
  <si>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</si>
  <si>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</si>
  <si>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</si>
  <si>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</si>
  <si>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</si>
  <si>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</si>
  <si>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</si>
  <si>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</si>
  <si>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</si>
  <si>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</si>
  <si>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</si>
  <si>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</si>
  <si>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</si>
  <si>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</si>
  <si>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</si>
  <si>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</si>
  <si>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</si>
  <si>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</si>
  <si>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</si>
  <si>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</si>
  <si>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</si>
  <si>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</si>
  <si>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</si>
  <si>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</si>
  <si>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</si>
  <si>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</si>
  <si>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</si>
  <si>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</si>
  <si>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</si>
  <si>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</si>
  <si>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</si>
  <si>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</si>
  <si>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</si>
  <si>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</si>
  <si>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</si>
  <si>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</si>
  <si>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</si>
  <si>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</si>
  <si>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</si>
  <si>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</si>
  <si>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</si>
  <si>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</si>
  <si>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</si>
  <si>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</si>
  <si>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</si>
  <si>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</si>
  <si>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</si>
  <si>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</si>
  <si>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</si>
  <si>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</si>
  <si>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</si>
  <si>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</si>
  <si>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</si>
  <si>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</si>
  <si>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</si>
  <si>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</si>
  <si>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</si>
  <si>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</si>
  <si>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</si>
  <si>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</si>
  <si>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</si>
  <si>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</si>
  <si>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</si>
  <si>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</si>
  <si>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</si>
  <si>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</si>
  <si>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</si>
  <si>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</si>
  <si>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</si>
  <si>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</si>
  <si>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</si>
  <si>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</si>
  <si>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</si>
  <si>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</si>
  <si>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</si>
  <si>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</si>
  <si>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</si>
  <si>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</si>
  <si>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</si>
  <si>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</si>
  <si>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</si>
  <si>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</si>
  <si>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</si>
  <si>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</si>
  <si>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</si>
  <si>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</si>
  <si>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</si>
  <si>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</si>
  <si>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</si>
  <si>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</si>
  <si>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</si>
  <si>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</si>
  <si>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</si>
  <si>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</si>
  <si>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</si>
  <si>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</si>
  <si>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</si>
  <si>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</si>
  <si>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</si>
  <si>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</si>
  <si>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</si>
  <si>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</si>
  <si>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</si>
  <si>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</si>
  <si>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</si>
  <si>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</si>
  <si>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</si>
  <si>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</si>
  <si>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</si>
  <si>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</si>
  <si>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</si>
  <si>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</si>
  <si>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</si>
  <si>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</si>
  <si>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</si>
  <si>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</si>
  <si>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</si>
  <si>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</si>
  <si>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</si>
  <si>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</si>
  <si>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</si>
  <si>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</si>
  <si>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</si>
  <si>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</si>
  <si>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</si>
  <si>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</si>
  <si>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</si>
  <si>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</si>
  <si>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</si>
  <si>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</si>
  <si>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</si>
  <si>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</si>
  <si>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</si>
  <si>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</si>
  <si>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</si>
  <si>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</si>
  <si>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</si>
  <si>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</si>
  <si>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</si>
  <si>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</si>
  <si>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</si>
  <si>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</si>
  <si>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</si>
  <si>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</si>
  <si>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</si>
  <si>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</si>
  <si>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</si>
  <si>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</si>
  <si>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</si>
  <si>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</si>
  <si>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</si>
  <si>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</si>
  <si>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</si>
  <si>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</si>
  <si>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</si>
  <si>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</si>
  <si>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</si>
  <si>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</si>
  <si>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</si>
  <si>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</si>
  <si>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</si>
  <si>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</si>
  <si>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</si>
  <si>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</si>
  <si>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</si>
  <si>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</si>
  <si>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</si>
  <si>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</si>
  <si>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</si>
  <si>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</si>
  <si>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</si>
  <si>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</si>
  <si>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</si>
  <si>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</si>
  <si>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</si>
  <si>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</si>
  <si>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</si>
  <si>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</si>
  <si>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</si>
  <si>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</si>
  <si>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</si>
  <si>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</si>
  <si>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</si>
  <si>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</si>
  <si>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</si>
  <si>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</si>
  <si>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</si>
  <si>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</si>
  <si>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</si>
  <si>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</si>
  <si>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</si>
  <si>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</si>
  <si>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</si>
  <si>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</si>
  <si>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</si>
  <si>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</si>
  <si>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</si>
  <si>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</si>
  <si>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</si>
  <si>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</si>
  <si>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</si>
  <si>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</si>
  <si>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</si>
  <si>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</si>
  <si>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</si>
  <si>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</si>
  <si>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</si>
  <si>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</si>
  <si>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</si>
  <si>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</si>
  <si>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</si>
  <si>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</si>
  <si>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</si>
  <si>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</si>
  <si>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</si>
  <si>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</si>
  <si>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</si>
  <si>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</si>
  <si>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</si>
  <si>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</si>
  <si>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</si>
  <si>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</si>
  <si>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</si>
  <si>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</si>
  <si>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</si>
  <si>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</si>
  <si>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</si>
  <si>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</si>
  <si>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</si>
  <si>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</si>
  <si>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</si>
  <si>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</si>
  <si>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</si>
  <si>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</si>
  <si>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</si>
  <si>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</si>
  <si>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</si>
  <si>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</si>
  <si>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</si>
  <si>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</si>
  <si>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</si>
  <si>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</si>
  <si>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</si>
  <si>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</si>
  <si>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</si>
  <si>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</si>
  <si>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</si>
  <si>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</si>
  <si>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</si>
  <si>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</si>
  <si>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</si>
  <si>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</si>
  <si>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</si>
  <si>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</si>
  <si>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</si>
  <si>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</si>
  <si>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</si>
  <si>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</si>
  <si>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</si>
  <si>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</si>
  <si>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</si>
  <si>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</si>
  <si>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</si>
  <si>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</si>
  <si>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</si>
  <si>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</si>
  <si>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</si>
  <si>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</si>
  <si>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</si>
  <si>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</si>
  <si>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</si>
  <si>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</si>
  <si>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</si>
  <si>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</si>
  <si>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</si>
  <si>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</si>
  <si>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</si>
  <si>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</si>
  <si>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</si>
  <si>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</si>
  <si>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</si>
  <si>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</si>
  <si>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</si>
  <si>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</si>
  <si>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</si>
  <si>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</si>
  <si>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</si>
  <si>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</si>
  <si>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</si>
  <si>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</si>
  <si>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</si>
  <si>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</si>
  <si>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</si>
  <si>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</si>
  <si>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</si>
  <si>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</si>
  <si>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</si>
  <si>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</si>
  <si>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</si>
  <si>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</si>
  <si>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</si>
  <si>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</si>
  <si>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</si>
  <si>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</si>
  <si>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</si>
  <si>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</si>
  <si>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</si>
  <si>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</si>
  <si>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</si>
  <si>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</si>
  <si>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</si>
  <si>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</si>
  <si>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</si>
  <si>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</si>
  <si>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</si>
  <si>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</si>
  <si>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</si>
  <si>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</si>
  <si>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</si>
  <si>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</si>
  <si>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</si>
  <si>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</si>
  <si>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</si>
  <si>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</si>
  <si>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</si>
  <si>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</si>
  <si>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</si>
  <si>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</si>
  <si>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</si>
  <si>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</si>
  <si>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</si>
  <si>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</si>
  <si>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</si>
  <si>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</si>
  <si>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</si>
  <si>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</si>
  <si>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</si>
  <si>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</si>
  <si>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</si>
  <si>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</si>
  <si>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</si>
  <si>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</si>
  <si>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</si>
  <si>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</si>
  <si>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</si>
  <si>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</si>
  <si>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</si>
  <si>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</si>
  <si>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</si>
  <si>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</si>
  <si>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</si>
  <si>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</si>
  <si>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</si>
  <si>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</si>
  <si>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</si>
  <si>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</si>
  <si>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</si>
  <si>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</si>
  <si>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</si>
  <si>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</si>
  <si>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</si>
  <si>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</si>
  <si>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</si>
  <si>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</si>
  <si>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</si>
  <si>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</si>
  <si>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</si>
  <si>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</si>
  <si>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</si>
  <si>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</si>
  <si>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</si>
  <si>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</si>
  <si>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</si>
  <si>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</si>
  <si>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</si>
  <si>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</si>
  <si>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</si>
  <si>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</si>
  <si>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</si>
  <si>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</si>
  <si>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</si>
  <si>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</si>
  <si>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</si>
  <si>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</si>
  <si>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</si>
  <si>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</si>
  <si>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</si>
  <si>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</si>
  <si>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</si>
  <si>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</si>
  <si>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</si>
  <si>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</si>
  <si>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</si>
  <si>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</si>
  <si>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</si>
  <si>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</si>
  <si>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</si>
  <si>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</si>
  <si>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</si>
  <si>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</si>
  <si>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</si>
  <si>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</si>
  <si>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</si>
  <si>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</si>
  <si>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</si>
  <si>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</si>
  <si>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</si>
  <si>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</si>
  <si>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</si>
  <si>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</si>
  <si>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</si>
  <si>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</si>
  <si>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</si>
  <si>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</si>
  <si>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</si>
  <si>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</si>
  <si>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</si>
  <si>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</si>
  <si>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</si>
  <si>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</si>
  <si>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</si>
  <si>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</si>
  <si>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</si>
  <si>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</si>
  <si>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</si>
  <si>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</si>
  <si>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</si>
  <si>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</si>
  <si>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</si>
  <si>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</si>
  <si>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</si>
  <si>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</si>
  <si>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</si>
  <si>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</si>
  <si>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</si>
  <si>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</si>
  <si>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</si>
  <si>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</si>
  <si>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</si>
  <si>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</si>
  <si>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</si>
  <si>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</si>
  <si>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</si>
  <si>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</si>
  <si>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</si>
  <si>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</si>
  <si>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</si>
  <si>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</si>
  <si>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</si>
  <si>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</si>
  <si>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</si>
  <si>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</si>
  <si>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</si>
  <si>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</si>
  <si>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</si>
  <si>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</si>
  <si>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</si>
  <si>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</si>
  <si>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</si>
  <si>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</si>
  <si>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</si>
  <si>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</si>
  <si>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</si>
  <si>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</si>
  <si>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</si>
  <si>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</si>
  <si>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</si>
  <si>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</si>
  <si>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</si>
  <si>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</si>
  <si>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</si>
  <si>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</si>
  <si>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</si>
  <si>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</si>
  <si>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</si>
  <si>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</si>
  <si>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</si>
  <si>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</si>
  <si>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</si>
  <si>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</si>
  <si>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</si>
  <si>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</si>
  <si>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</si>
  <si>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</si>
  <si>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</si>
  <si>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</si>
  <si>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</si>
  <si>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</si>
  <si>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</si>
  <si>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</si>
  <si>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</si>
  <si>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</si>
  <si>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</si>
  <si>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</si>
  <si>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</si>
  <si>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</si>
  <si>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</si>
  <si>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</si>
  <si>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</si>
  <si>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</si>
  <si>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</si>
  <si>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</si>
  <si>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</si>
  <si>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</si>
  <si>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</si>
  <si>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</si>
  <si>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</si>
  <si>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</si>
  <si>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</si>
  <si>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</si>
  <si>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</si>
  <si>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</si>
  <si>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</si>
  <si>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</si>
  <si>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</si>
  <si>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</si>
  <si>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</si>
  <si>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</si>
  <si>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</si>
  <si>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</si>
  <si>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</si>
  <si>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</si>
  <si>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</si>
  <si>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</si>
  <si>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</si>
  <si>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</si>
  <si>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</si>
  <si>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</si>
  <si>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</si>
  <si>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</si>
  <si>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</si>
  <si>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</si>
  <si>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</si>
  <si>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</si>
  <si>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</si>
  <si>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</si>
  <si>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</si>
  <si>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</si>
  <si>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</si>
  <si>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</si>
  <si>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</si>
  <si>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</si>
  <si>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</si>
  <si>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</si>
  <si>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</si>
  <si>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</si>
  <si>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</si>
  <si>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</si>
  <si>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</si>
  <si>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</si>
  <si>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</si>
  <si>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</si>
  <si>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</si>
  <si>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</si>
  <si>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</si>
  <si>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</si>
  <si>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</si>
  <si>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</si>
  <si>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</si>
  <si>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</si>
  <si>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</si>
  <si>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</si>
  <si>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</si>
  <si>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</si>
  <si>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</si>
  <si>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</si>
  <si>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</si>
  <si>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</si>
  <si>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</si>
  <si>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</si>
  <si>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</si>
  <si>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</si>
  <si>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</si>
  <si>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</si>
  <si>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</si>
  <si>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</si>
  <si>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</si>
  <si>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</si>
  <si>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</si>
  <si>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</si>
  <si>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</si>
  <si>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</si>
  <si>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</si>
  <si>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</si>
  <si>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</si>
  <si>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</si>
  <si>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</si>
  <si>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</si>
  <si>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</si>
  <si>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</si>
  <si>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</si>
  <si>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</si>
  <si>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</si>
  <si>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</si>
  <si>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</si>
  <si>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</si>
  <si>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</si>
  <si>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</si>
  <si>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</si>
  <si>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</si>
  <si>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</si>
  <si>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</si>
  <si>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</si>
  <si>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</si>
  <si>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</si>
  <si>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</si>
  <si>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</si>
  <si>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</si>
  <si>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</si>
  <si>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</si>
  <si>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</si>
  <si>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</si>
  <si>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</si>
  <si>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</si>
  <si>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</si>
  <si>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</si>
  <si>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</si>
  <si>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</si>
  <si>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</si>
  <si>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</si>
  <si>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</si>
  <si>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</si>
  <si>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</si>
  <si>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</si>
  <si>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</si>
  <si>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</si>
  <si>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</si>
  <si>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</si>
  <si>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</si>
  <si>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</si>
  <si>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</si>
  <si>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</si>
  <si>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</si>
  <si>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</si>
  <si>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</si>
  <si>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</si>
  <si>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</si>
  <si>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</si>
  <si>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</si>
  <si>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</si>
  <si>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</si>
  <si>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</si>
  <si>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</si>
  <si>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</si>
  <si>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</si>
  <si>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</si>
  <si>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</si>
  <si>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</si>
  <si>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</si>
  <si>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</si>
  <si>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</si>
  <si>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</si>
  <si>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</si>
  <si>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</si>
  <si>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</si>
  <si>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</si>
  <si>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</si>
  <si>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</si>
  <si>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</si>
  <si>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</si>
  <si>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</si>
  <si>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</si>
  <si>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</si>
  <si>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</si>
  <si>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</si>
  <si>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</si>
  <si>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</si>
  <si>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</si>
  <si>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</si>
  <si>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</si>
  <si>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</si>
  <si>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</si>
  <si>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</si>
  <si>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</si>
  <si>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</si>
  <si>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</si>
  <si>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</si>
  <si>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</si>
  <si>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</si>
  <si>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</si>
  <si>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</si>
  <si>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</si>
  <si>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</si>
  <si>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</si>
  <si>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</si>
  <si>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</si>
  <si>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</si>
  <si>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</si>
  <si>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</si>
  <si>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</si>
  <si>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</si>
  <si>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</si>
  <si>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</si>
  <si>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</si>
  <si>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</si>
  <si>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</si>
  <si>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</si>
  <si>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</si>
  <si>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</si>
  <si>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</si>
  <si>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</si>
  <si>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</si>
  <si>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</si>
  <si>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</si>
  <si>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</si>
  <si>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</si>
  <si>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</si>
  <si>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</si>
  <si>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</si>
  <si>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</si>
  <si>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</si>
  <si>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</si>
  <si>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</si>
  <si>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</si>
  <si>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</si>
  <si>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</si>
  <si>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</si>
  <si>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</si>
  <si>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</si>
  <si>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</si>
  <si>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</si>
  <si>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</si>
  <si>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</si>
  <si>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</si>
  <si>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</si>
  <si>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</si>
  <si>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</si>
  <si>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</si>
  <si>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</si>
  <si>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</si>
  <si>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</si>
  <si>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</si>
  <si>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</si>
  <si>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</si>
  <si>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</si>
  <si>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</si>
  <si>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</si>
  <si>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</si>
  <si>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</si>
  <si>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</si>
  <si>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</si>
  <si>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</si>
  <si>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</si>
  <si>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</si>
  <si>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</si>
  <si>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</si>
  <si>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</si>
  <si>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</si>
  <si>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</si>
  <si>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</si>
  <si>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</si>
  <si>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</si>
  <si>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</si>
  <si>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</si>
  <si>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</si>
  <si>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</si>
  <si>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</si>
  <si>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</si>
  <si>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</si>
  <si>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</si>
  <si>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</si>
  <si>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</si>
  <si>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</si>
  <si>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</si>
  <si>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</si>
  <si>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</si>
  <si>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</si>
  <si>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</si>
  <si>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</si>
  <si>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</si>
  <si>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</si>
  <si>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</si>
  <si>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</si>
  <si>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</si>
  <si>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</si>
  <si>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</si>
  <si>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</si>
  <si>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</si>
  <si>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</si>
  <si>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</si>
  <si>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</si>
  <si>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</si>
  <si>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</si>
  <si>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</si>
  <si>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</si>
  <si>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</si>
  <si>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</si>
  <si>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</si>
  <si>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</si>
  <si>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</si>
  <si>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</si>
  <si>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</si>
  <si>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</si>
  <si>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</si>
  <si>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</si>
  <si>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</si>
  <si>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</si>
  <si>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</si>
  <si>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</si>
  <si>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</si>
  <si>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</si>
  <si>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</si>
  <si>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</si>
  <si>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</si>
  <si>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</si>
  <si>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</si>
  <si>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</si>
  <si>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</si>
  <si>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</si>
  <si>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</si>
  <si>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</si>
  <si>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</si>
  <si>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</si>
  <si>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</si>
  <si>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</si>
  <si>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</si>
  <si>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</si>
  <si>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</si>
  <si>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</si>
  <si>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</si>
  <si>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</si>
  <si>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</si>
  <si>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</si>
  <si>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</si>
  <si>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</si>
  <si>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</si>
  <si>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</si>
  <si>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</si>
  <si>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</si>
  <si>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</si>
  <si>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</si>
  <si>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</si>
  <si>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</si>
  <si>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</si>
  <si>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</si>
  <si>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</si>
  <si>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</si>
  <si>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</si>
  <si>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</si>
  <si>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</si>
  <si>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</si>
  <si>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</si>
  <si>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</si>
  <si>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</si>
  <si>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</si>
  <si>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</si>
  <si>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</si>
  <si>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</si>
  <si>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</si>
  <si>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</si>
  <si>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</si>
  <si>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</si>
  <si>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</si>
  <si>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</si>
  <si>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</si>
  <si>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</si>
  <si>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</si>
  <si>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</si>
  <si>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</si>
  <si>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</si>
  <si>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</si>
  <si>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</si>
  <si>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</si>
  <si>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</si>
  <si>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</si>
  <si>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</si>
  <si>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</si>
  <si>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</si>
  <si>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</si>
  <si>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</si>
  <si>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</si>
  <si>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</si>
  <si>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</si>
  <si>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</si>
  <si>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</si>
  <si>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</si>
  <si>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</si>
  <si>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</si>
  <si>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</si>
  <si>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</si>
  <si>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</si>
  <si>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</si>
  <si>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</si>
  <si>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</si>
  <si>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</si>
  <si>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</si>
  <si>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</si>
  <si>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</si>
  <si>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</si>
  <si>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</si>
  <si>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</si>
  <si>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</si>
  <si>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</si>
  <si>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</si>
  <si>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</si>
  <si>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</si>
  <si>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</si>
  <si>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</si>
  <si>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</si>
  <si>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</si>
  <si>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</si>
  <si>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</si>
  <si>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</si>
  <si>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</si>
  <si>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</si>
  <si>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</si>
  <si>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</si>
  <si>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</si>
  <si>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</si>
  <si>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</si>
  <si>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</si>
  <si>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</si>
  <si>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</si>
  <si>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</si>
  <si>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</si>
  <si>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</si>
  <si>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</si>
  <si>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</si>
  <si>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</si>
  <si>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</si>
  <si>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</si>
  <si>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</si>
  <si>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</si>
  <si>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</si>
  <si>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</si>
  <si>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</si>
  <si>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</si>
  <si>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</si>
  <si>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</si>
  <si>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</si>
  <si>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</si>
  <si>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</si>
  <si>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</si>
  <si>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</si>
  <si>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</si>
  <si>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</si>
  <si>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</si>
  <si>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</si>
  <si>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</si>
  <si>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</si>
  <si>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</si>
  <si>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</si>
  <si>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</si>
  <si>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</si>
  <si>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</si>
  <si>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</si>
  <si>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</si>
  <si>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</si>
  <si>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</si>
  <si>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</si>
  <si>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</si>
  <si>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</si>
  <si>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</si>
  <si>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</si>
  <si>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</si>
  <si>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</si>
  <si>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</si>
  <si>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</si>
  <si>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</si>
  <si>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</si>
  <si>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</si>
  <si>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</si>
  <si>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</si>
  <si>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</si>
  <si>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</si>
  <si>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</si>
  <si>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</si>
  <si>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</si>
  <si>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</si>
  <si>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</si>
  <si>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</si>
  <si>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</si>
  <si>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</si>
  <si>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</si>
  <si>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</si>
  <si>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</si>
  <si>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</si>
  <si>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</si>
  <si>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</si>
  <si>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</si>
  <si>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</si>
  <si>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</si>
  <si>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</si>
  <si>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</si>
  <si>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</si>
  <si>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</si>
  <si>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</si>
  <si>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</si>
  <si>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</si>
  <si>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</si>
  <si>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</si>
  <si>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</si>
  <si>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</si>
  <si>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</si>
  <si>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</si>
  <si>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</si>
  <si>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</si>
  <si>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</si>
  <si>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</si>
  <si>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</si>
  <si>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</si>
  <si>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</si>
  <si>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</si>
  <si>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</si>
  <si>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</si>
  <si>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</si>
  <si>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</si>
  <si>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</si>
  <si>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</si>
  <si>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</si>
  <si>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</si>
  <si>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</si>
  <si>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</si>
  <si>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</si>
  <si>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</si>
  <si>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</si>
  <si>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</si>
  <si>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</si>
  <si>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</si>
  <si>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</si>
  <si>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</si>
  <si>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</si>
  <si>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</si>
  <si>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</si>
  <si>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</si>
  <si>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</si>
  <si>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</si>
  <si>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</si>
  <si>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</si>
  <si>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</si>
  <si>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</si>
  <si>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</si>
  <si>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</si>
  <si>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</si>
  <si>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</si>
  <si>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</si>
  <si>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</si>
  <si>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</si>
  <si>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</si>
  <si>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</si>
  <si>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</si>
  <si>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</si>
  <si>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</si>
  <si>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</si>
  <si>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</si>
  <si>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</si>
  <si>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</si>
  <si>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</si>
  <si>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</si>
  <si>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</si>
  <si>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</si>
  <si>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</si>
  <si>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</si>
  <si>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</si>
  <si>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</si>
  <si>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</si>
  <si>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</si>
  <si>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</si>
  <si>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</si>
  <si>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</si>
  <si>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</si>
  <si>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</si>
  <si>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</si>
  <si>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</si>
  <si>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</si>
  <si>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</si>
  <si>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</si>
  <si>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</si>
  <si>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</si>
  <si>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</si>
  <si>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</si>
  <si>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</si>
  <si>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</si>
  <si>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</si>
  <si>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</si>
  <si>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</si>
  <si>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</si>
  <si>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</si>
  <si>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</si>
  <si>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</si>
  <si>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</si>
  <si>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</si>
  <si>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</si>
  <si>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</si>
  <si>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</si>
  <si>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</si>
  <si>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</si>
  <si>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</si>
  <si>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</si>
  <si>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</si>
  <si>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</si>
  <si>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</si>
  <si>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</si>
  <si>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</si>
  <si>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</si>
  <si>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</si>
  <si>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</si>
  <si>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</si>
  <si>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</si>
  <si>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</si>
  <si>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</si>
  <si>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</si>
  <si>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</si>
  <si>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</si>
  <si>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</si>
  <si>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</si>
  <si>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</si>
  <si>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</si>
  <si>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</si>
  <si>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</si>
  <si>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</si>
  <si>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</si>
  <si>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</si>
  <si>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</si>
  <si>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</si>
  <si>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</si>
  <si>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</si>
  <si>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</si>
  <si>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</si>
  <si>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</si>
  <si>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</si>
  <si>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</si>
  <si>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</si>
  <si>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</si>
  <si>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</si>
  <si>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</si>
  <si>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</si>
  <si>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</si>
  <si>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</si>
  <si>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</si>
  <si>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</si>
  <si>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</si>
  <si>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</si>
  <si>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</si>
  <si>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</si>
  <si>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</si>
  <si>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</si>
  <si>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</si>
  <si>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</si>
  <si>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</si>
  <si>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</si>
  <si>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</si>
  <si>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</si>
  <si>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</si>
  <si>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</si>
  <si>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</si>
  <si>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</si>
  <si>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</si>
  <si>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</si>
  <si>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</si>
  <si>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</si>
  <si>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</si>
  <si>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</si>
  <si>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</si>
  <si>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</si>
  <si>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</si>
  <si>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</si>
  <si>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</si>
  <si>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</si>
  <si>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</si>
  <si>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</si>
  <si>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</si>
  <si>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</si>
  <si>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</si>
  <si>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</si>
  <si>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</si>
  <si>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</si>
  <si>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</si>
  <si>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</si>
  <si>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</si>
  <si>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</si>
  <si>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</si>
  <si>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</si>
  <si>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</si>
  <si>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</si>
  <si>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</si>
  <si>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</si>
  <si>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</si>
  <si>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</si>
  <si>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</si>
  <si>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</si>
  <si>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</si>
  <si>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</si>
  <si>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</si>
  <si>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</si>
  <si>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</si>
  <si>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</si>
  <si>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</si>
  <si>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</si>
  <si>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</si>
  <si>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</si>
  <si>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</si>
  <si>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</si>
  <si>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</si>
  <si>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</si>
  <si>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</si>
  <si>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</si>
  <si>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</si>
  <si>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</si>
  <si>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</si>
  <si>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</si>
  <si>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</si>
  <si>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</si>
  <si>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</si>
  <si>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</si>
  <si>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</si>
  <si>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</si>
  <si>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</si>
  <si>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</si>
  <si>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</si>
  <si>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</si>
  <si>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</si>
  <si>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</si>
  <si>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</si>
  <si>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</si>
  <si>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</si>
  <si>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</si>
  <si>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</si>
  <si>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</si>
  <si>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</si>
  <si>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</si>
  <si>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</si>
  <si>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</si>
  <si>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</si>
  <si>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</si>
  <si>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</si>
  <si>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</si>
  <si>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</si>
  <si>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</si>
  <si>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</si>
  <si>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</si>
  <si>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</si>
  <si>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</si>
  <si>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</si>
  <si>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</si>
  <si>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</si>
  <si>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</si>
  <si>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</si>
  <si>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</si>
  <si>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</si>
  <si>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</si>
  <si>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</si>
  <si>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</si>
  <si>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</si>
  <si>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</si>
  <si>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</si>
  <si>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</si>
  <si>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</si>
  <si>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</si>
  <si>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</si>
  <si>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</si>
  <si>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</si>
  <si>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</si>
  <si>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</si>
  <si>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</si>
  <si>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</si>
  <si>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</si>
  <si>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</si>
  <si>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</si>
  <si>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</si>
  <si>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</si>
  <si>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</si>
  <si>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</si>
  <si>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</si>
  <si>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</si>
  <si>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</si>
  <si>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</si>
  <si>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</si>
  <si>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</si>
  <si>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</si>
  <si>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</si>
  <si>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</si>
  <si>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</si>
  <si>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</si>
  <si>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</si>
  <si>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</si>
  <si>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</si>
  <si>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</si>
  <si>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</si>
  <si>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</si>
  <si>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</si>
  <si>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</si>
  <si>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</si>
  <si>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</si>
  <si>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</si>
  <si>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</si>
  <si>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</si>
  <si>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</si>
  <si>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</si>
  <si>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</si>
  <si>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</si>
  <si>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</si>
  <si>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</si>
  <si>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</si>
  <si>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</si>
  <si>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</si>
  <si>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</si>
  <si>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</si>
  <si>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</si>
  <si>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</si>
  <si>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</si>
  <si>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</si>
  <si>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</si>
  <si>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</si>
  <si>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</si>
  <si>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</si>
  <si>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</si>
  <si>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</si>
  <si>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</si>
  <si>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</si>
  <si>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</si>
  <si>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</si>
  <si>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</si>
  <si>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</si>
  <si>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</si>
  <si>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</si>
  <si>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</si>
  <si>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</si>
  <si>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</si>
  <si>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</si>
  <si>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</si>
  <si>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</si>
  <si>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</si>
  <si>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</si>
  <si>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</si>
  <si>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</si>
  <si>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</si>
  <si>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</si>
  <si>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</si>
  <si>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</si>
  <si>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</si>
  <si>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</si>
  <si>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</si>
  <si>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</si>
  <si>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</si>
  <si>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</si>
  <si>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</si>
  <si>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</si>
  <si>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</si>
  <si>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</si>
  <si>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</si>
  <si>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</si>
  <si>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</si>
  <si>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</si>
  <si>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</si>
  <si>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</si>
  <si>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</si>
  <si>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</si>
  <si>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</si>
  <si>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</si>
  <si>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</si>
  <si>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</si>
  <si>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</si>
  <si>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</si>
  <si>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</si>
  <si>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</si>
  <si>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</si>
  <si>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</si>
  <si>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</si>
  <si>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</si>
  <si>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</si>
  <si>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</si>
  <si>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</si>
  <si>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</si>
  <si>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</si>
  <si>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</si>
  <si>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</si>
  <si>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</si>
  <si>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</si>
  <si>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</si>
  <si>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</si>
  <si>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</si>
  <si>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</si>
  <si>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</si>
  <si>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</si>
  <si>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</si>
  <si>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</si>
  <si>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</si>
  <si>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</si>
  <si>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</si>
  <si>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</si>
  <si>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</si>
  <si>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</si>
  <si>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</si>
  <si>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</si>
  <si>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</si>
  <si>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</si>
  <si>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</si>
  <si>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</si>
  <si>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</si>
  <si>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</si>
  <si>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</si>
  <si>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</si>
  <si>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</si>
  <si>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</si>
  <si>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</si>
  <si>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</si>
  <si>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</si>
  <si>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</si>
  <si>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</si>
  <si>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</si>
  <si>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</si>
  <si>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</si>
  <si>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</si>
  <si>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</si>
  <si>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</si>
  <si>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</si>
  <si>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</si>
  <si>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</si>
  <si>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</si>
  <si>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</si>
  <si>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</si>
  <si>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</si>
  <si>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</si>
  <si>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</si>
  <si>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</si>
  <si>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</si>
  <si>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</si>
  <si>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</si>
  <si>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</si>
  <si>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</si>
  <si>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</si>
  <si>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</si>
  <si>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</si>
  <si>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</si>
  <si>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</si>
  <si>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</si>
  <si>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</si>
  <si>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</si>
  <si>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</si>
  <si>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</si>
  <si>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</si>
  <si>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</si>
  <si>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</si>
  <si>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</si>
  <si>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</si>
  <si>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</si>
  <si>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</si>
  <si>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</si>
  <si>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</si>
  <si>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</si>
  <si>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</si>
  <si>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</si>
  <si>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</si>
  <si>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</si>
  <si>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</si>
  <si>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</si>
  <si>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</si>
  <si>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</si>
  <si>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</si>
  <si>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</si>
  <si>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</si>
  <si>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</si>
  <si>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</si>
  <si>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</si>
  <si>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</si>
  <si>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</si>
  <si>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</si>
  <si>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</si>
  <si>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</si>
  <si>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</si>
  <si>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</si>
  <si>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</si>
  <si>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</si>
  <si>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</si>
  <si>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</si>
  <si>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</si>
  <si>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</si>
  <si>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</si>
  <si>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</si>
  <si>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</si>
  <si>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</si>
  <si>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</si>
  <si>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</si>
  <si>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</si>
  <si>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</si>
  <si>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</si>
  <si>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</si>
  <si>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</si>
  <si>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</si>
  <si>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</si>
  <si>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</si>
  <si>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</si>
  <si>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</si>
  <si>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</si>
  <si>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</si>
  <si>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</si>
  <si>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</si>
  <si>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</si>
  <si>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</si>
  <si>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</si>
  <si>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</si>
  <si>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</si>
  <si>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</si>
  <si>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</si>
  <si>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</si>
  <si>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</si>
  <si>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</si>
  <si>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</si>
  <si>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</si>
  <si>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</si>
  <si>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</si>
  <si>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</si>
  <si>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</si>
  <si>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</si>
  <si>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</si>
  <si>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</si>
  <si>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</si>
  <si>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</si>
  <si>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</si>
  <si>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</si>
  <si>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</si>
  <si>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</si>
  <si>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</si>
  <si>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</si>
  <si>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</si>
  <si>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</si>
  <si>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</si>
  <si>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</si>
  <si>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</si>
  <si>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</si>
  <si>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</si>
  <si>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</si>
  <si>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</si>
  <si>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</si>
  <si>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</si>
  <si>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</si>
  <si>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</si>
  <si>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</si>
  <si>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</si>
  <si>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</si>
  <si>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</si>
  <si>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</si>
  <si>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</si>
  <si>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</si>
  <si>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</si>
  <si>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</si>
  <si>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</si>
  <si>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</si>
  <si>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</si>
  <si>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</si>
  <si>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</si>
  <si>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</si>
  <si>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</si>
  <si>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</si>
  <si>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</si>
  <si>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</si>
  <si>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</si>
  <si>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</si>
  <si>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</si>
  <si>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</si>
  <si>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</si>
  <si>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</si>
  <si>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</si>
  <si>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</si>
  <si>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</si>
  <si>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</si>
  <si>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</si>
  <si>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</si>
  <si>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</si>
  <si>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</si>
  <si>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</si>
  <si>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</si>
  <si>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</si>
  <si>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</si>
  <si>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</si>
  <si>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</si>
  <si>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</si>
  <si>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</si>
  <si>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</si>
  <si>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</si>
  <si>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</si>
  <si>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</si>
  <si>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</si>
  <si>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</si>
  <si>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</si>
  <si>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</si>
  <si>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</si>
  <si>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</si>
  <si>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</si>
  <si>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</si>
  <si>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</si>
  <si>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</si>
  <si>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</si>
  <si>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</si>
  <si>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</si>
  <si>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</si>
  <si>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</si>
  <si>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</si>
  <si>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</si>
  <si>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</si>
  <si>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</si>
  <si>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</si>
  <si>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</si>
  <si>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</si>
  <si>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</si>
  <si>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</si>
  <si>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</si>
  <si>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</si>
  <si>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</si>
  <si>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</si>
  <si>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</si>
  <si>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</si>
  <si>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</si>
  <si>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</si>
  <si>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</si>
  <si>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</si>
  <si>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</si>
  <si>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</si>
  <si>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</si>
  <si>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</si>
  <si>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</si>
  <si>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</si>
  <si>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</si>
  <si>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</si>
  <si>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</si>
  <si>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</si>
  <si>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</si>
  <si>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</si>
  <si>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</si>
  <si>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</si>
  <si>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</si>
  <si>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</si>
  <si>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</si>
  <si>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</si>
  <si>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</si>
  <si>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</si>
  <si>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</si>
  <si>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</si>
  <si>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</si>
  <si>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</si>
  <si>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</si>
  <si>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</si>
  <si>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</si>
  <si>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</si>
  <si>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</si>
  <si>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</si>
  <si>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</si>
  <si>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</si>
  <si>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</si>
  <si>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</si>
  <si>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</si>
  <si>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</si>
  <si>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</si>
  <si>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</si>
  <si>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</si>
  <si>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</si>
  <si>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</si>
  <si>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</si>
  <si>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</si>
  <si>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</si>
  <si>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</si>
  <si>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</si>
  <si>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</si>
  <si>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</si>
  <si>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</si>
  <si>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</si>
  <si>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</si>
  <si>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</si>
  <si>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</si>
  <si>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</si>
  <si>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</si>
  <si>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</si>
  <si>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</si>
  <si>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</si>
  <si>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</si>
  <si>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</si>
  <si>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</si>
  <si>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</si>
  <si>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</si>
  <si>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</si>
  <si>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</si>
  <si>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</si>
  <si>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</si>
  <si>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</si>
  <si>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</si>
  <si>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</si>
  <si>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</si>
  <si>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</si>
  <si>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</si>
  <si>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</si>
  <si>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</si>
  <si>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</si>
  <si>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</si>
  <si>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</si>
  <si>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</si>
  <si>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</si>
  <si>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</si>
  <si>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</si>
  <si>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</si>
  <si>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</si>
  <si>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</si>
  <si>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</si>
  <si>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</si>
  <si>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</si>
  <si>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</si>
  <si>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</si>
  <si>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</si>
  <si>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</si>
  <si>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</si>
  <si>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</si>
  <si>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</si>
  <si>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</si>
  <si>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</si>
  <si>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</si>
  <si>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</si>
  <si>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</si>
  <si>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</si>
  <si>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</si>
  <si>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</si>
  <si>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</si>
  <si>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</si>
  <si>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</si>
  <si>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</si>
  <si>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</si>
  <si>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</si>
  <si>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</si>
  <si>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</si>
  <si>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</si>
  <si>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</si>
  <si>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</si>
  <si>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</si>
  <si>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</si>
  <si>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</si>
  <si>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</si>
  <si>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</si>
  <si>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</si>
  <si>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</si>
  <si>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</si>
  <si>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</si>
  <si>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</si>
  <si>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</si>
  <si>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</si>
  <si>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</si>
  <si>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</si>
  <si>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</si>
  <si>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</si>
  <si>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</si>
  <si>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</si>
  <si>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</si>
  <si>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</si>
  <si>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</si>
  <si>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</si>
  <si>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</si>
  <si>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</si>
  <si>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</si>
  <si>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</si>
  <si>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</si>
  <si>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</si>
  <si>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</si>
  <si>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</si>
  <si>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</si>
  <si>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</si>
  <si>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</si>
  <si>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</si>
  <si>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</si>
  <si>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</si>
  <si>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</si>
  <si>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</si>
  <si>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</si>
  <si>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</si>
  <si>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</si>
  <si>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</si>
  <si>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</si>
  <si>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</si>
  <si>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</si>
  <si>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</si>
  <si>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</si>
  <si>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</si>
  <si>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</si>
  <si>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</si>
  <si>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</si>
  <si>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</si>
  <si>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</si>
  <si>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</si>
  <si>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</si>
  <si>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</si>
  <si>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</si>
  <si>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</si>
  <si>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</si>
  <si>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</si>
  <si>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</si>
  <si>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</si>
  <si>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</si>
  <si>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</si>
  <si>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</si>
  <si>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</si>
  <si>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</si>
  <si>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</si>
  <si>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</si>
  <si>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</si>
  <si>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</si>
  <si>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</si>
  <si>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</si>
  <si>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</si>
  <si>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</si>
  <si>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</si>
  <si>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</si>
  <si>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</si>
  <si>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</si>
  <si>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</si>
  <si>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</si>
  <si>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</si>
  <si>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</si>
  <si>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</si>
  <si>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</si>
  <si>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</si>
  <si>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</si>
  <si>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</si>
  <si>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</si>
  <si>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</si>
  <si>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</si>
  <si>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</si>
  <si>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</si>
  <si>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</si>
  <si>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</si>
  <si>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</si>
  <si>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</si>
  <si>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</si>
  <si>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</si>
  <si>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</si>
  <si>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</si>
  <si>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</si>
  <si>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</si>
  <si>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</si>
  <si>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</si>
  <si>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</si>
  <si>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</si>
  <si>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</si>
  <si>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</si>
  <si>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</si>
  <si>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</si>
  <si>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</si>
  <si>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</si>
  <si>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</si>
  <si>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</si>
  <si>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</si>
  <si>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</si>
  <si>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</si>
  <si>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</si>
  <si>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</si>
  <si>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</si>
  <si>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</si>
  <si>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</si>
  <si>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</si>
  <si>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</si>
  <si>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</si>
  <si>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</si>
  <si>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</si>
  <si>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</si>
  <si>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</si>
  <si>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</si>
  <si>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</si>
  <si>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</si>
  <si>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</si>
  <si>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</si>
  <si>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</si>
  <si>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</si>
  <si>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</si>
  <si>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</si>
  <si>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</si>
  <si>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</si>
  <si>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</si>
  <si>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</si>
  <si>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</si>
  <si>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</si>
  <si>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</si>
  <si>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</si>
  <si>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</si>
  <si>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</si>
  <si>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</si>
  <si>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</si>
  <si>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</si>
  <si>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</si>
  <si>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</si>
  <si>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</si>
  <si>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</si>
  <si>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</si>
  <si>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</si>
  <si>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</si>
  <si>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</si>
  <si>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</si>
  <si>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</si>
  <si>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</si>
  <si>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</si>
  <si>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</si>
  <si>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</si>
  <si>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</si>
  <si>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</si>
  <si>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</si>
  <si>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</si>
  <si>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</si>
  <si>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</si>
  <si>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</si>
  <si>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</si>
  <si>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</si>
  <si>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</si>
  <si>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</si>
  <si>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</si>
  <si>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</si>
  <si>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</si>
  <si>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</si>
  <si>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</si>
  <si>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</si>
  <si>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</si>
  <si>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</si>
  <si>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</si>
  <si>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</si>
  <si>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</si>
  <si>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</si>
  <si>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</si>
  <si>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</si>
  <si>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</si>
  <si>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</si>
  <si>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</si>
  <si>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</si>
  <si>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</si>
  <si>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</si>
  <si>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</si>
  <si>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</si>
  <si>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</si>
  <si>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</si>
  <si>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</si>
  <si>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</si>
  <si>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</si>
  <si>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</si>
  <si>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</si>
  <si>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</si>
  <si>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</si>
  <si>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</si>
  <si>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</si>
  <si>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</si>
  <si>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</si>
  <si>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</si>
  <si>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</si>
  <si>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</si>
  <si>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</si>
  <si>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</si>
  <si>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</si>
  <si>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</si>
  <si>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</si>
  <si>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</si>
  <si>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</si>
  <si>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</si>
  <si>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</si>
  <si>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</si>
  <si>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</si>
  <si>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</si>
  <si>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</si>
  <si>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</si>
  <si>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</si>
  <si>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</si>
  <si>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</si>
  <si>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</si>
  <si>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</si>
  <si>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</si>
  <si>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</si>
  <si>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</si>
  <si>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</si>
  <si>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</si>
  <si>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</si>
  <si>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</si>
  <si>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</si>
  <si>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</si>
  <si>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</si>
  <si>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</si>
  <si>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</si>
  <si>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</si>
  <si>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</si>
  <si>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</si>
  <si>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</si>
  <si>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</si>
  <si>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</si>
  <si>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</si>
  <si>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</si>
  <si>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</si>
  <si>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</si>
  <si>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</si>
  <si>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</si>
  <si>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</si>
  <si>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</si>
  <si>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</si>
  <si>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</si>
  <si>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</si>
  <si>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</si>
  <si>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</si>
  <si>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</si>
  <si>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</si>
  <si>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</si>
  <si>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</si>
  <si>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</si>
  <si>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</si>
  <si>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</si>
  <si>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</si>
  <si>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</si>
  <si>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</si>
  <si>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</si>
  <si>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</si>
  <si>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</si>
  <si>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</si>
  <si>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</si>
  <si>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</si>
  <si>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</si>
  <si>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</si>
  <si>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</si>
  <si>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</si>
  <si>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</si>
  <si>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</si>
  <si>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</si>
  <si>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</si>
  <si>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</si>
  <si>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</si>
  <si>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</si>
  <si>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</si>
  <si>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</si>
  <si>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</si>
  <si>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</si>
  <si>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</si>
  <si>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</si>
  <si>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</si>
  <si>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</si>
  <si>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</si>
  <si>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</si>
  <si>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</si>
  <si>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</si>
  <si>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</si>
  <si>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</si>
  <si>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</si>
  <si>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</si>
  <si>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</si>
  <si>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</si>
  <si>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</si>
  <si>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</si>
  <si>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</si>
  <si>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</si>
  <si>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</si>
  <si>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</si>
  <si>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</si>
  <si>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</si>
  <si>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</si>
  <si>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</si>
  <si>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</si>
  <si>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</si>
  <si>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</si>
  <si>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</si>
  <si>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</si>
  <si>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</si>
  <si>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</si>
  <si>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</si>
  <si>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</si>
  <si>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</si>
  <si>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</si>
  <si>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</si>
  <si>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</si>
  <si>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</si>
  <si>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</si>
  <si>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</si>
  <si>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</si>
  <si>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</si>
  <si>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</si>
  <si>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</si>
  <si>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</si>
  <si>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</si>
  <si>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</si>
  <si>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</si>
  <si>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</si>
  <si>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</si>
  <si>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</si>
  <si>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</si>
  <si>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</si>
  <si>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</si>
  <si>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</si>
  <si>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</si>
  <si>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</si>
  <si>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</si>
  <si>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</si>
  <si>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</si>
  <si>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</si>
  <si>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</si>
  <si>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</si>
  <si>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</si>
  <si>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</si>
  <si>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</si>
  <si>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</si>
  <si>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</si>
  <si>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</si>
  <si>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</si>
  <si>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</si>
  <si>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</si>
  <si>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</si>
  <si>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</si>
  <si>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</si>
  <si>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</si>
  <si>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</si>
  <si>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</si>
  <si>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</si>
  <si>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</si>
  <si>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</si>
  <si>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</si>
  <si>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</si>
  <si>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</si>
  <si>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</si>
  <si>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</si>
  <si>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</si>
  <si>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</si>
  <si>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</si>
  <si>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</si>
  <si>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</si>
  <si>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</si>
  <si>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</si>
  <si>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</si>
  <si>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</si>
  <si>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</si>
  <si>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</si>
  <si>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</si>
  <si>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</si>
  <si>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</si>
  <si>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</si>
  <si>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</si>
  <si>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</si>
  <si>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</si>
  <si>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</si>
  <si>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</si>
  <si>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</si>
  <si>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</si>
  <si>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</si>
  <si>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</si>
  <si>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</si>
  <si>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</si>
  <si>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</si>
  <si>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</si>
  <si>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</si>
  <si>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</si>
  <si>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</si>
  <si>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</si>
  <si>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</si>
  <si>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</si>
  <si>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</si>
  <si>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</si>
  <si>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</si>
  <si>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</si>
  <si>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</si>
  <si>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</si>
  <si>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</si>
  <si>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</si>
  <si>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</si>
  <si>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</si>
  <si>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</si>
  <si>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</si>
  <si>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</si>
  <si>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</si>
  <si>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</si>
  <si>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</si>
  <si>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</si>
  <si>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</si>
  <si>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</si>
  <si>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</si>
  <si>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</si>
  <si>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</si>
  <si>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</si>
  <si>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</si>
  <si>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</si>
  <si>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</si>
  <si>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</si>
  <si>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</si>
  <si>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</si>
  <si>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</si>
  <si>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</si>
  <si>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</si>
  <si>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</si>
  <si>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</si>
  <si>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</si>
  <si>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</si>
  <si>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</si>
  <si>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</si>
  <si>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</si>
  <si>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</si>
  <si>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</si>
  <si>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</si>
  <si>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</si>
  <si>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</si>
  <si>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</si>
  <si>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</si>
  <si>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</si>
  <si>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</si>
  <si>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</si>
  <si>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</si>
  <si>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</si>
  <si>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</si>
  <si>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</si>
  <si>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</si>
  <si>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</si>
  <si>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</si>
  <si>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</si>
  <si>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</si>
  <si>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</si>
  <si>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</si>
  <si>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</si>
  <si>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</si>
  <si>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</si>
  <si>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</si>
  <si>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</si>
  <si>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</si>
  <si>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</si>
  <si>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</si>
  <si>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</si>
  <si>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</si>
  <si>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</si>
  <si>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</si>
  <si>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</si>
  <si>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</si>
  <si>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</si>
  <si>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</si>
  <si>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</si>
  <si>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</si>
  <si>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</si>
  <si>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</si>
  <si>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</si>
  <si>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</si>
  <si>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</si>
  <si>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</si>
  <si>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</si>
  <si>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</si>
  <si>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</si>
  <si>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</si>
  <si>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</si>
  <si>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</si>
  <si>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</si>
  <si>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</si>
  <si>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</si>
  <si>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</si>
  <si>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</si>
  <si>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</si>
  <si>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</si>
  <si>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</si>
  <si>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</si>
  <si>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</si>
  <si>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</si>
  <si>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</si>
  <si>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</si>
  <si>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</si>
  <si>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</si>
  <si>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</si>
  <si>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</si>
  <si>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</si>
  <si>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</si>
  <si>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</si>
  <si>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</si>
  <si>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</si>
  <si>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</si>
  <si>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</si>
  <si>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</si>
  <si>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</si>
  <si>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</si>
  <si>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</si>
  <si>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</si>
  <si>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</si>
  <si>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</si>
  <si>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</si>
  <si>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</si>
  <si>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</si>
  <si>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</si>
  <si>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</si>
  <si>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</si>
  <si>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</si>
  <si>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</si>
  <si>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</si>
  <si>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</si>
  <si>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</si>
  <si>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</si>
  <si>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</si>
  <si>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</si>
  <si>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</si>
  <si>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</si>
  <si>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</si>
  <si>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</si>
  <si>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</si>
  <si>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</si>
  <si>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</si>
  <si>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</si>
  <si>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</si>
  <si>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</si>
  <si>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</si>
  <si>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</si>
  <si>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</si>
  <si>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</si>
  <si>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</si>
  <si>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</si>
  <si>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</si>
  <si>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</si>
  <si>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</si>
  <si>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</si>
  <si>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</si>
  <si>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</si>
  <si>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</si>
  <si>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</si>
  <si>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</si>
  <si>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</si>
  <si>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</si>
  <si>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</si>
  <si>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</si>
  <si>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</si>
  <si>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</si>
  <si>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</si>
  <si>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</si>
  <si>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</si>
  <si>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</si>
  <si>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</si>
  <si>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</si>
  <si>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</si>
  <si>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</si>
  <si>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</si>
  <si>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</si>
  <si>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</si>
  <si>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</si>
  <si>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</si>
  <si>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</si>
  <si>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</si>
  <si>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</si>
  <si>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</si>
  <si>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</si>
  <si>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</si>
  <si>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</si>
  <si>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</si>
  <si>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</si>
  <si>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</si>
  <si>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</si>
  <si>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</si>
  <si>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</si>
  <si>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</si>
  <si>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</si>
  <si>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</si>
  <si>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</si>
  <si>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</si>
  <si>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</si>
  <si>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</si>
  <si>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</si>
  <si>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</si>
  <si>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</si>
  <si>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</si>
  <si>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</si>
  <si>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</si>
  <si>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</si>
  <si>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</si>
  <si>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</si>
  <si>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</si>
  <si>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</si>
  <si>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</si>
  <si>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</si>
  <si>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</si>
  <si>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</si>
  <si>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</si>
  <si>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</si>
  <si>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</si>
  <si>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</si>
  <si>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</si>
  <si>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</si>
  <si>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</si>
  <si>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</si>
  <si>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</si>
  <si>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</si>
  <si>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</si>
  <si>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</si>
  <si>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</si>
  <si>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</si>
  <si>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</si>
  <si>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</si>
  <si>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</si>
  <si>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</si>
  <si>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</si>
  <si>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</si>
  <si>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</si>
  <si>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</si>
  <si>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</si>
  <si>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</si>
  <si>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</si>
  <si>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</si>
  <si>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</si>
  <si>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</si>
  <si>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</si>
  <si>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</si>
  <si>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</si>
  <si>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</si>
  <si>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</si>
  <si>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</si>
  <si>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</si>
  <si>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</si>
  <si>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</si>
  <si>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</si>
  <si>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</si>
  <si>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</si>
  <si>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</si>
  <si>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</si>
  <si>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</si>
  <si>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</si>
  <si>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</si>
  <si>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</si>
  <si>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</si>
  <si>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</si>
  <si>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</si>
  <si>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</si>
  <si>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</si>
  <si>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</si>
  <si>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</si>
  <si>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</si>
  <si>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</si>
  <si>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</si>
  <si>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</si>
  <si>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</si>
  <si>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</si>
  <si>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</si>
  <si>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</si>
  <si>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</si>
  <si>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</si>
  <si>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</si>
  <si>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</si>
  <si>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</si>
  <si>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</si>
  <si>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</si>
  <si>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</si>
  <si>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</si>
  <si>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</si>
  <si>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</si>
  <si>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</si>
  <si>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</si>
  <si>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</si>
  <si>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</si>
  <si>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</si>
  <si>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</si>
  <si>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</si>
  <si>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</si>
  <si>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</si>
  <si>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</si>
  <si>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</si>
  <si>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</si>
  <si>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</si>
  <si>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</si>
  <si>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</si>
  <si>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</si>
  <si>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</si>
  <si>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</si>
  <si>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</si>
  <si>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</si>
  <si>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</si>
  <si>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</si>
  <si>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</si>
  <si>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</si>
  <si>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</si>
  <si>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</si>
  <si>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</si>
  <si>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</si>
  <si>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</si>
  <si>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</si>
  <si>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</si>
  <si>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</si>
  <si>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</si>
  <si>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</si>
  <si>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</si>
  <si>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</si>
  <si>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</si>
  <si>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</si>
  <si>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</si>
  <si>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</si>
  <si>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</si>
  <si>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</si>
  <si>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</si>
  <si>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</si>
  <si>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</si>
  <si>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</si>
  <si>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</si>
  <si>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</si>
  <si>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</si>
  <si>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</si>
  <si>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</si>
  <si>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</si>
  <si>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</si>
  <si>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</si>
  <si>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</si>
  <si>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</si>
  <si>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</si>
  <si>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</si>
  <si>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</si>
  <si>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</si>
  <si>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</si>
  <si>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</si>
  <si>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</si>
  <si>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</si>
  <si>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</si>
  <si>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</si>
  <si>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</si>
  <si>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</si>
  <si>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</si>
  <si>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</si>
  <si>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</si>
  <si>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</si>
  <si>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</si>
  <si>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</si>
  <si>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</si>
  <si>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</si>
  <si>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</si>
  <si>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</si>
  <si>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</si>
  <si>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</si>
  <si>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</si>
  <si>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</si>
  <si>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</si>
  <si>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</si>
  <si>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</si>
  <si>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</si>
  <si>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</si>
  <si>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</si>
  <si>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</si>
  <si>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</si>
  <si>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</si>
  <si>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</si>
  <si>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</si>
  <si>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</si>
  <si>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</si>
  <si>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</si>
  <si>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</si>
  <si>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</si>
  <si>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</si>
  <si>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</si>
  <si>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</si>
  <si>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</si>
  <si>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</si>
  <si>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</si>
  <si>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</si>
  <si>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</si>
  <si>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</si>
  <si>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</si>
  <si>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</si>
  <si>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</si>
  <si>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</si>
  <si>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</si>
  <si>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</si>
  <si>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</si>
  <si>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</si>
  <si>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</si>
  <si>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</si>
  <si>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</si>
  <si>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</si>
  <si>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</si>
  <si>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</si>
  <si>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</si>
  <si>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</si>
  <si>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</si>
  <si>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</si>
  <si>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</si>
  <si>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</si>
  <si>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</si>
  <si>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</si>
  <si>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</si>
  <si>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</si>
  <si>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</si>
  <si>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</si>
  <si>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</si>
  <si>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</si>
  <si>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</si>
  <si>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</si>
  <si>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</si>
  <si>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</si>
  <si>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</si>
  <si>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</si>
  <si>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</si>
  <si>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</si>
  <si>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</si>
  <si>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</si>
  <si>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</si>
  <si>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</si>
  <si>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</si>
  <si>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</si>
  <si>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</si>
  <si>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</si>
  <si>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</si>
  <si>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</si>
  <si>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</si>
  <si>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</si>
  <si>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</si>
  <si>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</si>
  <si>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</si>
  <si>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</si>
  <si>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</si>
  <si>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</si>
  <si>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</si>
  <si>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</si>
  <si>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</si>
  <si>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</si>
  <si>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</si>
  <si>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</si>
  <si>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</si>
  <si>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</si>
  <si>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</si>
  <si>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</si>
  <si>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</si>
  <si>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</si>
  <si>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</si>
  <si>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</si>
  <si>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</si>
  <si>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</si>
  <si>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</si>
  <si>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</si>
  <si>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</si>
  <si>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</si>
  <si>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</si>
  <si>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</si>
  <si>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</si>
  <si>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</si>
  <si>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</si>
  <si>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</si>
  <si>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</si>
  <si>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</si>
  <si>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</si>
  <si>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</si>
  <si>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</si>
  <si>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</si>
  <si>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</si>
  <si>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</si>
  <si>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</si>
  <si>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</si>
  <si>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</si>
  <si>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</si>
  <si>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</si>
  <si>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</si>
  <si>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</si>
  <si>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</si>
  <si>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</si>
  <si>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</si>
  <si>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</si>
  <si>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</si>
  <si>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</si>
  <si>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</si>
  <si>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</si>
  <si>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</si>
  <si>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</si>
  <si>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</si>
  <si>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</si>
  <si>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</si>
  <si>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</si>
  <si>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</si>
  <si>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</si>
  <si>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</si>
  <si>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</si>
  <si>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</si>
  <si>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</si>
  <si>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</si>
  <si>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</si>
  <si>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</si>
  <si>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</si>
  <si>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</si>
  <si>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</si>
  <si>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</si>
  <si>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</si>
  <si>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</si>
  <si>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</si>
  <si>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</si>
  <si>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</si>
  <si>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</si>
  <si>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</si>
  <si>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</si>
  <si>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</si>
  <si>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</si>
  <si>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</si>
  <si>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</si>
  <si>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</si>
  <si>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</si>
  <si>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</si>
  <si>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</si>
  <si>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</si>
  <si>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</si>
  <si>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</si>
  <si>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</si>
  <si>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</si>
  <si>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</si>
  <si>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</si>
  <si>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</si>
  <si>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</si>
  <si>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</si>
  <si>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</si>
  <si>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</si>
  <si>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</si>
  <si>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</si>
  <si>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∫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</si>
  <si>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</si>
  <si>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</si>
  <si>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</si>
  <si>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</si>
  <si>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</si>
  <si>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</si>
  <si>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</si>
  <si>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</si>
  <si>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</si>
  <si>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</si>
  <si>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</si>
  <si>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</si>
  <si>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</si>
  <si>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</si>
  <si>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</si>
  <si>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</si>
  <si>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</si>
  <si>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</si>
  <si>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</si>
  <si>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</si>
  <si>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</si>
  <si>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</si>
  <si>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</si>
  <si>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</si>
  <si>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</si>
  <si>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</si>
  <si>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</si>
  <si>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</si>
  <si>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</si>
  <si>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</si>
  <si>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</si>
  <si>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</si>
  <si>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</si>
  <si>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</si>
  <si>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</si>
  <si>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</si>
  <si>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</si>
  <si>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</si>
  <si>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</si>
  <si>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</si>
  <si>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</si>
  <si>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</si>
  <si>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</si>
  <si>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</si>
  <si>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</si>
  <si>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</si>
  <si>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</si>
  <si>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</si>
  <si>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</si>
  <si>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</si>
  <si>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</si>
  <si>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</si>
  <si>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</si>
  <si>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</si>
  <si>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</si>
  <si>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</si>
  <si>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Etiquetas de fila</t>
  </si>
  <si>
    <t>(Todas)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</si>
  <si>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</si>
  <si>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</si>
  <si>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</si>
  <si>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</si>
  <si>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</si>
  <si>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</si>
  <si>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</si>
  <si>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</si>
  <si>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</si>
  <si>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</si>
  <si>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</si>
  <si>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</si>
  <si>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</si>
  <si>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</si>
  <si>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</si>
  <si>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</si>
  <si>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</si>
  <si>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</si>
  <si>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</si>
  <si>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</si>
  <si>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</si>
  <si>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</si>
  <si>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</si>
  <si>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</si>
  <si>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Percentaje Canceled</t>
  </si>
  <si>
    <t>Less Than 1000</t>
  </si>
  <si>
    <t>1000 to 4999</t>
  </si>
  <si>
    <t>5000 to 9999</t>
  </si>
  <si>
    <t>15000 to 19999</t>
  </si>
  <si>
    <t>10000 to 14999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</si>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</sst>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orcentaje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31403562054743156"/>
          <c:y val="3.67346938775510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9-104C-9182-C31B604A09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9-104C-9182-C31B604A09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9-104C-9182-C31B604A09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157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89-104C-9182-C31B604A0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7961984"/>
        <c:axId val="320131328"/>
      </c:barChart>
      <c:catAx>
        <c:axId val="26796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131328"/>
        <c:crosses val="autoZero"/>
        <c:auto val="1"/>
        <c:lblAlgn val="ctr"/>
        <c:lblOffset val="100"/>
        <c:noMultiLvlLbl val="0"/>
      </c:catAx>
      <c:valAx>
        <c:axId val="32013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796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8-B84D-8369-4B7B65F94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68-B84D-8369-4B7B65F94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68-B84D-8369-4B7B65F9457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68-B84D-8369-4B7B65F9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9530752"/>
        <c:axId val="290225040"/>
      </c:barChart>
      <c:catAx>
        <c:axId val="2895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0225040"/>
        <c:crosses val="autoZero"/>
        <c:auto val="1"/>
        <c:lblAlgn val="ctr"/>
        <c:lblOffset val="100"/>
        <c:noMultiLvlLbl val="0"/>
      </c:catAx>
      <c:valAx>
        <c:axId val="2902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95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2-C94C-8564-372494EC91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2-C94C-8564-372494EC91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62-C94C-8564-372494EC91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62-C94C-8564-372494EC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432784"/>
        <c:axId val="288278880"/>
      </c:lineChart>
      <c:catAx>
        <c:axId val="2874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8278880"/>
        <c:crosses val="autoZero"/>
        <c:auto val="1"/>
        <c:lblAlgn val="ctr"/>
        <c:lblOffset val="100"/>
        <c:noMultiLvlLbl val="0"/>
      </c:catAx>
      <c:valAx>
        <c:axId val="2882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74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Date!TablaDinámica16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7-AF4A-9175-8FF997D289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7-AF4A-9175-8FF997D289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7-AF4A-9175-8FF997D28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973663"/>
        <c:axId val="2049997503"/>
      </c:lineChart>
      <c:catAx>
        <c:axId val="205097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9997503"/>
        <c:crosses val="autoZero"/>
        <c:auto val="1"/>
        <c:lblAlgn val="ctr"/>
        <c:lblOffset val="100"/>
        <c:noMultiLvlLbl val="0"/>
      </c:catAx>
      <c:valAx>
        <c:axId val="204999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97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A-1740-8B42-8210E417D23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A-1740-8B42-8210E417D23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A-1740-8B42-8210E417D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201088"/>
        <c:axId val="189164416"/>
      </c:lineChart>
      <c:catAx>
        <c:axId val="3052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164416"/>
        <c:crosses val="autoZero"/>
        <c:auto val="1"/>
        <c:lblAlgn val="ctr"/>
        <c:lblOffset val="100"/>
        <c:noMultiLvlLbl val="0"/>
      </c:catAx>
      <c:valAx>
        <c:axId val="1891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52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63500</xdr:rowOff>
    </xdr:from>
    <xdr:to>
      <xdr:col>14</xdr:col>
      <xdr:colOff>76200</xdr:colOff>
      <xdr:row>21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EA93F1E-6165-694B-829D-69C19A338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5</xdr:row>
      <xdr:rowOff>177800</xdr:rowOff>
    </xdr:from>
    <xdr:to>
      <xdr:col>13</xdr:col>
      <xdr:colOff>114300</xdr:colOff>
      <xdr:row>20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51DCEF-1DAA-9E4E-8FE6-16E1C3195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4</xdr:row>
      <xdr:rowOff>25400</xdr:rowOff>
    </xdr:from>
    <xdr:to>
      <xdr:col>14</xdr:col>
      <xdr:colOff>177800</xdr:colOff>
      <xdr:row>19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27B62E-3D12-9947-BB9B-8183B1E64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76200</xdr:rowOff>
    </xdr:from>
    <xdr:to>
      <xdr:col>14</xdr:col>
      <xdr:colOff>203200</xdr:colOff>
      <xdr:row>20</xdr:row>
      <xdr:rowOff>101600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447714-DD8C-9C48-92EA-0C124053D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</xdr:row>
      <xdr:rowOff>76200</xdr:rowOff>
    </xdr:from>
    <xdr:to>
      <xdr:col>18</xdr:col>
      <xdr:colOff>88900</xdr:colOff>
      <xdr:row>22</xdr:row>
      <xdr:rowOff>25400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EF348DC-0AA2-BD45-A6B0-ECADE6671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8.386748611112" createdVersion="7" refreshedVersion="7" minRefreshableVersion="3" recordCount="4114" xr:uid="{ACA28CC8-E28A-A44E-AC02-EEE1B8BA248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2">
        <s v="∫"/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8.429925694443" createdVersion="7" refreshedVersion="7" minRefreshableVersion="3" recordCount="4114" xr:uid="{8F6BD588-2B46-DF43-B7EF-72A287950D4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480227546293" createdVersion="7" refreshedVersion="7" minRefreshableVersion="3" recordCount="4114" xr:uid="{FDF2FA0B-6C37-9447-8695-8D51B52EB5EB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3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4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7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5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5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9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9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0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9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9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2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2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2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2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0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9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9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2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1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5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2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4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4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1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7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9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9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6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5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2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2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1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2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7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1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2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2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0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2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3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5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2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7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7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2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1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7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6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9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2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2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0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2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9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5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2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2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2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2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2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5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9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2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2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5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0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2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2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4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9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6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2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2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7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4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7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7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9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5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1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1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2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2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9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2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5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7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9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2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20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2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2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7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2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2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7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2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4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1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2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2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7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2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1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9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7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2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2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2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2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9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1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1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1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9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2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2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7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2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2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2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2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9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7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1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7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5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2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2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0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3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2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2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2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2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5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9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2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3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7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5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1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2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2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2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5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2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2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2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2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9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1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5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2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2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2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2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2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2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2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5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9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7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1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2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2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9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2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7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2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3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1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1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2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9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4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2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7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2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7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4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2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4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4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9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2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9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2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7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2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2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7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2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1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7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0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2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5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2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2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9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4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1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2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9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2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1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2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5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0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7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20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1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2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4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1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6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6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5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2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3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9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2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2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9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1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9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1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7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2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2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2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20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2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5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7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1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5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4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9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2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9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7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9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6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1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20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9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2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2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6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7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1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9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2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9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2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1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4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4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1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1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1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0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9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6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2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2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9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7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9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1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5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7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7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5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9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9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2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5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9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2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9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9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2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9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1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7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2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5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2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2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9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1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1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1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2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2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2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2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9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5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2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1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7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4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1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1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6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1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1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2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1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7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2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2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5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7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7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9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5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2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4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9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6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2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20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1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1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7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2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1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0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9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9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9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7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1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1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2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1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1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4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1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9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7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7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7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1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9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1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1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5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2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2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2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2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1"/>
    <s v="USD"/>
    <n v="1476094907"/>
    <n v="1470910907"/>
    <b v="0"/>
    <n v="0"/>
    <b v="0"/>
    <s v="film &amp; video/science fiction"/>
    <n v="0"/>
    <e v="#DIV/0!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"/>
    <s v="USD"/>
    <n v="1410459023"/>
    <n v="1407867023"/>
    <b v="0"/>
    <n v="0"/>
    <b v="0"/>
    <s v="theater/spaces"/>
    <n v="0"/>
    <e v="#DIV/0!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1"/>
    <s v="USD"/>
    <n v="1417391100"/>
    <n v="1412371898"/>
    <b v="0"/>
    <n v="0"/>
    <b v="0"/>
    <s v="publishing/translations"/>
    <n v="0"/>
    <e v="#DIV/0!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9"/>
    <s v="AUD"/>
    <n v="1436506726"/>
    <n v="1431322726"/>
    <b v="0"/>
    <n v="0"/>
    <b v="0"/>
    <s v="film &amp; video/drama"/>
    <n v="0"/>
    <e v="#DIV/0!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e v="#DIV/0!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e v="#DIV/0!"/>
    <x v="5"/>
    <x v="10"/>
  </r>
  <r>
    <n v="3125"/>
    <s v="N/A (Canceled)"/>
    <s v="N/A"/>
    <n v="1500000"/>
    <n v="0"/>
    <x v="1"/>
    <x v="1"/>
    <s v="USD"/>
    <n v="1452142672"/>
    <n v="1449550672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e v="#DIV/0!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9"/>
    <s v="AUD"/>
    <n v="1420352264"/>
    <n v="1416896264"/>
    <b v="0"/>
    <n v="0"/>
    <b v="0"/>
    <s v="technology/web"/>
    <n v="0"/>
    <e v="#DIV/0!"/>
    <x v="0"/>
    <x v="26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e v="#DIV/0!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7"/>
    <s v="EUR"/>
    <n v="1438618170"/>
    <n v="1436026170"/>
    <b v="0"/>
    <n v="0"/>
    <b v="0"/>
    <s v="technology/wearables"/>
    <n v="0"/>
    <e v="#DIV/0!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"/>
    <s v="USD"/>
    <n v="1298589630"/>
    <n v="1295997630"/>
    <b v="0"/>
    <n v="0"/>
    <b v="0"/>
    <s v="music/world music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5"/>
    <s v="EUR"/>
    <n v="1468565820"/>
    <n v="1465970108"/>
    <b v="0"/>
    <n v="0"/>
    <b v="0"/>
    <s v="technology/space exploration"/>
    <n v="0"/>
    <e v="#DIV/0!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USD"/>
    <n v="1462834191"/>
    <n v="1460242191"/>
    <b v="0"/>
    <n v="0"/>
    <b v="0"/>
    <s v="theater/musical"/>
    <n v="0"/>
    <e v="#DIV/0!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e v="#DIV/0!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e v="#DIV/0!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s v="games/mobile games"/>
    <n v="0"/>
    <e v="#DIV/0!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1"/>
    <s v="USD"/>
    <n v="1426823132"/>
    <n v="1424234732"/>
    <b v="0"/>
    <n v="0"/>
    <b v="0"/>
    <s v="film &amp; video/science fiction"/>
    <n v="0"/>
    <e v="#DIV/0!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9"/>
    <s v="AUD"/>
    <n v="1432272300"/>
    <n v="1429655318"/>
    <b v="0"/>
    <n v="0"/>
    <b v="0"/>
    <s v="publishing/translations"/>
    <n v="0"/>
    <e v="#DIV/0!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e v="#DIV/0!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5"/>
    <s v="EUR"/>
    <n v="1488067789"/>
    <n v="1482883789"/>
    <b v="0"/>
    <n v="0"/>
    <b v="0"/>
    <s v="food/restaurants"/>
    <n v="0"/>
    <e v="#DIV/0!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"/>
    <s v="USD"/>
    <n v="1451348200"/>
    <n v="1447460200"/>
    <b v="0"/>
    <n v="0"/>
    <b v="0"/>
    <s v="technology/web"/>
    <n v="0"/>
    <e v="#DIV/0!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e v="#DIV/0!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e v="#DIV/0!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e v="#DIV/0!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5"/>
    <s v="EUR"/>
    <n v="1434286855"/>
    <n v="1431694855"/>
    <b v="0"/>
    <n v="0"/>
    <b v="0"/>
    <s v="publishing/translations"/>
    <n v="0"/>
    <e v="#DIV/0!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e v="#DIV/0!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"/>
    <s v="USD"/>
    <n v="1420233256"/>
    <n v="1417641256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1"/>
    <s v="USD"/>
    <n v="1440548330"/>
    <n v="1438042730"/>
    <b v="0"/>
    <n v="0"/>
    <b v="0"/>
    <s v="technology/web"/>
    <n v="0"/>
    <e v="#DIV/0!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e v="#DIV/0!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e v="#DIV/0!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e v="#DIV/0!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2"/>
    <s v="CAD"/>
    <n v="1444740089"/>
    <n v="1442148089"/>
    <b v="0"/>
    <n v="0"/>
    <b v="0"/>
    <s v="food/food trucks"/>
    <n v="0"/>
    <e v="#DIV/0!"/>
    <x v="4"/>
    <x v="29"/>
  </r>
  <r>
    <n v="2780"/>
    <s v="Travel with baby"/>
    <s v="Turn the World with my kids, and then write a book with the advice for traveling with baby"/>
    <n v="100000"/>
    <n v="0"/>
    <x v="2"/>
    <x v="7"/>
    <s v="EUR"/>
    <n v="1489142688"/>
    <n v="1486550688"/>
    <b v="0"/>
    <n v="0"/>
    <b v="0"/>
    <s v="publishing/children's books"/>
    <n v="0"/>
    <e v="#DIV/0!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"/>
    <s v="USD"/>
    <n v="1425242029"/>
    <n v="1422650029"/>
    <b v="0"/>
    <n v="0"/>
    <b v="0"/>
    <s v="theater/spaces"/>
    <n v="0"/>
    <e v="#DIV/0!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e v="#DIV/0!"/>
    <x v="6"/>
    <x v="19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e v="#DIV/0!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1"/>
    <s v="USD"/>
    <n v="1421030194"/>
    <n v="1418438194"/>
    <b v="0"/>
    <n v="0"/>
    <b v="0"/>
    <s v="food/food trucks"/>
    <n v="0"/>
    <e v="#DIV/0!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7"/>
    <s v="EUR"/>
    <n v="1453210037"/>
    <n v="1448026037"/>
    <b v="0"/>
    <n v="0"/>
    <b v="0"/>
    <s v="technology/web"/>
    <n v="0"/>
    <e v="#DIV/0!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1"/>
    <s v="USD"/>
    <n v="1462729317"/>
    <n v="1457548917"/>
    <b v="0"/>
    <n v="0"/>
    <b v="0"/>
    <s v="theater/spaces"/>
    <n v="0"/>
    <e v="#DIV/0!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9"/>
    <s v="AUD"/>
    <n v="1432771997"/>
    <n v="1430179997"/>
    <b v="0"/>
    <n v="0"/>
    <b v="0"/>
    <s v="technology/web"/>
    <n v="0"/>
    <e v="#DIV/0!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e v="#DIV/0!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1"/>
    <s v="USD"/>
    <n v="1464715860"/>
    <n v="1462130584"/>
    <b v="0"/>
    <n v="0"/>
    <b v="0"/>
    <s v="film &amp; video/science fiction"/>
    <n v="0"/>
    <e v="#DIV/0!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"/>
    <s v="USD"/>
    <n v="1434654215"/>
    <n v="1432062215"/>
    <b v="0"/>
    <n v="0"/>
    <b v="0"/>
    <s v="technology/web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0"/>
    <s v="DKK"/>
    <n v="1444657593"/>
    <n v="1440337593"/>
    <b v="0"/>
    <n v="0"/>
    <b v="0"/>
    <s v="film &amp; video/science fiction"/>
    <n v="0"/>
    <e v="#DIV/0!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9"/>
    <s v="AUD"/>
    <n v="1418719967"/>
    <n v="1416127967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e v="#DIV/0!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2"/>
    <s v="CAD"/>
    <n v="1482678994"/>
    <n v="1477491394"/>
    <b v="0"/>
    <n v="0"/>
    <b v="0"/>
    <s v="film &amp; video/animation"/>
    <n v="0"/>
    <e v="#DIV/0!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4"/>
    <s v="EUR"/>
    <n v="1482052815"/>
    <n v="1479460815"/>
    <b v="0"/>
    <n v="0"/>
    <b v="0"/>
    <s v="technology/web"/>
    <n v="0"/>
    <e v="#DIV/0!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e v="#DIV/0!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e v="#DIV/0!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9"/>
    <s v="AUD"/>
    <n v="1460615164"/>
    <n v="1458023164"/>
    <b v="0"/>
    <n v="0"/>
    <b v="0"/>
    <s v="technology/web"/>
    <n v="0"/>
    <e v="#DIV/0!"/>
    <x v="0"/>
    <x v="26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e v="#DIV/0!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s v="theater/spaces"/>
    <n v="0"/>
    <e v="#DIV/0!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2"/>
    <s v="CAD"/>
    <n v="1452350896"/>
    <n v="1447166896"/>
    <b v="0"/>
    <n v="0"/>
    <b v="0"/>
    <s v="technology/web"/>
    <n v="0"/>
    <e v="#DIV/0!"/>
    <x v="0"/>
    <x v="26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e v="#DIV/0!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s v="USD"/>
    <n v="1427328000"/>
    <n v="1423777043"/>
    <b v="0"/>
    <n v="0"/>
    <b v="0"/>
    <s v="journalism/audio"/>
    <n v="0"/>
    <e v="#DIV/0!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9"/>
    <s v="AUD"/>
    <n v="1450993668"/>
    <n v="1448401668"/>
    <b v="0"/>
    <n v="0"/>
    <b v="0"/>
    <s v="games/mobile games"/>
    <n v="0"/>
    <e v="#DIV/0!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e v="#DIV/0!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2"/>
    <s v="CAD"/>
    <n v="1406854699"/>
    <n v="1404262699"/>
    <b v="0"/>
    <n v="0"/>
    <b v="0"/>
    <s v="food/food trucks"/>
    <n v="0"/>
    <e v="#DIV/0!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10"/>
    <s v="DKK"/>
    <n v="1449077100"/>
    <n v="1446612896"/>
    <b v="0"/>
    <n v="0"/>
    <b v="0"/>
    <s v="publishing/translations"/>
    <n v="0"/>
    <e v="#DIV/0!"/>
    <x v="1"/>
    <x v="31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e v="#DIV/0!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s v="USD"/>
    <n v="1408663948"/>
    <n v="1406071948"/>
    <b v="0"/>
    <n v="0"/>
    <b v="0"/>
    <s v="food/food trucks"/>
    <n v="0"/>
    <e v="#DIV/0!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1"/>
    <s v="USD"/>
    <n v="1484038620"/>
    <n v="1481597687"/>
    <b v="0"/>
    <n v="0"/>
    <b v="0"/>
    <s v="technology/web"/>
    <n v="0"/>
    <e v="#DIV/0!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s v="film &amp; video/animation"/>
    <n v="0"/>
    <e v="#DIV/0!"/>
    <x v="5"/>
    <x v="23"/>
  </r>
  <r>
    <n v="1569"/>
    <s v="to be removed (Canceled)"/>
    <s v="to be removed"/>
    <n v="30000"/>
    <n v="0"/>
    <x v="1"/>
    <x v="1"/>
    <s v="USD"/>
    <n v="1369498714"/>
    <n v="1366906714"/>
    <b v="0"/>
    <n v="0"/>
    <b v="0"/>
    <s v="publishing/art books"/>
    <n v="0"/>
    <e v="#DIV/0!"/>
    <x v="1"/>
    <x v="32"/>
  </r>
  <r>
    <n v="2379"/>
    <s v="SelectCooks.com (Canceled)"/>
    <s v="Selectcooks.com is a community marketplace for people to list, find and hire chefs."/>
    <n v="30000"/>
    <n v="0"/>
    <x v="1"/>
    <x v="1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2"/>
    <s v="CAD"/>
    <n v="1420920424"/>
    <n v="1415736424"/>
    <b v="0"/>
    <n v="0"/>
    <b v="0"/>
    <s v="technology/web"/>
    <n v="0"/>
    <e v="#DIV/0!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1"/>
    <s v="USD"/>
    <n v="1428893517"/>
    <n v="1426301517"/>
    <b v="0"/>
    <n v="0"/>
    <b v="0"/>
    <s v="food/food trucks"/>
    <n v="0"/>
    <e v="#DIV/0!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e v="#DIV/0!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e v="#DIV/0!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0"/>
    <s v="DKK"/>
    <n v="1472896800"/>
    <n v="1472804365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9"/>
    <s v="AUD"/>
    <n v="1454281380"/>
    <n v="1451950570"/>
    <b v="0"/>
    <n v="0"/>
    <b v="0"/>
    <s v="theater/musical"/>
    <n v="0"/>
    <e v="#DIV/0!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9"/>
    <s v="AUD"/>
    <n v="1410076123"/>
    <n v="1404892123"/>
    <b v="0"/>
    <n v="0"/>
    <b v="0"/>
    <s v="theater/plays"/>
    <n v="0"/>
    <e v="#DIV/0!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e v="#DIV/0!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e v="#DIV/0!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e v="#DIV/0!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2"/>
    <s v="CAD"/>
    <n v="1490560177"/>
    <n v="1487971777"/>
    <b v="0"/>
    <n v="0"/>
    <b v="0"/>
    <s v="technology/web"/>
    <n v="0"/>
    <e v="#DIV/0!"/>
    <x v="0"/>
    <x v="26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e v="#DIV/0!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2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e v="#DIV/0!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s v="USD"/>
    <n v="1345790865"/>
    <n v="1344062865"/>
    <b v="0"/>
    <n v="0"/>
    <b v="0"/>
    <s v="music/world music"/>
    <n v="0"/>
    <e v="#DIV/0!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7"/>
    <s v="EUR"/>
    <n v="1492270947"/>
    <n v="1488386547"/>
    <b v="0"/>
    <n v="0"/>
    <b v="0"/>
    <s v="publishing/translations"/>
    <n v="0"/>
    <e v="#DIV/0!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s v="USD"/>
    <n v="1455132611"/>
    <n v="1452540611"/>
    <b v="0"/>
    <n v="0"/>
    <b v="0"/>
    <s v="technology/web"/>
    <n v="0"/>
    <e v="#DIV/0!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e v="#DIV/0!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e v="#DIV/0!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2"/>
    <s v="CAD"/>
    <n v="1405352264"/>
    <n v="1400168264"/>
    <b v="0"/>
    <n v="0"/>
    <b v="0"/>
    <s v="theater/plays"/>
    <n v="0"/>
    <e v="#DIV/0!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e v="#DIV/0!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s v="USD"/>
    <n v="1414708183"/>
    <n v="1409524183"/>
    <b v="0"/>
    <n v="0"/>
    <b v="0"/>
    <s v="film &amp; video/science fiction"/>
    <n v="0"/>
    <e v="#DIV/0!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2"/>
    <s v="CAD"/>
    <n v="1408213512"/>
    <n v="1405621512"/>
    <b v="0"/>
    <n v="0"/>
    <b v="0"/>
    <s v="film &amp; video/animation"/>
    <n v="0"/>
    <e v="#DIV/0!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26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e v="#DIV/0!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9"/>
    <s v="AUD"/>
    <n v="1438495390"/>
    <n v="1435903390"/>
    <b v="0"/>
    <n v="0"/>
    <b v="0"/>
    <s v="photography/nature"/>
    <n v="0"/>
    <e v="#DIV/0!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e v="#DIV/0!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e v="#DIV/0!"/>
    <x v="4"/>
    <x v="40"/>
  </r>
  <r>
    <n v="2563"/>
    <s v="Phoenix Pearl Boba Tea Truck (Canceled)"/>
    <s v="Michigan based bubble tea and specialty ice cream food truck"/>
    <n v="20000"/>
    <n v="0"/>
    <x v="1"/>
    <x v="1"/>
    <s v="USD"/>
    <n v="1438226451"/>
    <n v="1433042451"/>
    <b v="0"/>
    <n v="0"/>
    <b v="0"/>
    <s v="food/food trucks"/>
    <n v="0"/>
    <e v="#DIV/0!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e v="#DIV/0!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e v="#DIV/0!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e v="#DIV/0!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e v="#DIV/0!"/>
    <x v="1"/>
    <x v="35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s v="film &amp; video/drama"/>
    <n v="0"/>
    <e v="#DIV/0!"/>
    <x v="5"/>
    <x v="10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e v="#DIV/0!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e v="#DIV/0!"/>
    <x v="2"/>
    <x v="34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e v="#DIV/0!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e v="#DIV/0!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9"/>
    <s v="AUD"/>
    <n v="1441619275"/>
    <n v="1439027275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s v="USD"/>
    <n v="1407181297"/>
    <n v="1405021297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e v="#DIV/0!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D"/>
    <n v="1489669203"/>
    <n v="1487944803"/>
    <b v="0"/>
    <n v="0"/>
    <b v="0"/>
    <s v="theater/space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e v="#DIV/0!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s v="USD"/>
    <n v="1439522996"/>
    <n v="1435202996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e v="#DIV/0!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e v="#DIV/0!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1"/>
    <s v="USD"/>
    <n v="1406566363"/>
    <n v="1403974363"/>
    <b v="0"/>
    <n v="0"/>
    <b v="0"/>
    <s v="publishing/translations"/>
    <n v="0"/>
    <e v="#DIV/0!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1"/>
    <s v="USD"/>
    <n v="1429732586"/>
    <n v="1427140586"/>
    <b v="0"/>
    <n v="0"/>
    <b v="0"/>
    <s v="technology/web"/>
    <n v="0"/>
    <e v="#DIV/0!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7"/>
    <s v="EUR"/>
    <n v="1483395209"/>
    <n v="1480803209"/>
    <b v="0"/>
    <n v="0"/>
    <b v="0"/>
    <s v="publishing/translations"/>
    <n v="0"/>
    <e v="#DIV/0!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0"/>
    <x v="26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e v="#DIV/0!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e v="#DIV/0!"/>
    <x v="5"/>
    <x v="23"/>
  </r>
  <r>
    <n v="1049"/>
    <s v="J1 (Canceled)"/>
    <s v="------"/>
    <n v="12000"/>
    <n v="0"/>
    <x v="1"/>
    <x v="1"/>
    <s v="USD"/>
    <n v="1455272445"/>
    <n v="1452680445"/>
    <b v="0"/>
    <n v="0"/>
    <b v="0"/>
    <s v="journalism/audio"/>
    <n v="0"/>
    <e v="#DIV/0!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e v="#DIV/0!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0"/>
    <s v="CHF"/>
    <n v="1485480408"/>
    <n v="1482888408"/>
    <b v="0"/>
    <n v="0"/>
    <b v="0"/>
    <s v="technology/wearables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e v="#DIV/0!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e v="#DIV/0!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s v="USD"/>
    <n v="1466731740"/>
    <n v="1464139740"/>
    <b v="0"/>
    <n v="0"/>
    <b v="0"/>
    <s v="technology/web"/>
    <n v="0"/>
    <e v="#DIV/0!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1"/>
    <s v="USD"/>
    <n v="1480888483"/>
    <n v="1478292883"/>
    <b v="0"/>
    <n v="0"/>
    <b v="0"/>
    <s v="journalism/audio"/>
    <n v="0"/>
    <e v="#DIV/0!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e v="#DIV/0!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e v="#DIV/0!"/>
    <x v="4"/>
    <x v="2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e v="#DIV/0!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e v="#DIV/0!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e v="#DIV/0!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e v="#DIV/0!"/>
    <x v="3"/>
    <x v="2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s v="USD"/>
    <n v="1473451437"/>
    <n v="1470859437"/>
    <b v="0"/>
    <n v="0"/>
    <b v="0"/>
    <s v="technology/web"/>
    <n v="0"/>
    <e v="#DIV/0!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e v="#DIV/0!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s v="USD"/>
    <n v="1463600945"/>
    <n v="1461786545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1"/>
    <s v="USD"/>
    <n v="1428707647"/>
    <n v="1424823247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e v="#DIV/0!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e v="#DIV/0!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e v="#DIV/0!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s v="USD"/>
    <n v="1427479192"/>
    <n v="1425322792"/>
    <b v="0"/>
    <n v="0"/>
    <b v="0"/>
    <s v="theater/musical"/>
    <n v="0"/>
    <e v="#DIV/0!"/>
    <x v="6"/>
    <x v="19"/>
  </r>
  <r>
    <n v="3886"/>
    <s v="a (Canceled)"/>
    <n v="1"/>
    <n v="10000"/>
    <n v="0"/>
    <x v="1"/>
    <x v="9"/>
    <s v="AUD"/>
    <n v="1418275702"/>
    <n v="1415683702"/>
    <b v="0"/>
    <n v="0"/>
    <b v="0"/>
    <s v="theater/musical"/>
    <n v="0"/>
    <e v="#DIV/0!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9"/>
    <s v="AUD"/>
    <n v="1459490400"/>
    <n v="1457078868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2"/>
    <s v="CAD"/>
    <n v="1447821717"/>
    <n v="1445226117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2"/>
    <s v="CAD"/>
    <n v="1410669297"/>
    <n v="1405485297"/>
    <b v="0"/>
    <n v="0"/>
    <b v="0"/>
    <s v="theater/plays"/>
    <n v="0"/>
    <e v="#DIV/0!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e v="#DIV/0!"/>
    <x v="4"/>
    <x v="29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s v="technology/web"/>
    <n v="0"/>
    <e v="#DIV/0!"/>
    <x v="0"/>
    <x v="26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e v="#DIV/0!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e v="#DIV/0!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e v="#DIV/0!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e v="#DIV/0!"/>
    <x v="6"/>
    <x v="11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s v="photography/photobooks"/>
    <n v="0"/>
    <e v="#DIV/0!"/>
    <x v="2"/>
    <x v="3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s v="film &amp; video/drama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9"/>
    <s v="AUD"/>
    <n v="1402618355"/>
    <n v="1400026355"/>
    <b v="0"/>
    <n v="0"/>
    <b v="0"/>
    <s v="games/mobile games"/>
    <n v="0"/>
    <e v="#DIV/0!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7"/>
    <s v="EUR"/>
    <n v="1480185673"/>
    <n v="147629407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"/>
    <s v="USD"/>
    <n v="1408803149"/>
    <n v="1404915149"/>
    <b v="0"/>
    <n v="0"/>
    <b v="0"/>
    <s v="food/food trucks"/>
    <n v="0"/>
    <e v="#DIV/0!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e v="#DIV/0!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e v="#DIV/0!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e v="#DIV/0!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e v="#DIV/0!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s v="technology/web"/>
    <n v="0"/>
    <e v="#DIV/0!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e v="#DIV/0!"/>
    <x v="5"/>
    <x v="23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e v="#DIV/0!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2"/>
    <s v="CAD"/>
    <n v="1475912326"/>
    <n v="1470728326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e v="#DIV/0!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e v="#DIV/0!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e v="#DIV/0!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e v="#DIV/0!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e v="#DIV/0!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e v="#DIV/0!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e v="#DIV/0!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e v="#DIV/0!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4"/>
    <s v="EUR"/>
    <n v="1431108776"/>
    <n v="1425924776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e v="#DIV/0!"/>
    <x v="5"/>
    <x v="10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s v="film &amp; video/animation"/>
    <n v="0"/>
    <e v="#DIV/0!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s v="food/food trucks"/>
    <n v="0"/>
    <e v="#DIV/0!"/>
    <x v="4"/>
    <x v="29"/>
  </r>
  <r>
    <n v="1457"/>
    <s v="Hey! I&quot;m not invisable, I am Just Old (Canceled)"/>
    <s v="Age is more than just a number, I hope your younger than you feel."/>
    <n v="6000"/>
    <n v="0"/>
    <x v="1"/>
    <x v="1"/>
    <s v="USD"/>
    <n v="1447281044"/>
    <n v="1444685444"/>
    <b v="0"/>
    <n v="0"/>
    <b v="0"/>
    <s v="publishing/translations"/>
    <n v="0"/>
    <e v="#DIV/0!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e v="#DIV/0!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e v="#DIV/0!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"/>
    <s v="USD"/>
    <n v="1444410000"/>
    <n v="1440203579"/>
    <b v="0"/>
    <n v="0"/>
    <b v="0"/>
    <s v="food/food trucks"/>
    <n v="0"/>
    <e v="#DIV/0!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e v="#DIV/0!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9"/>
    <s v="AUD"/>
    <n v="1472882100"/>
    <n v="1467941542"/>
    <b v="0"/>
    <n v="0"/>
    <b v="0"/>
    <s v="film &amp; video/science fiction"/>
    <n v="0"/>
    <e v="#DIV/0!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e v="#DIV/0!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5"/>
    <s v="EUR"/>
    <n v="1440314472"/>
    <n v="1435130472"/>
    <b v="0"/>
    <n v="0"/>
    <b v="0"/>
    <s v="music/faith"/>
    <n v="0"/>
    <e v="#DIV/0!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"/>
    <s v="USD"/>
    <n v="1412571600"/>
    <n v="1410799870"/>
    <b v="0"/>
    <n v="0"/>
    <b v="0"/>
    <s v="technology/web"/>
    <n v="0"/>
    <e v="#DIV/0!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e v="#DIV/0!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"/>
    <s v="USD"/>
    <n v="1444322535"/>
    <n v="1441730535"/>
    <b v="0"/>
    <n v="0"/>
    <b v="0"/>
    <s v="theater/musical"/>
    <n v="0"/>
    <e v="#DIV/0!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e v="#DIV/0!"/>
    <x v="4"/>
    <x v="29"/>
  </r>
  <r>
    <n v="134"/>
    <s v="MARLEY'S GHOST (AMBASSADORS OF STEAM) (Canceled)"/>
    <s v="steampunk  remake of &quot;a Christmas carol&quot;"/>
    <n v="5000"/>
    <n v="0"/>
    <x v="1"/>
    <x v="1"/>
    <s v="USD"/>
    <n v="1441386000"/>
    <n v="1438811418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e v="#DIV/0!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s v="film &amp; video/animation"/>
    <n v="0"/>
    <e v="#DIV/0!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7"/>
    <s v="EUR"/>
    <n v="1488013307"/>
    <n v="148542130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1"/>
    <s v="USD"/>
    <n v="1431647041"/>
    <n v="1429055041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"/>
    <s v="USD"/>
    <n v="1405269457"/>
    <n v="1402677457"/>
    <b v="0"/>
    <n v="0"/>
    <b v="0"/>
    <s v="technology/web"/>
    <n v="0"/>
    <e v="#DIV/0!"/>
    <x v="0"/>
    <x v="26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e v="#DIV/0!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7"/>
    <s v="EUR"/>
    <n v="1475310825"/>
    <n v="1472718825"/>
    <b v="0"/>
    <n v="0"/>
    <b v="0"/>
    <s v="technology/wearables"/>
    <n v="0"/>
    <e v="#DIV/0!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s v="games/mobile games"/>
    <n v="0"/>
    <e v="#DIV/0!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"/>
    <s v="USD"/>
    <n v="1440723600"/>
    <n v="1436394968"/>
    <b v="0"/>
    <n v="0"/>
    <b v="0"/>
    <s v="music/world music"/>
    <n v="0"/>
    <e v="#DIV/0!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"/>
    <s v="USD"/>
    <n v="1407729600"/>
    <n v="1405097760"/>
    <b v="0"/>
    <n v="0"/>
    <b v="0"/>
    <s v="publishing/translations"/>
    <n v="0"/>
    <e v="#DIV/0!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e v="#DIV/0!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e v="#DIV/0!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1"/>
    <s v="USD"/>
    <n v="1436729504"/>
    <n v="1434137504"/>
    <b v="0"/>
    <n v="0"/>
    <b v="0"/>
    <s v="technology/web"/>
    <n v="0"/>
    <e v="#DIV/0!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e v="#DIV/0!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s v="publishing/children's books"/>
    <n v="0"/>
    <e v="#DIV/0!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e v="#DIV/0!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e v="#DIV/0!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5"/>
    <s v="EUR"/>
    <n v="1442091462"/>
    <n v="1436907462"/>
    <b v="0"/>
    <n v="0"/>
    <b v="0"/>
    <s v="publishing/translations"/>
    <n v="0"/>
    <e v="#DIV/0!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e v="#DIV/0!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"/>
    <s v="USD"/>
    <n v="1465243740"/>
    <n v="1461438495"/>
    <b v="0"/>
    <n v="0"/>
    <b v="0"/>
    <s v="journalism/audio"/>
    <n v="0"/>
    <e v="#DIV/0!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"/>
    <s v="USD"/>
    <n v="1446087223"/>
    <n v="1443495223"/>
    <b v="0"/>
    <n v="0"/>
    <b v="0"/>
    <s v="technology/web"/>
    <n v="0"/>
    <e v="#DIV/0!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1"/>
    <s v="USD"/>
    <n v="1431728242"/>
    <n v="1429568242"/>
    <b v="0"/>
    <n v="0"/>
    <b v="0"/>
    <s v="film &amp; video/science fiction"/>
    <n v="0"/>
    <e v="#DIV/0!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2"/>
    <s v="CAD"/>
    <n v="1424112483"/>
    <n v="1421520483"/>
    <b v="0"/>
    <n v="0"/>
    <b v="0"/>
    <s v="publishing/fiction"/>
    <n v="0"/>
    <e v="#DIV/0!"/>
    <x v="1"/>
    <x v="35"/>
  </r>
  <r>
    <n v="1061"/>
    <s v="Chat Box 23 (Canceled)"/>
    <s v="T.O., Adi &amp; Mercedes discuss their point of views, women's issues &amp; Hollywood Hotties."/>
    <n v="4000"/>
    <n v="0"/>
    <x v="1"/>
    <x v="1"/>
    <s v="USD"/>
    <n v="1462150800"/>
    <n v="1456987108"/>
    <b v="0"/>
    <n v="0"/>
    <b v="0"/>
    <s v="journalism/audio"/>
    <n v="0"/>
    <e v="#DIV/0!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e v="#DIV/0!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e v="#DIV/0!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"/>
    <s v="USD"/>
    <n v="1259715000"/>
    <n v="1253712916"/>
    <b v="0"/>
    <n v="0"/>
    <b v="0"/>
    <s v="publishing/art books"/>
    <n v="0"/>
    <e v="#DIV/0!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e v="#DIV/0!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1"/>
    <s v="USD"/>
    <n v="1435874384"/>
    <n v="1433282384"/>
    <b v="0"/>
    <n v="0"/>
    <b v="0"/>
    <s v="technology/web"/>
    <n v="0"/>
    <e v="#DIV/0!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e v="#DIV/0!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2"/>
    <s v="CAD"/>
    <n v="1481258275"/>
    <n v="1478662675"/>
    <b v="0"/>
    <n v="0"/>
    <b v="0"/>
    <s v="theater/musical"/>
    <n v="0"/>
    <e v="#DIV/0!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e v="#DIV/0!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"/>
    <s v="USD"/>
    <n v="1457394545"/>
    <n v="1454802545"/>
    <b v="0"/>
    <n v="0"/>
    <b v="0"/>
    <s v="journalism/audio"/>
    <n v="0"/>
    <e v="#DIV/0!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e v="#DIV/0!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e v="#DIV/0!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e v="#DIV/0!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s v="games/video games"/>
    <n v="0"/>
    <e v="#DIV/0!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e v="#DIV/0!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"/>
    <s v="USD"/>
    <n v="1431771360"/>
    <n v="1427968234"/>
    <b v="0"/>
    <n v="0"/>
    <b v="0"/>
    <s v="film &amp; video/science fiction"/>
    <n v="0"/>
    <e v="#DIV/0!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5"/>
    <s v="EUR"/>
    <n v="1455402297"/>
    <n v="1452810297"/>
    <b v="0"/>
    <n v="0"/>
    <b v="0"/>
    <s v="film &amp; video/drama"/>
    <n v="0"/>
    <e v="#DIV/0!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e v="#DIV/0!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e v="#DIV/0!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e v="#DIV/0!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s v="games/mobile games"/>
    <n v="0"/>
    <e v="#DIV/0!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e v="#DIV/0!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e v="#DIV/0!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1"/>
    <s v="USD"/>
    <n v="1427845140"/>
    <n v="1424822556"/>
    <b v="0"/>
    <n v="0"/>
    <b v="0"/>
    <s v="technology/web"/>
    <n v="0"/>
    <e v="#DIV/0!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9"/>
    <s v="AUD"/>
    <n v="1453817297"/>
    <n v="1453212497"/>
    <b v="0"/>
    <n v="0"/>
    <b v="0"/>
    <s v="food/food trucks"/>
    <n v="0"/>
    <e v="#DIV/0!"/>
    <x v="4"/>
    <x v="29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e v="#DIV/0!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e v="#DIV/0!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e v="#DIV/0!"/>
    <x v="6"/>
    <x v="11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e v="#DIV/0!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e v="#DIV/0!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e v="#DIV/0!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e v="#DIV/0!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e v="#DIV/0!"/>
    <x v="7"/>
    <x v="33"/>
  </r>
  <r>
    <n v="1050"/>
    <s v="The (Secular) Barbershop Podcast (Canceled)"/>
    <s v="Secularism is on the rise and I hear you.Talk to me."/>
    <n v="2500"/>
    <n v="0"/>
    <x v="1"/>
    <x v="1"/>
    <s v="USD"/>
    <n v="1442257677"/>
    <n v="1439665677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"/>
    <s v="USD"/>
    <n v="1407708000"/>
    <n v="1405110399"/>
    <b v="0"/>
    <n v="0"/>
    <b v="0"/>
    <s v="journalism/audio"/>
    <n v="0"/>
    <e v="#DIV/0!"/>
    <x v="8"/>
    <x v="30"/>
  </r>
  <r>
    <n v="1236"/>
    <s v="&quot;Volando&quot; CD Release (Canceled)"/>
    <s v="Raising money to give the musicians their due."/>
    <n v="2500"/>
    <n v="0"/>
    <x v="1"/>
    <x v="1"/>
    <s v="USD"/>
    <n v="1343491200"/>
    <n v="1342801164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1"/>
    <s v="USD"/>
    <n v="1325804767"/>
    <n v="1323212767"/>
    <b v="0"/>
    <n v="0"/>
    <b v="0"/>
    <s v="music/world music"/>
    <n v="0"/>
    <e v="#DIV/0!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9"/>
    <s v="AUD"/>
    <n v="1405478025"/>
    <n v="1402886025"/>
    <b v="0"/>
    <n v="0"/>
    <b v="0"/>
    <s v="technology/wearables"/>
    <n v="0"/>
    <e v="#DIV/0!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2"/>
    <s v="CAD"/>
    <n v="1480110783"/>
    <n v="1477515183"/>
    <b v="0"/>
    <n v="0"/>
    <b v="0"/>
    <s v="technology/web"/>
    <n v="0"/>
    <e v="#DIV/0!"/>
    <x v="0"/>
    <x v="26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e v="#DIV/0!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e v="#DIV/0!"/>
    <x v="1"/>
    <x v="35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e v="#DIV/0!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e v="#DIV/0!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"/>
    <s v="USD"/>
    <n v="1407394800"/>
    <n v="1404770616"/>
    <b v="0"/>
    <n v="0"/>
    <b v="0"/>
    <s v="music/world music"/>
    <n v="0"/>
    <e v="#DIV/0!"/>
    <x v="7"/>
    <x v="37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e v="#DIV/0!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e v="#DIV/0!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s v="photography/people"/>
    <n v="0"/>
    <e v="#DIV/0!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e v="#DIV/0!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"/>
    <s v="USD"/>
    <n v="1433603552"/>
    <n v="1428419552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"/>
    <s v="USD"/>
    <n v="1435257596"/>
    <n v="1432665596"/>
    <b v="0"/>
    <n v="0"/>
    <b v="0"/>
    <s v="technology/web"/>
    <n v="0"/>
    <e v="#DIV/0!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10"/>
    <s v="DKK"/>
    <n v="1464952752"/>
    <n v="1462360752"/>
    <b v="0"/>
    <n v="0"/>
    <b v="0"/>
    <s v="theater/plays"/>
    <n v="0"/>
    <e v="#DIV/0!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"/>
    <s v="USD"/>
    <n v="1337562726"/>
    <n v="1332378726"/>
    <b v="0"/>
    <n v="0"/>
    <b v="0"/>
    <s v="publishing/art books"/>
    <n v="0"/>
    <e v="#DIV/0!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1"/>
    <s v="USD"/>
    <n v="1408112253"/>
    <n v="1405520253"/>
    <b v="0"/>
    <n v="0"/>
    <b v="0"/>
    <s v="technology/wearables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e v="#DIV/0!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e v="#DIV/0!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"/>
    <s v="USD"/>
    <n v="1409187056"/>
    <n v="1406595056"/>
    <b v="0"/>
    <n v="0"/>
    <b v="0"/>
    <s v="technology/web"/>
    <n v="0"/>
    <e v="#DIV/0!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e v="#DIV/0!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e v="#DIV/0!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e v="#DIV/0!"/>
    <x v="1"/>
    <x v="3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e v="#DIV/0!"/>
    <x v="2"/>
    <x v="34"/>
  </r>
  <r>
    <n v="1766"/>
    <s v="Photographic book on Melbourne's music scene"/>
    <s v="I want to create a beautiful book which documents the Melbourne music scene."/>
    <n v="1500"/>
    <n v="0"/>
    <x v="2"/>
    <x v="9"/>
    <s v="AUD"/>
    <n v="1408999088"/>
    <n v="1407184688"/>
    <b v="1"/>
    <n v="0"/>
    <b v="0"/>
    <s v="photography/photobooks"/>
    <n v="0"/>
    <e v="#DIV/0!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e v="#DIV/0!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s v="theater/plays"/>
    <n v="0"/>
    <e v="#DIV/0!"/>
    <x v="6"/>
    <x v="11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e v="#DIV/0!"/>
    <x v="6"/>
    <x v="11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e v="#DIV/0!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e v="#DIV/0!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e v="#DIV/0!"/>
    <x v="7"/>
    <x v="33"/>
  </r>
  <r>
    <n v="131"/>
    <s v="I (Canceled)"/>
    <s v="I"/>
    <n v="1200"/>
    <n v="0"/>
    <x v="1"/>
    <x v="1"/>
    <s v="USD"/>
    <n v="1467763200"/>
    <n v="1466453161"/>
    <b v="0"/>
    <n v="0"/>
    <b v="0"/>
    <s v="film &amp; video/science fiction"/>
    <n v="0"/>
    <e v="#DIV/0!"/>
    <x v="5"/>
    <x v="21"/>
  </r>
  <r>
    <n v="710"/>
    <s v="Hate York Shirt 2.0"/>
    <s v="Shirts, so technologically advanced, they connect mentally to their audience upon sight."/>
    <n v="1200"/>
    <n v="0"/>
    <x v="2"/>
    <x v="12"/>
    <s v="CAD"/>
    <n v="1408495440"/>
    <n v="1405640302"/>
    <b v="0"/>
    <n v="0"/>
    <b v="0"/>
    <s v="technology/wearables"/>
    <n v="0"/>
    <e v="#DIV/0!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e v="#DIV/0!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e v="#DIV/0!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e v="#DIV/0!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s v="film &amp; video/drama"/>
    <n v="0"/>
    <e v="#DIV/0!"/>
    <x v="5"/>
    <x v="10"/>
  </r>
  <r>
    <n v="1059"/>
    <s v="Voice Over Artist (Canceled)"/>
    <s v="Turning myself into a vocal artist."/>
    <n v="1100"/>
    <n v="0"/>
    <x v="1"/>
    <x v="1"/>
    <s v="USD"/>
    <n v="1426269456"/>
    <n v="1423681056"/>
    <b v="0"/>
    <n v="0"/>
    <b v="0"/>
    <s v="journalism/audio"/>
    <n v="0"/>
    <e v="#DIV/0!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e v="#DIV/0!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s v="film &amp; video/drama"/>
    <n v="0"/>
    <e v="#DIV/0!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e v="#DIV/0!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e v="#DIV/0!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"/>
    <s v="USD"/>
    <n v="1472604262"/>
    <n v="1470012262"/>
    <b v="0"/>
    <n v="0"/>
    <b v="0"/>
    <s v="journalism/audio"/>
    <n v="0"/>
    <e v="#DIV/0!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5"/>
    <s v="EUR"/>
    <n v="1440408120"/>
    <n v="1435224120"/>
    <b v="0"/>
    <n v="0"/>
    <b v="0"/>
    <s v="publishing/translations"/>
    <n v="0"/>
    <e v="#DIV/0!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e v="#DIV/0!"/>
    <x v="2"/>
    <x v="38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e v="#DIV/0!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"/>
    <s v="USD"/>
    <n v="1429632822"/>
    <n v="1428596022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e v="#DIV/0!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e v="#DIV/0!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4"/>
    <s v="EUR"/>
    <n v="1417778880"/>
    <n v="1415711095"/>
    <b v="0"/>
    <n v="0"/>
    <b v="0"/>
    <s v="theater/plays"/>
    <n v="0"/>
    <e v="#DIV/0!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e v="#DIV/0!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7"/>
    <s v="EUR"/>
    <n v="1461235478"/>
    <n v="1459507478"/>
    <b v="0"/>
    <n v="0"/>
    <b v="0"/>
    <s v="publishing/translations"/>
    <n v="0"/>
    <e v="#DIV/0!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e v="#DIV/0!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e v="#DIV/0!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e v="#DIV/0!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e v="#DIV/0!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6"/>
    <s v="NZD"/>
    <n v="1422061200"/>
    <n v="1420244622"/>
    <b v="0"/>
    <n v="0"/>
    <b v="0"/>
    <s v="theater/musical"/>
    <n v="0"/>
    <e v="#DIV/0!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e v="#DIV/0!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s v="theater/plays"/>
    <n v="0"/>
    <e v="#DIV/0!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s v="film &amp; video/animation"/>
    <n v="0"/>
    <e v="#DIV/0!"/>
    <x v="5"/>
    <x v="23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e v="#DIV/0!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e v="#DIV/0!"/>
    <x v="6"/>
    <x v="11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e v="#DIV/0!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6"/>
    <s v="NZD"/>
    <n v="1443149759"/>
    <n v="1440557759"/>
    <b v="0"/>
    <n v="0"/>
    <b v="0"/>
    <s v="technology/web"/>
    <n v="0"/>
    <e v="#DIV/0!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e v="#DIV/0!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s v="journalism/audio"/>
    <n v="0"/>
    <e v="#DIV/0!"/>
    <x v="8"/>
    <x v="30"/>
  </r>
  <r>
    <n v="1141"/>
    <s v="Arena Z - Zombie Survival"/>
    <s v="I think this will be a great game!"/>
    <n v="500"/>
    <n v="0"/>
    <x v="2"/>
    <x v="5"/>
    <s v="EUR"/>
    <n v="1436460450"/>
    <n v="1433868450"/>
    <b v="0"/>
    <n v="0"/>
    <b v="0"/>
    <s v="games/mobile games"/>
    <n v="0"/>
    <e v="#DIV/0!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s v="photography/places"/>
    <n v="0"/>
    <e v="#DIV/0!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e v="#DIV/0!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s v="theater/plays"/>
    <n v="0"/>
    <e v="#DIV/0!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s v="film &amp; video/animation"/>
    <n v="0"/>
    <e v="#DIV/0!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1"/>
    <s v="USD"/>
    <n v="1449689203"/>
    <n v="1447097203"/>
    <b v="0"/>
    <n v="0"/>
    <b v="0"/>
    <s v="technology/web"/>
    <n v="0"/>
    <e v="#DIV/0!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2"/>
    <s v="CAD"/>
    <n v="1416524325"/>
    <n v="1415228325"/>
    <b v="0"/>
    <n v="0"/>
    <b v="0"/>
    <s v="theater/plays"/>
    <n v="0"/>
    <e v="#DIV/0!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9"/>
    <s v="AUD"/>
    <n v="1402901405"/>
    <n v="1400309405"/>
    <b v="0"/>
    <n v="0"/>
    <b v="0"/>
    <s v="games/mobile games"/>
    <n v="0"/>
    <e v="#DIV/0!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e v="#DIV/0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"/>
    <s v="USD"/>
    <n v="1448225336"/>
    <n v="1445629736"/>
    <b v="0"/>
    <n v="0"/>
    <b v="0"/>
    <s v="technology/web"/>
    <n v="0"/>
    <e v="#DIV/0!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s v="theater/plays"/>
    <n v="0"/>
    <e v="#DIV/0!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e v="#DIV/0!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2"/>
    <s v="CAD"/>
    <n v="1462053600"/>
    <n v="1459975008"/>
    <b v="0"/>
    <n v="0"/>
    <b v="0"/>
    <s v="technology/web"/>
    <n v="0"/>
    <e v="#DIV/0!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e v="#DIV/0!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1"/>
    <s v="USD"/>
    <n v="1445898356"/>
    <n v="1441146356"/>
    <b v="0"/>
    <n v="0"/>
    <b v="0"/>
    <s v="technology/web"/>
    <n v="0"/>
    <e v="#DIV/0!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3"/>
    <s v="NOK"/>
    <n v="1447787093"/>
    <n v="1445191493"/>
    <b v="0"/>
    <n v="0"/>
    <b v="0"/>
    <s v="games/video games"/>
    <n v="0"/>
    <e v="#DIV/0!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e v="#DIV/0!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1"/>
    <s v="USD"/>
    <n v="1406769992"/>
    <n v="1405041992"/>
    <b v="0"/>
    <n v="0"/>
    <b v="0"/>
    <s v="journalism/audio"/>
    <n v="0"/>
    <e v="#DIV/0!"/>
    <x v="8"/>
    <x v="30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e v="#DIV/0!"/>
    <x v="2"/>
    <x v="38"/>
  </r>
  <r>
    <n v="2699"/>
    <s v="my bakery truck"/>
    <s v="Hi, I want make my first bakery. Food truck was great, but I not have a car licence. So, help me to be my dream!"/>
    <n v="2"/>
    <n v="0"/>
    <x v="2"/>
    <x v="12"/>
    <s v="CAD"/>
    <n v="1407533463"/>
    <n v="1404941463"/>
    <b v="0"/>
    <n v="0"/>
    <b v="0"/>
    <s v="food/food trucks"/>
    <n v="0"/>
    <e v="#DIV/0!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∫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∫"/>
    <s v="USD"/>
    <n v="1364184539"/>
    <n v="1361250539"/>
    <b v="1"/>
    <n v="26457"/>
    <b v="1"/>
    <s v="technology/hardware"/>
    <n v="7814"/>
    <n v="88.6"/>
    <x v="0"/>
    <s v="hardware"/>
    <x v="0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n v="20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n v="20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n v="20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n v="20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n v="20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n v="20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n v="20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n v="201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n v="20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n v="20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n v="2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n v="20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n v="201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n v="201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n v="20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n v="20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n v="20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n v="20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n v="201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n v="20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n v="20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n v="201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n v="20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n v="20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n v="20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n v="20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n v="201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n v="201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n v="201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n v="201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n v="20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n v="201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n v="20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n v="201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n v="201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n v="20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n v="201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n v="20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n v="20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n v="20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n v="20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n v="201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n v="20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n v="20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n v="201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n v="20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n v="20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n v="20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n v="20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n v="201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n v="20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n v="20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n v="20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n v="20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n v="201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n v="20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n v="20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n v="20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n v="201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n v="20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n v="201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n v="20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n v="201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n v="201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n v="201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n v="201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n v="20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n v="200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n v="20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n v="201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n v="201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n v="20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n v="201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n v="201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n v="20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n v="20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n v="20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n v="201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n v="20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n v="20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n v="2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n v="20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n v="20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n v="201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n v="20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n v="20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n v="20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n v="20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n v="201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n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n v="20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n v="201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n v="20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n v="201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n v="201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n v="201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n v="201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n v="20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n v="201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n v="20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n v="201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n v="20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n v="20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n v="201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n v="201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n v="20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n v="20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n v="20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n v="20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n v="20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n v="201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n v="20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n v="201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n v="20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n v="20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n v="201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n v="20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n v="201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n v="20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n v="20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n v="20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n v="20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n v="201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n v="20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n v="20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n v="201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n v="20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n v="20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n v="20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n v="20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n v="201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n v="20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n v="20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n v="20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n v="20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n v="20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n v="20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n v="201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n v="201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n v="201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n v="20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n v="20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n v="201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n v="201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n v="20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n v="20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n v="20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n v="20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n v="20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n v="20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n v="201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n v="20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n v="20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n v="20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n v="201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n v="20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n v="201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n v="20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n v="201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n v="20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n v="20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n v="20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n v="201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n v="201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n v="20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n v="20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n v="201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n v="201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n v="201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n v="201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n v="201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n v="201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n v="20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n v="20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n v="201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n v="201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n v="20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n v="20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n v="20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n v="201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n v="20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n v="201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n v="20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n v="20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n v="20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n v="20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n v="20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n v="201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n v="201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n v="20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n v="201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n v="20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n v="20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n v="201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n v="20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n v="20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n v="201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n v="20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n v="20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n v="201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n v="201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n v="201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n v="201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n v="201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n v="201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n v="20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n v="20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n v="201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n v="201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n v="201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n v="201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n v="201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n v="201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n v="201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n v="20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n v="201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n v="201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n v="2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n v="20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n v="201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n v="20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n v="20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n v="201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n v="20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n v="20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n v="20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n v="201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n v="20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n v="201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n v="20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n v="20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n v="20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n v="20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n v="20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n v="20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n v="20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n v="201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n v="20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n v="201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n v="20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n v="20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n v="201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n v="201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n v="20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n v="20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n v="20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n v="20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n v="20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n v="20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n v="20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n v="20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n v="20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n v="20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n v="201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n v="20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n v="20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n v="20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n v="20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n v="20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n v="20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n v="20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n v="20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n v="201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n v="20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n v="20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n v="20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n v="20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n v="201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n v="20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n v="20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n v="201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n v="201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n v="201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n v="201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n v="201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n v="20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n v="20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n v="201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n v="201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n v="201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n v="20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n v="20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n v="20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n v="201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n v="20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n v="20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n v="20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n v="201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n v="201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n v="20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n v="201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n v="20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n v="201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n v="20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n v="201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n v="201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n v="20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n v="20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n v="20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n v="20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n v="201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n v="20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n v="20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n v="201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n v="201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n v="201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n v="20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n v="201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n v="20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n v="201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n v="20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n v="20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n v="20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n v="20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n v="20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n v="201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n v="20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n v="20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n v="201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n v="201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n v="20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n v="201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n v="201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n v="20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n v="20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n v="201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n v="20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n v="20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n v="20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n v="20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n v="20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n v="20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n v="20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n v="20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n v="201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n v="201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n v="20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n v="20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n v="20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n v="201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n v="20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n v="201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n v="201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n v="201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n v="20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n v="201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n v="20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n v="201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n v="201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n v="20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n v="201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n v="201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n v="201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n v="20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n v="201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n v="201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n v="201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n v="201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n v="20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n v="20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n v="20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n v="20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n v="201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n v="201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n v="20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n v="20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n v="20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n v="20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n v="201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n v="2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n v="20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n v="20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n v="201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n v="201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n v="201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n v="20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n v="20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n v="20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n v="201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n v="201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n v="20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n v="20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n v="20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n v="201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n v="20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n v="201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n v="201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n v="20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n v="20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n v="201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n v="20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n v="20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n v="201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n v="20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n v="201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n v="201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n v="201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n v="201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n v="20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n v="201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n v="20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n v="20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n v="201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n v="201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n v="20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n v="20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n v="201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n v="201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n v="201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n v="20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n v="201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n v="201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n v="201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n v="201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n v="201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n v="201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n v="20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n v="201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n v="20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n v="201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n v="20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n v="20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n v="201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n v="20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n v="20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n v="201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n v="20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n v="20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n v="201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n v="20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n v="20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n v="20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n v="20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n v="20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n v="20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n v="20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n v="20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n v="20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n v="2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n v="20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n v="20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n v="20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n v="201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n v="20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n v="201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n v="20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n v="201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n v="20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n v="201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n v="201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n v="201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n v="20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n v="20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n v="201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n v="20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n v="201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n v="20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n v="20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n v="201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n v="20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n v="20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n v="201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n v="20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n v="20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n v="201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n v="20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n v="20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n v="20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n v="201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n v="20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n v="201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n v="20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n v="20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n v="20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n v="201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n v="20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n v="201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n v="201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n v="20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n v="20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n v="201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n v="20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n v="201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n v="20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n v="201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n v="20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n v="201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n v="20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n v="20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n v="20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n v="20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n v="201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n v="20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n v="20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n v="20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n v="201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n v="201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n v="201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n v="201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n v="20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n v="20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n v="201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n v="20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n v="20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n v="20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n v="201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n v="20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n v="201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n v="20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n v="20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n v="201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n v="20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n v="20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n v="20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n v="20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n v="20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n v="201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n v="20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n v="201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n v="20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n v="20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n v="20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n v="20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n v="20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n v="20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n v="20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n v="201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n v="20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n v="20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n v="201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n v="20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n v="20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n v="201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n v="20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n v="20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n v="201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n v="20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n v="201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n v="20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n v="201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n v="20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n v="201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n v="201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n v="201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n v="20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n v="20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n v="20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n v="201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n v="201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n v="201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n v="201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n v="20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n v="20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n v="201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n v="201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n v="20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n v="201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n v="201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n v="201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n v="201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n v="20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n v="201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n v="201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n v="201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n v="201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n v="20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n v="201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n v="201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n v="201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n v="201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n v="20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n v="20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n v="201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n v="20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n v="20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n v="20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n v="20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n v="201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n v="201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n v="20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n v="201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n v="201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n v="20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n v="201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n v="20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n v="20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n v="201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n v="20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n v="201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n v="20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n v="201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n v="201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n v="2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n v="201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n v="20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n v="20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n v="201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n v="201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n v="20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n v="20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n v="201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n v="201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n v="201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n v="201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n v="201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n v="20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n v="20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n v="201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n v="20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n v="20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n v="201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n v="201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n v="201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n v="20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n v="201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n v="201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n v="20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n v="201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n v="201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n v="201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n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n v="20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n v="20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n v="201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n v="20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n v="20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n v="20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n v="201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n v="201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n v="201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n v="201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n v="20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n v="20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n v="201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n v="201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n v="201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n v="201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n v="201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n v="201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n v="201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n v="20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n v="201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n v="20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n v="201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n v="201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n v="201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n v="20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n v="20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n v="20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n v="201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n v="20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n v="20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n v="20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n v="20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n v="20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n v="20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n v="201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n v="20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n v="20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n v="201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n v="20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d v="2014-09-11T18:10:23"/>
    <n v="201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d v="2014-11-30T23:45:00"/>
    <n v="201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d v="2016-10-13T00:50:3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d v="2015-07-10T05:38:46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d v="2016-01-23T08:45:52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d v="2015-10-01T00:00:00"/>
    <n v="20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d v="2015-07-10T16:05:32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d v="2016-05-22T01:05:00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d v="2016-01-02T23:00:51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d v="2016-01-07T04:57:52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d v="2014-08-13T18:49:08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d v="2015-01-04T06:17:44"/>
    <n v="201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d v="2015-11-26T23:55:45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d v="2015-08-03T16:09:30"/>
    <n v="20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d v="2011-02-24T23:20:30"/>
    <n v="20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d v="2016-07-15T06:57:0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d v="2015-08-11T18:37:08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d v="2016-05-09T22:49:51"/>
    <n v="201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d v="2016-09-29T21:52:52"/>
    <n v="20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d v="2017-04-01T00:40:11"/>
    <n v="20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d v="2015-01-26T07:12:21"/>
    <n v="201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d v="2015-03-20T03:45:32"/>
    <n v="20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d v="2015-05-22T05:25:00"/>
    <n v="201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d v="2016-12-04T15:04:47"/>
    <n v="201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d v="2017-02-26T00:09:49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d v="2015-12-29T00:16:4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d v="2016-01-05T00:00:00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d v="2015-07-16T17:51:19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d v="2015-09-14T16:40:29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d v="2014-07-10T19:40:11"/>
    <n v="20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d v="2015-06-14T13:00:55"/>
    <n v="20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d v="2017-03-26T03:33:00"/>
    <n v="201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d v="2015-01-02T21:14:16"/>
    <n v="201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d v="2015-08-26T00:18:50"/>
    <n v="201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d v="2011-08-10T03:02:21"/>
    <n v="201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d v="2015-03-15T18:00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d v="2017-02-25T23:04:00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d v="2016-12-14T18:39:00"/>
    <n v="20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d v="2014-01-24T00:07:25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d v="2016-02-01T10:43:33"/>
    <n v="20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d v="2016-10-15T19:21:0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d v="2015-10-13T12:41:29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d v="2017-03-10T10:44:48"/>
    <n v="20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d v="2015-03-01T20:33:49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d v="2015-12-13T20:59:56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d v="2015-03-19T08:28:43"/>
    <n v="201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d v="2015-01-12T02:36:34"/>
    <n v="20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d v="2016-01-19T13:27:17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d v="2016-05-08T17:41:57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d v="2015-05-28T00:13:1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d v="2014-09-21T15:10:50"/>
    <n v="201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d v="2016-06-04T17:19:57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d v="2016-05-31T17:31:00"/>
    <n v="201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d v="2015-06-18T19:03:3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d v="2015-10-12T13:46:3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d v="2014-12-16T08:52:47"/>
    <n v="201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d v="2015-03-28T19:06:04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d v="2016-12-25T15:16:34"/>
    <n v="201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d v="2016-12-18T09:20:15"/>
    <n v="20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d v="2015-02-02T18:55:42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d v="2015-11-21T23:13:39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d v="2017-01-03T20:12:50"/>
    <n v="20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d v="2016-04-14T06:26:04"/>
    <n v="201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d v="2015-04-03T22:40:15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d v="2015-05-24T03:21:00"/>
    <n v="201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d v="2016-04-03T14:36:51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d v="2016-01-09T14:48:16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d v="2015-05-11T01:45:04"/>
    <n v="20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d v="2015-03-26T00:00:00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d v="2015-12-24T21:47:48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d v="2015-07-20T18:43:48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d v="2014-08-01T00:58:19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d v="2015-12-02T17:25:00"/>
    <n v="201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d v="2014-11-15T01:22:14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d v="2014-08-21T23:32:28"/>
    <n v="201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d v="2017-01-10T08:57:0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d v="2015-05-20T17:25:38"/>
    <n v="201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d v="2013-05-25T16:18:34"/>
    <n v="201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d v="2015-10-05T00:23:36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d v="2015-01-10T20:07:0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d v="2015-04-13T02:51:57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d v="2014-09-30T23:23:4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d v="2014-10-18T04:59:00"/>
    <n v="20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d v="2016-09-03T10:00:00"/>
    <n v="201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d v="2016-01-31T23:03:00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d v="2014-09-07T07:48:43"/>
    <n v="20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d v="2015-07-09T21:27:21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d v="2015-10-17T14:52:58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d v="2016-12-30T09:00:00"/>
    <n v="201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d v="2015-07-10T22:08:55"/>
    <n v="20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d v="2015-07-10T18:50:49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d v="2017-03-26T20:29:37"/>
    <n v="20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d v="2011-10-28T20:56:40"/>
    <n v="201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d v="2014-10-19T23:19:4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d v="2015-09-07T02:27:43"/>
    <n v="20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d v="2012-08-24T06:47:45"/>
    <n v="20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d v="2017-04-15T15:42:27"/>
    <n v="201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d v="2016-02-10T19:30:11"/>
    <n v="201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d v="2014-09-29T15:16:24"/>
    <n v="201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d v="2017-03-27T23:58:54"/>
    <n v="201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d v="2015-11-17T04:27:19"/>
    <n v="201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d v="2014-07-14T15:37:44"/>
    <n v="20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d v="2014-11-29T16:40:52"/>
    <n v="201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d v="2014-10-30T22:29:4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d v="2014-01-25T17:09:5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d v="2014-08-16T18:25:12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d v="2015-11-25T16:49:25"/>
    <n v="201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d v="2012-05-14T19:44:55"/>
    <n v="20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d v="2015-08-02T06:03:10"/>
    <n v="20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d v="2015-08-08T04:04:52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d v="2014-08-14T22:50:34"/>
    <n v="20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d v="2015-07-30T03:20:51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d v="2015-12-17T22:05:5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d v="2016-12-01T07:18:40"/>
    <n v="201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d v="2015-12-14T00:36:1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d v="2016-12-26T19:18:51"/>
    <n v="20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d v="2013-02-01T17:00:00"/>
    <n v="201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d v="2015-05-19T15:06:29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d v="2016-07-29T23:29:00"/>
    <n v="20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d v="2013-02-24T23:59:29"/>
    <n v="20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d v="2016-01-12T15:48:44"/>
    <n v="201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d v="2014-03-13T03:33:10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d v="2016-09-20T08:29:57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d v="2015-04-03T04:37:30"/>
    <n v="201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d v="2014-11-14T06:39:19"/>
    <n v="201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d v="2016-01-03T00:56:4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d v="2015-09-07T09:47:55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d v="2014-08-04T19:41:37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d v="2015-06-29T15:21:5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d v="2017-03-16T13:00:03"/>
    <n v="201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d v="2016-11-22T17:00:23"/>
    <n v="201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d v="2015-08-14T03:29:5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d v="2015-01-25T20:39:56"/>
    <n v="2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d v="2014-09-02T14:27:49"/>
    <n v="201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d v="2016-03-01T04:13:59"/>
    <n v="201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d v="2014-07-28T16:52:43"/>
    <n v="201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d v="2015-04-22T19:56:26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d v="2015-04-29T03:09:19"/>
    <n v="20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d v="2017-01-02T22:13:29"/>
    <n v="20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d v="2014-12-18T20:28:26"/>
    <n v="201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d v="2016-08-06T00:06:2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d v="2017-01-09T01:18:20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d v="2016-02-12T10:20:45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d v="2015-07-27T01:29:58"/>
    <n v="201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d v="2017-01-27T01:26:48"/>
    <n v="20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d v="2016-09-01T02:58:22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d v="2015-07-09T21:48:17"/>
    <n v="20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d v="2015-04-01T20:51:49"/>
    <n v="201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d v="2016-01-27T23:34:5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d v="2011-07-09T05:37:31"/>
    <n v="201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d v="2015-01-01T20:13:14"/>
    <n v="20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d v="2016-06-24T01:29:00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d v="2016-12-04T21:54:43"/>
    <n v="20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d v="2014-07-23T20:40:24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d v="2016-06-18T17:23:0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d v="2015-04-10T01:27:22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d v="2016-08-02T22:01:11"/>
    <n v="20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d v="2016-06-10T01:15:06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d v="2016-09-13T21:30:00"/>
    <n v="201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d v="2017-01-04T00:04:09"/>
    <n v="20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d v="2015-06-05T18:48:2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d v="2016-09-09T20:03:57"/>
    <n v="201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d v="2016-02-27T21:35:43"/>
    <n v="20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d v="2015-10-18T19:38:4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d v="2016-06-07T21:06:00"/>
    <n v="20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d v="2016-05-18T19:49:05"/>
    <n v="201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d v="2015-04-10T23:14:07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d v="2015-06-15T04:09:29"/>
    <n v="201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d v="2015-04-25T20:17:06"/>
    <n v="201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d v="2014-09-11T15:15:51"/>
    <n v="201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d v="2016-07-24T01:52:3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d v="2016-06-07T00:12:05"/>
    <n v="201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d v="2015-03-27T17:59:52"/>
    <n v="201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d v="2014-12-11T05:28:22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d v="2016-04-01T06:0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d v="2015-11-18T04:41:57"/>
    <n v="20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d v="2016-01-31T23:55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d v="2016-07-17T17:49:46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d v="2014-09-14T04:34:57"/>
    <n v="201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d v="2015-04-29T04:22:0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d v="2015-12-01T00:00:00"/>
    <n v="201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d v="2014-08-20T16:22:3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d v="2015-11-15T23:09:06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d v="2016-03-05T05:54:29"/>
    <n v="201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d v="2015-05-10T19:28:25"/>
    <n v="20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d v="2016-10-01T04:00:00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d v="2014-08-08T21:20:12"/>
    <n v="20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d v="2015-06-01T16:28:2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d v="2014-06-13T00:12:35"/>
    <n v="20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d v="2016-11-26T18:41:13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d v="2015-03-17T18:00:0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d v="2014-08-23T14:12:29"/>
    <n v="20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d v="2013-10-05T20:51:34"/>
    <n v="20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d v="2015-05-29T16:36:3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d v="2016-07-31T07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d v="2015-09-06T03:38:27"/>
    <n v="20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d v="2012-07-11T03:51:05"/>
    <n v="201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d v="2016-02-10T16:42:44"/>
    <n v="20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d v="2016-06-12T08:29:03"/>
    <n v="20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d v="2015-09-06T14:46:00"/>
    <n v="201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d v="2015-01-08T18:18:00"/>
    <n v="201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d v="2016-10-08T07:38:46"/>
    <n v="201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d v="2015-07-16T19:51:45"/>
    <n v="20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d v="2010-07-08T22:40:00"/>
    <n v="20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d v="2016-05-01T20:48:26"/>
    <n v="20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d v="2015-03-14T00:20:16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d v="2016-03-24T22:59:23"/>
    <n v="201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d v="2015-06-30T15:45:00"/>
    <n v="201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d v="2015-10-22T18:59:00"/>
    <n v="20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d v="2010-06-08T19:11:00"/>
    <n v="20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d v="2015-02-24T01:42:42"/>
    <n v="20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d v="2014-08-26T22:20:12"/>
    <n v="201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d v="2015-05-08T18:12:56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d v="2015-10-08T20:59:00"/>
    <n v="201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d v="2014-09-05T23:45:24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d v="2014-10-15T15:51:36"/>
    <n v="201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d v="2015-11-11T22:30:44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d v="2015-09-02T06:47:27"/>
    <n v="201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d v="2017-04-14T04:07:40"/>
    <n v="20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d v="2015-10-09T17:00:00"/>
    <n v="20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d v="2015-11-05T16:11:45"/>
    <n v="201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d v="2016-10-19T07:53:27"/>
    <n v="20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d v="2016-09-03T05:55:00"/>
    <n v="201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d v="2013-11-14T17:07:02"/>
    <n v="201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d v="2015-08-23T07:21:12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d v="2014-10-06T05:00:00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d v="2014-12-03T15:20:36"/>
    <n v="20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d v="2015-10-08T16:42:1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d v="2016-04-25T00:20:00"/>
    <n v="20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d v="2014-08-09T17:22:00"/>
    <n v="20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d v="2015-09-04T17:00:00"/>
    <n v="20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d v="2014-10-22T01:50:28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d v="2015-08-15T21:54:51"/>
    <n v="201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d v="2017-03-03T20:00:00"/>
    <n v="201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d v="2009-11-27T04:59:00"/>
    <n v="200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d v="2015-05-27T18:41:2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d v="2017-02-25T09:01:47"/>
    <n v="20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d v="2015-05-14T23:44:01"/>
    <n v="201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d v="2014-07-13T16:37:37"/>
    <n v="201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d v="2015-09-10T04:09:21"/>
    <n v="20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d v="2015-09-21T17:22:11"/>
    <n v="20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d v="2016-10-01T08:33:45"/>
    <n v="201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d v="2015-08-06T11:05:21"/>
    <n v="20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d v="2015-08-28T01:00:0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d v="2014-08-11T04:00:00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d v="2012-11-15T15:40:52"/>
    <n v="201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d v="2015-06-30T21:55:53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d v="2015-12-11T11:04:23"/>
    <n v="201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d v="2015-07-12T19:31:44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d v="2014-11-13T17:20:28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d v="2013-06-20T11:04:18"/>
    <n v="201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d v="2015-09-19T06:37:31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d v="2015-08-27T15:54:35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d v="2014-12-18T15:02:44"/>
    <n v="201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d v="2015-09-12T20:57:42"/>
    <n v="20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d v="2016-01-29T23:17:00"/>
    <n v="20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d v="2016-06-06T20:09:00"/>
    <n v="201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d v="2015-10-29T02:53:43"/>
    <n v="201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d v="2015-05-15T22:17:22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d v="2015-02-16T18:48:0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d v="2016-05-02T01:00:00"/>
    <n v="20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d v="2015-02-17T00:08:47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d v="2015-01-01T04:12:15"/>
    <n v="20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d v="2009-12-02T00:50:00"/>
    <n v="200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d v="2016-01-16T05:00:00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d v="2015-07-02T21:59:44"/>
    <n v="201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d v="2012-10-28T13:53:48"/>
    <n v="201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d v="2016-12-09T04:37:55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d v="2015-12-04T16:43:59"/>
    <n v="201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d v="2016-12-04T06:00:00"/>
    <n v="20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d v="2016-03-07T23:49:05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d v="2015-05-27T19:47:19"/>
    <n v="20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d v="2010-10-22T05:00:00"/>
    <n v="2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d v="2014-06-17T21:17:22"/>
    <n v="201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d v="2013-05-30T16:53:45"/>
    <n v="20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d v="2016-12-07T01:09:02"/>
    <n v="20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d v="2015-05-16T10:16:0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d v="2016-02-13T22:24:57"/>
    <n v="20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d v="2015-10-11T15:07:02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d v="2012-11-28T17:31:48"/>
    <n v="20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d v="2015-09-25T14:58:50"/>
    <n v="201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d v="2015-10-25T02:06:23"/>
    <n v="201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d v="2015-07-16T19:37:02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d v="2015-07-01T21:45:37"/>
    <n v="201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d v="2015-03-31T23:39:0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d v="2015-02-18T17:43:09"/>
    <n v="20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d v="2016-01-26T14:08:17"/>
    <n v="201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d v="2015-06-20T02:47:18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d v="2015-04-13T03:06:2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d v="2014-10-05T05:00:00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d v="2015-10-22T03:01:46"/>
    <n v="20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d v="2014-10-26T18:00:00"/>
    <n v="201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d v="2015-04-05T08:23:41"/>
    <n v="201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d v="2016-06-14T18:54:00"/>
    <n v="201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d v="2011-09-11T04:37:03"/>
    <n v="201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d v="2015-01-06T02:44:19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d v="2015-11-04T18:11:28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d v="2013-12-16T04:58:10"/>
    <n v="20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d v="2010-07-27T04:59:00"/>
    <n v="20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d v="2015-09-14T19:07:57"/>
    <n v="20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d v="2014-08-10T22:00:00"/>
    <n v="201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d v="2012-07-28T16:00:00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d v="2012-01-05T23:06:07"/>
    <n v="2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  <n v="20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d v="2016-11-25T21:53:03"/>
    <n v="201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d v="2013-06-16T20:47:55"/>
    <n v="20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d v="2016-11-26T19:20:13"/>
    <n v="201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d v="2014-07-03T17:02:44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d v="2015-05-06T02:04:03"/>
    <n v="20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d v="2014-08-07T07:00:0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d v="2012-07-21T14:51:00"/>
    <n v="201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d v="2011-08-27T18:57:11"/>
    <n v="20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d v="2015-09-09T16:00:0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d v="2015-12-21T14:07:17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d v="2010-07-31T00:00:00"/>
    <n v="20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d v="2015-06-06T15:12:32"/>
    <n v="20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d v="2015-06-25T18:39:56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d v="2016-05-23T19:21:0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d v="2016-06-03T11:19:12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d v="2012-06-30T20:00:00"/>
    <n v="20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d v="2012-05-21T01:12:06"/>
    <n v="201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d v="2014-08-15T14:17:3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d v="2015-08-05T19:46:39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d v="2014-09-05T04:23:35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d v="2012-05-18T20:02:14"/>
    <n v="20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d v="2014-08-28T00:50:56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d v="2012-08-25T18:19:07"/>
    <n v="20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d v="2016-05-25T15:29:18"/>
    <n v="201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d v="2014-09-16T11:24:19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d v="2015-04-05T01:30:22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d v="2014-08-25T20:38:08"/>
    <n v="20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d v="2015-01-31T00:39:00"/>
    <n v="201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d v="2014-06-21T11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d v="2015-04-18T22:30:00"/>
    <n v="201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d v="2014-07-06T16:36:32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d v="2015-08-14T19:38:00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d v="2012-01-18T20:00:00"/>
    <n v="201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d v="2016-07-06T00:00:00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d v="2014-08-20T00:44:00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d v="2014-05-30T15:35:01"/>
    <n v="201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d v="2015-10-09T23:38:06"/>
    <n v="20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d v="2016-06-13T04:00:00"/>
    <n v="201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d v="2014-07-05T03:59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d v="2015-06-16T21:41:54"/>
    <n v="201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d v="2014-12-13T21:02:41"/>
    <n v="201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d v="2015-02-28T13:45:08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d v="2015-03-13T17:57:36"/>
    <n v="20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d v="2014-06-15T17:08:07"/>
    <n v="201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d v="2017-01-07T00:17:12"/>
    <n v="20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d v="2014-11-28T23:26:06"/>
    <n v="201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d v="2013-07-31T08:41:53"/>
    <n v="201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d v="2012-08-22T23:14:45"/>
    <n v="20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d v="2012-05-27T23:00:55"/>
    <n v="20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d v="2016-08-31T00:44:22"/>
    <n v="20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d v="2015-08-24T09:22:00"/>
    <n v="201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d v="2015-04-01T00:18:0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d v="2015-06-11T15:00:0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d v="2015-04-21T16:13:42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d v="2016-01-17T23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d v="2014-08-10T21:13:07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d v="2014-12-05T11:28:00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d v="2014-08-24T07:00:00"/>
    <n v="20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d v="2016-04-21T10:44:3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d v="2016-06-30T18:45:0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d v="2015-03-24T20:11:45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d v="2015-09-17T17:00:00"/>
    <n v="20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d v="2017-04-09T08:35:56"/>
    <n v="20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d v="2014-10-21T19:51:00"/>
    <n v="201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d v="2016-07-13T20:48:18"/>
    <n v="201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d v="2015-01-24T01:00:00"/>
    <n v="201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d v="2014-06-16T20:16:0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d v="2017-01-25T21:41:22"/>
    <n v="201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d v="2015-05-02T13:04:09"/>
    <n v="20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d v="2013-06-02T20:19:27"/>
    <n v="20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d v="2014-08-08T21:53:24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d v="2016-04-21T02:23:43"/>
    <n v="201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d v="2015-01-31T20:12:00"/>
    <n v="201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d v="2015-09-25T02:55:59"/>
    <n v="201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d v="2012-04-09T04:42:49"/>
    <n v="201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d v="2014-08-27T00:20:25"/>
    <n v="201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d v="2015-07-09T16:47:3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d v="2016-04-08T11:56:16"/>
    <n v="20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d v="2015-07-17T16:14:00"/>
    <n v="20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d v="2014-05-09T06:53:00"/>
    <n v="201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d v="2015-11-29T13:56:44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d v="2014-10-17T18:16:58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d v="2013-11-02T19:03:16"/>
    <n v="201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d v="2015-08-02T00:18:24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d v="2015-12-09T19:26:43"/>
    <n v="20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d v="2015-03-02T01:04:00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d v="2014-11-20T22:58:45"/>
    <n v="20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d v="2014-06-16T06:50:05"/>
    <n v="201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d v="2014-10-25T02:59:50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d v="2015-11-22T20:48:56"/>
    <n v="201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d v="2017-01-27T18:54:02"/>
    <n v="201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d v="2016-04-08T22:04:14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d v="2016-04-30T22:00:00"/>
    <n v="201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d v="2017-04-03T15:30:07"/>
    <n v="201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d v="2015-10-26T22:25:56"/>
    <n v="201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d v="2015-11-17T19:04:53"/>
    <n v="201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d v="2015-03-01T00:42:05"/>
    <n v="201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d v="2014-07-31T01:26:32"/>
    <n v="201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d v="2015-03-28T00:44:45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d v="2017-02-23T10:14:42"/>
    <n v="201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d v="2014-08-08T21:31:03"/>
    <n v="20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FDDD4-B135-D14F-8E76-2A2D5124D812}" name="TablaDinámica8" cacheId="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3">
        <item h="1" x="0"/>
        <item h="1" x="4"/>
        <item h="1" x="9"/>
        <item h="1" x="21"/>
        <item h="1" x="12"/>
        <item h="1" x="20"/>
        <item h="1" x="5"/>
        <item h="1" x="10"/>
        <item h="1" x="6"/>
        <item h="1" x="17"/>
        <item h="1" x="2"/>
        <item h="1" x="8"/>
        <item h="1" x="13"/>
        <item h="1" x="7"/>
        <item h="1" x="18"/>
        <item h="1" x="15"/>
        <item h="1" x="14"/>
        <item h="1" x="3"/>
        <item h="1" x="16"/>
        <item h="1" x="11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19674-AC23-8246-8730-C946DCCB2BFA}" name="TablaDinámica10" cacheId="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3">
        <item h="1" x="0"/>
        <item h="1" x="4"/>
        <item h="1" x="9"/>
        <item h="1" x="21"/>
        <item h="1" x="12"/>
        <item h="1" x="20"/>
        <item h="1" x="5"/>
        <item h="1" x="10"/>
        <item h="1" x="6"/>
        <item h="1" x="17"/>
        <item x="2"/>
        <item h="1" x="8"/>
        <item h="1" x="13"/>
        <item h="1" x="7"/>
        <item h="1" x="18"/>
        <item h="1" x="15"/>
        <item h="1" x="14"/>
        <item h="1" x="3"/>
        <item h="1" x="16"/>
        <item h="1" x="11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uenta de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F498-1BF4-7044-8141-8AF4504A903A}" name="TablaDinámica15" cacheId="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F61F3-74D0-3B41-A4D7-2CC19FE68EBA}" name="TablaDinámica16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85" zoomScaleNormal="95" workbookViewId="0">
      <selection activeCell="F3" sqref="F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8.1640625" customWidth="1"/>
    <col min="17" max="17" width="41.1640625" customWidth="1"/>
    <col min="18" max="18" width="20.6640625" customWidth="1"/>
    <col min="19" max="19" width="23.6640625" style="14" customWidth="1"/>
    <col min="20" max="20" width="19.83203125" style="14" customWidth="1"/>
    <col min="21" max="21" width="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5" t="s">
        <v>8366</v>
      </c>
      <c r="T1" s="15" t="s">
        <v>8367</v>
      </c>
      <c r="U1" s="17" t="s">
        <v>8381</v>
      </c>
    </row>
    <row r="2" spans="1:21" ht="48" x14ac:dyDescent="0.2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8306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8309</v>
      </c>
      <c r="R2" t="s">
        <v>8310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8309</v>
      </c>
      <c r="R3" t="s">
        <v>8311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8309</v>
      </c>
      <c r="R4" t="s">
        <v>8310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8309</v>
      </c>
      <c r="R5" t="s">
        <v>8310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8309</v>
      </c>
      <c r="R6" t="s">
        <v>8310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8309</v>
      </c>
      <c r="R7" t="s">
        <v>8310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8312</v>
      </c>
      <c r="R8" t="s">
        <v>8313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8309</v>
      </c>
      <c r="R9" t="s">
        <v>8310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8309</v>
      </c>
      <c r="R10" t="s">
        <v>8310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8309</v>
      </c>
      <c r="R11" t="s">
        <v>8310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8314</v>
      </c>
      <c r="R12" t="s">
        <v>8315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8309</v>
      </c>
      <c r="R13" t="s">
        <v>8310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8309</v>
      </c>
      <c r="R14" t="s">
        <v>8310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8309</v>
      </c>
      <c r="R15" t="s">
        <v>8310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8309</v>
      </c>
      <c r="R16" t="s">
        <v>8310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8309</v>
      </c>
      <c r="R17" t="s">
        <v>8316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8309</v>
      </c>
      <c r="R18" t="s">
        <v>8310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8309</v>
      </c>
      <c r="R19" t="s">
        <v>8310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8309</v>
      </c>
      <c r="R20" t="s">
        <v>8316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8309</v>
      </c>
      <c r="R21" t="s">
        <v>8310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8309</v>
      </c>
      <c r="R22" t="s">
        <v>8311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8317</v>
      </c>
      <c r="R23" t="s">
        <v>8318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8317</v>
      </c>
      <c r="R24" t="s">
        <v>8318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8309</v>
      </c>
      <c r="R25" t="s">
        <v>8310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8309</v>
      </c>
      <c r="R26" t="s">
        <v>8310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8309</v>
      </c>
      <c r="R27" t="s">
        <v>8310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8309</v>
      </c>
      <c r="R28" t="s">
        <v>8310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8309</v>
      </c>
      <c r="R29" t="s">
        <v>8319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8317</v>
      </c>
      <c r="R30" t="s">
        <v>8318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8309</v>
      </c>
      <c r="R31" t="s">
        <v>8310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8317</v>
      </c>
      <c r="R32" t="s">
        <v>8318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8309</v>
      </c>
      <c r="R33" t="s">
        <v>8310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8320</v>
      </c>
      <c r="R34" t="s">
        <v>8321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8317</v>
      </c>
      <c r="R35" t="s">
        <v>8318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8309</v>
      </c>
      <c r="R36" t="s">
        <v>8310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8309</v>
      </c>
      <c r="R37" t="s">
        <v>8310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8309</v>
      </c>
      <c r="R38" t="s">
        <v>8310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8322</v>
      </c>
      <c r="R39" t="s">
        <v>8323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8309</v>
      </c>
      <c r="R40" t="s">
        <v>8310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8309</v>
      </c>
      <c r="R41" t="s">
        <v>8310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8324</v>
      </c>
      <c r="R42" t="s">
        <v>8325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8322</v>
      </c>
      <c r="R43" t="s">
        <v>8323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8309</v>
      </c>
      <c r="R44" t="s">
        <v>8310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8309</v>
      </c>
      <c r="R45" t="s">
        <v>8310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8309</v>
      </c>
      <c r="R46" t="s">
        <v>8310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8309</v>
      </c>
      <c r="R47" t="s">
        <v>8310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8309</v>
      </c>
      <c r="R48" t="s">
        <v>8310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8324</v>
      </c>
      <c r="R49" t="s">
        <v>8325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8309</v>
      </c>
      <c r="R50" t="s">
        <v>8310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8309</v>
      </c>
      <c r="R51" t="s">
        <v>8310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8322</v>
      </c>
      <c r="R52" t="s">
        <v>8326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8309</v>
      </c>
      <c r="R53" t="s">
        <v>8311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8322</v>
      </c>
      <c r="R54" t="s">
        <v>8323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8309</v>
      </c>
      <c r="R55" t="s">
        <v>8310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8322</v>
      </c>
      <c r="R56" t="s">
        <v>8323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8312</v>
      </c>
      <c r="R57" t="s">
        <v>8313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8317</v>
      </c>
      <c r="R58" t="s">
        <v>8318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8317</v>
      </c>
      <c r="R59" t="s">
        <v>8318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8309</v>
      </c>
      <c r="R60" t="s">
        <v>8310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8309</v>
      </c>
      <c r="R61" t="s">
        <v>8310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8309</v>
      </c>
      <c r="R62" t="s">
        <v>8310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8322</v>
      </c>
      <c r="R63" t="s">
        <v>8323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8309</v>
      </c>
      <c r="R64" t="s">
        <v>8310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8309</v>
      </c>
      <c r="R65" t="s">
        <v>8310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8322</v>
      </c>
      <c r="R66" t="s">
        <v>8323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8309</v>
      </c>
      <c r="R67" t="s">
        <v>8310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8309</v>
      </c>
      <c r="R68" t="s">
        <v>8311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8309</v>
      </c>
      <c r="R69" t="s">
        <v>8310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8322</v>
      </c>
      <c r="R70" t="s">
        <v>8323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8324</v>
      </c>
      <c r="R71" t="s">
        <v>8325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8309</v>
      </c>
      <c r="R72" t="s">
        <v>8310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8309</v>
      </c>
      <c r="R73" t="s">
        <v>8316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8309</v>
      </c>
      <c r="R74" t="s">
        <v>8310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8309</v>
      </c>
      <c r="R75" t="s">
        <v>8316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8309</v>
      </c>
      <c r="R76" t="s">
        <v>8311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8309</v>
      </c>
      <c r="R77" t="s">
        <v>8316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8309</v>
      </c>
      <c r="R78" t="s">
        <v>8310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8309</v>
      </c>
      <c r="R79" t="s">
        <v>8311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8317</v>
      </c>
      <c r="R80" t="s">
        <v>8318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8309</v>
      </c>
      <c r="R81" t="s">
        <v>8310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8320</v>
      </c>
      <c r="R82" t="s">
        <v>8321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8309</v>
      </c>
      <c r="R83" t="s">
        <v>8310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8324</v>
      </c>
      <c r="R84" t="s">
        <v>8327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8309</v>
      </c>
      <c r="R85" t="s">
        <v>8310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8324</v>
      </c>
      <c r="R86" t="s">
        <v>8327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8322</v>
      </c>
      <c r="R87" t="s">
        <v>8323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8309</v>
      </c>
      <c r="R88" t="s">
        <v>8311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8309</v>
      </c>
      <c r="R89" t="s">
        <v>8310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8309</v>
      </c>
      <c r="R90" t="s">
        <v>8310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8309</v>
      </c>
      <c r="R91" t="s">
        <v>8316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8317</v>
      </c>
      <c r="R92" t="s">
        <v>8318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8324</v>
      </c>
      <c r="R93" t="s">
        <v>8325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8309</v>
      </c>
      <c r="R94" t="s">
        <v>8310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8314</v>
      </c>
      <c r="R95" t="s">
        <v>8315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8322</v>
      </c>
      <c r="R96" t="s">
        <v>8323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8324</v>
      </c>
      <c r="R97" t="s">
        <v>8325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8309</v>
      </c>
      <c r="R98" t="s">
        <v>8311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8309</v>
      </c>
      <c r="R99" t="s">
        <v>8310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8322</v>
      </c>
      <c r="R100" t="s">
        <v>8323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8309</v>
      </c>
      <c r="R101" t="s">
        <v>8311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8309</v>
      </c>
      <c r="R102" t="s">
        <v>8310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8328</v>
      </c>
      <c r="R103" t="s">
        <v>8329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8309</v>
      </c>
      <c r="R104" t="s">
        <v>8310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8322</v>
      </c>
      <c r="R105" t="s">
        <v>8323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8328</v>
      </c>
      <c r="R106" t="s">
        <v>8330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8309</v>
      </c>
      <c r="R107" t="s">
        <v>8310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8322</v>
      </c>
      <c r="R108" t="s">
        <v>8323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8317</v>
      </c>
      <c r="R109" t="s">
        <v>8318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8309</v>
      </c>
      <c r="R110" t="s">
        <v>8310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8309</v>
      </c>
      <c r="R111" t="s">
        <v>8310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8309</v>
      </c>
      <c r="R112" t="s">
        <v>8311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8309</v>
      </c>
      <c r="R113" t="s">
        <v>8310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8309</v>
      </c>
      <c r="R114" t="s">
        <v>8310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8309</v>
      </c>
      <c r="R115" t="s">
        <v>8310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8320</v>
      </c>
      <c r="R116" t="s">
        <v>8321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8309</v>
      </c>
      <c r="R117" t="s">
        <v>8311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8322</v>
      </c>
      <c r="R118" t="s">
        <v>8323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8309</v>
      </c>
      <c r="R119" t="s">
        <v>8310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8317</v>
      </c>
      <c r="R120" t="s">
        <v>8318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8322</v>
      </c>
      <c r="R121" t="s">
        <v>8323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8309</v>
      </c>
      <c r="R122" t="s">
        <v>8310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8328</v>
      </c>
      <c r="R123" t="s">
        <v>8331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8314</v>
      </c>
      <c r="R124" t="s">
        <v>8315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8314</v>
      </c>
      <c r="R125" t="s">
        <v>8315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8309</v>
      </c>
      <c r="R126" t="s">
        <v>8310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8317</v>
      </c>
      <c r="R127" t="s">
        <v>8318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8322</v>
      </c>
      <c r="R128" t="s">
        <v>8323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8314</v>
      </c>
      <c r="R129" t="s">
        <v>8315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8324</v>
      </c>
      <c r="R130" t="s">
        <v>8325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8309</v>
      </c>
      <c r="R131" t="s">
        <v>8310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8309</v>
      </c>
      <c r="R132" t="s">
        <v>8310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8328</v>
      </c>
      <c r="R133" t="s">
        <v>8332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8312</v>
      </c>
      <c r="R134" t="s">
        <v>8313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8309</v>
      </c>
      <c r="R135" t="s">
        <v>8310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8309</v>
      </c>
      <c r="R136" t="s">
        <v>8310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8322</v>
      </c>
      <c r="R137" t="s">
        <v>8323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8309</v>
      </c>
      <c r="R138" t="s">
        <v>8311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8317</v>
      </c>
      <c r="R139" t="s">
        <v>8318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8309</v>
      </c>
      <c r="R140" t="s">
        <v>8310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8309</v>
      </c>
      <c r="R141" t="s">
        <v>8310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8324</v>
      </c>
      <c r="R142" t="s">
        <v>8327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8322</v>
      </c>
      <c r="R143" t="s">
        <v>8323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8322</v>
      </c>
      <c r="R144" t="s">
        <v>8323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8322</v>
      </c>
      <c r="R145" t="s">
        <v>8333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8312</v>
      </c>
      <c r="R146" t="s">
        <v>8334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8309</v>
      </c>
      <c r="R147" t="s">
        <v>8310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8317</v>
      </c>
      <c r="R148" t="s">
        <v>8318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8309</v>
      </c>
      <c r="R149" t="s">
        <v>8311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8317</v>
      </c>
      <c r="R150" t="s">
        <v>8318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8309</v>
      </c>
      <c r="R151" t="s">
        <v>8310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8324</v>
      </c>
      <c r="R152" t="s">
        <v>8325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8322</v>
      </c>
      <c r="R153" t="s">
        <v>8323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8322</v>
      </c>
      <c r="R154" t="s">
        <v>8323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8322</v>
      </c>
      <c r="R155" t="s">
        <v>8323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8322</v>
      </c>
      <c r="R156" t="s">
        <v>8323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8324</v>
      </c>
      <c r="R157" t="s">
        <v>8325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8324</v>
      </c>
      <c r="R158" t="s">
        <v>8327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8309</v>
      </c>
      <c r="R159" t="s">
        <v>8311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8314</v>
      </c>
      <c r="R160" t="s">
        <v>8315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8324</v>
      </c>
      <c r="R161" t="s">
        <v>8325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8328</v>
      </c>
      <c r="R162" t="s">
        <v>8329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8309</v>
      </c>
      <c r="R163" t="s">
        <v>8310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8322</v>
      </c>
      <c r="R164" t="s">
        <v>8323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8328</v>
      </c>
      <c r="R165" t="s">
        <v>8332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8314</v>
      </c>
      <c r="R166" t="s">
        <v>8315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8322</v>
      </c>
      <c r="R167" t="s">
        <v>8333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8309</v>
      </c>
      <c r="R168" t="s">
        <v>8310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8309</v>
      </c>
      <c r="R169" t="s">
        <v>8310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8328</v>
      </c>
      <c r="R170" t="s">
        <v>8329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8312</v>
      </c>
      <c r="R171" t="s">
        <v>8313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8309</v>
      </c>
      <c r="R172" t="s">
        <v>8311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8309</v>
      </c>
      <c r="R173" t="s">
        <v>8310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8314</v>
      </c>
      <c r="R174" t="s">
        <v>8315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8317</v>
      </c>
      <c r="R175" t="s">
        <v>8335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8324</v>
      </c>
      <c r="R176" t="s">
        <v>8325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8324</v>
      </c>
      <c r="R177" t="s">
        <v>8336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8312</v>
      </c>
      <c r="R178" t="s">
        <v>8313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8309</v>
      </c>
      <c r="R179" t="s">
        <v>8310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8322</v>
      </c>
      <c r="R180" t="s">
        <v>8323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8324</v>
      </c>
      <c r="R181" t="s">
        <v>8325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8317</v>
      </c>
      <c r="R182" t="s">
        <v>8318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8309</v>
      </c>
      <c r="R183" t="s">
        <v>8310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8322</v>
      </c>
      <c r="R184" t="s">
        <v>8323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8309</v>
      </c>
      <c r="R185" t="s">
        <v>8311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8322</v>
      </c>
      <c r="R186" t="s">
        <v>8323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8322</v>
      </c>
      <c r="R187" t="s">
        <v>8323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8309</v>
      </c>
      <c r="R188" t="s">
        <v>8310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8309</v>
      </c>
      <c r="R189" t="s">
        <v>8311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8322</v>
      </c>
      <c r="R190" t="s">
        <v>8323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8320</v>
      </c>
      <c r="R191" t="s">
        <v>8321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8309</v>
      </c>
      <c r="R192" t="s">
        <v>8316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8324</v>
      </c>
      <c r="R193" t="s">
        <v>8325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8322</v>
      </c>
      <c r="R194" t="s">
        <v>8323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8324</v>
      </c>
      <c r="R195" t="s">
        <v>8325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8322</v>
      </c>
      <c r="R196" t="s">
        <v>8323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8324</v>
      </c>
      <c r="R197" t="s">
        <v>8325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8322</v>
      </c>
      <c r="R198" t="s">
        <v>8323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8322</v>
      </c>
      <c r="R199" t="s">
        <v>8323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8320</v>
      </c>
      <c r="R200" t="s">
        <v>8321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8309</v>
      </c>
      <c r="R201" t="s">
        <v>8311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8322</v>
      </c>
      <c r="R202" t="s">
        <v>8333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8314</v>
      </c>
      <c r="R203" t="s">
        <v>8315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8324</v>
      </c>
      <c r="R204" t="s">
        <v>8327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8309</v>
      </c>
      <c r="R205" t="s">
        <v>8310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8309</v>
      </c>
      <c r="R206" t="s">
        <v>8311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8314</v>
      </c>
      <c r="R207" t="s">
        <v>8315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8324</v>
      </c>
      <c r="R208" t="s">
        <v>8327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8309</v>
      </c>
      <c r="R209" t="s">
        <v>8310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8312</v>
      </c>
      <c r="R210" t="s">
        <v>8313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8317</v>
      </c>
      <c r="R211" t="s">
        <v>8318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8309</v>
      </c>
      <c r="R212" t="s">
        <v>8310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8314</v>
      </c>
      <c r="R213" t="s">
        <v>8315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8324</v>
      </c>
      <c r="R214" t="s">
        <v>8325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8314</v>
      </c>
      <c r="R215" t="s">
        <v>8315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8309</v>
      </c>
      <c r="R216" t="s">
        <v>8316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8322</v>
      </c>
      <c r="R217" t="s">
        <v>8323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8328</v>
      </c>
      <c r="R218" t="s">
        <v>8332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8322</v>
      </c>
      <c r="R219" t="s">
        <v>8323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8322</v>
      </c>
      <c r="R220" t="s">
        <v>8333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8314</v>
      </c>
      <c r="R221" t="s">
        <v>8315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8322</v>
      </c>
      <c r="R222" t="s">
        <v>8323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8309</v>
      </c>
      <c r="R223" t="s">
        <v>8310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8322</v>
      </c>
      <c r="R224" t="s">
        <v>8323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8322</v>
      </c>
      <c r="R225" t="s">
        <v>8323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8320</v>
      </c>
      <c r="R226" t="s">
        <v>8321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8322</v>
      </c>
      <c r="R227" t="s">
        <v>8323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8328</v>
      </c>
      <c r="R228" t="s">
        <v>8332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8309</v>
      </c>
      <c r="R229" t="s">
        <v>8311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8324</v>
      </c>
      <c r="R230" t="s">
        <v>8325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8320</v>
      </c>
      <c r="R231" t="s">
        <v>8321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8324</v>
      </c>
      <c r="R232" t="s">
        <v>8327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8309</v>
      </c>
      <c r="R233" t="s">
        <v>8311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8324</v>
      </c>
      <c r="R234" t="s">
        <v>8327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8317</v>
      </c>
      <c r="R235" t="s">
        <v>8318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8312</v>
      </c>
      <c r="R236" t="s">
        <v>8313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8328</v>
      </c>
      <c r="R237" t="s">
        <v>8332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8322</v>
      </c>
      <c r="R238" t="s">
        <v>8323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8328</v>
      </c>
      <c r="R239" t="s">
        <v>8332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8309</v>
      </c>
      <c r="R240" t="s">
        <v>8310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8309</v>
      </c>
      <c r="R241" t="s">
        <v>8311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8309</v>
      </c>
      <c r="R242" t="s">
        <v>8310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8309</v>
      </c>
      <c r="R243" t="s">
        <v>8319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8309</v>
      </c>
      <c r="R244" t="s">
        <v>8310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8312</v>
      </c>
      <c r="R245" t="s">
        <v>8313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8309</v>
      </c>
      <c r="R246" t="s">
        <v>8310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8312</v>
      </c>
      <c r="R247" t="s">
        <v>8313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8312</v>
      </c>
      <c r="R248" t="s">
        <v>8334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8324</v>
      </c>
      <c r="R249" t="s">
        <v>8325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8328</v>
      </c>
      <c r="R250" t="s">
        <v>8337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8322</v>
      </c>
      <c r="R251" t="s">
        <v>8333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8309</v>
      </c>
      <c r="R252" t="s">
        <v>8316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8309</v>
      </c>
      <c r="R253" t="s">
        <v>8316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8309</v>
      </c>
      <c r="R254" t="s">
        <v>8311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8322</v>
      </c>
      <c r="R255" t="s">
        <v>8323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8317</v>
      </c>
      <c r="R256" t="s">
        <v>8318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8322</v>
      </c>
      <c r="R257" t="s">
        <v>8333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8324</v>
      </c>
      <c r="R258" t="s">
        <v>8327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8324</v>
      </c>
      <c r="R259" t="s">
        <v>8325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8324</v>
      </c>
      <c r="R260" t="s">
        <v>8325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8322</v>
      </c>
      <c r="R261" t="s">
        <v>8323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8328</v>
      </c>
      <c r="R262" t="s">
        <v>8332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8322</v>
      </c>
      <c r="R263" t="s">
        <v>8323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8314</v>
      </c>
      <c r="R264" t="s">
        <v>8315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8309</v>
      </c>
      <c r="R265" t="s">
        <v>8310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8309</v>
      </c>
      <c r="R266" t="s">
        <v>8310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8317</v>
      </c>
      <c r="R267" t="s">
        <v>8335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8324</v>
      </c>
      <c r="R268" t="s">
        <v>8327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8322</v>
      </c>
      <c r="R269" t="s">
        <v>8333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8314</v>
      </c>
      <c r="R270" t="s">
        <v>8315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8309</v>
      </c>
      <c r="R271" t="s">
        <v>8311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8320</v>
      </c>
      <c r="R272" t="s">
        <v>8321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8324</v>
      </c>
      <c r="R273" t="s">
        <v>8327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8322</v>
      </c>
      <c r="R274" t="s">
        <v>8323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8322</v>
      </c>
      <c r="R275" t="s">
        <v>8323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8328</v>
      </c>
      <c r="R276" t="s">
        <v>8332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8309</v>
      </c>
      <c r="R277" t="s">
        <v>8310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8322</v>
      </c>
      <c r="R278" t="s">
        <v>8323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8317</v>
      </c>
      <c r="R279" t="s">
        <v>8318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8309</v>
      </c>
      <c r="R280" t="s">
        <v>8310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8322</v>
      </c>
      <c r="R281" t="s">
        <v>8323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8320</v>
      </c>
      <c r="R282" t="s">
        <v>8321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8309</v>
      </c>
      <c r="R283" t="s">
        <v>8311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8322</v>
      </c>
      <c r="R284" t="s">
        <v>8338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8309</v>
      </c>
      <c r="R285" t="s">
        <v>8310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8314</v>
      </c>
      <c r="R286" t="s">
        <v>8315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8324</v>
      </c>
      <c r="R287" t="s">
        <v>8325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8324</v>
      </c>
      <c r="R288" t="s">
        <v>8325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8322</v>
      </c>
      <c r="R289" t="s">
        <v>8323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8324</v>
      </c>
      <c r="R290" t="s">
        <v>8325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8322</v>
      </c>
      <c r="R291" t="s">
        <v>8323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8322</v>
      </c>
      <c r="R292" t="s">
        <v>8323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8324</v>
      </c>
      <c r="R293" t="s">
        <v>8325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8309</v>
      </c>
      <c r="R294" t="s">
        <v>8311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8309</v>
      </c>
      <c r="R295" t="s">
        <v>8310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8317</v>
      </c>
      <c r="R296" t="s">
        <v>8318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8322</v>
      </c>
      <c r="R297" t="s">
        <v>8323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8309</v>
      </c>
      <c r="R298" t="s">
        <v>8316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8322</v>
      </c>
      <c r="R299" t="s">
        <v>8333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8317</v>
      </c>
      <c r="R300" t="s">
        <v>8318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8312</v>
      </c>
      <c r="R301" t="s">
        <v>8313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8324</v>
      </c>
      <c r="R302" t="s">
        <v>8325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8328</v>
      </c>
      <c r="R303" t="s">
        <v>8330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8324</v>
      </c>
      <c r="R304" t="s">
        <v>8325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8322</v>
      </c>
      <c r="R305" t="s">
        <v>8323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8322</v>
      </c>
      <c r="R306" t="s">
        <v>8326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8314</v>
      </c>
      <c r="R307" t="s">
        <v>8315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8324</v>
      </c>
      <c r="R308" t="s">
        <v>8325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8324</v>
      </c>
      <c r="R309" t="s">
        <v>8327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8314</v>
      </c>
      <c r="R310" t="s">
        <v>8315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8324</v>
      </c>
      <c r="R311" t="s">
        <v>8325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8314</v>
      </c>
      <c r="R312" t="s">
        <v>8315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8322</v>
      </c>
      <c r="R313" t="s">
        <v>8323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8322</v>
      </c>
      <c r="R314" t="s">
        <v>8323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8314</v>
      </c>
      <c r="R315" t="s">
        <v>8315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8320</v>
      </c>
      <c r="R316" t="s">
        <v>8321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8322</v>
      </c>
      <c r="R317" t="s">
        <v>8323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8320</v>
      </c>
      <c r="R318" t="s">
        <v>8321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8309</v>
      </c>
      <c r="R319" t="s">
        <v>8311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8322</v>
      </c>
      <c r="R320" t="s">
        <v>8323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8312</v>
      </c>
      <c r="R321" t="s">
        <v>8334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8322</v>
      </c>
      <c r="R322" t="s">
        <v>8323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8309</v>
      </c>
      <c r="R323" t="s">
        <v>8311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8309</v>
      </c>
      <c r="R324" t="s">
        <v>8310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8309</v>
      </c>
      <c r="R325" t="s">
        <v>8310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8328</v>
      </c>
      <c r="R326" t="s">
        <v>8339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8322</v>
      </c>
      <c r="R327" t="s">
        <v>8323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8322</v>
      </c>
      <c r="R328" t="s">
        <v>8323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8314</v>
      </c>
      <c r="R329" t="s">
        <v>8315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8324</v>
      </c>
      <c r="R330" t="s">
        <v>8336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8328</v>
      </c>
      <c r="R331" t="s">
        <v>8329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8309</v>
      </c>
      <c r="R332" t="s">
        <v>8311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8322</v>
      </c>
      <c r="R333" t="s">
        <v>8323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8328</v>
      </c>
      <c r="R334" t="s">
        <v>8332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8320</v>
      </c>
      <c r="R335" t="s">
        <v>8321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8320</v>
      </c>
      <c r="R336" t="s">
        <v>8321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8322</v>
      </c>
      <c r="R337" t="s">
        <v>8323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8324</v>
      </c>
      <c r="R338" t="s">
        <v>8327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8322</v>
      </c>
      <c r="R339" t="s">
        <v>8323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8322</v>
      </c>
      <c r="R340" t="s">
        <v>8323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8317</v>
      </c>
      <c r="R341" t="s">
        <v>8335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8309</v>
      </c>
      <c r="R342" t="s">
        <v>8311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8324</v>
      </c>
      <c r="R343" t="s">
        <v>8325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8317</v>
      </c>
      <c r="R344" t="s">
        <v>8318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8309</v>
      </c>
      <c r="R345" t="s">
        <v>8311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8322</v>
      </c>
      <c r="R346" t="s">
        <v>8340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8317</v>
      </c>
      <c r="R347" t="s">
        <v>8318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8322</v>
      </c>
      <c r="R348" t="s">
        <v>8323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8324</v>
      </c>
      <c r="R349" t="s">
        <v>8327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8328</v>
      </c>
      <c r="R350" t="s">
        <v>8332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8317</v>
      </c>
      <c r="R351" t="s">
        <v>8318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8314</v>
      </c>
      <c r="R352" t="s">
        <v>8315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8314</v>
      </c>
      <c r="R353" t="s">
        <v>8315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8309</v>
      </c>
      <c r="R354" t="s">
        <v>8310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8309</v>
      </c>
      <c r="R355" t="s">
        <v>8311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8328</v>
      </c>
      <c r="R356" t="s">
        <v>8330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8320</v>
      </c>
      <c r="R357" t="s">
        <v>8321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8324</v>
      </c>
      <c r="R358" t="s">
        <v>8327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8309</v>
      </c>
      <c r="R359" t="s">
        <v>8310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8324</v>
      </c>
      <c r="R360" t="s">
        <v>8325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8314</v>
      </c>
      <c r="R361" t="s">
        <v>8315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8314</v>
      </c>
      <c r="R362" t="s">
        <v>8315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8324</v>
      </c>
      <c r="R363" t="s">
        <v>8325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8309</v>
      </c>
      <c r="R364" t="s">
        <v>8316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8317</v>
      </c>
      <c r="R365" t="s">
        <v>8318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8309</v>
      </c>
      <c r="R366" t="s">
        <v>8310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8322</v>
      </c>
      <c r="R367" t="s">
        <v>8323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8322</v>
      </c>
      <c r="R368" t="s">
        <v>8323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8328</v>
      </c>
      <c r="R369" t="s">
        <v>8332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8322</v>
      </c>
      <c r="R370" t="s">
        <v>8333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8314</v>
      </c>
      <c r="R371" t="s">
        <v>8315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8314</v>
      </c>
      <c r="R372" t="s">
        <v>8315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8314</v>
      </c>
      <c r="R373" t="s">
        <v>8315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8309</v>
      </c>
      <c r="R374" t="s">
        <v>8341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8317</v>
      </c>
      <c r="R375" t="s">
        <v>8318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8324</v>
      </c>
      <c r="R376" t="s">
        <v>8327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8324</v>
      </c>
      <c r="R377" t="s">
        <v>8327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8328</v>
      </c>
      <c r="R378" t="s">
        <v>8332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8309</v>
      </c>
      <c r="R379" t="s">
        <v>8316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8314</v>
      </c>
      <c r="R380" t="s">
        <v>8315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8324</v>
      </c>
      <c r="R381" t="s">
        <v>8325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8328</v>
      </c>
      <c r="R382" t="s">
        <v>8329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8322</v>
      </c>
      <c r="R383" t="s">
        <v>8323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8314</v>
      </c>
      <c r="R384" t="s">
        <v>8315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8314</v>
      </c>
      <c r="R385" t="s">
        <v>8315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8324</v>
      </c>
      <c r="R386" t="s">
        <v>8327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8322</v>
      </c>
      <c r="R387" t="s">
        <v>8323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8322</v>
      </c>
      <c r="R388" t="s">
        <v>8323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8309</v>
      </c>
      <c r="R389" t="s">
        <v>8319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8322</v>
      </c>
      <c r="R390" t="s">
        <v>8323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8309</v>
      </c>
      <c r="R391" t="s">
        <v>8341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8322</v>
      </c>
      <c r="R392" t="s">
        <v>8323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8309</v>
      </c>
      <c r="R393" t="s">
        <v>8311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8314</v>
      </c>
      <c r="R394" t="s">
        <v>8315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8317</v>
      </c>
      <c r="R395" t="s">
        <v>8335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8309</v>
      </c>
      <c r="R396" t="s">
        <v>8341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8309</v>
      </c>
      <c r="R397" t="s">
        <v>8316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8322</v>
      </c>
      <c r="R398" t="s">
        <v>8323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8328</v>
      </c>
      <c r="R399" t="s">
        <v>8342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8328</v>
      </c>
      <c r="R400" t="s">
        <v>8332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8317</v>
      </c>
      <c r="R401" t="s">
        <v>8318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8322</v>
      </c>
      <c r="R402" t="s">
        <v>8323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8309</v>
      </c>
      <c r="R403" t="s">
        <v>8311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8314</v>
      </c>
      <c r="R404" t="s">
        <v>8315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8317</v>
      </c>
      <c r="R405" t="s">
        <v>8318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8328</v>
      </c>
      <c r="R406" t="s">
        <v>8332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8314</v>
      </c>
      <c r="R407" t="s">
        <v>8315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8324</v>
      </c>
      <c r="R408" t="s">
        <v>8327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8328</v>
      </c>
      <c r="R409" t="s">
        <v>8342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8312</v>
      </c>
      <c r="R410" t="s">
        <v>8334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8322</v>
      </c>
      <c r="R411" t="s">
        <v>8333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8322</v>
      </c>
      <c r="R412" t="s">
        <v>8323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8322</v>
      </c>
      <c r="R413" t="s">
        <v>8323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8324</v>
      </c>
      <c r="R414" t="s">
        <v>8327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8312</v>
      </c>
      <c r="R415" t="s">
        <v>8334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8328</v>
      </c>
      <c r="R416" t="s">
        <v>8332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8322</v>
      </c>
      <c r="R417" t="s">
        <v>8333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8324</v>
      </c>
      <c r="R418" t="s">
        <v>8327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8317</v>
      </c>
      <c r="R419" t="s">
        <v>8318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8322</v>
      </c>
      <c r="R420" t="s">
        <v>8333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8309</v>
      </c>
      <c r="R421" t="s">
        <v>8311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8317</v>
      </c>
      <c r="R422" t="s">
        <v>8335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8309</v>
      </c>
      <c r="R423" t="s">
        <v>8311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8314</v>
      </c>
      <c r="R424" t="s">
        <v>8315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8317</v>
      </c>
      <c r="R425" t="s">
        <v>8318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8309</v>
      </c>
      <c r="R426" t="s">
        <v>8311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8309</v>
      </c>
      <c r="R427" t="s">
        <v>8311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8317</v>
      </c>
      <c r="R428" t="s">
        <v>8318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8309</v>
      </c>
      <c r="R429" t="s">
        <v>8310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8309</v>
      </c>
      <c r="R430" t="s">
        <v>8311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8314</v>
      </c>
      <c r="R431" t="s">
        <v>8315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8322</v>
      </c>
      <c r="R432" t="s">
        <v>8323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8309</v>
      </c>
      <c r="R433" t="s">
        <v>8311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8317</v>
      </c>
      <c r="R434" t="s">
        <v>8318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8317</v>
      </c>
      <c r="R435" t="s">
        <v>8318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8322</v>
      </c>
      <c r="R436" t="s">
        <v>8323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8324</v>
      </c>
      <c r="R437" t="s">
        <v>8325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8314</v>
      </c>
      <c r="R438" t="s">
        <v>8315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8328</v>
      </c>
      <c r="R439" t="s">
        <v>8332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8314</v>
      </c>
      <c r="R440" t="s">
        <v>8315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8328</v>
      </c>
      <c r="R441" t="s">
        <v>8329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8324</v>
      </c>
      <c r="R442" t="s">
        <v>8325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8309</v>
      </c>
      <c r="R443" t="s">
        <v>8341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8322</v>
      </c>
      <c r="R444" t="s">
        <v>8323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8314</v>
      </c>
      <c r="R445" t="s">
        <v>8315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8309</v>
      </c>
      <c r="R446" t="s">
        <v>8316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8322</v>
      </c>
      <c r="R447" t="s">
        <v>8323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8322</v>
      </c>
      <c r="R448" t="s">
        <v>8323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8322</v>
      </c>
      <c r="R449" t="s">
        <v>8323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8309</v>
      </c>
      <c r="R450" t="s">
        <v>8316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8314</v>
      </c>
      <c r="R451" t="s">
        <v>8315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8309</v>
      </c>
      <c r="R452" t="s">
        <v>8311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8309</v>
      </c>
      <c r="R453" t="s">
        <v>8311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8328</v>
      </c>
      <c r="R454" t="s">
        <v>8332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8328</v>
      </c>
      <c r="R455" t="s">
        <v>8332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8324</v>
      </c>
      <c r="R456" t="s">
        <v>8327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8322</v>
      </c>
      <c r="R457" t="s">
        <v>8323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8314</v>
      </c>
      <c r="R458" t="s">
        <v>8315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8328</v>
      </c>
      <c r="R459" t="s">
        <v>8329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8328</v>
      </c>
      <c r="R460" t="s">
        <v>8329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8309</v>
      </c>
      <c r="R461" t="s">
        <v>8310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8312</v>
      </c>
      <c r="R462" t="s">
        <v>8313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8309</v>
      </c>
      <c r="R463" t="s">
        <v>8316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8328</v>
      </c>
      <c r="R464" t="s">
        <v>8329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8309</v>
      </c>
      <c r="R465" t="s">
        <v>8316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8322</v>
      </c>
      <c r="R466" t="s">
        <v>8323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8322</v>
      </c>
      <c r="R467" t="s">
        <v>8323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8309</v>
      </c>
      <c r="R468" t="s">
        <v>8311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8309</v>
      </c>
      <c r="R469" t="s">
        <v>8310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8309</v>
      </c>
      <c r="R470" t="s">
        <v>8310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8314</v>
      </c>
      <c r="R471" t="s">
        <v>8315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8328</v>
      </c>
      <c r="R472" t="s">
        <v>8332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8314</v>
      </c>
      <c r="R473" t="s">
        <v>8315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8322</v>
      </c>
      <c r="R474" t="s">
        <v>8323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8324</v>
      </c>
      <c r="R475" t="s">
        <v>8325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8324</v>
      </c>
      <c r="R476" t="s">
        <v>8327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8322</v>
      </c>
      <c r="R477" t="s">
        <v>8323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8324</v>
      </c>
      <c r="R478" t="s">
        <v>8327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8309</v>
      </c>
      <c r="R479" t="s">
        <v>8310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8328</v>
      </c>
      <c r="R480" t="s">
        <v>8332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8314</v>
      </c>
      <c r="R481" t="s">
        <v>8315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8314</v>
      </c>
      <c r="R482" t="s">
        <v>8315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8322</v>
      </c>
      <c r="R483" t="s">
        <v>8323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8322</v>
      </c>
      <c r="R484" t="s">
        <v>8323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8317</v>
      </c>
      <c r="R485" t="s">
        <v>8318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8309</v>
      </c>
      <c r="R486" t="s">
        <v>8341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8328</v>
      </c>
      <c r="R487" t="s">
        <v>8332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8317</v>
      </c>
      <c r="R488" t="s">
        <v>8318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8309</v>
      </c>
      <c r="R489" t="s">
        <v>8311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8309</v>
      </c>
      <c r="R490" t="s">
        <v>8316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8324</v>
      </c>
      <c r="R491" t="s">
        <v>8325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8317</v>
      </c>
      <c r="R492" t="s">
        <v>8318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8322</v>
      </c>
      <c r="R493" t="s">
        <v>8323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8324</v>
      </c>
      <c r="R494" t="s">
        <v>8327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8324</v>
      </c>
      <c r="R495" t="s">
        <v>8327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8324</v>
      </c>
      <c r="R496" t="s">
        <v>8325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8324</v>
      </c>
      <c r="R497" t="s">
        <v>8327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8309</v>
      </c>
      <c r="R498" t="s">
        <v>8310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8314</v>
      </c>
      <c r="R499" t="s">
        <v>8315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8328</v>
      </c>
      <c r="R500" t="s">
        <v>8332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8328</v>
      </c>
      <c r="R501" t="s">
        <v>8329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8324</v>
      </c>
      <c r="R502" t="s">
        <v>8336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8322</v>
      </c>
      <c r="R503" t="s">
        <v>8323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8328</v>
      </c>
      <c r="R504" t="s">
        <v>8332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8314</v>
      </c>
      <c r="R505" t="s">
        <v>8315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8324</v>
      </c>
      <c r="R506" t="s">
        <v>8327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8314</v>
      </c>
      <c r="R507" t="s">
        <v>8315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8314</v>
      </c>
      <c r="R508" t="s">
        <v>8315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8324</v>
      </c>
      <c r="R509" t="s">
        <v>8327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8324</v>
      </c>
      <c r="R510" t="s">
        <v>8327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8322</v>
      </c>
      <c r="R511" t="s">
        <v>8323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8309</v>
      </c>
      <c r="R512" t="s">
        <v>8311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8324</v>
      </c>
      <c r="R513" t="s">
        <v>8327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8324</v>
      </c>
      <c r="R514" t="s">
        <v>8327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8328</v>
      </c>
      <c r="R515" t="s">
        <v>8332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8324</v>
      </c>
      <c r="R516" t="s">
        <v>8327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8322</v>
      </c>
      <c r="R517" t="s">
        <v>8333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8314</v>
      </c>
      <c r="R518" t="s">
        <v>8315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8322</v>
      </c>
      <c r="R519" t="s">
        <v>8323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8324</v>
      </c>
      <c r="R520" t="s">
        <v>8327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8320</v>
      </c>
      <c r="R521" t="s">
        <v>8321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8328</v>
      </c>
      <c r="R522" t="s">
        <v>8332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8312</v>
      </c>
      <c r="R523" t="s">
        <v>8313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8320</v>
      </c>
      <c r="R524" t="s">
        <v>8321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8324</v>
      </c>
      <c r="R525" t="s">
        <v>8327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8324</v>
      </c>
      <c r="R526" t="s">
        <v>8327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8328</v>
      </c>
      <c r="R527" t="s">
        <v>8332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8324</v>
      </c>
      <c r="R528" t="s">
        <v>8325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8317</v>
      </c>
      <c r="R529" t="s">
        <v>8318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8322</v>
      </c>
      <c r="R530" t="s">
        <v>8323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8322</v>
      </c>
      <c r="R531" t="s">
        <v>8333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8309</v>
      </c>
      <c r="R532" t="s">
        <v>8311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8328</v>
      </c>
      <c r="R533" t="s">
        <v>8332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8324</v>
      </c>
      <c r="R534" t="s">
        <v>8327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8328</v>
      </c>
      <c r="R535" t="s">
        <v>8332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8309</v>
      </c>
      <c r="R536" t="s">
        <v>8311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8317</v>
      </c>
      <c r="R537" t="s">
        <v>8335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8309</v>
      </c>
      <c r="R538" t="s">
        <v>8310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8322</v>
      </c>
      <c r="R539" t="s">
        <v>8323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8322</v>
      </c>
      <c r="R540" t="s">
        <v>8333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8309</v>
      </c>
      <c r="R541" t="s">
        <v>8310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8309</v>
      </c>
      <c r="R542" t="s">
        <v>8311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8328</v>
      </c>
      <c r="R543" t="s">
        <v>8332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8328</v>
      </c>
      <c r="R544" t="s">
        <v>8332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8309</v>
      </c>
      <c r="R545" t="s">
        <v>8310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8314</v>
      </c>
      <c r="R546" t="s">
        <v>8315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8322</v>
      </c>
      <c r="R547" t="s">
        <v>8323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8317</v>
      </c>
      <c r="R548" t="s">
        <v>8318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8309</v>
      </c>
      <c r="R549" t="s">
        <v>8343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8328</v>
      </c>
      <c r="R550" t="s">
        <v>8342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8312</v>
      </c>
      <c r="R551" t="s">
        <v>8334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8317</v>
      </c>
      <c r="R552" t="s">
        <v>8318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8317</v>
      </c>
      <c r="R553" t="s">
        <v>8318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8314</v>
      </c>
      <c r="R554" t="s">
        <v>8315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8328</v>
      </c>
      <c r="R555" t="s">
        <v>8332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8322</v>
      </c>
      <c r="R556" t="s">
        <v>8323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8314</v>
      </c>
      <c r="R557" t="s">
        <v>8315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8328</v>
      </c>
      <c r="R558" t="s">
        <v>8332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8309</v>
      </c>
      <c r="R559" t="s">
        <v>8311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8312</v>
      </c>
      <c r="R560" t="s">
        <v>8334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8320</v>
      </c>
      <c r="R561" t="s">
        <v>8321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8317</v>
      </c>
      <c r="R562" t="s">
        <v>8318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8314</v>
      </c>
      <c r="R563" t="s">
        <v>8315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8324</v>
      </c>
      <c r="R564" t="s">
        <v>8327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8324</v>
      </c>
      <c r="R565" t="s">
        <v>8325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8309</v>
      </c>
      <c r="R566" t="s">
        <v>8310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8314</v>
      </c>
      <c r="R567" t="s">
        <v>8315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8322</v>
      </c>
      <c r="R568" t="s">
        <v>8323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8322</v>
      </c>
      <c r="R569" t="s">
        <v>8323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8322</v>
      </c>
      <c r="R570" t="s">
        <v>8323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8309</v>
      </c>
      <c r="R571" t="s">
        <v>8311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8322</v>
      </c>
      <c r="R572" t="s">
        <v>8344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8309</v>
      </c>
      <c r="R573" t="s">
        <v>8343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8324</v>
      </c>
      <c r="R574" t="s">
        <v>8327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8312</v>
      </c>
      <c r="R575" t="s">
        <v>8334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8324</v>
      </c>
      <c r="R576" t="s">
        <v>8327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8309</v>
      </c>
      <c r="R577" t="s">
        <v>8311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8324</v>
      </c>
      <c r="R578" t="s">
        <v>8325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8324</v>
      </c>
      <c r="R579" t="s">
        <v>8327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8322</v>
      </c>
      <c r="R580" t="s">
        <v>8323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8309</v>
      </c>
      <c r="R581" t="s">
        <v>8310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8324</v>
      </c>
      <c r="R582" t="s">
        <v>8327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8328</v>
      </c>
      <c r="R583" t="s">
        <v>8332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8324</v>
      </c>
      <c r="R584" t="s">
        <v>8327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8309</v>
      </c>
      <c r="R585" t="s">
        <v>8311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8328</v>
      </c>
      <c r="R586" t="s">
        <v>8332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8314</v>
      </c>
      <c r="R587" t="s">
        <v>8315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8328</v>
      </c>
      <c r="R588" t="s">
        <v>8332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8309</v>
      </c>
      <c r="R589" t="s">
        <v>8310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8324</v>
      </c>
      <c r="R590" t="s">
        <v>8327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8324</v>
      </c>
      <c r="R591" t="s">
        <v>8327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8324</v>
      </c>
      <c r="R592" t="s">
        <v>8325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8324</v>
      </c>
      <c r="R593" t="s">
        <v>8327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8324</v>
      </c>
      <c r="R594" t="s">
        <v>8327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8314</v>
      </c>
      <c r="R595" t="s">
        <v>8315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8324</v>
      </c>
      <c r="R596" t="s">
        <v>8327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8322</v>
      </c>
      <c r="R597" t="s">
        <v>8323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8324</v>
      </c>
      <c r="R598" t="s">
        <v>8325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8309</v>
      </c>
      <c r="R599" t="s">
        <v>8310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8309</v>
      </c>
      <c r="R600" t="s">
        <v>8316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8324</v>
      </c>
      <c r="R601" t="s">
        <v>8327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8322</v>
      </c>
      <c r="R602" t="s">
        <v>8333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8328</v>
      </c>
      <c r="R603" t="s">
        <v>8337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8322</v>
      </c>
      <c r="R604" t="s">
        <v>8333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8322</v>
      </c>
      <c r="R605" t="s">
        <v>8323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8314</v>
      </c>
      <c r="R606" t="s">
        <v>8315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8322</v>
      </c>
      <c r="R607" t="s">
        <v>8333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8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8324</v>
      </c>
      <c r="R608" t="s">
        <v>8327</v>
      </c>
      <c r="S608" s="14">
        <f t="shared" si="47"/>
        <v>41850.400937500002</v>
      </c>
      <c r="T608" s="14">
        <f t="shared" si="48"/>
        <v>41895.400937500002</v>
      </c>
      <c r="U608">
        <f t="shared" si="49"/>
        <v>2014</v>
      </c>
    </row>
    <row r="609" spans="1:21" ht="48" x14ac:dyDescent="0.2">
      <c r="A609">
        <v>362</v>
      </c>
      <c r="B609" s="3" t="s">
        <v>363</v>
      </c>
      <c r="C609" s="3" t="s">
        <v>4472</v>
      </c>
      <c r="D609" s="8">
        <v>9665</v>
      </c>
      <c r="E609" s="6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8322</v>
      </c>
      <c r="R609" t="s">
        <v>8323</v>
      </c>
      <c r="S609" s="14">
        <f t="shared" si="47"/>
        <v>41837.210543981484</v>
      </c>
      <c r="T609" s="14">
        <f t="shared" si="48"/>
        <v>41859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8324</v>
      </c>
      <c r="R610" t="s">
        <v>8325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8317</v>
      </c>
      <c r="R611" t="s">
        <v>8318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8322</v>
      </c>
      <c r="R612" t="s">
        <v>8326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8314</v>
      </c>
      <c r="R613" t="s">
        <v>8315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8324</v>
      </c>
      <c r="R614" t="s">
        <v>8327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8309</v>
      </c>
      <c r="R615" t="s">
        <v>8311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8328</v>
      </c>
      <c r="R616" t="s">
        <v>8332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8309</v>
      </c>
      <c r="R617" t="s">
        <v>8311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8324</v>
      </c>
      <c r="R618" t="s">
        <v>8327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8309</v>
      </c>
      <c r="R619" t="s">
        <v>8310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8317</v>
      </c>
      <c r="R620" t="s">
        <v>8318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8328</v>
      </c>
      <c r="R621" t="s">
        <v>8330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8309</v>
      </c>
      <c r="R622" t="s">
        <v>8311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8322</v>
      </c>
      <c r="R623" t="s">
        <v>8323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8328</v>
      </c>
      <c r="R624" t="s">
        <v>8332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8322</v>
      </c>
      <c r="R625" t="s">
        <v>8333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8322</v>
      </c>
      <c r="R626" t="s">
        <v>8333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8314</v>
      </c>
      <c r="R627" t="s">
        <v>8315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8309</v>
      </c>
      <c r="R628" t="s">
        <v>8310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8320</v>
      </c>
      <c r="R629" t="s">
        <v>8321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8320</v>
      </c>
      <c r="R630" t="s">
        <v>8321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8324</v>
      </c>
      <c r="R631" t="s">
        <v>8327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8309</v>
      </c>
      <c r="R632" t="s">
        <v>8316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8328</v>
      </c>
      <c r="R633" t="s">
        <v>8332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8309</v>
      </c>
      <c r="R634" t="s">
        <v>8311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8324</v>
      </c>
      <c r="R635" t="s">
        <v>8327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8324</v>
      </c>
      <c r="R636" t="s">
        <v>8325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8317</v>
      </c>
      <c r="R637" t="s">
        <v>8318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8328</v>
      </c>
      <c r="R638" t="s">
        <v>8332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8328</v>
      </c>
      <c r="R639" t="s">
        <v>8329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8324</v>
      </c>
      <c r="R640" t="s">
        <v>8327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8328</v>
      </c>
      <c r="R641" t="s">
        <v>8332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8312</v>
      </c>
      <c r="R642" t="s">
        <v>8334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8324</v>
      </c>
      <c r="R643" t="s">
        <v>8327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8317</v>
      </c>
      <c r="R644" t="s">
        <v>8318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8322</v>
      </c>
      <c r="R645" t="s">
        <v>8323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8309</v>
      </c>
      <c r="R646" t="s">
        <v>8310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8322</v>
      </c>
      <c r="R647" t="s">
        <v>8323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8324</v>
      </c>
      <c r="R648" t="s">
        <v>8325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8314</v>
      </c>
      <c r="R649" t="s">
        <v>8315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8328</v>
      </c>
      <c r="R650" t="s">
        <v>8330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8328</v>
      </c>
      <c r="R651" t="s">
        <v>8332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8324</v>
      </c>
      <c r="R652" t="s">
        <v>8327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8322</v>
      </c>
      <c r="R653" t="s">
        <v>8344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8322</v>
      </c>
      <c r="R654" t="s">
        <v>8333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8328</v>
      </c>
      <c r="R655" t="s">
        <v>8329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8324</v>
      </c>
      <c r="R656" t="s">
        <v>8327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8324</v>
      </c>
      <c r="R657" t="s">
        <v>8327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8309</v>
      </c>
      <c r="R658" t="s">
        <v>8341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8309</v>
      </c>
      <c r="R659" t="s">
        <v>8310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8328</v>
      </c>
      <c r="R660" t="s">
        <v>8339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8314</v>
      </c>
      <c r="R661" t="s">
        <v>8315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8317</v>
      </c>
      <c r="R662" t="s">
        <v>8318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8309</v>
      </c>
      <c r="R663" t="s">
        <v>8311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8322</v>
      </c>
      <c r="R664" t="s">
        <v>8323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8317</v>
      </c>
      <c r="R665" t="s">
        <v>8318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8320</v>
      </c>
      <c r="R666" t="s">
        <v>8321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8324</v>
      </c>
      <c r="R667" t="s">
        <v>8327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8328</v>
      </c>
      <c r="R668" t="s">
        <v>8330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8309</v>
      </c>
      <c r="R669" t="s">
        <v>8316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8317</v>
      </c>
      <c r="R670" t="s">
        <v>8318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8324</v>
      </c>
      <c r="R671" t="s">
        <v>8327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8320</v>
      </c>
      <c r="R672" t="s">
        <v>8321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8309</v>
      </c>
      <c r="R673" t="s">
        <v>8311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8312</v>
      </c>
      <c r="R674" t="s">
        <v>8334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8322</v>
      </c>
      <c r="R675" t="s">
        <v>8323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8328</v>
      </c>
      <c r="R676" t="s">
        <v>8332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8324</v>
      </c>
      <c r="R677" t="s">
        <v>8327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8312</v>
      </c>
      <c r="R678" t="s">
        <v>8334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8328</v>
      </c>
      <c r="R679" t="s">
        <v>8329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8324</v>
      </c>
      <c r="R680" t="s">
        <v>8327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8328</v>
      </c>
      <c r="R681" t="s">
        <v>8330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8322</v>
      </c>
      <c r="R682" t="s">
        <v>8323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8322</v>
      </c>
      <c r="R683" t="s">
        <v>8323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8328</v>
      </c>
      <c r="R684" t="s">
        <v>8332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8324</v>
      </c>
      <c r="R685" t="s">
        <v>8327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8328</v>
      </c>
      <c r="R686" t="s">
        <v>8332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8309</v>
      </c>
      <c r="R687" t="s">
        <v>8310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8328</v>
      </c>
      <c r="R688" t="s">
        <v>8332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8322</v>
      </c>
      <c r="R689" t="s">
        <v>8333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8324</v>
      </c>
      <c r="R690" t="s">
        <v>8325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8328</v>
      </c>
      <c r="R691" t="s">
        <v>8329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8324</v>
      </c>
      <c r="R692" t="s">
        <v>8327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8322</v>
      </c>
      <c r="R693" t="s">
        <v>8323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8322</v>
      </c>
      <c r="R694" t="s">
        <v>8323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8324</v>
      </c>
      <c r="R695" t="s">
        <v>8327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8324</v>
      </c>
      <c r="R696" t="s">
        <v>8327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8322</v>
      </c>
      <c r="R697" t="s">
        <v>8333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8314</v>
      </c>
      <c r="R698" t="s">
        <v>8315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8324</v>
      </c>
      <c r="R699" t="s">
        <v>8336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8328</v>
      </c>
      <c r="R700" t="s">
        <v>8332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8324</v>
      </c>
      <c r="R701" t="s">
        <v>8327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32" x14ac:dyDescent="0.2">
      <c r="A702">
        <v>1617</v>
      </c>
      <c r="B702" s="3" t="s">
        <v>1618</v>
      </c>
      <c r="C702" s="3" t="s">
        <v>5727</v>
      </c>
      <c r="D702" s="8">
        <v>7000</v>
      </c>
      <c r="E702" s="6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8328</v>
      </c>
      <c r="R702" t="s">
        <v>8332</v>
      </c>
      <c r="S702" s="14">
        <f t="shared" si="52"/>
        <v>41546.664212962962</v>
      </c>
      <c r="T702" s="14">
        <f t="shared" si="53"/>
        <v>41579.791666666664</v>
      </c>
      <c r="U702">
        <f t="shared" si="54"/>
        <v>2013</v>
      </c>
    </row>
    <row r="703" spans="1:21" ht="48" x14ac:dyDescent="0.2">
      <c r="A703">
        <v>1349</v>
      </c>
      <c r="B703" s="3" t="s">
        <v>1350</v>
      </c>
      <c r="C703" s="3" t="s">
        <v>5459</v>
      </c>
      <c r="D703" s="8">
        <v>5000</v>
      </c>
      <c r="E703" s="6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8312</v>
      </c>
      <c r="R703" t="s">
        <v>8334</v>
      </c>
      <c r="S703" s="14">
        <f t="shared" si="52"/>
        <v>42317.33258101852</v>
      </c>
      <c r="T703" s="14">
        <f t="shared" si="53"/>
        <v>42354.290972222225</v>
      </c>
      <c r="U703">
        <f t="shared" si="54"/>
        <v>2015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8328</v>
      </c>
      <c r="R704" t="s">
        <v>8329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8328</v>
      </c>
      <c r="R705" t="s">
        <v>8329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8324</v>
      </c>
      <c r="R706" t="s">
        <v>8327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8324</v>
      </c>
      <c r="R707" t="s">
        <v>8327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8328</v>
      </c>
      <c r="R708" t="s">
        <v>8332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8324</v>
      </c>
      <c r="R709" t="s">
        <v>8327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8322</v>
      </c>
      <c r="R710" t="s">
        <v>8323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8324</v>
      </c>
      <c r="R711" t="s">
        <v>8327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8322</v>
      </c>
      <c r="R712" t="s">
        <v>8333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8324</v>
      </c>
      <c r="R713" t="s">
        <v>8336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8324</v>
      </c>
      <c r="R714" t="s">
        <v>8325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8324</v>
      </c>
      <c r="R715" t="s">
        <v>8327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8328</v>
      </c>
      <c r="R716" t="s">
        <v>8339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8314</v>
      </c>
      <c r="R717" t="s">
        <v>8315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8328</v>
      </c>
      <c r="R718" t="s">
        <v>8332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8324</v>
      </c>
      <c r="R719" t="s">
        <v>8327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8324</v>
      </c>
      <c r="R720" t="s">
        <v>8327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8322</v>
      </c>
      <c r="R721" t="s">
        <v>8323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8309</v>
      </c>
      <c r="R722" t="s">
        <v>8310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8328</v>
      </c>
      <c r="R723" t="s">
        <v>8331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8324</v>
      </c>
      <c r="R724" t="s">
        <v>8327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8324</v>
      </c>
      <c r="R725" t="s">
        <v>8327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8324</v>
      </c>
      <c r="R726" t="s">
        <v>8327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8324</v>
      </c>
      <c r="R727" t="s">
        <v>8327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8328</v>
      </c>
      <c r="R728" t="s">
        <v>8342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8328</v>
      </c>
      <c r="R729" t="s">
        <v>8332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8312</v>
      </c>
      <c r="R730" t="s">
        <v>8334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8328</v>
      </c>
      <c r="R731" t="s">
        <v>8332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8324</v>
      </c>
      <c r="R732" t="s">
        <v>8325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8317</v>
      </c>
      <c r="R733" t="s">
        <v>8345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8309</v>
      </c>
      <c r="R734" t="s">
        <v>8310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8324</v>
      </c>
      <c r="R735" t="s">
        <v>8327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8322</v>
      </c>
      <c r="R736" t="s">
        <v>8323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8312</v>
      </c>
      <c r="R737" t="s">
        <v>8313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8314</v>
      </c>
      <c r="R738" t="s">
        <v>8315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8328</v>
      </c>
      <c r="R739" t="s">
        <v>8332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8324</v>
      </c>
      <c r="R740" t="s">
        <v>8327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8324</v>
      </c>
      <c r="R741" t="s">
        <v>8327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8312</v>
      </c>
      <c r="R742" t="s">
        <v>8334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8328</v>
      </c>
      <c r="R743" t="s">
        <v>8332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8314</v>
      </c>
      <c r="R744" t="s">
        <v>8315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8314</v>
      </c>
      <c r="R745" t="s">
        <v>8315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8314</v>
      </c>
      <c r="R746" t="s">
        <v>8315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8324</v>
      </c>
      <c r="R747" t="s">
        <v>8327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8314</v>
      </c>
      <c r="R748" t="s">
        <v>8315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8314</v>
      </c>
      <c r="R749" t="s">
        <v>8315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8322</v>
      </c>
      <c r="R750" t="s">
        <v>8323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8328</v>
      </c>
      <c r="R751" t="s">
        <v>8329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8328</v>
      </c>
      <c r="R752" t="s">
        <v>8332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8314</v>
      </c>
      <c r="R753" t="s">
        <v>8315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8317</v>
      </c>
      <c r="R754" t="s">
        <v>8318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8" x14ac:dyDescent="0.2">
      <c r="A755">
        <v>1895</v>
      </c>
      <c r="B755" s="3" t="s">
        <v>1896</v>
      </c>
      <c r="C755" s="3" t="s">
        <v>6005</v>
      </c>
      <c r="D755" s="8">
        <v>9072</v>
      </c>
      <c r="E755" s="6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8328</v>
      </c>
      <c r="R755" t="s">
        <v>8329</v>
      </c>
      <c r="S755" s="14">
        <f t="shared" si="57"/>
        <v>42267.746782407412</v>
      </c>
      <c r="T755" s="14">
        <f t="shared" si="58"/>
        <v>42297.746782407412</v>
      </c>
      <c r="U755">
        <f t="shared" si="59"/>
        <v>2015</v>
      </c>
    </row>
    <row r="756" spans="1:21" ht="48" x14ac:dyDescent="0.2">
      <c r="A756">
        <v>252</v>
      </c>
      <c r="B756" s="3" t="s">
        <v>253</v>
      </c>
      <c r="C756" s="3" t="s">
        <v>4362</v>
      </c>
      <c r="D756" s="8">
        <v>5000</v>
      </c>
      <c r="E756" s="6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8322</v>
      </c>
      <c r="R756" t="s">
        <v>8323</v>
      </c>
      <c r="S756" s="14">
        <f t="shared" si="57"/>
        <v>40266.662708333337</v>
      </c>
      <c r="T756" s="14">
        <f t="shared" si="58"/>
        <v>40330.165972222225</v>
      </c>
      <c r="U756">
        <f t="shared" si="59"/>
        <v>2010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8328</v>
      </c>
      <c r="R757" t="s">
        <v>8329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8324</v>
      </c>
      <c r="R758" t="s">
        <v>8325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8328</v>
      </c>
      <c r="R759" t="s">
        <v>8332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8328</v>
      </c>
      <c r="R760" t="s">
        <v>8332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8324</v>
      </c>
      <c r="R761" t="s">
        <v>8327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8314</v>
      </c>
      <c r="R762" t="s">
        <v>8315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8314</v>
      </c>
      <c r="R763" t="s">
        <v>8315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8322</v>
      </c>
      <c r="R764" t="s">
        <v>8333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8322</v>
      </c>
      <c r="R765" t="s">
        <v>8323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8309</v>
      </c>
      <c r="R766" t="s">
        <v>8310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8317</v>
      </c>
      <c r="R767" t="s">
        <v>8318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8322</v>
      </c>
      <c r="R768" t="s">
        <v>8323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8309</v>
      </c>
      <c r="R769" t="s">
        <v>8311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8328</v>
      </c>
      <c r="R770" t="s">
        <v>8332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8309</v>
      </c>
      <c r="R771" t="s">
        <v>8311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8322</v>
      </c>
      <c r="R772" t="s">
        <v>8326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8317</v>
      </c>
      <c r="R773" t="s">
        <v>8318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8328</v>
      </c>
      <c r="R774" t="s">
        <v>8329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8324</v>
      </c>
      <c r="R775" t="s">
        <v>8325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8322</v>
      </c>
      <c r="R776" t="s">
        <v>8333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8324</v>
      </c>
      <c r="R777" t="s">
        <v>8327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8328</v>
      </c>
      <c r="R778" t="s">
        <v>8329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8322</v>
      </c>
      <c r="R779" t="s">
        <v>8323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8328</v>
      </c>
      <c r="R780" t="s">
        <v>8331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8324</v>
      </c>
      <c r="R781" t="s">
        <v>8336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8324</v>
      </c>
      <c r="R782" t="s">
        <v>8325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8328</v>
      </c>
      <c r="R783" t="s">
        <v>8339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8324</v>
      </c>
      <c r="R784" t="s">
        <v>8327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8317</v>
      </c>
      <c r="R785" t="s">
        <v>8318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8320</v>
      </c>
      <c r="R786" t="s">
        <v>8321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8322</v>
      </c>
      <c r="R787" t="s">
        <v>8323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8309</v>
      </c>
      <c r="R788" t="s">
        <v>8311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8324</v>
      </c>
      <c r="R789" t="s">
        <v>8325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8320</v>
      </c>
      <c r="R790" t="s">
        <v>8346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8322</v>
      </c>
      <c r="R791" t="s">
        <v>8333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8320</v>
      </c>
      <c r="R792" t="s">
        <v>8321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8322</v>
      </c>
      <c r="R793" t="s">
        <v>8323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8347</v>
      </c>
      <c r="R794" t="s">
        <v>8348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8324</v>
      </c>
      <c r="R795" t="s">
        <v>8336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8322</v>
      </c>
      <c r="R796" t="s">
        <v>8333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8322</v>
      </c>
      <c r="R797" t="s">
        <v>8333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8324</v>
      </c>
      <c r="R798" t="s">
        <v>8325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8314</v>
      </c>
      <c r="R799" t="s">
        <v>8315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8328</v>
      </c>
      <c r="R800" t="s">
        <v>8332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8324</v>
      </c>
      <c r="R801" t="s">
        <v>8325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8320</v>
      </c>
      <c r="R802" t="s">
        <v>8321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8328</v>
      </c>
      <c r="R803" t="s">
        <v>8332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8328</v>
      </c>
      <c r="R804" t="s">
        <v>8332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8324</v>
      </c>
      <c r="R805" t="s">
        <v>8327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8324</v>
      </c>
      <c r="R806" t="s">
        <v>8325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8322</v>
      </c>
      <c r="R807" t="s">
        <v>8340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8309</v>
      </c>
      <c r="R808" t="s">
        <v>8310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8317</v>
      </c>
      <c r="R809" t="s">
        <v>8318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8328</v>
      </c>
      <c r="R810" t="s">
        <v>8342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8314</v>
      </c>
      <c r="R811" t="s">
        <v>8315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8320</v>
      </c>
      <c r="R812" t="s">
        <v>8346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8324</v>
      </c>
      <c r="R813" t="s">
        <v>8327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8324</v>
      </c>
      <c r="R814" t="s">
        <v>8336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8324</v>
      </c>
      <c r="R815" t="s">
        <v>8327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8324</v>
      </c>
      <c r="R816" t="s">
        <v>8327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8328</v>
      </c>
      <c r="R817" t="s">
        <v>8339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8328</v>
      </c>
      <c r="R818" t="s">
        <v>8339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8324</v>
      </c>
      <c r="R819" t="s">
        <v>8327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8314</v>
      </c>
      <c r="R820" t="s">
        <v>8315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8312</v>
      </c>
      <c r="R821" t="s">
        <v>8349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8317</v>
      </c>
      <c r="R822" t="s">
        <v>8318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8324</v>
      </c>
      <c r="R823" t="s">
        <v>8336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8312</v>
      </c>
      <c r="R824" t="s">
        <v>8313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8328</v>
      </c>
      <c r="R825" t="s">
        <v>8332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8309</v>
      </c>
      <c r="R826" t="s">
        <v>8310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8324</v>
      </c>
      <c r="R827" t="s">
        <v>8327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8324</v>
      </c>
      <c r="R828" t="s">
        <v>8327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8324</v>
      </c>
      <c r="R829" t="s">
        <v>8327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8317</v>
      </c>
      <c r="R830" t="s">
        <v>8318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8328</v>
      </c>
      <c r="R831" t="s">
        <v>8329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8328</v>
      </c>
      <c r="R832" t="s">
        <v>8339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8328</v>
      </c>
      <c r="R833" t="s">
        <v>8332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8320</v>
      </c>
      <c r="R834" t="s">
        <v>8321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8324</v>
      </c>
      <c r="R835" t="s">
        <v>8327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8328</v>
      </c>
      <c r="R836" t="s">
        <v>8332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8317</v>
      </c>
      <c r="R837" t="s">
        <v>8335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8317</v>
      </c>
      <c r="R838" t="s">
        <v>8335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8328</v>
      </c>
      <c r="R839" t="s">
        <v>8329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8317</v>
      </c>
      <c r="R840" t="s">
        <v>8318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8328</v>
      </c>
      <c r="R841" t="s">
        <v>8332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8328</v>
      </c>
      <c r="R842" t="s">
        <v>8332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8322</v>
      </c>
      <c r="R843" t="s">
        <v>8323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8328</v>
      </c>
      <c r="R844" t="s">
        <v>8342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8328</v>
      </c>
      <c r="R845" t="s">
        <v>8337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8324</v>
      </c>
      <c r="R846" t="s">
        <v>8327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8314</v>
      </c>
      <c r="R847" t="s">
        <v>8315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8324</v>
      </c>
      <c r="R848" t="s">
        <v>8327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8322</v>
      </c>
      <c r="R849" t="s">
        <v>8323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8314</v>
      </c>
      <c r="R850" t="s">
        <v>8315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8324</v>
      </c>
      <c r="R851" t="s">
        <v>8336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8328</v>
      </c>
      <c r="R852" t="s">
        <v>8339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8312</v>
      </c>
      <c r="R853" t="s">
        <v>8334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8324</v>
      </c>
      <c r="R854" t="s">
        <v>8325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8324</v>
      </c>
      <c r="R855" t="s">
        <v>8327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8324</v>
      </c>
      <c r="R856" t="s">
        <v>8327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8322</v>
      </c>
      <c r="R857" t="s">
        <v>8323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8309</v>
      </c>
      <c r="R858" t="s">
        <v>8311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8324</v>
      </c>
      <c r="R859" t="s">
        <v>8327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8322</v>
      </c>
      <c r="R860" t="s">
        <v>8323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8328</v>
      </c>
      <c r="R861" t="s">
        <v>8329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8309</v>
      </c>
      <c r="R862" t="s">
        <v>8310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8324</v>
      </c>
      <c r="R863" t="s">
        <v>8327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8317</v>
      </c>
      <c r="R864" t="s">
        <v>8318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8309</v>
      </c>
      <c r="R865" t="s">
        <v>8311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8328</v>
      </c>
      <c r="R866" t="s">
        <v>8332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8328</v>
      </c>
      <c r="R867" t="s">
        <v>8329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8322</v>
      </c>
      <c r="R868" t="s">
        <v>8340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8328</v>
      </c>
      <c r="R869" t="s">
        <v>8332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8328</v>
      </c>
      <c r="R870" t="s">
        <v>8330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8322</v>
      </c>
      <c r="R871" t="s">
        <v>8323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8322</v>
      </c>
      <c r="R872" t="s">
        <v>8323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8322</v>
      </c>
      <c r="R873" t="s">
        <v>8344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8324</v>
      </c>
      <c r="R874" t="s">
        <v>8327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8322</v>
      </c>
      <c r="R875" t="s">
        <v>8344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8322</v>
      </c>
      <c r="R876" t="s">
        <v>8338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8328</v>
      </c>
      <c r="R877" t="s">
        <v>8332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8328</v>
      </c>
      <c r="R878" t="s">
        <v>8342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8324</v>
      </c>
      <c r="R879" t="s">
        <v>8327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8324</v>
      </c>
      <c r="R880" t="s">
        <v>8325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8309</v>
      </c>
      <c r="R881" t="s">
        <v>8316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8312</v>
      </c>
      <c r="R882" t="s">
        <v>8334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8324</v>
      </c>
      <c r="R883" t="s">
        <v>8325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8324</v>
      </c>
      <c r="R884" t="s">
        <v>8327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8322</v>
      </c>
      <c r="R885" t="s">
        <v>8340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8322</v>
      </c>
      <c r="R886" t="s">
        <v>8344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8328</v>
      </c>
      <c r="R887" t="s">
        <v>8339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8328</v>
      </c>
      <c r="R888" t="s">
        <v>8332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8317</v>
      </c>
      <c r="R889" t="s">
        <v>8318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8324</v>
      </c>
      <c r="R890" t="s">
        <v>8327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8328</v>
      </c>
      <c r="R891" t="s">
        <v>8332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8309</v>
      </c>
      <c r="R892" t="s">
        <v>8310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8314</v>
      </c>
      <c r="R893" t="s">
        <v>8315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8322</v>
      </c>
      <c r="R894" t="s">
        <v>8344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8328</v>
      </c>
      <c r="R895" t="s">
        <v>8329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8309</v>
      </c>
      <c r="R896" t="s">
        <v>8310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8312</v>
      </c>
      <c r="R897" t="s">
        <v>8334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8324</v>
      </c>
      <c r="R898" t="s">
        <v>8327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8317</v>
      </c>
      <c r="R899" t="s">
        <v>8335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8328</v>
      </c>
      <c r="R900" t="s">
        <v>8329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8309</v>
      </c>
      <c r="R901" t="s">
        <v>8310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8309</v>
      </c>
      <c r="R902" t="s">
        <v>8310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8328</v>
      </c>
      <c r="R903" t="s">
        <v>8332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8324</v>
      </c>
      <c r="R904" t="s">
        <v>8325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8324</v>
      </c>
      <c r="R905" t="s">
        <v>8327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8312</v>
      </c>
      <c r="R906" t="s">
        <v>8334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8328</v>
      </c>
      <c r="R907" t="s">
        <v>8332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8314</v>
      </c>
      <c r="R908" t="s">
        <v>8315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8324</v>
      </c>
      <c r="R909" t="s">
        <v>8325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8324</v>
      </c>
      <c r="R910" t="s">
        <v>8327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8322</v>
      </c>
      <c r="R911" t="s">
        <v>8323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8">
        <v>6000</v>
      </c>
      <c r="E912" s="6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8324</v>
      </c>
      <c r="R912" t="s">
        <v>8327</v>
      </c>
      <c r="S912" s="14">
        <f t="shared" si="72"/>
        <v>41920.787534722222</v>
      </c>
      <c r="T912" s="14">
        <f t="shared" si="73"/>
        <v>41941.787534722222</v>
      </c>
      <c r="U912">
        <f t="shared" si="74"/>
        <v>2014</v>
      </c>
    </row>
    <row r="913" spans="1:21" ht="48" x14ac:dyDescent="0.2">
      <c r="A913">
        <v>786</v>
      </c>
      <c r="B913" s="3" t="s">
        <v>787</v>
      </c>
      <c r="C913" s="3" t="s">
        <v>4896</v>
      </c>
      <c r="D913" s="8">
        <v>5000</v>
      </c>
      <c r="E913" s="6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8328</v>
      </c>
      <c r="R913" t="s">
        <v>8332</v>
      </c>
      <c r="S913" s="14">
        <f t="shared" si="72"/>
        <v>40983.055949074071</v>
      </c>
      <c r="T913" s="14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8324</v>
      </c>
      <c r="R914" t="s">
        <v>8327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8328</v>
      </c>
      <c r="R915" t="s">
        <v>8329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8322</v>
      </c>
      <c r="R916" t="s">
        <v>8344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8324</v>
      </c>
      <c r="R917" t="s">
        <v>8325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8328</v>
      </c>
      <c r="R918" t="s">
        <v>8332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8324</v>
      </c>
      <c r="R919" t="s">
        <v>8327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8309</v>
      </c>
      <c r="R920" t="s">
        <v>8310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8312</v>
      </c>
      <c r="R921" t="s">
        <v>8334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8328</v>
      </c>
      <c r="R922" t="s">
        <v>8330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8322</v>
      </c>
      <c r="R923" t="s">
        <v>8340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8309</v>
      </c>
      <c r="R924" t="s">
        <v>8311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8322</v>
      </c>
      <c r="R925" t="s">
        <v>8344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8328</v>
      </c>
      <c r="R926" t="s">
        <v>8330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8328</v>
      </c>
      <c r="R927" t="s">
        <v>8332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8328</v>
      </c>
      <c r="R928" t="s">
        <v>8330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8324</v>
      </c>
      <c r="R929" t="s">
        <v>8336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8314</v>
      </c>
      <c r="R930" t="s">
        <v>8315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8328</v>
      </c>
      <c r="R931" t="s">
        <v>8332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8322</v>
      </c>
      <c r="R932" t="s">
        <v>8323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8328</v>
      </c>
      <c r="R933" t="s">
        <v>8339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8322</v>
      </c>
      <c r="R934" t="s">
        <v>8340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8324</v>
      </c>
      <c r="R935" t="s">
        <v>8325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8328</v>
      </c>
      <c r="R936" t="s">
        <v>8329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8309</v>
      </c>
      <c r="R937" t="s">
        <v>8311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8324</v>
      </c>
      <c r="R938" t="s">
        <v>8336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8322</v>
      </c>
      <c r="R939" t="s">
        <v>8323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8314</v>
      </c>
      <c r="R940" t="s">
        <v>8315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8324</v>
      </c>
      <c r="R941" t="s">
        <v>8325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8322</v>
      </c>
      <c r="R942" t="s">
        <v>8323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8324</v>
      </c>
      <c r="R943" t="s">
        <v>8327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8309</v>
      </c>
      <c r="R944" t="s">
        <v>8311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8328</v>
      </c>
      <c r="R945" t="s">
        <v>8342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8309</v>
      </c>
      <c r="R946" t="s">
        <v>8311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8328</v>
      </c>
      <c r="R947" t="s">
        <v>8342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8322</v>
      </c>
      <c r="R948" t="s">
        <v>8340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8324</v>
      </c>
      <c r="R949" t="s">
        <v>8325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8314</v>
      </c>
      <c r="R950" t="s">
        <v>8315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8309</v>
      </c>
      <c r="R951" t="s">
        <v>8311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8328</v>
      </c>
      <c r="R952" t="s">
        <v>8329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8324</v>
      </c>
      <c r="R953" t="s">
        <v>8327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8328</v>
      </c>
      <c r="R954" t="s">
        <v>8330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8328</v>
      </c>
      <c r="R955" t="s">
        <v>8342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8322</v>
      </c>
      <c r="R956" t="s">
        <v>8323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8328</v>
      </c>
      <c r="R957" t="s">
        <v>8332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8328</v>
      </c>
      <c r="R958" t="s">
        <v>8329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8322</v>
      </c>
      <c r="R959" t="s">
        <v>8344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8309</v>
      </c>
      <c r="R960" t="s">
        <v>8316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8317</v>
      </c>
      <c r="R961" t="s">
        <v>8335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8312</v>
      </c>
      <c r="R962" t="s">
        <v>8350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8328</v>
      </c>
      <c r="R963" t="s">
        <v>8332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8314</v>
      </c>
      <c r="R964" t="s">
        <v>8315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8324</v>
      </c>
      <c r="R965" t="s">
        <v>8327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8322</v>
      </c>
      <c r="R966" t="s">
        <v>8323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8324</v>
      </c>
      <c r="R967" t="s">
        <v>8327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8328</v>
      </c>
      <c r="R968" t="s">
        <v>8332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8312</v>
      </c>
      <c r="R969" t="s">
        <v>8334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8324</v>
      </c>
      <c r="R970" t="s">
        <v>8327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8324</v>
      </c>
      <c r="R971" t="s">
        <v>8325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8328</v>
      </c>
      <c r="R972" t="s">
        <v>8342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8322</v>
      </c>
      <c r="R973" t="s">
        <v>8323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8328</v>
      </c>
      <c r="R974" t="s">
        <v>8339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8328</v>
      </c>
      <c r="R975" t="s">
        <v>8332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8312</v>
      </c>
      <c r="R976" t="s">
        <v>8334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8324</v>
      </c>
      <c r="R977" t="s">
        <v>8327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8314</v>
      </c>
      <c r="R978" t="s">
        <v>8315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8324</v>
      </c>
      <c r="R979" t="s">
        <v>8327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8328</v>
      </c>
      <c r="R980" t="s">
        <v>8337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8328</v>
      </c>
      <c r="R981" t="s">
        <v>8329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8324</v>
      </c>
      <c r="R982" t="s">
        <v>8327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8314</v>
      </c>
      <c r="R983" t="s">
        <v>8315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8324</v>
      </c>
      <c r="R984" t="s">
        <v>8327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8309</v>
      </c>
      <c r="R985" t="s">
        <v>8311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8312</v>
      </c>
      <c r="R986" t="s">
        <v>8334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8309</v>
      </c>
      <c r="R987" t="s">
        <v>8311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8328</v>
      </c>
      <c r="R988" t="s">
        <v>8342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8328</v>
      </c>
      <c r="R989" t="s">
        <v>8332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8328</v>
      </c>
      <c r="R990" t="s">
        <v>8332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8324</v>
      </c>
      <c r="R991" t="s">
        <v>8327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8322</v>
      </c>
      <c r="R992" t="s">
        <v>8323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8328</v>
      </c>
      <c r="R993" t="s">
        <v>8332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8324</v>
      </c>
      <c r="R994" t="s">
        <v>8327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8328</v>
      </c>
      <c r="R995" t="s">
        <v>8329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8328</v>
      </c>
      <c r="R996" t="s">
        <v>8332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8320</v>
      </c>
      <c r="R997" t="s">
        <v>8346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8328</v>
      </c>
      <c r="R998" t="s">
        <v>8332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8322</v>
      </c>
      <c r="R999" t="s">
        <v>8333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8328</v>
      </c>
      <c r="R1000" t="s">
        <v>8329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8328</v>
      </c>
      <c r="R1001" t="s">
        <v>8329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8328</v>
      </c>
      <c r="R1002" t="s">
        <v>8332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8328</v>
      </c>
      <c r="R1003" t="s">
        <v>8332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8317</v>
      </c>
      <c r="R1004" t="s">
        <v>8318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8324</v>
      </c>
      <c r="R1005" t="s">
        <v>8327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8314</v>
      </c>
      <c r="R1006" t="s">
        <v>8315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8324</v>
      </c>
      <c r="R1007" t="s">
        <v>8336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48" x14ac:dyDescent="0.2">
      <c r="A1008">
        <v>1743</v>
      </c>
      <c r="B1008" s="3" t="s">
        <v>1744</v>
      </c>
      <c r="C1008" s="3" t="s">
        <v>5853</v>
      </c>
      <c r="D1008" s="8">
        <v>6000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8314</v>
      </c>
      <c r="R1008" t="s">
        <v>8315</v>
      </c>
      <c r="S1008" s="14">
        <f t="shared" si="77"/>
        <v>42586.925636574073</v>
      </c>
      <c r="T1008" s="14">
        <f t="shared" si="78"/>
        <v>42609.165972222225</v>
      </c>
      <c r="U1008">
        <f t="shared" si="79"/>
        <v>2016</v>
      </c>
    </row>
    <row r="1009" spans="1:21" ht="48" x14ac:dyDescent="0.2">
      <c r="A1009">
        <v>11</v>
      </c>
      <c r="B1009" s="3" t="s">
        <v>13</v>
      </c>
      <c r="C1009" s="3" t="s">
        <v>4122</v>
      </c>
      <c r="D1009" s="8">
        <v>5000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8322</v>
      </c>
      <c r="R1009" t="s">
        <v>8333</v>
      </c>
      <c r="S1009" s="14">
        <f t="shared" si="77"/>
        <v>42572.778495370367</v>
      </c>
      <c r="T1009" s="14">
        <f t="shared" si="78"/>
        <v>42604.125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8328</v>
      </c>
      <c r="R1010" t="s">
        <v>8329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8328</v>
      </c>
      <c r="R1011" t="s">
        <v>8337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8309</v>
      </c>
      <c r="R1012" t="s">
        <v>8311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8324</v>
      </c>
      <c r="R1013" t="s">
        <v>8327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8322</v>
      </c>
      <c r="R1014" t="s">
        <v>8323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8324</v>
      </c>
      <c r="R1015" t="s">
        <v>8327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32" x14ac:dyDescent="0.2">
      <c r="A1016">
        <v>2496</v>
      </c>
      <c r="B1016" s="3" t="s">
        <v>2496</v>
      </c>
      <c r="C1016" s="3" t="s">
        <v>6606</v>
      </c>
      <c r="D1016" s="8">
        <v>6000</v>
      </c>
      <c r="E1016" s="6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8328</v>
      </c>
      <c r="R1016" t="s">
        <v>8329</v>
      </c>
      <c r="S1016" s="14">
        <f t="shared" si="77"/>
        <v>41327.996435185189</v>
      </c>
      <c r="T1016" s="14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8">
        <v>6000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8324</v>
      </c>
      <c r="R1017" t="s">
        <v>8327</v>
      </c>
      <c r="S1017" s="14">
        <f t="shared" si="77"/>
        <v>42060.683935185181</v>
      </c>
      <c r="T1017" s="14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8324</v>
      </c>
      <c r="R1018" t="s">
        <v>8327</v>
      </c>
      <c r="S1018" s="14">
        <f t="shared" si="77"/>
        <v>41809.860300925924</v>
      </c>
      <c r="T1018" s="14">
        <f t="shared" si="78"/>
        <v>41839.860300925924</v>
      </c>
      <c r="U1018">
        <f t="shared" si="79"/>
        <v>2014</v>
      </c>
    </row>
    <row r="1019" spans="1:21" ht="48" x14ac:dyDescent="0.2">
      <c r="A1019">
        <v>45</v>
      </c>
      <c r="B1019" s="3" t="s">
        <v>47</v>
      </c>
      <c r="C1019" s="3" t="s">
        <v>4156</v>
      </c>
      <c r="D1019" s="8">
        <v>5000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8322</v>
      </c>
      <c r="R1019" t="s">
        <v>8333</v>
      </c>
      <c r="S1019" s="14">
        <f t="shared" si="77"/>
        <v>42457.623923611114</v>
      </c>
      <c r="T1019" s="14">
        <f t="shared" si="78"/>
        <v>42487.623923611114</v>
      </c>
      <c r="U1019">
        <f t="shared" si="79"/>
        <v>2016</v>
      </c>
    </row>
    <row r="1020" spans="1:21" ht="32" x14ac:dyDescent="0.2">
      <c r="A1020">
        <v>262</v>
      </c>
      <c r="B1020" s="3" t="s">
        <v>263</v>
      </c>
      <c r="C1020" s="3" t="s">
        <v>4372</v>
      </c>
      <c r="D1020" s="8">
        <v>2500</v>
      </c>
      <c r="E1020" s="6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8322</v>
      </c>
      <c r="R1020" t="s">
        <v>8323</v>
      </c>
      <c r="S1020" s="14">
        <f t="shared" si="77"/>
        <v>40555.24800925926</v>
      </c>
      <c r="T1020" s="14">
        <f t="shared" si="78"/>
        <v>40600.24800925926</v>
      </c>
      <c r="U1020">
        <f t="shared" si="79"/>
        <v>2011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8312</v>
      </c>
      <c r="R1021" t="s">
        <v>8334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8324</v>
      </c>
      <c r="R1022" t="s">
        <v>8327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8309</v>
      </c>
      <c r="R1023" t="s">
        <v>8310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8322</v>
      </c>
      <c r="R1024" t="s">
        <v>8323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8317</v>
      </c>
      <c r="R1025" t="s">
        <v>8318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8322</v>
      </c>
      <c r="R1026" t="s">
        <v>8323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8314</v>
      </c>
      <c r="R1027" t="s">
        <v>8315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8309</v>
      </c>
      <c r="R1028" t="s">
        <v>8316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8320</v>
      </c>
      <c r="R1029" t="s">
        <v>8346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8328</v>
      </c>
      <c r="R1030" t="s">
        <v>8330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8324</v>
      </c>
      <c r="R1031" t="s">
        <v>8325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8324</v>
      </c>
      <c r="R1032" t="s">
        <v>8327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8324</v>
      </c>
      <c r="R1033" t="s">
        <v>8327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8328</v>
      </c>
      <c r="R1034" t="s">
        <v>8332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8328</v>
      </c>
      <c r="R1035" t="s">
        <v>8337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8324</v>
      </c>
      <c r="R1036" t="s">
        <v>8327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8314</v>
      </c>
      <c r="R1037" t="s">
        <v>8315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8324</v>
      </c>
      <c r="R1038" t="s">
        <v>8327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8309</v>
      </c>
      <c r="R1039" t="s">
        <v>8311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8324</v>
      </c>
      <c r="R1040" t="s">
        <v>8327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8328</v>
      </c>
      <c r="R1041" t="s">
        <v>8332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8324</v>
      </c>
      <c r="R1042" t="s">
        <v>8327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8324</v>
      </c>
      <c r="R1043" t="s">
        <v>8327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8328</v>
      </c>
      <c r="R1044" t="s">
        <v>8351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8324</v>
      </c>
      <c r="R1045" t="s">
        <v>8327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8324</v>
      </c>
      <c r="R1046" t="s">
        <v>8327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8312</v>
      </c>
      <c r="R1047" t="s">
        <v>8334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8324</v>
      </c>
      <c r="R1048" t="s">
        <v>8327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8322</v>
      </c>
      <c r="R1049" t="s">
        <v>8323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8314</v>
      </c>
      <c r="R1050" t="s">
        <v>8315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8322</v>
      </c>
      <c r="R1051" t="s">
        <v>8344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8328</v>
      </c>
      <c r="R1052" t="s">
        <v>8332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8324</v>
      </c>
      <c r="R1053" t="s">
        <v>8327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8322</v>
      </c>
      <c r="R1054" t="s">
        <v>8323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8324</v>
      </c>
      <c r="R1055" t="s">
        <v>8327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8309</v>
      </c>
      <c r="R1056" t="s">
        <v>8316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8328</v>
      </c>
      <c r="R1057" t="s">
        <v>8329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8324</v>
      </c>
      <c r="R1058" t="s">
        <v>8327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8324</v>
      </c>
      <c r="R1059" t="s">
        <v>8327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8322</v>
      </c>
      <c r="R1060" t="s">
        <v>8333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8312</v>
      </c>
      <c r="R1061" t="s">
        <v>8334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8328</v>
      </c>
      <c r="R1062" t="s">
        <v>8332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8309</v>
      </c>
      <c r="R1063" t="s">
        <v>8311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8322</v>
      </c>
      <c r="R1064" t="s">
        <v>8323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8320</v>
      </c>
      <c r="R1065" t="s">
        <v>8346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8322</v>
      </c>
      <c r="R1066" t="s">
        <v>8323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8328</v>
      </c>
      <c r="R1067" t="s">
        <v>8339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8328</v>
      </c>
      <c r="R1068" t="s">
        <v>8332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8317</v>
      </c>
      <c r="R1069" t="s">
        <v>8318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8324</v>
      </c>
      <c r="R1070" t="s">
        <v>8327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8324</v>
      </c>
      <c r="R1071" t="s">
        <v>8327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8324</v>
      </c>
      <c r="R1072" t="s">
        <v>8336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8" x14ac:dyDescent="0.2">
      <c r="A1073">
        <v>2458</v>
      </c>
      <c r="B1073" s="3" t="s">
        <v>2459</v>
      </c>
      <c r="C1073" s="3" t="s">
        <v>6568</v>
      </c>
      <c r="D1073" s="8">
        <v>5000</v>
      </c>
      <c r="E1073" s="6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8320</v>
      </c>
      <c r="R1073" t="s">
        <v>8321</v>
      </c>
      <c r="S1073" s="14">
        <f t="shared" si="82"/>
        <v>42495.871736111112</v>
      </c>
      <c r="T1073" s="14">
        <f t="shared" si="83"/>
        <v>42530.791666666672</v>
      </c>
      <c r="U1073">
        <f t="shared" si="84"/>
        <v>2016</v>
      </c>
    </row>
    <row r="1074" spans="1:21" ht="48" x14ac:dyDescent="0.2">
      <c r="A1074">
        <v>2273</v>
      </c>
      <c r="B1074" s="3" t="s">
        <v>2274</v>
      </c>
      <c r="C1074" s="3" t="s">
        <v>6383</v>
      </c>
      <c r="D1074" s="8">
        <v>2500</v>
      </c>
      <c r="E1074" s="6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8317</v>
      </c>
      <c r="R1074" t="s">
        <v>8318</v>
      </c>
      <c r="S1074" s="14">
        <f t="shared" si="82"/>
        <v>42781.549097222218</v>
      </c>
      <c r="T1074" s="14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8324</v>
      </c>
      <c r="R1075" t="s">
        <v>8327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8324</v>
      </c>
      <c r="R1076" t="s">
        <v>8327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8328</v>
      </c>
      <c r="R1077" t="s">
        <v>8332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8317</v>
      </c>
      <c r="R1078" t="s">
        <v>8318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8324</v>
      </c>
      <c r="R1079" t="s">
        <v>8327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8324</v>
      </c>
      <c r="R1080" t="s">
        <v>8327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8312</v>
      </c>
      <c r="R1081" t="s">
        <v>8334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8328</v>
      </c>
      <c r="R1082" t="s">
        <v>8332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8324</v>
      </c>
      <c r="R1083" t="s">
        <v>8327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8322</v>
      </c>
      <c r="R1084" t="s">
        <v>8323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8314</v>
      </c>
      <c r="R1085" t="s">
        <v>8315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8312</v>
      </c>
      <c r="R1086" t="s">
        <v>8334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8328</v>
      </c>
      <c r="R1087" t="s">
        <v>8332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8328</v>
      </c>
      <c r="R1088" t="s">
        <v>8329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8312</v>
      </c>
      <c r="R1089" t="s">
        <v>8349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8324</v>
      </c>
      <c r="R1090" t="s">
        <v>8327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8314</v>
      </c>
      <c r="R1091" t="s">
        <v>8315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8317</v>
      </c>
      <c r="R1092" t="s">
        <v>8318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32" x14ac:dyDescent="0.2">
      <c r="A1093">
        <v>3773</v>
      </c>
      <c r="B1093" s="3" t="s">
        <v>3770</v>
      </c>
      <c r="C1093" s="3" t="s">
        <v>7883</v>
      </c>
      <c r="D1093" s="8">
        <v>5000</v>
      </c>
      <c r="E1093" s="6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8324</v>
      </c>
      <c r="R1093" t="s">
        <v>8336</v>
      </c>
      <c r="S1093" s="14">
        <f t="shared" si="87"/>
        <v>42656.005173611105</v>
      </c>
      <c r="T1093" s="14">
        <f t="shared" si="88"/>
        <v>42689.088888888888</v>
      </c>
      <c r="U1093">
        <f t="shared" si="89"/>
        <v>2016</v>
      </c>
    </row>
    <row r="1094" spans="1:21" ht="48" x14ac:dyDescent="0.2">
      <c r="A1094">
        <v>111</v>
      </c>
      <c r="B1094" s="3" t="s">
        <v>113</v>
      </c>
      <c r="C1094" s="3" t="s">
        <v>4222</v>
      </c>
      <c r="D1094" s="8">
        <v>3500</v>
      </c>
      <c r="E1094" s="6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8322</v>
      </c>
      <c r="R1094" t="s">
        <v>8344</v>
      </c>
      <c r="S1094" s="14">
        <f t="shared" si="87"/>
        <v>42125.333182870367</v>
      </c>
      <c r="T1094" s="14">
        <f t="shared" si="88"/>
        <v>42155.333182870367</v>
      </c>
      <c r="U1094">
        <f t="shared" si="89"/>
        <v>2015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8328</v>
      </c>
      <c r="R1095" t="s">
        <v>8332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8309</v>
      </c>
      <c r="R1096" t="s">
        <v>8310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8314</v>
      </c>
      <c r="R1097" t="s">
        <v>8315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8322</v>
      </c>
      <c r="R1098" t="s">
        <v>8323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8322</v>
      </c>
      <c r="R1099" t="s">
        <v>8333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8324</v>
      </c>
      <c r="R1100" t="s">
        <v>8336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8324</v>
      </c>
      <c r="R1101" t="s">
        <v>8327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8324</v>
      </c>
      <c r="R1102" t="s">
        <v>8327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8322</v>
      </c>
      <c r="R1103" t="s">
        <v>8333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8328</v>
      </c>
      <c r="R1104" t="s">
        <v>8332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8324</v>
      </c>
      <c r="R1105" t="s">
        <v>8327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8328</v>
      </c>
      <c r="R1106" t="s">
        <v>8332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8324</v>
      </c>
      <c r="R1107" t="s">
        <v>8327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8328</v>
      </c>
      <c r="R1108" t="s">
        <v>8332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8314</v>
      </c>
      <c r="R1109" t="s">
        <v>8315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8324</v>
      </c>
      <c r="R1110" t="s">
        <v>8325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8322</v>
      </c>
      <c r="R1111" t="s">
        <v>8323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8328</v>
      </c>
      <c r="R1112" t="s">
        <v>8329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8324</v>
      </c>
      <c r="R1113" t="s">
        <v>8325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8328</v>
      </c>
      <c r="R1114" t="s">
        <v>8332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8314</v>
      </c>
      <c r="R1115" t="s">
        <v>8315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8324</v>
      </c>
      <c r="R1116" t="s">
        <v>8327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8324</v>
      </c>
      <c r="R1117" t="s">
        <v>8327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8324</v>
      </c>
      <c r="R1118" t="s">
        <v>8327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8324</v>
      </c>
      <c r="R1119" t="s">
        <v>8327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8322</v>
      </c>
      <c r="R1120" t="s">
        <v>8323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8324</v>
      </c>
      <c r="R1121" t="s">
        <v>8327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8322</v>
      </c>
      <c r="R1122" t="s">
        <v>8344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8322</v>
      </c>
      <c r="R1123" t="s">
        <v>8323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8324</v>
      </c>
      <c r="R1124" t="s">
        <v>8327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8324</v>
      </c>
      <c r="R1125" t="s">
        <v>8327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8324</v>
      </c>
      <c r="R1126" t="s">
        <v>8327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8328</v>
      </c>
      <c r="R1127" t="s">
        <v>8339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8328</v>
      </c>
      <c r="R1128" t="s">
        <v>8329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8324</v>
      </c>
      <c r="R1129" t="s">
        <v>8327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8309</v>
      </c>
      <c r="R1130" t="s">
        <v>8316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8324</v>
      </c>
      <c r="R1131" t="s">
        <v>8327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8">
        <v>5000</v>
      </c>
      <c r="E1132" s="6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8324</v>
      </c>
      <c r="R1132" t="s">
        <v>8327</v>
      </c>
      <c r="S1132" s="14">
        <f t="shared" si="87"/>
        <v>42248.697754629626</v>
      </c>
      <c r="T1132" s="14">
        <f t="shared" si="88"/>
        <v>42283.697754629626</v>
      </c>
      <c r="U1132">
        <f t="shared" si="89"/>
        <v>2015</v>
      </c>
    </row>
    <row r="1133" spans="1:21" ht="48" x14ac:dyDescent="0.2">
      <c r="A1133">
        <v>729</v>
      </c>
      <c r="B1133" s="3" t="s">
        <v>730</v>
      </c>
      <c r="C1133" s="3" t="s">
        <v>4839</v>
      </c>
      <c r="D1133" s="8">
        <v>4000</v>
      </c>
      <c r="E1133" s="6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8312</v>
      </c>
      <c r="R1133" t="s">
        <v>8334</v>
      </c>
      <c r="S1133" s="14">
        <f t="shared" si="87"/>
        <v>41111.185891203706</v>
      </c>
      <c r="T1133" s="14">
        <f t="shared" si="88"/>
        <v>41171.185891203706</v>
      </c>
      <c r="U1133">
        <f t="shared" si="89"/>
        <v>2012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8328</v>
      </c>
      <c r="R1134" t="s">
        <v>8332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8324</v>
      </c>
      <c r="R1135" t="s">
        <v>8325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8324</v>
      </c>
      <c r="R1136" t="s">
        <v>8327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8328</v>
      </c>
      <c r="R1137" t="s">
        <v>8331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8312</v>
      </c>
      <c r="R1138" t="s">
        <v>8334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8322</v>
      </c>
      <c r="R1139" t="s">
        <v>8344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8309</v>
      </c>
      <c r="R1140" t="s">
        <v>8311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8324</v>
      </c>
      <c r="R1141" t="s">
        <v>8327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8322</v>
      </c>
      <c r="R1142" t="s">
        <v>8323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8324</v>
      </c>
      <c r="R1143" t="s">
        <v>8336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8324</v>
      </c>
      <c r="R1144" t="s">
        <v>8327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8324</v>
      </c>
      <c r="R1145" t="s">
        <v>8336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8324</v>
      </c>
      <c r="R1146" t="s">
        <v>8325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8309</v>
      </c>
      <c r="R1147" t="s">
        <v>8341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8328</v>
      </c>
      <c r="R1148" t="s">
        <v>8332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8324</v>
      </c>
      <c r="R1149" t="s">
        <v>8327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8312</v>
      </c>
      <c r="R1150" t="s">
        <v>8334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8324</v>
      </c>
      <c r="R1151" t="s">
        <v>8327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8324</v>
      </c>
      <c r="R1152" t="s">
        <v>8325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8324</v>
      </c>
      <c r="R1153" t="s">
        <v>8327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8324</v>
      </c>
      <c r="R1154" t="s">
        <v>8327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8312</v>
      </c>
      <c r="R1155" t="s">
        <v>8334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8317</v>
      </c>
      <c r="R1156" t="s">
        <v>8318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8324</v>
      </c>
      <c r="R1157" t="s">
        <v>8327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8328</v>
      </c>
      <c r="R1158" t="s">
        <v>8329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8309</v>
      </c>
      <c r="R1159" t="s">
        <v>8310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8324</v>
      </c>
      <c r="R1160" t="s">
        <v>8327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8324</v>
      </c>
      <c r="R1161" t="s">
        <v>8327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8328</v>
      </c>
      <c r="R1162" t="s">
        <v>8337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8328</v>
      </c>
      <c r="R1163" t="s">
        <v>8330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8324</v>
      </c>
      <c r="R1164" t="s">
        <v>8327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8328</v>
      </c>
      <c r="R1165" t="s">
        <v>8332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8317</v>
      </c>
      <c r="R1166" t="s">
        <v>8335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8309</v>
      </c>
      <c r="R1167" t="s">
        <v>8310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8324</v>
      </c>
      <c r="R1168" t="s">
        <v>8336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8324</v>
      </c>
      <c r="R1169" t="s">
        <v>8327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8328</v>
      </c>
      <c r="R1170" t="s">
        <v>8332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8328</v>
      </c>
      <c r="R1171" t="s">
        <v>8342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8328</v>
      </c>
      <c r="R1172" t="s">
        <v>8342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8324</v>
      </c>
      <c r="R1173" t="s">
        <v>8327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8324</v>
      </c>
      <c r="R1174" t="s">
        <v>8327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8322</v>
      </c>
      <c r="R1175" t="s">
        <v>8344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8324</v>
      </c>
      <c r="R1176" t="s">
        <v>8327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8324</v>
      </c>
      <c r="R1177" t="s">
        <v>8327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8324</v>
      </c>
      <c r="R1178" t="s">
        <v>8327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8309</v>
      </c>
      <c r="R1179" t="s">
        <v>8311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8324</v>
      </c>
      <c r="R1180" t="s">
        <v>8327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8328</v>
      </c>
      <c r="R1181" t="s">
        <v>8332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8328</v>
      </c>
      <c r="R1182" t="s">
        <v>8329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8322</v>
      </c>
      <c r="R1183" t="s">
        <v>8344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8322</v>
      </c>
      <c r="R1184" t="s">
        <v>8323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8328</v>
      </c>
      <c r="R1185" t="s">
        <v>8342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8324</v>
      </c>
      <c r="R1186" t="s">
        <v>8336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8324</v>
      </c>
      <c r="R1187" t="s">
        <v>8327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8328</v>
      </c>
      <c r="R1188" t="s">
        <v>8330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8309</v>
      </c>
      <c r="R1189" t="s">
        <v>8311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8309</v>
      </c>
      <c r="R1190" t="s">
        <v>8319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8324</v>
      </c>
      <c r="R1191" t="s">
        <v>8336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8309</v>
      </c>
      <c r="R1192" t="s">
        <v>8311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8322</v>
      </c>
      <c r="R1193" t="s">
        <v>8340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8324</v>
      </c>
      <c r="R1194" t="s">
        <v>8327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8328</v>
      </c>
      <c r="R1195" t="s">
        <v>8330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8322</v>
      </c>
      <c r="R1196" t="s">
        <v>8340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8317</v>
      </c>
      <c r="R1197" t="s">
        <v>8318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8314</v>
      </c>
      <c r="R1198" t="s">
        <v>8315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8328</v>
      </c>
      <c r="R1199" t="s">
        <v>8332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8328</v>
      </c>
      <c r="R1200" t="s">
        <v>8332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8317</v>
      </c>
      <c r="R1201" t="s">
        <v>8318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8322</v>
      </c>
      <c r="R1202" t="s">
        <v>8323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8328</v>
      </c>
      <c r="R1203" t="s">
        <v>8337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8324</v>
      </c>
      <c r="R1204" t="s">
        <v>8327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8324</v>
      </c>
      <c r="R1205" t="s">
        <v>8327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8328</v>
      </c>
      <c r="R1206" t="s">
        <v>8330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8322</v>
      </c>
      <c r="R1207" t="s">
        <v>8338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8324</v>
      </c>
      <c r="R1208" t="s">
        <v>8325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8328</v>
      </c>
      <c r="R1209" t="s">
        <v>8329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8328</v>
      </c>
      <c r="R1210" t="s">
        <v>8332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8309</v>
      </c>
      <c r="R1211" t="s">
        <v>8311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8317</v>
      </c>
      <c r="R1212" t="s">
        <v>8345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8328</v>
      </c>
      <c r="R1213" t="s">
        <v>8332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8324</v>
      </c>
      <c r="R1214" t="s">
        <v>8327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8322</v>
      </c>
      <c r="R1215" t="s">
        <v>8344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8322</v>
      </c>
      <c r="R1216" t="s">
        <v>8344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8320</v>
      </c>
      <c r="R1217" t="s">
        <v>8321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8324</v>
      </c>
      <c r="R1218" t="s">
        <v>8325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48" x14ac:dyDescent="0.2">
      <c r="A1219">
        <v>921</v>
      </c>
      <c r="B1219" s="3" t="s">
        <v>922</v>
      </c>
      <c r="C1219" s="3" t="s">
        <v>5031</v>
      </c>
      <c r="D1219" s="8">
        <v>15000</v>
      </c>
      <c r="E1219" s="6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ROUND(E1219/L1219,2)</f>
        <v>231.75</v>
      </c>
      <c r="Q1219" s="10" t="s">
        <v>8328</v>
      </c>
      <c r="R1219" t="s">
        <v>8351</v>
      </c>
      <c r="S1219" s="14">
        <f t="shared" ref="S1219:S1282" si="97">(((J1219/60)/60)/24)+DATE(1970,1,1)</f>
        <v>40847.171018518515</v>
      </c>
      <c r="T1219" s="14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8309</v>
      </c>
      <c r="R1220" t="s">
        <v>8311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8324</v>
      </c>
      <c r="R1221" t="s">
        <v>8327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8324</v>
      </c>
      <c r="R1222" t="s">
        <v>8327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8324</v>
      </c>
      <c r="R1223" t="s">
        <v>8327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8324</v>
      </c>
      <c r="R1224" t="s">
        <v>8327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8317</v>
      </c>
      <c r="R1225" t="s">
        <v>8335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8324</v>
      </c>
      <c r="R1226" t="s">
        <v>8327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8324</v>
      </c>
      <c r="R1227" t="s">
        <v>8327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8312</v>
      </c>
      <c r="R1228" t="s">
        <v>8334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8324</v>
      </c>
      <c r="R1229" t="s">
        <v>8336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8324</v>
      </c>
      <c r="R1230" t="s">
        <v>8327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8324</v>
      </c>
      <c r="R1231" t="s">
        <v>8327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8328</v>
      </c>
      <c r="R1232" t="s">
        <v>8339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8314</v>
      </c>
      <c r="R1233" t="s">
        <v>8315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8322</v>
      </c>
      <c r="R1234" t="s">
        <v>8344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8" x14ac:dyDescent="0.2">
      <c r="A1235">
        <v>2531</v>
      </c>
      <c r="B1235" s="3" t="s">
        <v>2531</v>
      </c>
      <c r="C1235" s="3" t="s">
        <v>6641</v>
      </c>
      <c r="D1235" s="8">
        <v>4500</v>
      </c>
      <c r="E1235" s="6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8328</v>
      </c>
      <c r="R1235" t="s">
        <v>8342</v>
      </c>
      <c r="S1235" s="14">
        <f t="shared" si="97"/>
        <v>42208.680023148147</v>
      </c>
      <c r="T1235" s="14">
        <f t="shared" si="98"/>
        <v>42231.165972222225</v>
      </c>
      <c r="U1235">
        <f t="shared" si="99"/>
        <v>2015</v>
      </c>
    </row>
    <row r="1236" spans="1:21" ht="48" x14ac:dyDescent="0.2">
      <c r="A1236">
        <v>2526</v>
      </c>
      <c r="B1236" s="3" t="s">
        <v>2526</v>
      </c>
      <c r="C1236" s="3" t="s">
        <v>6636</v>
      </c>
      <c r="D1236" s="8">
        <v>4000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8328</v>
      </c>
      <c r="R1236" t="s">
        <v>8342</v>
      </c>
      <c r="S1236" s="14">
        <f t="shared" si="97"/>
        <v>41953.091134259259</v>
      </c>
      <c r="T1236" s="14">
        <f t="shared" si="98"/>
        <v>41981.207638888889</v>
      </c>
      <c r="U1236">
        <f t="shared" si="99"/>
        <v>2014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8328</v>
      </c>
      <c r="R1237" t="s">
        <v>8329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8324</v>
      </c>
      <c r="R1238" t="s">
        <v>8327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8328</v>
      </c>
      <c r="R1239" t="s">
        <v>8329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8328</v>
      </c>
      <c r="R1240" t="s">
        <v>8332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8324</v>
      </c>
      <c r="R1241" t="s">
        <v>8327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8322</v>
      </c>
      <c r="R1242" t="s">
        <v>8326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8328</v>
      </c>
      <c r="R1243" t="s">
        <v>8330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8324</v>
      </c>
      <c r="R1244" t="s">
        <v>8327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8324</v>
      </c>
      <c r="R1245" t="s">
        <v>8327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8324</v>
      </c>
      <c r="R1246" t="s">
        <v>8327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8324</v>
      </c>
      <c r="R1247" t="s">
        <v>8336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8324</v>
      </c>
      <c r="R1248" t="s">
        <v>8327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8324</v>
      </c>
      <c r="R1249" t="s">
        <v>8327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8324</v>
      </c>
      <c r="R1250" t="s">
        <v>8325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8322</v>
      </c>
      <c r="R1251" t="s">
        <v>8323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8322</v>
      </c>
      <c r="R1252" t="s">
        <v>8333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8309</v>
      </c>
      <c r="R1253" t="s">
        <v>8316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8309</v>
      </c>
      <c r="R1254" t="s">
        <v>8310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8324</v>
      </c>
      <c r="R1255" t="s">
        <v>8327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8309</v>
      </c>
      <c r="R1256" t="s">
        <v>8343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8328</v>
      </c>
      <c r="R1257" t="s">
        <v>8332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8312</v>
      </c>
      <c r="R1258" t="s">
        <v>8313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8324</v>
      </c>
      <c r="R1259" t="s">
        <v>8327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8328</v>
      </c>
      <c r="R1260" t="s">
        <v>8332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8322</v>
      </c>
      <c r="R1261" t="s">
        <v>8340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8328</v>
      </c>
      <c r="R1262" t="s">
        <v>8339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8309</v>
      </c>
      <c r="R1263" t="s">
        <v>8341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8309</v>
      </c>
      <c r="R1264" t="s">
        <v>8310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8324</v>
      </c>
      <c r="R1265" t="s">
        <v>8336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8309</v>
      </c>
      <c r="R1266" t="s">
        <v>8319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8324</v>
      </c>
      <c r="R1267" t="s">
        <v>8327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8328</v>
      </c>
      <c r="R1268" t="s">
        <v>8342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8328</v>
      </c>
      <c r="R1269" t="s">
        <v>8332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8324</v>
      </c>
      <c r="R1270" t="s">
        <v>8327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8328</v>
      </c>
      <c r="R1271" t="s">
        <v>8332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8328</v>
      </c>
      <c r="R1272" t="s">
        <v>8329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8324</v>
      </c>
      <c r="R1273" t="s">
        <v>8327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8324</v>
      </c>
      <c r="R1274" t="s">
        <v>8327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8328</v>
      </c>
      <c r="R1275" t="s">
        <v>8332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8324</v>
      </c>
      <c r="R1276" t="s">
        <v>8325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8309</v>
      </c>
      <c r="R1277" t="s">
        <v>8310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8328</v>
      </c>
      <c r="R1278" t="s">
        <v>8329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8324</v>
      </c>
      <c r="R1279" t="s">
        <v>8327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8328</v>
      </c>
      <c r="R1280" t="s">
        <v>8332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8314</v>
      </c>
      <c r="R1281" t="s">
        <v>8315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8328</v>
      </c>
      <c r="R1282" t="s">
        <v>8337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8328</v>
      </c>
      <c r="R1283" t="s">
        <v>8339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8328</v>
      </c>
      <c r="R1284" t="s">
        <v>8329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8" x14ac:dyDescent="0.2">
      <c r="A1285">
        <v>3793</v>
      </c>
      <c r="B1285" s="3" t="s">
        <v>3790</v>
      </c>
      <c r="C1285" s="3" t="s">
        <v>7903</v>
      </c>
      <c r="D1285" s="8">
        <v>7000</v>
      </c>
      <c r="E1285" s="6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8324</v>
      </c>
      <c r="R1285" t="s">
        <v>8336</v>
      </c>
      <c r="S1285" s="14">
        <f t="shared" si="102"/>
        <v>41968.938993055555</v>
      </c>
      <c r="T1285" s="14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8">
        <v>3000</v>
      </c>
      <c r="E1286" s="6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8324</v>
      </c>
      <c r="R1286" t="s">
        <v>8327</v>
      </c>
      <c r="S1286" s="14">
        <f t="shared" si="102"/>
        <v>41772.685393518521</v>
      </c>
      <c r="T1286" s="14">
        <f t="shared" si="103"/>
        <v>41806.290972222225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8328</v>
      </c>
      <c r="R1287" t="s">
        <v>8332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8328</v>
      </c>
      <c r="R1288" t="s">
        <v>8329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8328</v>
      </c>
      <c r="R1289" t="s">
        <v>8332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8324</v>
      </c>
      <c r="R1290" t="s">
        <v>8327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8324</v>
      </c>
      <c r="R1291" t="s">
        <v>8327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8328</v>
      </c>
      <c r="R1292" t="s">
        <v>8332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8324</v>
      </c>
      <c r="R1293" t="s">
        <v>8327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8314</v>
      </c>
      <c r="R1294" t="s">
        <v>8315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8320</v>
      </c>
      <c r="R1295" t="s">
        <v>8321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8322</v>
      </c>
      <c r="R1296" t="s">
        <v>8323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8328</v>
      </c>
      <c r="R1297" t="s">
        <v>8332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8328</v>
      </c>
      <c r="R1298" t="s">
        <v>8332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8314</v>
      </c>
      <c r="R1299" t="s">
        <v>8352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8324</v>
      </c>
      <c r="R1300" t="s">
        <v>8327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8328</v>
      </c>
      <c r="R1301" t="s">
        <v>8342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8324</v>
      </c>
      <c r="R1302" t="s">
        <v>8327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8324</v>
      </c>
      <c r="R1303" t="s">
        <v>8327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8320</v>
      </c>
      <c r="R1304" t="s">
        <v>8321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8324</v>
      </c>
      <c r="R1305" t="s">
        <v>8327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8328</v>
      </c>
      <c r="R1306" t="s">
        <v>8332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8324</v>
      </c>
      <c r="R1307" t="s">
        <v>8327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8328</v>
      </c>
      <c r="R1308" t="s">
        <v>8332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8324</v>
      </c>
      <c r="R1309" t="s">
        <v>8336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8324</v>
      </c>
      <c r="R1310" t="s">
        <v>8327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8322</v>
      </c>
      <c r="R1311" t="s">
        <v>8333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8">
        <v>3400</v>
      </c>
      <c r="E1312" s="6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8324</v>
      </c>
      <c r="R1312" t="s">
        <v>8327</v>
      </c>
      <c r="S1312" s="14">
        <f t="shared" si="102"/>
        <v>41964.716319444444</v>
      </c>
      <c r="T1312" s="14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8">
        <v>3000</v>
      </c>
      <c r="E1313" s="6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8324</v>
      </c>
      <c r="R1313" t="s">
        <v>8327</v>
      </c>
      <c r="S1313" s="14">
        <f t="shared" si="102"/>
        <v>42483.675208333334</v>
      </c>
      <c r="T1313" s="14">
        <f t="shared" si="103"/>
        <v>42522.789583333331</v>
      </c>
      <c r="U1313">
        <f t="shared" si="104"/>
        <v>2016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8314</v>
      </c>
      <c r="R1314" t="s">
        <v>8315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8">
        <v>4000</v>
      </c>
      <c r="E1315" s="6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8324</v>
      </c>
      <c r="R1315" t="s">
        <v>8327</v>
      </c>
      <c r="S1315" s="14">
        <f t="shared" si="102"/>
        <v>41829.788252314815</v>
      </c>
      <c r="T1315" s="14">
        <f t="shared" si="103"/>
        <v>41839.208333333336</v>
      </c>
      <c r="U1315">
        <f t="shared" si="104"/>
        <v>2014</v>
      </c>
    </row>
    <row r="1316" spans="1:21" ht="48" x14ac:dyDescent="0.2">
      <c r="A1316">
        <v>75</v>
      </c>
      <c r="B1316" s="3" t="s">
        <v>77</v>
      </c>
      <c r="C1316" s="3" t="s">
        <v>4186</v>
      </c>
      <c r="D1316" s="8">
        <v>3500</v>
      </c>
      <c r="E1316" s="6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8322</v>
      </c>
      <c r="R1316" t="s">
        <v>8344</v>
      </c>
      <c r="S1316" s="14">
        <f t="shared" si="102"/>
        <v>41357.209166666667</v>
      </c>
      <c r="T1316" s="14">
        <f t="shared" si="103"/>
        <v>41387.209166666667</v>
      </c>
      <c r="U1316">
        <f t="shared" si="104"/>
        <v>2013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8328</v>
      </c>
      <c r="R1317" t="s">
        <v>8332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8324</v>
      </c>
      <c r="R1318" t="s">
        <v>8327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8324</v>
      </c>
      <c r="R1319" t="s">
        <v>8327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8328</v>
      </c>
      <c r="R1320" t="s">
        <v>8329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8328</v>
      </c>
      <c r="R1321" t="s">
        <v>8339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8328</v>
      </c>
      <c r="R1322" t="s">
        <v>8332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8324</v>
      </c>
      <c r="R1323" t="s">
        <v>8327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8324</v>
      </c>
      <c r="R1324" t="s">
        <v>8327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8328</v>
      </c>
      <c r="R1325" t="s">
        <v>8329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8324</v>
      </c>
      <c r="R1326" t="s">
        <v>8327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8324</v>
      </c>
      <c r="R1327" t="s">
        <v>8327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8324</v>
      </c>
      <c r="R1328" t="s">
        <v>8327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8322</v>
      </c>
      <c r="R1329" t="s">
        <v>8344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8324</v>
      </c>
      <c r="R1330" t="s">
        <v>8327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8324</v>
      </c>
      <c r="R1331" t="s">
        <v>8327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8">
        <v>4000</v>
      </c>
      <c r="E1332" s="6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8324</v>
      </c>
      <c r="R1332" t="s">
        <v>8327</v>
      </c>
      <c r="S1332" s="14">
        <f t="shared" si="102"/>
        <v>41794.817523148151</v>
      </c>
      <c r="T1332" s="14">
        <f t="shared" si="103"/>
        <v>41824.458333333336</v>
      </c>
      <c r="U1332">
        <f t="shared" si="104"/>
        <v>2014</v>
      </c>
    </row>
    <row r="1333" spans="1:21" ht="48" x14ac:dyDescent="0.2">
      <c r="A1333">
        <v>3049</v>
      </c>
      <c r="B1333" s="3" t="s">
        <v>3049</v>
      </c>
      <c r="C1333" s="3" t="s">
        <v>7159</v>
      </c>
      <c r="D1333" s="8">
        <v>3750</v>
      </c>
      <c r="E1333" s="6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8324</v>
      </c>
      <c r="R1333" t="s">
        <v>8325</v>
      </c>
      <c r="S1333" s="14">
        <f t="shared" si="102"/>
        <v>42139.014525462961</v>
      </c>
      <c r="T1333" s="14">
        <f t="shared" si="103"/>
        <v>42169.014525462961</v>
      </c>
      <c r="U1333">
        <f t="shared" si="104"/>
        <v>2015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8314</v>
      </c>
      <c r="R1334" t="s">
        <v>8315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8322</v>
      </c>
      <c r="R1335" t="s">
        <v>8323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8322</v>
      </c>
      <c r="R1336" t="s">
        <v>8344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8312</v>
      </c>
      <c r="R1337" t="s">
        <v>8334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8328</v>
      </c>
      <c r="R1338" t="s">
        <v>8329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8328</v>
      </c>
      <c r="R1339" t="s">
        <v>8332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8324</v>
      </c>
      <c r="R1340" t="s">
        <v>8325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8328</v>
      </c>
      <c r="R1341" t="s">
        <v>8329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8328</v>
      </c>
      <c r="R1342" t="s">
        <v>8332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8328</v>
      </c>
      <c r="R1343" t="s">
        <v>8342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8324</v>
      </c>
      <c r="R1344" t="s">
        <v>8327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8328</v>
      </c>
      <c r="R1345" t="s">
        <v>8342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8324</v>
      </c>
      <c r="R1346" t="s">
        <v>8327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8324</v>
      </c>
      <c r="R1347" t="s">
        <v>8327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8324</v>
      </c>
      <c r="R1348" t="s">
        <v>8327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8324</v>
      </c>
      <c r="R1349" t="s">
        <v>8327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8324</v>
      </c>
      <c r="R1350" t="s">
        <v>8327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8314</v>
      </c>
      <c r="R1351" t="s">
        <v>8315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8322</v>
      </c>
      <c r="R1352" t="s">
        <v>8323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8328</v>
      </c>
      <c r="R1353" t="s">
        <v>8339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8324</v>
      </c>
      <c r="R1354" t="s">
        <v>8327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8324</v>
      </c>
      <c r="R1355" t="s">
        <v>8327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8324</v>
      </c>
      <c r="R1356" t="s">
        <v>8336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8328</v>
      </c>
      <c r="R1357" t="s">
        <v>8332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8309</v>
      </c>
      <c r="R1358" t="s">
        <v>8310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8309</v>
      </c>
      <c r="R1359" t="s">
        <v>8343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8328</v>
      </c>
      <c r="R1360" t="s">
        <v>8342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8324</v>
      </c>
      <c r="R1361" t="s">
        <v>8327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8324</v>
      </c>
      <c r="R1362" t="s">
        <v>8327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8328</v>
      </c>
      <c r="R1363" t="s">
        <v>8332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8324</v>
      </c>
      <c r="R1364" t="s">
        <v>8336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8328</v>
      </c>
      <c r="R1365" t="s">
        <v>8342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8328</v>
      </c>
      <c r="R1366" t="s">
        <v>8329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8322</v>
      </c>
      <c r="R1367" t="s">
        <v>8323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8324</v>
      </c>
      <c r="R1368" t="s">
        <v>8327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8324</v>
      </c>
      <c r="R1369" t="s">
        <v>8327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8324</v>
      </c>
      <c r="R1370" t="s">
        <v>8327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8322</v>
      </c>
      <c r="R1371" t="s">
        <v>8333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8322</v>
      </c>
      <c r="R1372" t="s">
        <v>8344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8324</v>
      </c>
      <c r="R1373" t="s">
        <v>8327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8328</v>
      </c>
      <c r="R1374" t="s">
        <v>8342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8328</v>
      </c>
      <c r="R1375" t="s">
        <v>8337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8324</v>
      </c>
      <c r="R1376" t="s">
        <v>8327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8324</v>
      </c>
      <c r="R1377" t="s">
        <v>8327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8324</v>
      </c>
      <c r="R1378" t="s">
        <v>8327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8324</v>
      </c>
      <c r="R1379" t="s">
        <v>8327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8328</v>
      </c>
      <c r="R1380" t="s">
        <v>8332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8322</v>
      </c>
      <c r="R1381" t="s">
        <v>8323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8324</v>
      </c>
      <c r="R1382" t="s">
        <v>8327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8322</v>
      </c>
      <c r="R1383" t="s">
        <v>8344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8322</v>
      </c>
      <c r="R1384" t="s">
        <v>8344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8312</v>
      </c>
      <c r="R1385" t="s">
        <v>8353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8324</v>
      </c>
      <c r="R1386" t="s">
        <v>8327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8328</v>
      </c>
      <c r="R1387" t="s">
        <v>8332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8324</v>
      </c>
      <c r="R1388" t="s">
        <v>8327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8309</v>
      </c>
      <c r="R1389" t="s">
        <v>8311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8312</v>
      </c>
      <c r="R1390" t="s">
        <v>8334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8309</v>
      </c>
      <c r="R1391" t="s">
        <v>8311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8324</v>
      </c>
      <c r="R1392" t="s">
        <v>8327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8328</v>
      </c>
      <c r="R1393" t="s">
        <v>8330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8324</v>
      </c>
      <c r="R1394" t="s">
        <v>8327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8324</v>
      </c>
      <c r="R1395" t="s">
        <v>8336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8">
        <v>5000</v>
      </c>
      <c r="E1396" s="6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8324</v>
      </c>
      <c r="R1396" t="s">
        <v>8327</v>
      </c>
      <c r="S1396" s="14">
        <f t="shared" si="107"/>
        <v>42053.049375000002</v>
      </c>
      <c r="T1396" s="14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8">
        <v>3500</v>
      </c>
      <c r="E1397" s="6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8324</v>
      </c>
      <c r="R1397" t="s">
        <v>8327</v>
      </c>
      <c r="S1397" s="14">
        <f t="shared" si="107"/>
        <v>41820.62809027778</v>
      </c>
      <c r="T1397" s="14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8324</v>
      </c>
      <c r="R1398" t="s">
        <v>8327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8324</v>
      </c>
      <c r="R1399" t="s">
        <v>8327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8322</v>
      </c>
      <c r="R1400" t="s">
        <v>8323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8324</v>
      </c>
      <c r="R1401" t="s">
        <v>8325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8324</v>
      </c>
      <c r="R1402" t="s">
        <v>8327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8322</v>
      </c>
      <c r="R1403" t="s">
        <v>8333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8322</v>
      </c>
      <c r="R1404" t="s">
        <v>8344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64" x14ac:dyDescent="0.2">
      <c r="A1405">
        <v>1679</v>
      </c>
      <c r="B1405" s="3" t="s">
        <v>1680</v>
      </c>
      <c r="C1405" s="3" t="s">
        <v>5789</v>
      </c>
      <c r="D1405" s="8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8328</v>
      </c>
      <c r="R1405" t="s">
        <v>8339</v>
      </c>
      <c r="S1405" s="14">
        <f t="shared" si="107"/>
        <v>40723.068807870368</v>
      </c>
      <c r="T1405" s="14">
        <f t="shared" si="108"/>
        <v>40746.068807870368</v>
      </c>
      <c r="U1405">
        <f t="shared" si="109"/>
        <v>2011</v>
      </c>
    </row>
    <row r="1406" spans="1:21" ht="32" x14ac:dyDescent="0.2">
      <c r="A1406">
        <v>831</v>
      </c>
      <c r="B1406" s="3" t="s">
        <v>832</v>
      </c>
      <c r="C1406" s="3" t="s">
        <v>4941</v>
      </c>
      <c r="D1406" s="8">
        <v>1500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8328</v>
      </c>
      <c r="R1406" t="s">
        <v>8332</v>
      </c>
      <c r="S1406" s="14">
        <f t="shared" si="107"/>
        <v>40996.646921296298</v>
      </c>
      <c r="T1406" s="14">
        <f t="shared" si="108"/>
        <v>41026.646921296298</v>
      </c>
      <c r="U1406">
        <f t="shared" si="109"/>
        <v>2012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8309</v>
      </c>
      <c r="R1407" t="s">
        <v>8311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8324</v>
      </c>
      <c r="R1408" t="s">
        <v>8327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8324</v>
      </c>
      <c r="R1409" t="s">
        <v>8327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8324</v>
      </c>
      <c r="R1410" t="s">
        <v>8327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32" x14ac:dyDescent="0.2">
      <c r="A1411">
        <v>2600</v>
      </c>
      <c r="B1411" s="3" t="s">
        <v>2600</v>
      </c>
      <c r="C1411" s="3" t="s">
        <v>6710</v>
      </c>
      <c r="D1411" s="8">
        <v>50000</v>
      </c>
      <c r="E1411" s="6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ROUND(E1411/L1411,2)</f>
        <v>115.53</v>
      </c>
      <c r="Q1411" s="10" t="s">
        <v>8320</v>
      </c>
      <c r="R1411" t="s">
        <v>8346</v>
      </c>
      <c r="S1411" s="14">
        <f t="shared" ref="S1411:S1474" si="112">(((J1411/60)/60)/24)+DATE(1970,1,1)</f>
        <v>42394.900462962964</v>
      </c>
      <c r="T1411" s="14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x14ac:dyDescent="0.2">
      <c r="A1412">
        <v>2165</v>
      </c>
      <c r="B1412" s="3" t="s">
        <v>2166</v>
      </c>
      <c r="C1412" s="3" t="s">
        <v>6275</v>
      </c>
      <c r="D1412" s="8">
        <v>2500</v>
      </c>
      <c r="E1412" s="6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8328</v>
      </c>
      <c r="R1412" t="s">
        <v>8332</v>
      </c>
      <c r="S1412" s="14">
        <f t="shared" si="112"/>
        <v>42438.667071759264</v>
      </c>
      <c r="T1412" s="14">
        <f t="shared" si="113"/>
        <v>42468.625405092593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8328</v>
      </c>
      <c r="R1413" t="s">
        <v>8329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8324</v>
      </c>
      <c r="R1414" t="s">
        <v>8327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8328</v>
      </c>
      <c r="R1415" t="s">
        <v>8339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8328</v>
      </c>
      <c r="R1416" t="s">
        <v>8329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8324</v>
      </c>
      <c r="R1417" t="s">
        <v>8327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8324</v>
      </c>
      <c r="R1418" t="s">
        <v>8325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8324</v>
      </c>
      <c r="R1419" t="s">
        <v>8327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8328</v>
      </c>
      <c r="R1420" t="s">
        <v>8329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8328</v>
      </c>
      <c r="R1421" t="s">
        <v>8332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8309</v>
      </c>
      <c r="R1422" t="s">
        <v>8311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8309</v>
      </c>
      <c r="R1423" t="s">
        <v>8341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8312</v>
      </c>
      <c r="R1424" t="s">
        <v>8350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8317</v>
      </c>
      <c r="R1425" t="s">
        <v>8335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8324</v>
      </c>
      <c r="R1426" t="s">
        <v>8327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8324</v>
      </c>
      <c r="R1427" t="s">
        <v>8327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8322</v>
      </c>
      <c r="R1428" t="s">
        <v>8344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8324</v>
      </c>
      <c r="R1429" t="s">
        <v>8327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8322</v>
      </c>
      <c r="R1430" t="s">
        <v>8344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8309</v>
      </c>
      <c r="R1431" t="s">
        <v>8316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8324</v>
      </c>
      <c r="R1432" t="s">
        <v>8327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8322</v>
      </c>
      <c r="R1433" t="s">
        <v>8333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8320</v>
      </c>
      <c r="R1434" t="s">
        <v>8346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8">
        <v>3000</v>
      </c>
      <c r="E1435" s="6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8324</v>
      </c>
      <c r="R1435" t="s">
        <v>8327</v>
      </c>
      <c r="S1435" s="14">
        <f t="shared" si="112"/>
        <v>42483.015694444446</v>
      </c>
      <c r="T1435" s="14">
        <f t="shared" si="113"/>
        <v>42489.290972222225</v>
      </c>
      <c r="U1435">
        <f t="shared" si="114"/>
        <v>2016</v>
      </c>
    </row>
    <row r="1436" spans="1:21" ht="48" x14ac:dyDescent="0.2">
      <c r="A1436">
        <v>2115</v>
      </c>
      <c r="B1436" s="3" t="s">
        <v>2116</v>
      </c>
      <c r="C1436" s="3" t="s">
        <v>6225</v>
      </c>
      <c r="D1436" s="8">
        <v>1500</v>
      </c>
      <c r="E1436" s="6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8328</v>
      </c>
      <c r="R1436" t="s">
        <v>8329</v>
      </c>
      <c r="S1436" s="14">
        <f t="shared" si="112"/>
        <v>40564.081030092595</v>
      </c>
      <c r="T1436" s="14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8324</v>
      </c>
      <c r="R1437" t="s">
        <v>8327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8328</v>
      </c>
      <c r="R1438" t="s">
        <v>8329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8328</v>
      </c>
      <c r="R1439" t="s">
        <v>8332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8312</v>
      </c>
      <c r="R1440" t="s">
        <v>8313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8324</v>
      </c>
      <c r="R1441" t="s">
        <v>8327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8324</v>
      </c>
      <c r="R1442" t="s">
        <v>8327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8328</v>
      </c>
      <c r="R1443" t="s">
        <v>8329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8322</v>
      </c>
      <c r="R1444" t="s">
        <v>8323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8">
        <v>3350</v>
      </c>
      <c r="E1445" s="6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8324</v>
      </c>
      <c r="R1445" t="s">
        <v>8327</v>
      </c>
      <c r="S1445" s="14">
        <f t="shared" si="112"/>
        <v>42510.798854166671</v>
      </c>
      <c r="T1445" s="14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8324</v>
      </c>
      <c r="R1446" t="s">
        <v>8327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8" x14ac:dyDescent="0.2">
      <c r="A1447">
        <v>1358</v>
      </c>
      <c r="B1447" s="3" t="s">
        <v>1359</v>
      </c>
      <c r="C1447" s="3" t="s">
        <v>5468</v>
      </c>
      <c r="D1447" s="8">
        <v>3000</v>
      </c>
      <c r="E1447" s="6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8312</v>
      </c>
      <c r="R1447" t="s">
        <v>8334</v>
      </c>
      <c r="S1447" s="14">
        <f t="shared" si="112"/>
        <v>40689.570868055554</v>
      </c>
      <c r="T1447" s="14">
        <f t="shared" si="113"/>
        <v>40719.570868055554</v>
      </c>
      <c r="U1447">
        <f t="shared" si="114"/>
        <v>2011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8328</v>
      </c>
      <c r="R1448" t="s">
        <v>8329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8324</v>
      </c>
      <c r="R1449" t="s">
        <v>8327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8328</v>
      </c>
      <c r="R1450" t="s">
        <v>8329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8324</v>
      </c>
      <c r="R1451" t="s">
        <v>8327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8309</v>
      </c>
      <c r="R1452" t="s">
        <v>8341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8324</v>
      </c>
      <c r="R1453" t="s">
        <v>8327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8312</v>
      </c>
      <c r="R1454" t="s">
        <v>8334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8309</v>
      </c>
      <c r="R1455" t="s">
        <v>8311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8324</v>
      </c>
      <c r="R1456" t="s">
        <v>8327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8324</v>
      </c>
      <c r="R1457" t="s">
        <v>8327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8309</v>
      </c>
      <c r="R1458" t="s">
        <v>8316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8328</v>
      </c>
      <c r="R1459" t="s">
        <v>8332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8317</v>
      </c>
      <c r="R1460" t="s">
        <v>8335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8324</v>
      </c>
      <c r="R1461" t="s">
        <v>8327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8322</v>
      </c>
      <c r="R1462" t="s">
        <v>8333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8324</v>
      </c>
      <c r="R1463" t="s">
        <v>8327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8324</v>
      </c>
      <c r="R1464" t="s">
        <v>8327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8324</v>
      </c>
      <c r="R1465" t="s">
        <v>8327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8324</v>
      </c>
      <c r="R1466" t="s">
        <v>8327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8324</v>
      </c>
      <c r="R1467" t="s">
        <v>8327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8324</v>
      </c>
      <c r="R1468" t="s">
        <v>8327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8" x14ac:dyDescent="0.2">
      <c r="A1469">
        <v>2932</v>
      </c>
      <c r="B1469" s="3" t="s">
        <v>2932</v>
      </c>
      <c r="C1469" s="3" t="s">
        <v>7042</v>
      </c>
      <c r="D1469" s="8">
        <v>3100</v>
      </c>
      <c r="E1469" s="6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8324</v>
      </c>
      <c r="R1469" t="s">
        <v>8336</v>
      </c>
      <c r="S1469" s="14">
        <f t="shared" si="112"/>
        <v>42025.164780092593</v>
      </c>
      <c r="T1469" s="14">
        <f t="shared" si="113"/>
        <v>42056.458333333328</v>
      </c>
      <c r="U1469">
        <f t="shared" si="114"/>
        <v>2015</v>
      </c>
    </row>
    <row r="1470" spans="1:21" ht="48" x14ac:dyDescent="0.2">
      <c r="A1470">
        <v>2444</v>
      </c>
      <c r="B1470" s="3" t="s">
        <v>2445</v>
      </c>
      <c r="C1470" s="3" t="s">
        <v>6554</v>
      </c>
      <c r="D1470" s="8">
        <v>3000</v>
      </c>
      <c r="E1470" s="6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8320</v>
      </c>
      <c r="R1470" t="s">
        <v>8321</v>
      </c>
      <c r="S1470" s="14">
        <f t="shared" si="112"/>
        <v>42485.754525462966</v>
      </c>
      <c r="T1470" s="14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8324</v>
      </c>
      <c r="R1471" t="s">
        <v>8327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8324</v>
      </c>
      <c r="R1472" t="s">
        <v>8327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8328</v>
      </c>
      <c r="R1473" t="s">
        <v>8329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8328</v>
      </c>
      <c r="R1474" t="s">
        <v>8329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8328</v>
      </c>
      <c r="R1475" t="s">
        <v>8329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8328</v>
      </c>
      <c r="R1476" t="s">
        <v>8332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8314</v>
      </c>
      <c r="R1477" t="s">
        <v>8315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8324</v>
      </c>
      <c r="R1478" t="s">
        <v>8325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8317</v>
      </c>
      <c r="R1479" t="s">
        <v>8318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8312</v>
      </c>
      <c r="R1480" t="s">
        <v>8334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8328</v>
      </c>
      <c r="R1481" t="s">
        <v>8332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8309</v>
      </c>
      <c r="R1482" t="s">
        <v>8311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8314</v>
      </c>
      <c r="R1483" t="s">
        <v>8315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8328</v>
      </c>
      <c r="R1484" t="s">
        <v>8329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8324</v>
      </c>
      <c r="R1485" t="s">
        <v>8327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8328</v>
      </c>
      <c r="R1486" t="s">
        <v>8329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8" x14ac:dyDescent="0.2">
      <c r="A1487">
        <v>1179</v>
      </c>
      <c r="B1487" s="3" t="s">
        <v>1180</v>
      </c>
      <c r="C1487" s="3" t="s">
        <v>5289</v>
      </c>
      <c r="D1487" s="8">
        <v>60000</v>
      </c>
      <c r="E1487" s="6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8320</v>
      </c>
      <c r="R1487" t="s">
        <v>8346</v>
      </c>
      <c r="S1487" s="14">
        <f t="shared" si="117"/>
        <v>42275.720219907409</v>
      </c>
      <c r="T1487" s="14">
        <f t="shared" si="118"/>
        <v>42305.720219907409</v>
      </c>
      <c r="U1487">
        <f t="shared" si="119"/>
        <v>2015</v>
      </c>
    </row>
    <row r="1488" spans="1:21" ht="48" x14ac:dyDescent="0.2">
      <c r="A1488">
        <v>896</v>
      </c>
      <c r="B1488" s="3" t="s">
        <v>897</v>
      </c>
      <c r="C1488" s="3" t="s">
        <v>5006</v>
      </c>
      <c r="D1488" s="8">
        <v>8000</v>
      </c>
      <c r="E1488" s="6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8328</v>
      </c>
      <c r="R1488" t="s">
        <v>8329</v>
      </c>
      <c r="S1488" s="14">
        <f t="shared" si="117"/>
        <v>42218.872986111113</v>
      </c>
      <c r="T1488" s="14">
        <f t="shared" si="118"/>
        <v>42244.166666666672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8328</v>
      </c>
      <c r="R1489" t="s">
        <v>8342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8324</v>
      </c>
      <c r="R1490" t="s">
        <v>8327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8328</v>
      </c>
      <c r="R1491" t="s">
        <v>8330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8324</v>
      </c>
      <c r="R1492" t="s">
        <v>8336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8324</v>
      </c>
      <c r="R1493" t="s">
        <v>8327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8324</v>
      </c>
      <c r="R1494" t="s">
        <v>8327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8314</v>
      </c>
      <c r="R1495" t="s">
        <v>8354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8322</v>
      </c>
      <c r="R1496" t="s">
        <v>8323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8309</v>
      </c>
      <c r="R1497" t="s">
        <v>8316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8324</v>
      </c>
      <c r="R1498" t="s">
        <v>8327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8309</v>
      </c>
      <c r="R1499" t="s">
        <v>8316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8309</v>
      </c>
      <c r="R1500" t="s">
        <v>8316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8328</v>
      </c>
      <c r="R1501" t="s">
        <v>8332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8324</v>
      </c>
      <c r="R1502" t="s">
        <v>8327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8324</v>
      </c>
      <c r="R1503" t="s">
        <v>8327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8324</v>
      </c>
      <c r="R1504" t="s">
        <v>8325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8324</v>
      </c>
      <c r="R1505" t="s">
        <v>8327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8328</v>
      </c>
      <c r="R1506" t="s">
        <v>8332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8328</v>
      </c>
      <c r="R1507" t="s">
        <v>8331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8314</v>
      </c>
      <c r="R1508" t="s">
        <v>8315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8324</v>
      </c>
      <c r="R1509" t="s">
        <v>8327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8324</v>
      </c>
      <c r="R1510" t="s">
        <v>8327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8">
        <v>3000</v>
      </c>
      <c r="E1511" s="6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8324</v>
      </c>
      <c r="R1511" t="s">
        <v>8327</v>
      </c>
      <c r="S1511" s="14">
        <f t="shared" si="117"/>
        <v>42675.832465277781</v>
      </c>
      <c r="T1511" s="14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8">
        <v>2500</v>
      </c>
      <c r="E1512" s="6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8324</v>
      </c>
      <c r="R1512" t="s">
        <v>8327</v>
      </c>
      <c r="S1512" s="14">
        <f t="shared" si="117"/>
        <v>41772.105937500004</v>
      </c>
      <c r="T1512" s="14">
        <f t="shared" si="118"/>
        <v>41803.916666666664</v>
      </c>
      <c r="U1512">
        <f t="shared" si="119"/>
        <v>2014</v>
      </c>
    </row>
    <row r="1513" spans="1:21" ht="32" x14ac:dyDescent="0.2">
      <c r="A1513">
        <v>1310</v>
      </c>
      <c r="B1513" s="3" t="s">
        <v>1311</v>
      </c>
      <c r="C1513" s="3" t="s">
        <v>5420</v>
      </c>
      <c r="D1513" s="8">
        <v>20000</v>
      </c>
      <c r="E1513" s="6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8309</v>
      </c>
      <c r="R1513" t="s">
        <v>8311</v>
      </c>
      <c r="S1513" s="14">
        <f t="shared" si="117"/>
        <v>42556.667245370365</v>
      </c>
      <c r="T1513" s="14">
        <f t="shared" si="118"/>
        <v>42601.667245370365</v>
      </c>
      <c r="U1513">
        <f t="shared" si="119"/>
        <v>2016</v>
      </c>
    </row>
    <row r="1514" spans="1:21" ht="48" x14ac:dyDescent="0.2">
      <c r="A1514">
        <v>114</v>
      </c>
      <c r="B1514" s="3" t="s">
        <v>116</v>
      </c>
      <c r="C1514" s="3" t="s">
        <v>4225</v>
      </c>
      <c r="D1514" s="8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8322</v>
      </c>
      <c r="R1514" t="s">
        <v>8344</v>
      </c>
      <c r="S1514" s="14">
        <f t="shared" si="117"/>
        <v>40861.27416666667</v>
      </c>
      <c r="T1514" s="14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8324</v>
      </c>
      <c r="R1515" t="s">
        <v>8327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8324</v>
      </c>
      <c r="R1516" t="s">
        <v>8327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8324</v>
      </c>
      <c r="R1517" t="s">
        <v>8327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8324</v>
      </c>
      <c r="R1518" t="s">
        <v>8327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8324</v>
      </c>
      <c r="R1519" t="s">
        <v>8327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8324</v>
      </c>
      <c r="R1520" t="s">
        <v>8327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8324</v>
      </c>
      <c r="R1521" t="s">
        <v>8327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8312</v>
      </c>
      <c r="R1522" t="s">
        <v>8334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8317</v>
      </c>
      <c r="R1523" t="s">
        <v>8318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8324</v>
      </c>
      <c r="R1524" t="s">
        <v>8327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8328</v>
      </c>
      <c r="R1525" t="s">
        <v>8339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8309</v>
      </c>
      <c r="R1526" t="s">
        <v>8311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8324</v>
      </c>
      <c r="R1527" t="s">
        <v>8327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8">
        <v>3000</v>
      </c>
      <c r="E1528" s="6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8324</v>
      </c>
      <c r="R1528" t="s">
        <v>8327</v>
      </c>
      <c r="S1528" s="14">
        <f t="shared" si="117"/>
        <v>42192.64707175926</v>
      </c>
      <c r="T1528" s="14">
        <f t="shared" si="118"/>
        <v>42222.64707175926</v>
      </c>
      <c r="U1528">
        <f t="shared" si="119"/>
        <v>2015</v>
      </c>
    </row>
    <row r="1529" spans="1:21" ht="48" x14ac:dyDescent="0.2">
      <c r="A1529">
        <v>1390</v>
      </c>
      <c r="B1529" s="3" t="s">
        <v>1391</v>
      </c>
      <c r="C1529" s="3" t="s">
        <v>5500</v>
      </c>
      <c r="D1529" s="8">
        <v>2800</v>
      </c>
      <c r="E1529" s="6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8328</v>
      </c>
      <c r="R1529" t="s">
        <v>8332</v>
      </c>
      <c r="S1529" s="14">
        <f t="shared" si="117"/>
        <v>42087.803310185183</v>
      </c>
      <c r="T1529" s="14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8324</v>
      </c>
      <c r="R1530" t="s">
        <v>8327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8324</v>
      </c>
      <c r="R1531" t="s">
        <v>8327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8">
        <v>5000</v>
      </c>
      <c r="E1532" s="6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8324</v>
      </c>
      <c r="R1532" t="s">
        <v>8327</v>
      </c>
      <c r="S1532" s="14">
        <f t="shared" si="117"/>
        <v>42235.117476851854</v>
      </c>
      <c r="T1532" s="14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8324</v>
      </c>
      <c r="R1533" t="s">
        <v>8327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32" x14ac:dyDescent="0.2">
      <c r="A1534">
        <v>837</v>
      </c>
      <c r="B1534" s="3" t="s">
        <v>838</v>
      </c>
      <c r="C1534" s="3" t="s">
        <v>4947</v>
      </c>
      <c r="D1534" s="8">
        <v>2500</v>
      </c>
      <c r="E1534" s="6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8328</v>
      </c>
      <c r="R1534" t="s">
        <v>8332</v>
      </c>
      <c r="S1534" s="14">
        <f t="shared" si="117"/>
        <v>41730.998402777775</v>
      </c>
      <c r="T1534" s="14">
        <f t="shared" si="118"/>
        <v>41760.998402777775</v>
      </c>
      <c r="U1534">
        <f t="shared" si="119"/>
        <v>2014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8322</v>
      </c>
      <c r="R1535" t="s">
        <v>8323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8322</v>
      </c>
      <c r="R1536" t="s">
        <v>8323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8324</v>
      </c>
      <c r="R1537" t="s">
        <v>8327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8324</v>
      </c>
      <c r="R1538" t="s">
        <v>8325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8324</v>
      </c>
      <c r="R1539" t="s">
        <v>8325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8324</v>
      </c>
      <c r="R1540" t="s">
        <v>8327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8322</v>
      </c>
      <c r="R1541" t="s">
        <v>8326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8324</v>
      </c>
      <c r="R1542" t="s">
        <v>8327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8324</v>
      </c>
      <c r="R1543" t="s">
        <v>8327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8328</v>
      </c>
      <c r="R1544" t="s">
        <v>8332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8328</v>
      </c>
      <c r="R1545" t="s">
        <v>8332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8309</v>
      </c>
      <c r="R1546" t="s">
        <v>8311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8324</v>
      </c>
      <c r="R1547" t="s">
        <v>8327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8322</v>
      </c>
      <c r="R1548" t="s">
        <v>8323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8322</v>
      </c>
      <c r="R1549" t="s">
        <v>8333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8324</v>
      </c>
      <c r="R1550" t="s">
        <v>8336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8309</v>
      </c>
      <c r="R1551" t="s">
        <v>8311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8312</v>
      </c>
      <c r="R1552" t="s">
        <v>8334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8328</v>
      </c>
      <c r="R1553" t="s">
        <v>8329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8324</v>
      </c>
      <c r="R1554" t="s">
        <v>8327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8328</v>
      </c>
      <c r="R1555" t="s">
        <v>8342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8328</v>
      </c>
      <c r="R1556" t="s">
        <v>8332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8324</v>
      </c>
      <c r="R1557" t="s">
        <v>8327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8322</v>
      </c>
      <c r="R1558" t="s">
        <v>8326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8328</v>
      </c>
      <c r="R1559" t="s">
        <v>8332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8328</v>
      </c>
      <c r="R1560" t="s">
        <v>8329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8324</v>
      </c>
      <c r="R1561" t="s">
        <v>8327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8324</v>
      </c>
      <c r="R1562" t="s">
        <v>8327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8324</v>
      </c>
      <c r="R1563" t="s">
        <v>8327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8324</v>
      </c>
      <c r="R1564" t="s">
        <v>8327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8324</v>
      </c>
      <c r="R1565" t="s">
        <v>8336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8324</v>
      </c>
      <c r="R1566" t="s">
        <v>8336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8322</v>
      </c>
      <c r="R1567" t="s">
        <v>8340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8324</v>
      </c>
      <c r="R1568" t="s">
        <v>8327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8317</v>
      </c>
      <c r="R1569" t="s">
        <v>8318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8317</v>
      </c>
      <c r="R1570" t="s">
        <v>8335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8309</v>
      </c>
      <c r="R1571" t="s">
        <v>8319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8309</v>
      </c>
      <c r="R1572" t="s">
        <v>8311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8324</v>
      </c>
      <c r="R1573" t="s">
        <v>8327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8324</v>
      </c>
      <c r="R1574" t="s">
        <v>8327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8314</v>
      </c>
      <c r="R1575" t="s">
        <v>8315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8324</v>
      </c>
      <c r="R1576" t="s">
        <v>8327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8328</v>
      </c>
      <c r="R1577" t="s">
        <v>8332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8328</v>
      </c>
      <c r="R1578" t="s">
        <v>8329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8324</v>
      </c>
      <c r="R1579" t="s">
        <v>8327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8322</v>
      </c>
      <c r="R1580" t="s">
        <v>8323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8324</v>
      </c>
      <c r="R1581" t="s">
        <v>8327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8324</v>
      </c>
      <c r="R1582" t="s">
        <v>8327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8328</v>
      </c>
      <c r="R1583" t="s">
        <v>8332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8309</v>
      </c>
      <c r="R1584" t="s">
        <v>8311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8309</v>
      </c>
      <c r="R1585" t="s">
        <v>8310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8328</v>
      </c>
      <c r="R1586" t="s">
        <v>8339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8324</v>
      </c>
      <c r="R1587" t="s">
        <v>8327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8324</v>
      </c>
      <c r="R1588" t="s">
        <v>8327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8320</v>
      </c>
      <c r="R1589" t="s">
        <v>8346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8324</v>
      </c>
      <c r="R1590" t="s">
        <v>8327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8324</v>
      </c>
      <c r="R1591" t="s">
        <v>8327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8324</v>
      </c>
      <c r="R1592" t="s">
        <v>8336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8324</v>
      </c>
      <c r="R1593" t="s">
        <v>8327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8324</v>
      </c>
      <c r="R1594" t="s">
        <v>8327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8309</v>
      </c>
      <c r="R1595" t="s">
        <v>8311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8328</v>
      </c>
      <c r="R1596" t="s">
        <v>8332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8328</v>
      </c>
      <c r="R1597" t="s">
        <v>8332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8309</v>
      </c>
      <c r="R1598" t="s">
        <v>8341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8328</v>
      </c>
      <c r="R1599" t="s">
        <v>8332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8322</v>
      </c>
      <c r="R1600" t="s">
        <v>8323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8328</v>
      </c>
      <c r="R1601" t="s">
        <v>8339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8328</v>
      </c>
      <c r="R1602" t="s">
        <v>8332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8324</v>
      </c>
      <c r="R1603" t="s">
        <v>8327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8324</v>
      </c>
      <c r="R1604" t="s">
        <v>8327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8324</v>
      </c>
      <c r="R1605" t="s">
        <v>8327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8">
        <v>12000</v>
      </c>
      <c r="E1606" s="6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8324</v>
      </c>
      <c r="R1606" t="s">
        <v>8327</v>
      </c>
      <c r="S1606" s="14">
        <f t="shared" si="127"/>
        <v>42192.905694444446</v>
      </c>
      <c r="T1606" s="14">
        <f t="shared" si="128"/>
        <v>42236.711805555555</v>
      </c>
      <c r="U1606">
        <f t="shared" si="129"/>
        <v>2015</v>
      </c>
    </row>
    <row r="1607" spans="1:21" ht="48" x14ac:dyDescent="0.2">
      <c r="A1607">
        <v>2626</v>
      </c>
      <c r="B1607" s="3" t="s">
        <v>2626</v>
      </c>
      <c r="C1607" s="3" t="s">
        <v>6736</v>
      </c>
      <c r="D1607" s="8">
        <v>2500</v>
      </c>
      <c r="E1607" s="6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8309</v>
      </c>
      <c r="R1607" t="s">
        <v>8316</v>
      </c>
      <c r="S1607" s="14">
        <f t="shared" si="127"/>
        <v>42128.628113425926</v>
      </c>
      <c r="T1607" s="14">
        <f t="shared" si="128"/>
        <v>42158.628113425926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8328</v>
      </c>
      <c r="R1608" t="s">
        <v>8339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8317</v>
      </c>
      <c r="R1609" t="s">
        <v>8345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8324</v>
      </c>
      <c r="R1610" t="s">
        <v>8327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8322</v>
      </c>
      <c r="R1611" t="s">
        <v>8333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8324</v>
      </c>
      <c r="R1612" t="s">
        <v>8327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8322</v>
      </c>
      <c r="R1613" t="s">
        <v>8340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8324</v>
      </c>
      <c r="R1614" t="s">
        <v>8327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8312</v>
      </c>
      <c r="R1615" t="s">
        <v>8334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8328</v>
      </c>
      <c r="R1616" t="s">
        <v>8329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8328</v>
      </c>
      <c r="R1617" t="s">
        <v>8332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8324</v>
      </c>
      <c r="R1618" t="s">
        <v>8336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8309</v>
      </c>
      <c r="R1619" t="s">
        <v>8343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8324</v>
      </c>
      <c r="R1620" t="s">
        <v>8327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8317</v>
      </c>
      <c r="R1621" t="s">
        <v>8335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8320</v>
      </c>
      <c r="R1622" t="s">
        <v>8321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8328</v>
      </c>
      <c r="R1623" t="s">
        <v>8329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8328</v>
      </c>
      <c r="R1624" t="s">
        <v>8332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8324</v>
      </c>
      <c r="R1625" t="s">
        <v>8327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8">
        <v>50000</v>
      </c>
      <c r="E1626" s="6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8324</v>
      </c>
      <c r="R1626" t="s">
        <v>8327</v>
      </c>
      <c r="S1626" s="14">
        <f t="shared" si="127"/>
        <v>42785.270370370374</v>
      </c>
      <c r="T1626" s="14">
        <f t="shared" si="128"/>
        <v>42819.189583333333</v>
      </c>
      <c r="U1626">
        <f t="shared" si="129"/>
        <v>2017</v>
      </c>
    </row>
    <row r="1627" spans="1:21" ht="48" x14ac:dyDescent="0.2">
      <c r="A1627">
        <v>864</v>
      </c>
      <c r="B1627" s="3" t="s">
        <v>865</v>
      </c>
      <c r="C1627" s="3" t="s">
        <v>4974</v>
      </c>
      <c r="D1627" s="8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8328</v>
      </c>
      <c r="R1627" t="s">
        <v>8351</v>
      </c>
      <c r="S1627" s="14">
        <f t="shared" si="127"/>
        <v>41541.106921296298</v>
      </c>
      <c r="T1627" s="14">
        <f t="shared" si="128"/>
        <v>41563.415972222225</v>
      </c>
      <c r="U1627">
        <f t="shared" si="129"/>
        <v>2013</v>
      </c>
    </row>
    <row r="1628" spans="1:21" ht="48" x14ac:dyDescent="0.2">
      <c r="A1628">
        <v>2934</v>
      </c>
      <c r="B1628" s="3" t="s">
        <v>2934</v>
      </c>
      <c r="C1628" s="3" t="s">
        <v>7044</v>
      </c>
      <c r="D1628" s="8">
        <v>2500</v>
      </c>
      <c r="E1628" s="6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8324</v>
      </c>
      <c r="R1628" t="s">
        <v>8336</v>
      </c>
      <c r="S1628" s="14">
        <f t="shared" si="127"/>
        <v>41775.636157407411</v>
      </c>
      <c r="T1628" s="14">
        <f t="shared" si="128"/>
        <v>41805.636157407411</v>
      </c>
      <c r="U1628">
        <f t="shared" si="129"/>
        <v>2014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8314</v>
      </c>
      <c r="R1629" t="s">
        <v>8315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8328</v>
      </c>
      <c r="R1630" t="s">
        <v>8339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8324</v>
      </c>
      <c r="R1631" t="s">
        <v>8327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8" x14ac:dyDescent="0.2">
      <c r="A1632">
        <v>2940</v>
      </c>
      <c r="B1632" s="3" t="s">
        <v>2940</v>
      </c>
      <c r="C1632" s="3" t="s">
        <v>7050</v>
      </c>
      <c r="D1632" s="8">
        <v>2500</v>
      </c>
      <c r="E1632" s="6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8324</v>
      </c>
      <c r="R1632" t="s">
        <v>8336</v>
      </c>
      <c r="S1632" s="14">
        <f t="shared" si="127"/>
        <v>41982.773356481484</v>
      </c>
      <c r="T1632" s="14">
        <f t="shared" si="128"/>
        <v>42022.773356481484</v>
      </c>
      <c r="U1632">
        <f t="shared" si="129"/>
        <v>2014</v>
      </c>
    </row>
    <row r="1633" spans="1:21" ht="48" x14ac:dyDescent="0.2">
      <c r="A1633">
        <v>820</v>
      </c>
      <c r="B1633" s="3" t="s">
        <v>821</v>
      </c>
      <c r="C1633" s="3" t="s">
        <v>4930</v>
      </c>
      <c r="D1633" s="8">
        <v>2000</v>
      </c>
      <c r="E1633" s="6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8328</v>
      </c>
      <c r="R1633" t="s">
        <v>8332</v>
      </c>
      <c r="S1633" s="14">
        <f t="shared" si="127"/>
        <v>41768.841921296298</v>
      </c>
      <c r="T1633" s="14">
        <f t="shared" si="128"/>
        <v>41799.208333333336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8309</v>
      </c>
      <c r="R1634" t="s">
        <v>8319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8324</v>
      </c>
      <c r="R1635" t="s">
        <v>8327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8324</v>
      </c>
      <c r="R1636" t="s">
        <v>8327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8324</v>
      </c>
      <c r="R1637" t="s">
        <v>8327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8317</v>
      </c>
      <c r="R1638" t="s">
        <v>8318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8324</v>
      </c>
      <c r="R1639" t="s">
        <v>8327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8324</v>
      </c>
      <c r="R1640" t="s">
        <v>8327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8314</v>
      </c>
      <c r="R1641" t="s">
        <v>8315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8324</v>
      </c>
      <c r="R1642" t="s">
        <v>8327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48" x14ac:dyDescent="0.2">
      <c r="A1643">
        <v>2366</v>
      </c>
      <c r="B1643" s="3" t="s">
        <v>2367</v>
      </c>
      <c r="C1643" s="3" t="s">
        <v>6476</v>
      </c>
      <c r="D1643" s="8">
        <v>25000</v>
      </c>
      <c r="E1643" s="6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8309</v>
      </c>
      <c r="R1643" t="s">
        <v>8343</v>
      </c>
      <c r="S1643" s="14">
        <f t="shared" si="127"/>
        <v>42268.531631944439</v>
      </c>
      <c r="T1643" s="14">
        <f t="shared" si="128"/>
        <v>42298.531631944439</v>
      </c>
      <c r="U1643">
        <f t="shared" si="129"/>
        <v>2015</v>
      </c>
    </row>
    <row r="1644" spans="1:21" ht="32" x14ac:dyDescent="0.2">
      <c r="A1644">
        <v>1928</v>
      </c>
      <c r="B1644" s="3" t="s">
        <v>1929</v>
      </c>
      <c r="C1644" s="3" t="s">
        <v>6038</v>
      </c>
      <c r="D1644" s="8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8328</v>
      </c>
      <c r="R1644" t="s">
        <v>8329</v>
      </c>
      <c r="S1644" s="14">
        <f t="shared" si="127"/>
        <v>41371.648078703707</v>
      </c>
      <c r="T1644" s="14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8324</v>
      </c>
      <c r="R1645" t="s">
        <v>8327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8324</v>
      </c>
      <c r="R1646" t="s">
        <v>8327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8328</v>
      </c>
      <c r="R1647" t="s">
        <v>8329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8324</v>
      </c>
      <c r="R1648" t="s">
        <v>8327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8322</v>
      </c>
      <c r="R1649" t="s">
        <v>8344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8328</v>
      </c>
      <c r="R1650" t="s">
        <v>8337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8" x14ac:dyDescent="0.2">
      <c r="A1651">
        <v>3199</v>
      </c>
      <c r="B1651" s="3" t="s">
        <v>3199</v>
      </c>
      <c r="C1651" s="3" t="s">
        <v>7309</v>
      </c>
      <c r="D1651" s="8">
        <v>5000</v>
      </c>
      <c r="E1651" s="6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8324</v>
      </c>
      <c r="R1651" t="s">
        <v>8336</v>
      </c>
      <c r="S1651" s="14">
        <f t="shared" si="127"/>
        <v>41858.761782407404</v>
      </c>
      <c r="T1651" s="14">
        <f t="shared" si="128"/>
        <v>41888.875</v>
      </c>
      <c r="U1651">
        <f t="shared" si="129"/>
        <v>2014</v>
      </c>
    </row>
    <row r="1652" spans="1:21" ht="48" x14ac:dyDescent="0.2">
      <c r="A1652">
        <v>842</v>
      </c>
      <c r="B1652" s="3" t="s">
        <v>843</v>
      </c>
      <c r="C1652" s="3" t="s">
        <v>4952</v>
      </c>
      <c r="D1652" s="8">
        <v>2500</v>
      </c>
      <c r="E1652" s="6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8328</v>
      </c>
      <c r="R1652" t="s">
        <v>8337</v>
      </c>
      <c r="S1652" s="14">
        <f t="shared" si="127"/>
        <v>41526.592395833337</v>
      </c>
      <c r="T1652" s="14">
        <f t="shared" si="128"/>
        <v>41561.165972222225</v>
      </c>
      <c r="U1652">
        <f t="shared" si="129"/>
        <v>2013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8309</v>
      </c>
      <c r="R1653" t="s">
        <v>8311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8328</v>
      </c>
      <c r="R1654" t="s">
        <v>8332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8324</v>
      </c>
      <c r="R1655" t="s">
        <v>8327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8328</v>
      </c>
      <c r="R1656" t="s">
        <v>8329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8324</v>
      </c>
      <c r="R1657" t="s">
        <v>8327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8324</v>
      </c>
      <c r="R1658" t="s">
        <v>8327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8312</v>
      </c>
      <c r="R1659" t="s">
        <v>8334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8322</v>
      </c>
      <c r="R1660" t="s">
        <v>8323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8324</v>
      </c>
      <c r="R1661" t="s">
        <v>8327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8328</v>
      </c>
      <c r="R1662" t="s">
        <v>8342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8324</v>
      </c>
      <c r="R1663" t="s">
        <v>8327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8314</v>
      </c>
      <c r="R1664" t="s">
        <v>8315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8324</v>
      </c>
      <c r="R1665" t="s">
        <v>8327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8324</v>
      </c>
      <c r="R1666" t="s">
        <v>8327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8324</v>
      </c>
      <c r="R1667" t="s">
        <v>8336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8324</v>
      </c>
      <c r="R1668" t="s">
        <v>8327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8328</v>
      </c>
      <c r="R1669" t="s">
        <v>8329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8324</v>
      </c>
      <c r="R1670" t="s">
        <v>8327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8324</v>
      </c>
      <c r="R1671" t="s">
        <v>8327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8324</v>
      </c>
      <c r="R1672" t="s">
        <v>8327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8">
        <v>2500</v>
      </c>
      <c r="E1673" s="6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8324</v>
      </c>
      <c r="R1673" t="s">
        <v>8327</v>
      </c>
      <c r="S1673" s="14">
        <f t="shared" si="132"/>
        <v>42203.680300925931</v>
      </c>
      <c r="T1673" s="14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8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8324</v>
      </c>
      <c r="R1674" t="s">
        <v>8327</v>
      </c>
      <c r="S1674" s="14">
        <f t="shared" si="132"/>
        <v>42590.90425925926</v>
      </c>
      <c r="T1674" s="14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8324</v>
      </c>
      <c r="R1675" t="s">
        <v>8327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8312</v>
      </c>
      <c r="R1676" t="s">
        <v>8334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8324</v>
      </c>
      <c r="R1677" t="s">
        <v>8327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8" x14ac:dyDescent="0.2">
      <c r="A1678">
        <v>986</v>
      </c>
      <c r="B1678" s="3" t="s">
        <v>987</v>
      </c>
      <c r="C1678" s="3" t="s">
        <v>5096</v>
      </c>
      <c r="D1678" s="8">
        <v>20000</v>
      </c>
      <c r="E1678" s="6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8309</v>
      </c>
      <c r="R1678" t="s">
        <v>8311</v>
      </c>
      <c r="S1678" s="14">
        <f t="shared" si="132"/>
        <v>42324.767361111109</v>
      </c>
      <c r="T1678" s="14">
        <f t="shared" si="133"/>
        <v>42379</v>
      </c>
      <c r="U1678">
        <f t="shared" si="134"/>
        <v>2015</v>
      </c>
    </row>
    <row r="1679" spans="1:21" ht="48" x14ac:dyDescent="0.2">
      <c r="A1679">
        <v>3207</v>
      </c>
      <c r="B1679" s="3" t="s">
        <v>3207</v>
      </c>
      <c r="C1679" s="3" t="s">
        <v>7317</v>
      </c>
      <c r="D1679" s="8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8324</v>
      </c>
      <c r="R1679" t="s">
        <v>8336</v>
      </c>
      <c r="S1679" s="14">
        <f t="shared" si="132"/>
        <v>42057.277858796297</v>
      </c>
      <c r="T1679" s="14">
        <f t="shared" si="133"/>
        <v>42117.236192129625</v>
      </c>
      <c r="U1679">
        <f t="shared" si="134"/>
        <v>2015</v>
      </c>
    </row>
    <row r="1680" spans="1:21" ht="32" x14ac:dyDescent="0.2">
      <c r="A1680">
        <v>758</v>
      </c>
      <c r="B1680" s="3" t="s">
        <v>759</v>
      </c>
      <c r="C1680" s="3" t="s">
        <v>4868</v>
      </c>
      <c r="D1680" s="8">
        <v>2500</v>
      </c>
      <c r="E1680" s="6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8312</v>
      </c>
      <c r="R1680" t="s">
        <v>8334</v>
      </c>
      <c r="S1680" s="14">
        <f t="shared" si="132"/>
        <v>40429.836435185185</v>
      </c>
      <c r="T1680" s="14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8324</v>
      </c>
      <c r="R1681" t="s">
        <v>8327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8312</v>
      </c>
      <c r="R1682" t="s">
        <v>8334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8324</v>
      </c>
      <c r="R1683" t="s">
        <v>8327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8328</v>
      </c>
      <c r="R1684" t="s">
        <v>8351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8328</v>
      </c>
      <c r="R1685" t="s">
        <v>8355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8312</v>
      </c>
      <c r="R1686" t="s">
        <v>8334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8328</v>
      </c>
      <c r="R1687" t="s">
        <v>8339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8324</v>
      </c>
      <c r="R1688" t="s">
        <v>8325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8328</v>
      </c>
      <c r="R1689" t="s">
        <v>8331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8324</v>
      </c>
      <c r="R1690" t="s">
        <v>8327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8324</v>
      </c>
      <c r="R1691" t="s">
        <v>8327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8312</v>
      </c>
      <c r="R1692" t="s">
        <v>8353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8324</v>
      </c>
      <c r="R1693" t="s">
        <v>8336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8324</v>
      </c>
      <c r="R1694" t="s">
        <v>8327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8324</v>
      </c>
      <c r="R1695" t="s">
        <v>8327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8324</v>
      </c>
      <c r="R1696" t="s">
        <v>8327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8328</v>
      </c>
      <c r="R1697" t="s">
        <v>8332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8312</v>
      </c>
      <c r="R1698" t="s">
        <v>8334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8328</v>
      </c>
      <c r="R1699" t="s">
        <v>8332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8328</v>
      </c>
      <c r="R1700" t="s">
        <v>8332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8328</v>
      </c>
      <c r="R1701" t="s">
        <v>8332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8317</v>
      </c>
      <c r="R1702" t="s">
        <v>8318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8320</v>
      </c>
      <c r="R1703" t="s">
        <v>8346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8324</v>
      </c>
      <c r="R1704" t="s">
        <v>8327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8328</v>
      </c>
      <c r="R1705" t="s">
        <v>8332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8">
        <v>8000</v>
      </c>
      <c r="E1706" s="6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8324</v>
      </c>
      <c r="R1706" t="s">
        <v>8327</v>
      </c>
      <c r="S1706" s="14">
        <f t="shared" si="132"/>
        <v>42144.231527777782</v>
      </c>
      <c r="T1706" s="14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8324</v>
      </c>
      <c r="R1707" t="s">
        <v>8327</v>
      </c>
      <c r="S1707" s="14">
        <f t="shared" si="132"/>
        <v>42675.057997685188</v>
      </c>
      <c r="T1707" s="14">
        <f t="shared" si="133"/>
        <v>42705.099664351852</v>
      </c>
      <c r="U1707">
        <f t="shared" si="134"/>
        <v>2016</v>
      </c>
    </row>
    <row r="1708" spans="1:21" ht="48" x14ac:dyDescent="0.2">
      <c r="A1708">
        <v>2095</v>
      </c>
      <c r="B1708" s="3" t="s">
        <v>2096</v>
      </c>
      <c r="C1708" s="3" t="s">
        <v>6205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8328</v>
      </c>
      <c r="R1708" t="s">
        <v>8329</v>
      </c>
      <c r="S1708" s="14">
        <f t="shared" si="132"/>
        <v>40758.733483796292</v>
      </c>
      <c r="T1708" s="14">
        <f t="shared" si="133"/>
        <v>40818.733483796292</v>
      </c>
      <c r="U1708">
        <f t="shared" si="134"/>
        <v>2011</v>
      </c>
    </row>
    <row r="1709" spans="1:21" ht="48" x14ac:dyDescent="0.2">
      <c r="A1709">
        <v>2466</v>
      </c>
      <c r="B1709" s="3" t="s">
        <v>2467</v>
      </c>
      <c r="C1709" s="3" t="s">
        <v>6576</v>
      </c>
      <c r="D1709" s="8">
        <v>2500</v>
      </c>
      <c r="E1709" s="6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8328</v>
      </c>
      <c r="R1709" t="s">
        <v>8329</v>
      </c>
      <c r="S1709" s="14">
        <f t="shared" si="132"/>
        <v>41373.102465277778</v>
      </c>
      <c r="T1709" s="14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8">
        <v>2500</v>
      </c>
      <c r="E1710" s="6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8324</v>
      </c>
      <c r="R1710" t="s">
        <v>8327</v>
      </c>
      <c r="S1710" s="14">
        <f t="shared" si="132"/>
        <v>42311.750324074077</v>
      </c>
      <c r="T1710" s="14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8324</v>
      </c>
      <c r="R1711" t="s">
        <v>8327</v>
      </c>
      <c r="S1711" s="14">
        <f t="shared" si="132"/>
        <v>41856.010069444441</v>
      </c>
      <c r="T1711" s="14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8">
        <v>2500</v>
      </c>
      <c r="E1712" s="6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8324</v>
      </c>
      <c r="R1712" t="s">
        <v>8327</v>
      </c>
      <c r="S1712" s="14">
        <f t="shared" si="132"/>
        <v>42040.831678240742</v>
      </c>
      <c r="T1712" s="14">
        <f t="shared" si="133"/>
        <v>42070.831678240742</v>
      </c>
      <c r="U1712">
        <f t="shared" si="134"/>
        <v>2015</v>
      </c>
    </row>
    <row r="1713" spans="1:21" ht="48" x14ac:dyDescent="0.2">
      <c r="A1713">
        <v>3774</v>
      </c>
      <c r="B1713" s="3" t="s">
        <v>3771</v>
      </c>
      <c r="C1713" s="3" t="s">
        <v>7884</v>
      </c>
      <c r="D1713" s="8">
        <v>2500</v>
      </c>
      <c r="E1713" s="6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8324</v>
      </c>
      <c r="R1713" t="s">
        <v>8336</v>
      </c>
      <c r="S1713" s="14">
        <f t="shared" si="132"/>
        <v>42087.792303240742</v>
      </c>
      <c r="T1713" s="14">
        <f t="shared" si="133"/>
        <v>42103.792303240742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8309</v>
      </c>
      <c r="R1714" t="s">
        <v>8341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8324</v>
      </c>
      <c r="R1715" t="s">
        <v>8327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8309</v>
      </c>
      <c r="R1716" t="s">
        <v>8311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8312</v>
      </c>
      <c r="R1717" t="s">
        <v>8350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8324</v>
      </c>
      <c r="R1718" t="s">
        <v>8325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8309</v>
      </c>
      <c r="R1719" t="s">
        <v>8311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8328</v>
      </c>
      <c r="R1720" t="s">
        <v>8330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8314</v>
      </c>
      <c r="R1721" t="s">
        <v>8315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8328</v>
      </c>
      <c r="R1722" t="s">
        <v>8329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8324</v>
      </c>
      <c r="R1723" t="s">
        <v>8327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8328</v>
      </c>
      <c r="R1724" t="s">
        <v>8329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8324</v>
      </c>
      <c r="R1725" t="s">
        <v>8327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8328</v>
      </c>
      <c r="R1726" t="s">
        <v>8332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8324</v>
      </c>
      <c r="R1727" t="s">
        <v>8327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8324</v>
      </c>
      <c r="R1728" t="s">
        <v>8327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8328</v>
      </c>
      <c r="R1729" t="s">
        <v>8331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8324</v>
      </c>
      <c r="R1730" t="s">
        <v>8327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8328</v>
      </c>
      <c r="R1731" t="s">
        <v>8332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8328</v>
      </c>
      <c r="R1732" t="s">
        <v>8331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8324</v>
      </c>
      <c r="R1733" t="s">
        <v>8327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8322</v>
      </c>
      <c r="R1734" t="s">
        <v>8344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8322</v>
      </c>
      <c r="R1735" t="s">
        <v>8344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8322</v>
      </c>
      <c r="R1736" t="s">
        <v>8333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8324</v>
      </c>
      <c r="R1737" t="s">
        <v>8325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8324</v>
      </c>
      <c r="R1738" t="s">
        <v>8327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8322</v>
      </c>
      <c r="R1739" t="s">
        <v>8344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8324</v>
      </c>
      <c r="R1740" t="s">
        <v>8327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8328</v>
      </c>
      <c r="R1741" t="s">
        <v>8329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8324</v>
      </c>
      <c r="R1742" t="s">
        <v>8336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8314</v>
      </c>
      <c r="R1743" t="s">
        <v>8315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8328</v>
      </c>
      <c r="R1744" t="s">
        <v>8329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8324</v>
      </c>
      <c r="R1745" t="s">
        <v>8336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8328</v>
      </c>
      <c r="R1746" t="s">
        <v>8332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8328</v>
      </c>
      <c r="R1747" t="s">
        <v>8332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8328</v>
      </c>
      <c r="R1748" t="s">
        <v>8332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8314</v>
      </c>
      <c r="R1749" t="s">
        <v>8354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8324</v>
      </c>
      <c r="R1750" t="s">
        <v>8336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8328</v>
      </c>
      <c r="R1751" t="s">
        <v>8342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8324</v>
      </c>
      <c r="R1752" t="s">
        <v>8327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8322</v>
      </c>
      <c r="R1753" t="s">
        <v>8344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8328</v>
      </c>
      <c r="R1754" t="s">
        <v>8329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8324</v>
      </c>
      <c r="R1755" t="s">
        <v>8327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8309</v>
      </c>
      <c r="R1756" t="s">
        <v>8311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8328</v>
      </c>
      <c r="R1757" t="s">
        <v>8329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8324</v>
      </c>
      <c r="R1758" t="s">
        <v>8327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8">
        <v>33000</v>
      </c>
      <c r="E1759" s="6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8324</v>
      </c>
      <c r="R1759" t="s">
        <v>8327</v>
      </c>
      <c r="S1759" s="14">
        <f t="shared" si="137"/>
        <v>42697.010520833333</v>
      </c>
      <c r="T1759" s="14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8">
        <v>2000</v>
      </c>
      <c r="E1760" s="6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8324</v>
      </c>
      <c r="R1760" t="s">
        <v>8327</v>
      </c>
      <c r="S1760" s="14">
        <f t="shared" si="137"/>
        <v>40923.729953703703</v>
      </c>
      <c r="T1760" s="14">
        <f t="shared" si="138"/>
        <v>40953.729953703703</v>
      </c>
      <c r="U1760">
        <f t="shared" si="139"/>
        <v>2012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8317</v>
      </c>
      <c r="R1761" t="s">
        <v>8318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8328</v>
      </c>
      <c r="R1762" t="s">
        <v>8330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8309</v>
      </c>
      <c r="R1763" t="s">
        <v>8311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8312</v>
      </c>
      <c r="R1764" t="s">
        <v>8350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8324</v>
      </c>
      <c r="R1765" t="s">
        <v>8327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8324</v>
      </c>
      <c r="R1766" t="s">
        <v>8327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8314</v>
      </c>
      <c r="R1767" t="s">
        <v>8315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8328</v>
      </c>
      <c r="R1768" t="s">
        <v>8332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8309</v>
      </c>
      <c r="R1769" t="s">
        <v>8316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8322</v>
      </c>
      <c r="R1770" t="s">
        <v>8344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8328</v>
      </c>
      <c r="R1771" t="s">
        <v>8329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8324</v>
      </c>
      <c r="R1772" t="s">
        <v>8327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8309</v>
      </c>
      <c r="R1773" t="s">
        <v>8311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8324</v>
      </c>
      <c r="R1774" t="s">
        <v>8327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8322</v>
      </c>
      <c r="R1775" t="s">
        <v>8344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8328</v>
      </c>
      <c r="R1776" t="s">
        <v>8332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8322</v>
      </c>
      <c r="R1777" t="s">
        <v>8326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8" x14ac:dyDescent="0.2">
      <c r="A1778">
        <v>2464</v>
      </c>
      <c r="B1778" s="3" t="s">
        <v>2465</v>
      </c>
      <c r="C1778" s="3" t="s">
        <v>6574</v>
      </c>
      <c r="D1778" s="8">
        <v>2000</v>
      </c>
      <c r="E1778" s="6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8328</v>
      </c>
      <c r="R1778" t="s">
        <v>8329</v>
      </c>
      <c r="S1778" s="14">
        <f t="shared" si="137"/>
        <v>42248.90042824074</v>
      </c>
      <c r="T1778" s="14">
        <f t="shared" si="138"/>
        <v>42277.811805555553</v>
      </c>
      <c r="U1778">
        <f t="shared" si="139"/>
        <v>2015</v>
      </c>
    </row>
    <row r="1779" spans="1:21" ht="48" x14ac:dyDescent="0.2">
      <c r="A1779">
        <v>783</v>
      </c>
      <c r="B1779" s="3" t="s">
        <v>784</v>
      </c>
      <c r="C1779" s="3" t="s">
        <v>4893</v>
      </c>
      <c r="D1779" s="8">
        <v>1500</v>
      </c>
      <c r="E1779" s="6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8328</v>
      </c>
      <c r="R1779" t="s">
        <v>8332</v>
      </c>
      <c r="S1779" s="14">
        <f t="shared" si="137"/>
        <v>40987.773715277777</v>
      </c>
      <c r="T1779" s="14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8324</v>
      </c>
      <c r="R1780" t="s">
        <v>8327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8">
        <v>2200</v>
      </c>
      <c r="E1781" s="6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8324</v>
      </c>
      <c r="R1781" t="s">
        <v>8327</v>
      </c>
      <c r="S1781" s="14">
        <f t="shared" si="137"/>
        <v>41808.649583333332</v>
      </c>
      <c r="T1781" s="14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8">
        <v>1750</v>
      </c>
      <c r="E1782" s="6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8324</v>
      </c>
      <c r="R1782" t="s">
        <v>8327</v>
      </c>
      <c r="S1782" s="14">
        <f t="shared" si="137"/>
        <v>42489.619525462964</v>
      </c>
      <c r="T1782" s="14">
        <f t="shared" si="138"/>
        <v>42500.470138888893</v>
      </c>
      <c r="U1782">
        <f t="shared" si="139"/>
        <v>2016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8328</v>
      </c>
      <c r="R1783" t="s">
        <v>8339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8324</v>
      </c>
      <c r="R1784" t="s">
        <v>8327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8322</v>
      </c>
      <c r="R1785" t="s">
        <v>8326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8312</v>
      </c>
      <c r="R1786" t="s">
        <v>8313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8328</v>
      </c>
      <c r="R1787" t="s">
        <v>8331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8322</v>
      </c>
      <c r="R1788" t="s">
        <v>8344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8324</v>
      </c>
      <c r="R1789" t="s">
        <v>8327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8328</v>
      </c>
      <c r="R1790" t="s">
        <v>8330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8324</v>
      </c>
      <c r="R1791" t="s">
        <v>8327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8314</v>
      </c>
      <c r="R1792" t="s">
        <v>8315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8324</v>
      </c>
      <c r="R1793" t="s">
        <v>8327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8328</v>
      </c>
      <c r="R1794" t="s">
        <v>8330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8314</v>
      </c>
      <c r="R1795" t="s">
        <v>8315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8324</v>
      </c>
      <c r="R1796" t="s">
        <v>8327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8324</v>
      </c>
      <c r="R1797" t="s">
        <v>8327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8324</v>
      </c>
      <c r="R1798" t="s">
        <v>8327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8322</v>
      </c>
      <c r="R1799" t="s">
        <v>8333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8314</v>
      </c>
      <c r="R1800" t="s">
        <v>8315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8324</v>
      </c>
      <c r="R1801" t="s">
        <v>8327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8328</v>
      </c>
      <c r="R1802" t="s">
        <v>8329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8317</v>
      </c>
      <c r="R1803" t="s">
        <v>8335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8324</v>
      </c>
      <c r="R1804" t="s">
        <v>8327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8328</v>
      </c>
      <c r="R1805" t="s">
        <v>8332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8328</v>
      </c>
      <c r="R1806" t="s">
        <v>8342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8328</v>
      </c>
      <c r="R1807" t="s">
        <v>8332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8324</v>
      </c>
      <c r="R1808" t="s">
        <v>8327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8328</v>
      </c>
      <c r="R1809" t="s">
        <v>8329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8328</v>
      </c>
      <c r="R1810" t="s">
        <v>8339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8324</v>
      </c>
      <c r="R1811" t="s">
        <v>8327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8309</v>
      </c>
      <c r="R1812" t="s">
        <v>8311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8">
        <v>2100</v>
      </c>
      <c r="E1813" s="6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8324</v>
      </c>
      <c r="R1813" t="s">
        <v>8327</v>
      </c>
      <c r="S1813" s="14">
        <f t="shared" si="142"/>
        <v>42411.942291666666</v>
      </c>
      <c r="T1813" s="14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8">
        <v>1500</v>
      </c>
      <c r="E1814" s="6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8324</v>
      </c>
      <c r="R1814" t="s">
        <v>8327</v>
      </c>
      <c r="S1814" s="14">
        <f t="shared" si="142"/>
        <v>42171.317442129628</v>
      </c>
      <c r="T1814" s="14">
        <f t="shared" si="143"/>
        <v>42195.875</v>
      </c>
      <c r="U1814">
        <f t="shared" si="144"/>
        <v>2015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8322</v>
      </c>
      <c r="R1815" t="s">
        <v>8333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8328</v>
      </c>
      <c r="R1816" t="s">
        <v>8329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8322</v>
      </c>
      <c r="R1817" t="s">
        <v>8326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8328</v>
      </c>
      <c r="R1818" t="s">
        <v>8329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8324</v>
      </c>
      <c r="R1819" t="s">
        <v>8327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8324</v>
      </c>
      <c r="R1820" t="s">
        <v>8327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8324</v>
      </c>
      <c r="R1821" t="s">
        <v>8327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8314</v>
      </c>
      <c r="R1822" t="s">
        <v>8356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8324</v>
      </c>
      <c r="R1823" t="s">
        <v>8327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8317</v>
      </c>
      <c r="R1824" t="s">
        <v>8335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8328</v>
      </c>
      <c r="R1825" t="s">
        <v>8332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8324</v>
      </c>
      <c r="R1826" t="s">
        <v>8327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8324</v>
      </c>
      <c r="R1827" t="s">
        <v>8327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8324</v>
      </c>
      <c r="R1828" t="s">
        <v>8325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8324</v>
      </c>
      <c r="R1829" t="s">
        <v>8327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8324</v>
      </c>
      <c r="R1830" t="s">
        <v>8327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8328</v>
      </c>
      <c r="R1831" t="s">
        <v>8332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48" x14ac:dyDescent="0.2">
      <c r="A1832">
        <v>2645</v>
      </c>
      <c r="B1832" s="3" t="s">
        <v>2645</v>
      </c>
      <c r="C1832" s="3" t="s">
        <v>6755</v>
      </c>
      <c r="D1832" s="8">
        <v>20000</v>
      </c>
      <c r="E1832" s="6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8309</v>
      </c>
      <c r="R1832" t="s">
        <v>8316</v>
      </c>
      <c r="S1832" s="14">
        <f t="shared" si="142"/>
        <v>41921.842627314814</v>
      </c>
      <c r="T1832" s="14">
        <f t="shared" si="143"/>
        <v>41951.884293981479</v>
      </c>
      <c r="U1832">
        <f t="shared" si="144"/>
        <v>2014</v>
      </c>
    </row>
    <row r="1833" spans="1:21" ht="64" x14ac:dyDescent="0.2">
      <c r="A1833">
        <v>2534</v>
      </c>
      <c r="B1833" s="3" t="s">
        <v>2534</v>
      </c>
      <c r="C1833" s="3" t="s">
        <v>6644</v>
      </c>
      <c r="D1833" s="8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8328</v>
      </c>
      <c r="R1833" t="s">
        <v>8342</v>
      </c>
      <c r="S1833" s="14">
        <f t="shared" si="142"/>
        <v>40127.700370370374</v>
      </c>
      <c r="T1833" s="14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8324</v>
      </c>
      <c r="R1834" t="s">
        <v>8327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8324</v>
      </c>
      <c r="R1835" t="s">
        <v>8327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8328</v>
      </c>
      <c r="R1836" t="s">
        <v>8329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8324</v>
      </c>
      <c r="R1837" t="s">
        <v>8327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8324</v>
      </c>
      <c r="R1838" t="s">
        <v>8327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8324</v>
      </c>
      <c r="R1839" t="s">
        <v>8327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8324</v>
      </c>
      <c r="R1840" t="s">
        <v>8327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8312</v>
      </c>
      <c r="R1841" t="s">
        <v>8357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8322</v>
      </c>
      <c r="R1842" t="s">
        <v>8344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8328</v>
      </c>
      <c r="R1843" t="s">
        <v>8332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8324</v>
      </c>
      <c r="R1844" t="s">
        <v>8327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8312</v>
      </c>
      <c r="R1845" t="s">
        <v>8334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8324</v>
      </c>
      <c r="R1846" t="s">
        <v>8327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8320</v>
      </c>
      <c r="R1847" t="s">
        <v>8346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8322</v>
      </c>
      <c r="R1848" t="s">
        <v>8338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8324</v>
      </c>
      <c r="R1849" t="s">
        <v>8336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8" x14ac:dyDescent="0.2">
      <c r="A1850">
        <v>2485</v>
      </c>
      <c r="B1850" s="3" t="s">
        <v>2485</v>
      </c>
      <c r="C1850" s="3" t="s">
        <v>6595</v>
      </c>
      <c r="D1850" s="8">
        <v>2000</v>
      </c>
      <c r="E1850" s="6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8328</v>
      </c>
      <c r="R1850" t="s">
        <v>8329</v>
      </c>
      <c r="S1850" s="14">
        <f t="shared" si="142"/>
        <v>40793.998599537037</v>
      </c>
      <c r="T1850" s="14">
        <f t="shared" si="143"/>
        <v>40828.998599537037</v>
      </c>
      <c r="U1850">
        <f t="shared" si="144"/>
        <v>2011</v>
      </c>
    </row>
    <row r="1851" spans="1:21" ht="48" x14ac:dyDescent="0.2">
      <c r="A1851">
        <v>383</v>
      </c>
      <c r="B1851" s="3" t="s">
        <v>384</v>
      </c>
      <c r="C1851" s="3" t="s">
        <v>4493</v>
      </c>
      <c r="D1851" s="8">
        <v>999</v>
      </c>
      <c r="E1851" s="6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8322</v>
      </c>
      <c r="R1851" t="s">
        <v>8323</v>
      </c>
      <c r="S1851" s="14">
        <f t="shared" si="142"/>
        <v>41755.117581018516</v>
      </c>
      <c r="T1851" s="14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8324</v>
      </c>
      <c r="R1852" t="s">
        <v>8327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8324</v>
      </c>
      <c r="R1853" t="s">
        <v>8327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8324</v>
      </c>
      <c r="R1854" t="s">
        <v>8327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8324</v>
      </c>
      <c r="R1855" t="s">
        <v>8336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8328</v>
      </c>
      <c r="R1856" t="s">
        <v>8332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8324</v>
      </c>
      <c r="R1857" t="s">
        <v>8327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8324</v>
      </c>
      <c r="R1858" t="s">
        <v>8327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8" x14ac:dyDescent="0.2">
      <c r="A1859">
        <v>2644</v>
      </c>
      <c r="B1859" s="3" t="s">
        <v>2644</v>
      </c>
      <c r="C1859" s="3" t="s">
        <v>6754</v>
      </c>
      <c r="D1859" s="8">
        <v>100000</v>
      </c>
      <c r="E1859" s="6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ROUND(E1859/L1859,2)</f>
        <v>39.479999999999997</v>
      </c>
      <c r="Q1859" s="10" t="s">
        <v>8309</v>
      </c>
      <c r="R1859" t="s">
        <v>8316</v>
      </c>
      <c r="S1859" s="14">
        <f t="shared" ref="S1859:S1922" si="147">(((J1859/60)/60)/24)+DATE(1970,1,1)</f>
        <v>42774.792071759264</v>
      </c>
      <c r="T1859" s="14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x14ac:dyDescent="0.2">
      <c r="A1860">
        <v>1839</v>
      </c>
      <c r="B1860" s="3" t="s">
        <v>1840</v>
      </c>
      <c r="C1860" s="3" t="s">
        <v>5949</v>
      </c>
      <c r="D1860" s="8">
        <v>1000</v>
      </c>
      <c r="E1860" s="6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8328</v>
      </c>
      <c r="R1860" t="s">
        <v>8332</v>
      </c>
      <c r="S1860" s="14">
        <f t="shared" si="147"/>
        <v>42614.722013888888</v>
      </c>
      <c r="T1860" s="14">
        <f t="shared" si="148"/>
        <v>42644.722013888888</v>
      </c>
      <c r="U1860">
        <f t="shared" si="149"/>
        <v>2016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8328</v>
      </c>
      <c r="R1861" t="s">
        <v>8329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8324</v>
      </c>
      <c r="R1862" t="s">
        <v>8327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8324</v>
      </c>
      <c r="R1863" t="s">
        <v>8327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8324</v>
      </c>
      <c r="R1864" t="s">
        <v>8327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8324</v>
      </c>
      <c r="R1865" t="s">
        <v>8327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8324</v>
      </c>
      <c r="R1866" t="s">
        <v>8327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8324</v>
      </c>
      <c r="R1867" t="s">
        <v>8327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8324</v>
      </c>
      <c r="R1868" t="s">
        <v>8327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8328</v>
      </c>
      <c r="R1869" t="s">
        <v>8332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8328</v>
      </c>
      <c r="R1870" t="s">
        <v>8332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8324</v>
      </c>
      <c r="R1871" t="s">
        <v>8336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8324</v>
      </c>
      <c r="R1872" t="s">
        <v>8327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8322</v>
      </c>
      <c r="R1873" t="s">
        <v>8323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8324</v>
      </c>
      <c r="R1874" t="s">
        <v>8327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8324</v>
      </c>
      <c r="R1875" t="s">
        <v>8327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8309</v>
      </c>
      <c r="R1876" t="s">
        <v>8311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8322</v>
      </c>
      <c r="R1877" t="s">
        <v>8333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8324</v>
      </c>
      <c r="R1878" t="s">
        <v>8327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8328</v>
      </c>
      <c r="R1879" t="s">
        <v>8332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8328</v>
      </c>
      <c r="R1880" t="s">
        <v>8332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8324</v>
      </c>
      <c r="R1881" t="s">
        <v>8327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8324</v>
      </c>
      <c r="R1882" t="s">
        <v>8327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8" x14ac:dyDescent="0.2">
      <c r="A1883">
        <v>1441</v>
      </c>
      <c r="B1883" s="3" t="s">
        <v>1442</v>
      </c>
      <c r="C1883" s="3" t="s">
        <v>5551</v>
      </c>
      <c r="D1883" s="8">
        <v>180000</v>
      </c>
      <c r="E1883" s="6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8312</v>
      </c>
      <c r="R1883" t="s">
        <v>8349</v>
      </c>
      <c r="S1883" s="14">
        <f t="shared" si="147"/>
        <v>42198.765844907408</v>
      </c>
      <c r="T1883" s="14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8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8324</v>
      </c>
      <c r="R1884" t="s">
        <v>8327</v>
      </c>
      <c r="S1884" s="14">
        <f t="shared" si="147"/>
        <v>42712.23474537037</v>
      </c>
      <c r="T1884" s="14">
        <f t="shared" si="148"/>
        <v>42735.707638888889</v>
      </c>
      <c r="U1884">
        <f t="shared" si="149"/>
        <v>2016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8328</v>
      </c>
      <c r="R1885" t="s">
        <v>8332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8324</v>
      </c>
      <c r="R1886" t="s">
        <v>8327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8324</v>
      </c>
      <c r="R1887" t="s">
        <v>8327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8324</v>
      </c>
      <c r="R1888" t="s">
        <v>8327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8328</v>
      </c>
      <c r="R1889" t="s">
        <v>8339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8328</v>
      </c>
      <c r="R1890" t="s">
        <v>8329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8324</v>
      </c>
      <c r="R1891" t="s">
        <v>8327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8">
        <v>2000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8324</v>
      </c>
      <c r="R1892" t="s">
        <v>8327</v>
      </c>
      <c r="S1892" s="14">
        <f t="shared" si="147"/>
        <v>42632.348310185189</v>
      </c>
      <c r="T1892" s="14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8">
        <v>1600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8324</v>
      </c>
      <c r="R1893" t="s">
        <v>8327</v>
      </c>
      <c r="S1893" s="14">
        <f t="shared" si="147"/>
        <v>42592.066921296297</v>
      </c>
      <c r="T1893" s="14">
        <f t="shared" si="148"/>
        <v>42617.066921296297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8328</v>
      </c>
      <c r="R1894" t="s">
        <v>8339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8328</v>
      </c>
      <c r="R1895" t="s">
        <v>8332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8324</v>
      </c>
      <c r="R1896" t="s">
        <v>8327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8328</v>
      </c>
      <c r="R1897" t="s">
        <v>8329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8" x14ac:dyDescent="0.2">
      <c r="A1898">
        <v>2429</v>
      </c>
      <c r="B1898" s="3" t="s">
        <v>2430</v>
      </c>
      <c r="C1898" s="3" t="s">
        <v>6539</v>
      </c>
      <c r="D1898" s="8">
        <v>140000</v>
      </c>
      <c r="E1898" s="6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8320</v>
      </c>
      <c r="R1898" t="s">
        <v>8346</v>
      </c>
      <c r="S1898" s="14">
        <f t="shared" si="147"/>
        <v>42734.879236111112</v>
      </c>
      <c r="T1898" s="14">
        <f t="shared" si="148"/>
        <v>42771.697222222225</v>
      </c>
      <c r="U1898">
        <f t="shared" si="149"/>
        <v>2016</v>
      </c>
    </row>
    <row r="1899" spans="1:21" ht="48" x14ac:dyDescent="0.2">
      <c r="A1899">
        <v>748</v>
      </c>
      <c r="B1899" s="3" t="s">
        <v>749</v>
      </c>
      <c r="C1899" s="3" t="s">
        <v>4858</v>
      </c>
      <c r="D1899" s="8">
        <v>2000</v>
      </c>
      <c r="E1899" s="6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8312</v>
      </c>
      <c r="R1899" t="s">
        <v>8334</v>
      </c>
      <c r="S1899" s="14">
        <f t="shared" si="147"/>
        <v>41831.846828703703</v>
      </c>
      <c r="T1899" s="14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8324</v>
      </c>
      <c r="R1900" t="s">
        <v>8327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8324</v>
      </c>
      <c r="R1901" t="s">
        <v>8336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8322</v>
      </c>
      <c r="R1902" t="s">
        <v>8333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8324</v>
      </c>
      <c r="R1903" t="s">
        <v>8327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8324</v>
      </c>
      <c r="R1904" t="s">
        <v>8327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8328</v>
      </c>
      <c r="R1905" t="s">
        <v>8329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8324</v>
      </c>
      <c r="R1906" t="s">
        <v>8327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8328</v>
      </c>
      <c r="R1907" t="s">
        <v>8332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8322</v>
      </c>
      <c r="R1908" t="s">
        <v>8333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8322</v>
      </c>
      <c r="R1909" t="s">
        <v>8333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8" x14ac:dyDescent="0.2">
      <c r="A1910">
        <v>2207</v>
      </c>
      <c r="B1910" s="3" t="s">
        <v>2208</v>
      </c>
      <c r="C1910" s="3" t="s">
        <v>6317</v>
      </c>
      <c r="D1910" s="8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8328</v>
      </c>
      <c r="R1910" t="s">
        <v>8330</v>
      </c>
      <c r="S1910" s="14">
        <f t="shared" si="147"/>
        <v>41564.194131944445</v>
      </c>
      <c r="T1910" s="14">
        <f t="shared" si="148"/>
        <v>41594.235798611109</v>
      </c>
      <c r="U1910">
        <f t="shared" si="149"/>
        <v>2013</v>
      </c>
    </row>
    <row r="1911" spans="1:21" ht="48" x14ac:dyDescent="0.2">
      <c r="A1911">
        <v>2473</v>
      </c>
      <c r="B1911" s="3" t="s">
        <v>2474</v>
      </c>
      <c r="C1911" s="3" t="s">
        <v>6583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8328</v>
      </c>
      <c r="R1911" t="s">
        <v>8329</v>
      </c>
      <c r="S1911" s="14">
        <f t="shared" si="147"/>
        <v>41193.748483796298</v>
      </c>
      <c r="T1911" s="14">
        <f t="shared" si="148"/>
        <v>41223.790150462963</v>
      </c>
      <c r="U1911">
        <f t="shared" si="149"/>
        <v>2012</v>
      </c>
    </row>
    <row r="1912" spans="1:21" ht="48" x14ac:dyDescent="0.2">
      <c r="A1912">
        <v>2480</v>
      </c>
      <c r="B1912" s="3" t="s">
        <v>2480</v>
      </c>
      <c r="C1912" s="3" t="s">
        <v>6590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8328</v>
      </c>
      <c r="R1912" t="s">
        <v>8329</v>
      </c>
      <c r="S1912" s="14">
        <f t="shared" si="147"/>
        <v>42227.936157407406</v>
      </c>
      <c r="T1912" s="14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8324</v>
      </c>
      <c r="R1913" t="s">
        <v>8327</v>
      </c>
      <c r="S1913" s="14">
        <f t="shared" si="147"/>
        <v>41953.8675</v>
      </c>
      <c r="T1913" s="14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8">
        <v>2000</v>
      </c>
      <c r="E1914" s="6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8324</v>
      </c>
      <c r="R1914" t="s">
        <v>8327</v>
      </c>
      <c r="S1914" s="14">
        <f t="shared" si="147"/>
        <v>42150.462083333332</v>
      </c>
      <c r="T1914" s="14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8324</v>
      </c>
      <c r="R1915" t="s">
        <v>8327</v>
      </c>
      <c r="S1915" s="14">
        <f t="shared" si="147"/>
        <v>41839.730937500004</v>
      </c>
      <c r="T1915" s="14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8324</v>
      </c>
      <c r="R1916" t="s">
        <v>8327</v>
      </c>
      <c r="S1916" s="14">
        <f t="shared" si="147"/>
        <v>42272.530509259261</v>
      </c>
      <c r="T1916" s="14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8324</v>
      </c>
      <c r="R1917" t="s">
        <v>8327</v>
      </c>
      <c r="S1917" s="14">
        <f t="shared" si="147"/>
        <v>42460.741747685184</v>
      </c>
      <c r="T1917" s="14">
        <f t="shared" si="148"/>
        <v>42511.165972222225</v>
      </c>
      <c r="U1917">
        <f t="shared" si="149"/>
        <v>2016</v>
      </c>
    </row>
    <row r="1918" spans="1:21" ht="48" x14ac:dyDescent="0.2">
      <c r="A1918">
        <v>3770</v>
      </c>
      <c r="B1918" s="3" t="s">
        <v>3767</v>
      </c>
      <c r="C1918" s="3" t="s">
        <v>7880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8324</v>
      </c>
      <c r="R1918" t="s">
        <v>8336</v>
      </c>
      <c r="S1918" s="14">
        <f t="shared" si="147"/>
        <v>42138.930671296301</v>
      </c>
      <c r="T1918" s="14">
        <f t="shared" si="148"/>
        <v>42168.930671296301</v>
      </c>
      <c r="U1918">
        <f t="shared" si="149"/>
        <v>2015</v>
      </c>
    </row>
    <row r="1919" spans="1:21" ht="48" x14ac:dyDescent="0.2">
      <c r="A1919">
        <v>1619</v>
      </c>
      <c r="B1919" s="3" t="s">
        <v>1620</v>
      </c>
      <c r="C1919" s="3" t="s">
        <v>5729</v>
      </c>
      <c r="D1919" s="8">
        <v>1500</v>
      </c>
      <c r="E1919" s="6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8328</v>
      </c>
      <c r="R1919" t="s">
        <v>8332</v>
      </c>
      <c r="S1919" s="14">
        <f t="shared" si="147"/>
        <v>41876.18618055556</v>
      </c>
      <c r="T1919" s="14">
        <f t="shared" si="148"/>
        <v>41897.18618055556</v>
      </c>
      <c r="U1919">
        <f t="shared" si="149"/>
        <v>2014</v>
      </c>
    </row>
    <row r="1920" spans="1:21" ht="32" x14ac:dyDescent="0.2">
      <c r="A1920">
        <v>2937</v>
      </c>
      <c r="B1920" s="3" t="s">
        <v>2937</v>
      </c>
      <c r="C1920" s="3" t="s">
        <v>7047</v>
      </c>
      <c r="D1920" s="8">
        <v>1500</v>
      </c>
      <c r="E1920" s="6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8324</v>
      </c>
      <c r="R1920" t="s">
        <v>8336</v>
      </c>
      <c r="S1920" s="14">
        <f t="shared" si="147"/>
        <v>41803.457326388889</v>
      </c>
      <c r="T1920" s="14">
        <f t="shared" si="148"/>
        <v>41833.457326388889</v>
      </c>
      <c r="U1920">
        <f t="shared" si="149"/>
        <v>2014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8328</v>
      </c>
      <c r="R1921" t="s">
        <v>8330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8314</v>
      </c>
      <c r="R1922" t="s">
        <v>8315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8328</v>
      </c>
      <c r="R1923" t="s">
        <v>8351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8309</v>
      </c>
      <c r="R1924" t="s">
        <v>8316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8328</v>
      </c>
      <c r="R1925" t="s">
        <v>8331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8324</v>
      </c>
      <c r="R1926" t="s">
        <v>8327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8324</v>
      </c>
      <c r="R1927" t="s">
        <v>8327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8328</v>
      </c>
      <c r="R1928" t="s">
        <v>8332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8322</v>
      </c>
      <c r="R1929" t="s">
        <v>8333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8328</v>
      </c>
      <c r="R1930" t="s">
        <v>8355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8328</v>
      </c>
      <c r="R1931" t="s">
        <v>8339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8324</v>
      </c>
      <c r="R1932" t="s">
        <v>8325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8324</v>
      </c>
      <c r="R1933" t="s">
        <v>8327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8328</v>
      </c>
      <c r="R1934" t="s">
        <v>8329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8322</v>
      </c>
      <c r="R1935" t="s">
        <v>8340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8324</v>
      </c>
      <c r="R1936" t="s">
        <v>8327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8309</v>
      </c>
      <c r="R1937" t="s">
        <v>8341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8309</v>
      </c>
      <c r="R1938" t="s">
        <v>8311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8309</v>
      </c>
      <c r="R1939" t="s">
        <v>8316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8328</v>
      </c>
      <c r="R1940" t="s">
        <v>8329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48" x14ac:dyDescent="0.2">
      <c r="A1941">
        <v>1773</v>
      </c>
      <c r="B1941" s="3" t="s">
        <v>1774</v>
      </c>
      <c r="C1941" s="3" t="s">
        <v>5883</v>
      </c>
      <c r="D1941" s="8">
        <v>30000</v>
      </c>
      <c r="E1941" s="6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8314</v>
      </c>
      <c r="R1941" t="s">
        <v>8315</v>
      </c>
      <c r="S1941" s="14">
        <f t="shared" si="152"/>
        <v>41978.760393518518</v>
      </c>
      <c r="T1941" s="14">
        <f t="shared" si="153"/>
        <v>42023.760393518518</v>
      </c>
      <c r="U1941">
        <f t="shared" si="154"/>
        <v>2014</v>
      </c>
    </row>
    <row r="1942" spans="1:21" ht="48" x14ac:dyDescent="0.2">
      <c r="A1942">
        <v>1470</v>
      </c>
      <c r="B1942" s="3" t="s">
        <v>1471</v>
      </c>
      <c r="C1942" s="3" t="s">
        <v>5580</v>
      </c>
      <c r="D1942" s="8">
        <v>1500</v>
      </c>
      <c r="E1942" s="6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8312</v>
      </c>
      <c r="R1942" t="s">
        <v>8313</v>
      </c>
      <c r="S1942" s="14">
        <f t="shared" si="152"/>
        <v>41250.827118055553</v>
      </c>
      <c r="T1942" s="14">
        <f t="shared" si="153"/>
        <v>41271.827118055553</v>
      </c>
      <c r="U1942">
        <f t="shared" si="154"/>
        <v>2012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8322</v>
      </c>
      <c r="R1943" t="s">
        <v>8340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8324</v>
      </c>
      <c r="R1944" t="s">
        <v>8327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8309</v>
      </c>
      <c r="R1945" t="s">
        <v>8316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8324</v>
      </c>
      <c r="R1946" t="s">
        <v>8327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8324</v>
      </c>
      <c r="R1947" t="s">
        <v>8327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8322</v>
      </c>
      <c r="R1948" t="s">
        <v>8338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8324</v>
      </c>
      <c r="R1949" t="s">
        <v>8325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8309</v>
      </c>
      <c r="R1950" t="s">
        <v>8311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8324</v>
      </c>
      <c r="R1951" t="s">
        <v>8327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8328</v>
      </c>
      <c r="R1952" t="s">
        <v>8332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8324</v>
      </c>
      <c r="R1953" t="s">
        <v>8327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8324</v>
      </c>
      <c r="R1954" t="s">
        <v>8327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8328</v>
      </c>
      <c r="R1955" t="s">
        <v>8332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8309</v>
      </c>
      <c r="R1956" t="s">
        <v>8310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8324</v>
      </c>
      <c r="R1957" t="s">
        <v>8327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8324</v>
      </c>
      <c r="R1958" t="s">
        <v>8327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8322</v>
      </c>
      <c r="R1959" t="s">
        <v>8340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8324</v>
      </c>
      <c r="R1960" t="s">
        <v>8327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8324</v>
      </c>
      <c r="R1961" t="s">
        <v>8325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8324</v>
      </c>
      <c r="R1962" t="s">
        <v>8327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8320</v>
      </c>
      <c r="R1963" t="s">
        <v>8346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8317</v>
      </c>
      <c r="R1964" t="s">
        <v>8335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8324</v>
      </c>
      <c r="R1965" t="s">
        <v>8327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8312</v>
      </c>
      <c r="R1966" t="s">
        <v>8313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8324</v>
      </c>
      <c r="R1967" t="s">
        <v>8327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8317</v>
      </c>
      <c r="R1968" t="s">
        <v>8335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8" x14ac:dyDescent="0.2">
      <c r="A1969">
        <v>3196</v>
      </c>
      <c r="B1969" s="3" t="s">
        <v>3196</v>
      </c>
      <c r="C1969" s="3" t="s">
        <v>7306</v>
      </c>
      <c r="D1969" s="8">
        <v>3000000</v>
      </c>
      <c r="E1969" s="6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8324</v>
      </c>
      <c r="R1969" t="s">
        <v>8336</v>
      </c>
      <c r="S1969" s="14">
        <f t="shared" si="152"/>
        <v>42157.598090277781</v>
      </c>
      <c r="T1969" s="14">
        <f t="shared" si="153"/>
        <v>42217.583333333328</v>
      </c>
      <c r="U1969">
        <f t="shared" si="154"/>
        <v>2015</v>
      </c>
    </row>
    <row r="1970" spans="1:21" ht="48" x14ac:dyDescent="0.2">
      <c r="A1970">
        <v>1639</v>
      </c>
      <c r="B1970" s="3" t="s">
        <v>1640</v>
      </c>
      <c r="C1970" s="3" t="s">
        <v>5749</v>
      </c>
      <c r="D1970" s="8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8328</v>
      </c>
      <c r="R1970" t="s">
        <v>8332</v>
      </c>
      <c r="S1970" s="14">
        <f t="shared" si="152"/>
        <v>40941.652372685188</v>
      </c>
      <c r="T1970" s="14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8324</v>
      </c>
      <c r="R1971" t="s">
        <v>8327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8324</v>
      </c>
      <c r="R1972" t="s">
        <v>8327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8324</v>
      </c>
      <c r="R1973" t="s">
        <v>8327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8322</v>
      </c>
      <c r="R1974" t="s">
        <v>8338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8328</v>
      </c>
      <c r="R1975" t="s">
        <v>8332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8324</v>
      </c>
      <c r="R1976" t="s">
        <v>8327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8309</v>
      </c>
      <c r="R1977" t="s">
        <v>8311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32" x14ac:dyDescent="0.2">
      <c r="A1978">
        <v>2603</v>
      </c>
      <c r="B1978" s="3" t="s">
        <v>2603</v>
      </c>
      <c r="C1978" s="3" t="s">
        <v>6713</v>
      </c>
      <c r="D1978" s="8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8309</v>
      </c>
      <c r="R1978" t="s">
        <v>8316</v>
      </c>
      <c r="S1978" s="14">
        <f t="shared" si="152"/>
        <v>41617.912662037037</v>
      </c>
      <c r="T1978" s="14">
        <f t="shared" si="153"/>
        <v>41631.912662037037</v>
      </c>
      <c r="U1978">
        <f t="shared" si="154"/>
        <v>2013</v>
      </c>
    </row>
    <row r="1979" spans="1:21" ht="32" x14ac:dyDescent="0.2">
      <c r="A1979">
        <v>1678</v>
      </c>
      <c r="B1979" s="3" t="s">
        <v>1679</v>
      </c>
      <c r="C1979" s="3" t="s">
        <v>5788</v>
      </c>
      <c r="D1979" s="8">
        <v>1500</v>
      </c>
      <c r="E1979" s="6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8328</v>
      </c>
      <c r="R1979" t="s">
        <v>8339</v>
      </c>
      <c r="S1979" s="14">
        <f t="shared" si="152"/>
        <v>41662.854988425926</v>
      </c>
      <c r="T1979" s="14">
        <f t="shared" si="153"/>
        <v>41676.854988425926</v>
      </c>
      <c r="U1979">
        <f t="shared" si="154"/>
        <v>2014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8328</v>
      </c>
      <c r="R1980" t="s">
        <v>8332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8328</v>
      </c>
      <c r="R1981" t="s">
        <v>8329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8328</v>
      </c>
      <c r="R1982" t="s">
        <v>8331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8320</v>
      </c>
      <c r="R1983" t="s">
        <v>8358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8324</v>
      </c>
      <c r="R1984" t="s">
        <v>8327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8324</v>
      </c>
      <c r="R1985" t="s">
        <v>8336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8324</v>
      </c>
      <c r="R1986" t="s">
        <v>8325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8328</v>
      </c>
      <c r="R1987" t="s">
        <v>8330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8312</v>
      </c>
      <c r="R1988" t="s">
        <v>8357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8328</v>
      </c>
      <c r="R1989" t="s">
        <v>8332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8309</v>
      </c>
      <c r="R1990" t="s">
        <v>8311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8324</v>
      </c>
      <c r="R1991" t="s">
        <v>8327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8324</v>
      </c>
      <c r="R1992" t="s">
        <v>8325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8328</v>
      </c>
      <c r="R1993" t="s">
        <v>8337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8322</v>
      </c>
      <c r="R1994" t="s">
        <v>8344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8324</v>
      </c>
      <c r="R1995" t="s">
        <v>8325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8324</v>
      </c>
      <c r="R1996" t="s">
        <v>8327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8314</v>
      </c>
      <c r="R1997" t="s">
        <v>8315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8309</v>
      </c>
      <c r="R1998" t="s">
        <v>8341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8309</v>
      </c>
      <c r="R1999" t="s">
        <v>8311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8324</v>
      </c>
      <c r="R2000" t="s">
        <v>8327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8322</v>
      </c>
      <c r="R2001" t="s">
        <v>8344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8320</v>
      </c>
      <c r="R2002" t="s">
        <v>8346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8">
        <v>10500</v>
      </c>
      <c r="E2003" s="6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8324</v>
      </c>
      <c r="R2003" t="s">
        <v>8327</v>
      </c>
      <c r="S2003" s="14">
        <f t="shared" si="157"/>
        <v>42159.224432870367</v>
      </c>
      <c r="T2003" s="14">
        <f t="shared" si="158"/>
        <v>42204.224432870367</v>
      </c>
      <c r="U2003">
        <f t="shared" si="159"/>
        <v>2015</v>
      </c>
    </row>
    <row r="2004" spans="1:21" ht="32" x14ac:dyDescent="0.2">
      <c r="A2004">
        <v>1802</v>
      </c>
      <c r="B2004" s="3" t="s">
        <v>1803</v>
      </c>
      <c r="C2004" s="3" t="s">
        <v>5912</v>
      </c>
      <c r="D2004" s="8">
        <v>3500</v>
      </c>
      <c r="E2004" s="6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8314</v>
      </c>
      <c r="R2004" t="s">
        <v>8315</v>
      </c>
      <c r="S2004" s="14">
        <f t="shared" si="157"/>
        <v>42159.47256944445</v>
      </c>
      <c r="T2004" s="14">
        <f t="shared" si="158"/>
        <v>42182.915972222225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8328</v>
      </c>
      <c r="R2005" t="s">
        <v>8355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8324</v>
      </c>
      <c r="R2006" t="s">
        <v>8327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8">
        <v>1551</v>
      </c>
      <c r="E2007" s="6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8324</v>
      </c>
      <c r="R2007" t="s">
        <v>8327</v>
      </c>
      <c r="S2007" s="14">
        <f t="shared" si="157"/>
        <v>42511.741944444439</v>
      </c>
      <c r="T2007" s="14">
        <f t="shared" si="158"/>
        <v>42523.916666666672</v>
      </c>
      <c r="U2007">
        <f t="shared" si="159"/>
        <v>2016</v>
      </c>
    </row>
    <row r="2008" spans="1:21" ht="48" x14ac:dyDescent="0.2">
      <c r="A2008">
        <v>650</v>
      </c>
      <c r="B2008" s="3" t="s">
        <v>651</v>
      </c>
      <c r="C2008" s="3" t="s">
        <v>4760</v>
      </c>
      <c r="D2008" s="8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8309</v>
      </c>
      <c r="R2008" t="s">
        <v>8311</v>
      </c>
      <c r="S2008" s="14">
        <f t="shared" si="157"/>
        <v>41932.036851851852</v>
      </c>
      <c r="T2008" s="14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8">
        <v>800</v>
      </c>
      <c r="E2009" s="6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8324</v>
      </c>
      <c r="R2009" t="s">
        <v>8327</v>
      </c>
      <c r="S2009" s="14">
        <f t="shared" si="157"/>
        <v>42105.267488425925</v>
      </c>
      <c r="T2009" s="14">
        <f t="shared" si="158"/>
        <v>42132.836805555555</v>
      </c>
      <c r="U2009">
        <f t="shared" si="159"/>
        <v>2015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8309</v>
      </c>
      <c r="R2010" t="s">
        <v>8311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8314</v>
      </c>
      <c r="R2011" t="s">
        <v>8315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8324</v>
      </c>
      <c r="R2012" t="s">
        <v>8327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8324</v>
      </c>
      <c r="R2013" t="s">
        <v>8327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8322</v>
      </c>
      <c r="R2014" t="s">
        <v>8333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8328</v>
      </c>
      <c r="R2015" t="s">
        <v>8329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8324</v>
      </c>
      <c r="R2016" t="s">
        <v>8327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8">
        <v>1650</v>
      </c>
      <c r="E2017" s="6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8324</v>
      </c>
      <c r="R2017" t="s">
        <v>8327</v>
      </c>
      <c r="S2017" s="14">
        <f t="shared" si="157"/>
        <v>42372.693055555559</v>
      </c>
      <c r="T2017" s="14">
        <f t="shared" si="158"/>
        <v>42402.693055555559</v>
      </c>
      <c r="U2017">
        <f t="shared" si="159"/>
        <v>2016</v>
      </c>
    </row>
    <row r="2018" spans="1:21" ht="48" x14ac:dyDescent="0.2">
      <c r="A2018">
        <v>2667</v>
      </c>
      <c r="B2018" s="3" t="s">
        <v>2667</v>
      </c>
      <c r="C2018" s="3" t="s">
        <v>6777</v>
      </c>
      <c r="D2018" s="8">
        <v>1500</v>
      </c>
      <c r="E2018" s="6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8309</v>
      </c>
      <c r="R2018" t="s">
        <v>8341</v>
      </c>
      <c r="S2018" s="14">
        <f t="shared" si="157"/>
        <v>42380.926111111112</v>
      </c>
      <c r="T2018" s="14">
        <f t="shared" si="158"/>
        <v>42410.926111111112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8312</v>
      </c>
      <c r="R2019" t="s">
        <v>8353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8" x14ac:dyDescent="0.2">
      <c r="A2020">
        <v>2776</v>
      </c>
      <c r="B2020" s="3" t="s">
        <v>2776</v>
      </c>
      <c r="C2020" s="3" t="s">
        <v>6886</v>
      </c>
      <c r="D2020" s="8">
        <v>21000</v>
      </c>
      <c r="E2020" s="6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8312</v>
      </c>
      <c r="R2020" t="s">
        <v>8357</v>
      </c>
      <c r="S2020" s="14">
        <f t="shared" si="157"/>
        <v>42136.297175925924</v>
      </c>
      <c r="T2020" s="14">
        <f t="shared" si="158"/>
        <v>42167.297175925924</v>
      </c>
      <c r="U2020">
        <f t="shared" si="159"/>
        <v>2015</v>
      </c>
    </row>
    <row r="2021" spans="1:21" ht="32" x14ac:dyDescent="0.2">
      <c r="A2021">
        <v>1925</v>
      </c>
      <c r="B2021" s="3" t="s">
        <v>1926</v>
      </c>
      <c r="C2021" s="3" t="s">
        <v>6035</v>
      </c>
      <c r="D2021" s="8">
        <v>1500</v>
      </c>
      <c r="E2021" s="6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8328</v>
      </c>
      <c r="R2021" t="s">
        <v>8329</v>
      </c>
      <c r="S2021" s="14">
        <f t="shared" si="157"/>
        <v>41535.90148148148</v>
      </c>
      <c r="T2021" s="14">
        <f t="shared" si="158"/>
        <v>41558</v>
      </c>
      <c r="U2021">
        <f t="shared" si="159"/>
        <v>2013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8322</v>
      </c>
      <c r="R2022" t="s">
        <v>8344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8324</v>
      </c>
      <c r="R2023" t="s">
        <v>8327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8324</v>
      </c>
      <c r="R2024" t="s">
        <v>8327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8324</v>
      </c>
      <c r="R2025" t="s">
        <v>8327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8314</v>
      </c>
      <c r="R2026" t="s">
        <v>8315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8324</v>
      </c>
      <c r="R2027" t="s">
        <v>8327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8317</v>
      </c>
      <c r="R2028" t="s">
        <v>8335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8324</v>
      </c>
      <c r="R2029" t="s">
        <v>8327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8324</v>
      </c>
      <c r="R2030" t="s">
        <v>8327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8324</v>
      </c>
      <c r="R2031" t="s">
        <v>8327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8324</v>
      </c>
      <c r="R2032" t="s">
        <v>8327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8324</v>
      </c>
      <c r="R2033" t="s">
        <v>8327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8" x14ac:dyDescent="0.2">
      <c r="A2034">
        <v>2549</v>
      </c>
      <c r="B2034" s="3" t="s">
        <v>2549</v>
      </c>
      <c r="C2034" s="3" t="s">
        <v>6659</v>
      </c>
      <c r="D2034" s="8">
        <v>1570</v>
      </c>
      <c r="E2034" s="6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8328</v>
      </c>
      <c r="R2034" t="s">
        <v>8342</v>
      </c>
      <c r="S2034" s="14">
        <f t="shared" si="157"/>
        <v>41390.757754629631</v>
      </c>
      <c r="T2034" s="14">
        <f t="shared" si="158"/>
        <v>41425.708333333336</v>
      </c>
      <c r="U2034">
        <f t="shared" si="159"/>
        <v>2013</v>
      </c>
    </row>
    <row r="2035" spans="1:21" ht="32" x14ac:dyDescent="0.2">
      <c r="A2035">
        <v>2179</v>
      </c>
      <c r="B2035" s="3" t="s">
        <v>2180</v>
      </c>
      <c r="C2035" s="3" t="s">
        <v>6289</v>
      </c>
      <c r="D2035" s="8">
        <v>1000</v>
      </c>
      <c r="E2035" s="6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8328</v>
      </c>
      <c r="R2035" t="s">
        <v>8332</v>
      </c>
      <c r="S2035" s="14">
        <f t="shared" si="157"/>
        <v>42075.171203703707</v>
      </c>
      <c r="T2035" s="14">
        <f t="shared" si="158"/>
        <v>42105.171203703707</v>
      </c>
      <c r="U2035">
        <f t="shared" si="159"/>
        <v>2015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8328</v>
      </c>
      <c r="R2036" t="s">
        <v>8332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8324</v>
      </c>
      <c r="R2037" t="s">
        <v>8327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8324</v>
      </c>
      <c r="R2038" t="s">
        <v>8325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8324</v>
      </c>
      <c r="R2039" t="s">
        <v>8325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8312</v>
      </c>
      <c r="R2040" t="s">
        <v>8334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8324</v>
      </c>
      <c r="R2041" t="s">
        <v>8327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8322</v>
      </c>
      <c r="R2042" t="s">
        <v>8344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8324</v>
      </c>
      <c r="R2043" t="s">
        <v>8327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8314</v>
      </c>
      <c r="R2044" t="s">
        <v>8352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8324</v>
      </c>
      <c r="R2045" t="s">
        <v>8327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8328</v>
      </c>
      <c r="R2046" t="s">
        <v>8332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8" x14ac:dyDescent="0.2">
      <c r="A2047">
        <v>1455</v>
      </c>
      <c r="B2047" s="3" t="s">
        <v>1456</v>
      </c>
      <c r="C2047" s="3" t="s">
        <v>5565</v>
      </c>
      <c r="D2047" s="8">
        <v>15000</v>
      </c>
      <c r="E2047" s="6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8312</v>
      </c>
      <c r="R2047" t="s">
        <v>8349</v>
      </c>
      <c r="S2047" s="14">
        <f t="shared" si="157"/>
        <v>41832.672685185185</v>
      </c>
      <c r="T2047" s="14">
        <f t="shared" si="158"/>
        <v>41887.568749999999</v>
      </c>
      <c r="U2047">
        <f t="shared" si="159"/>
        <v>2014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8328</v>
      </c>
      <c r="R2048" t="s">
        <v>8351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48" x14ac:dyDescent="0.2">
      <c r="A2049">
        <v>810</v>
      </c>
      <c r="B2049" s="3" t="s">
        <v>811</v>
      </c>
      <c r="C2049" s="3" t="s">
        <v>4920</v>
      </c>
      <c r="D2049" s="8">
        <v>1500</v>
      </c>
      <c r="E2049" s="6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8328</v>
      </c>
      <c r="R2049" t="s">
        <v>8332</v>
      </c>
      <c r="S2049" s="14">
        <f t="shared" si="157"/>
        <v>41123.056273148148</v>
      </c>
      <c r="T2049" s="14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8324</v>
      </c>
      <c r="R2050" t="s">
        <v>8327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8322</v>
      </c>
      <c r="R2051" t="s">
        <v>8326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8309</v>
      </c>
      <c r="R2052" t="s">
        <v>8343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8" x14ac:dyDescent="0.2">
      <c r="A2053">
        <v>2701</v>
      </c>
      <c r="B2053" s="3" t="s">
        <v>2701</v>
      </c>
      <c r="C2053" s="3" t="s">
        <v>6811</v>
      </c>
      <c r="D2053" s="8">
        <v>3400</v>
      </c>
      <c r="E2053" s="6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8324</v>
      </c>
      <c r="R2053" t="s">
        <v>8325</v>
      </c>
      <c r="S2053" s="14">
        <f t="shared" si="162"/>
        <v>42801.774699074071</v>
      </c>
      <c r="T2053" s="14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8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8324</v>
      </c>
      <c r="R2054" t="s">
        <v>8327</v>
      </c>
      <c r="S2054" s="14">
        <f t="shared" si="162"/>
        <v>42150.755312499998</v>
      </c>
      <c r="T2054" s="14">
        <f t="shared" si="163"/>
        <v>42180.755312499998</v>
      </c>
      <c r="U2054">
        <f t="shared" si="164"/>
        <v>2015</v>
      </c>
    </row>
    <row r="2055" spans="1:21" ht="48" x14ac:dyDescent="0.2">
      <c r="A2055">
        <v>77</v>
      </c>
      <c r="B2055" s="3" t="s">
        <v>79</v>
      </c>
      <c r="C2055" s="3" t="s">
        <v>4188</v>
      </c>
      <c r="D2055" s="8">
        <v>400</v>
      </c>
      <c r="E2055" s="6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8322</v>
      </c>
      <c r="R2055" t="s">
        <v>8344</v>
      </c>
      <c r="S2055" s="14">
        <f t="shared" si="162"/>
        <v>40997.144872685189</v>
      </c>
      <c r="T2055" s="14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8">
        <v>1500</v>
      </c>
      <c r="E2056" s="6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8324</v>
      </c>
      <c r="R2056" t="s">
        <v>8327</v>
      </c>
      <c r="S2056" s="14">
        <f t="shared" si="162"/>
        <v>41764.44663194444</v>
      </c>
      <c r="T2056" s="14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8">
        <v>1200</v>
      </c>
      <c r="E2057" s="6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8324</v>
      </c>
      <c r="R2057" t="s">
        <v>8327</v>
      </c>
      <c r="S2057" s="14">
        <f t="shared" si="162"/>
        <v>42725.031180555554</v>
      </c>
      <c r="T2057" s="14">
        <f t="shared" si="163"/>
        <v>42746.208333333328</v>
      </c>
      <c r="U2057">
        <f t="shared" si="164"/>
        <v>2016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8312</v>
      </c>
      <c r="R2058" t="s">
        <v>8334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8328</v>
      </c>
      <c r="R2059" t="s">
        <v>8332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8309</v>
      </c>
      <c r="R2060" t="s">
        <v>8310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8324</v>
      </c>
      <c r="R2061" t="s">
        <v>8327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2" x14ac:dyDescent="0.2">
      <c r="A2062">
        <v>2324</v>
      </c>
      <c r="B2062" s="3" t="s">
        <v>2325</v>
      </c>
      <c r="C2062" s="3" t="s">
        <v>6434</v>
      </c>
      <c r="D2062" s="8">
        <v>7500</v>
      </c>
      <c r="E2062" s="6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8320</v>
      </c>
      <c r="R2062" t="s">
        <v>8321</v>
      </c>
      <c r="S2062" s="14">
        <f t="shared" si="162"/>
        <v>42790.885243055556</v>
      </c>
      <c r="T2062" s="14">
        <f t="shared" si="163"/>
        <v>42820.843576388885</v>
      </c>
      <c r="U2062">
        <f t="shared" si="164"/>
        <v>2017</v>
      </c>
    </row>
    <row r="2063" spans="1:21" ht="32" x14ac:dyDescent="0.2">
      <c r="A2063">
        <v>1370</v>
      </c>
      <c r="B2063" s="3" t="s">
        <v>1371</v>
      </c>
      <c r="C2063" s="3" t="s">
        <v>5480</v>
      </c>
      <c r="D2063" s="8">
        <v>1500</v>
      </c>
      <c r="E2063" s="6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8328</v>
      </c>
      <c r="R2063" t="s">
        <v>8332</v>
      </c>
      <c r="S2063" s="14">
        <f t="shared" si="162"/>
        <v>41548.00335648148</v>
      </c>
      <c r="T2063" s="14">
        <f t="shared" si="163"/>
        <v>41563.00335648148</v>
      </c>
      <c r="U2063">
        <f t="shared" si="164"/>
        <v>2013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8328</v>
      </c>
      <c r="R2064" t="s">
        <v>8329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32" x14ac:dyDescent="0.2">
      <c r="A2065">
        <v>3118</v>
      </c>
      <c r="B2065" s="3" t="s">
        <v>3118</v>
      </c>
      <c r="C2065" s="3" t="s">
        <v>7228</v>
      </c>
      <c r="D2065" s="8">
        <v>500000</v>
      </c>
      <c r="E2065" s="6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8324</v>
      </c>
      <c r="R2065" t="s">
        <v>8325</v>
      </c>
      <c r="S2065" s="14">
        <f t="shared" si="162"/>
        <v>42534.649571759262</v>
      </c>
      <c r="T2065" s="14">
        <f t="shared" si="163"/>
        <v>42553.649571759262</v>
      </c>
      <c r="U2065">
        <f t="shared" si="164"/>
        <v>2016</v>
      </c>
    </row>
    <row r="2066" spans="1:21" ht="48" x14ac:dyDescent="0.2">
      <c r="A2066">
        <v>742</v>
      </c>
      <c r="B2066" s="3" t="s">
        <v>743</v>
      </c>
      <c r="C2066" s="3" t="s">
        <v>4852</v>
      </c>
      <c r="D2066" s="8">
        <v>1400</v>
      </c>
      <c r="E2066" s="6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8312</v>
      </c>
      <c r="R2066" t="s">
        <v>8334</v>
      </c>
      <c r="S2066" s="14">
        <f t="shared" si="162"/>
        <v>41689.917962962965</v>
      </c>
      <c r="T2066" s="14">
        <f t="shared" si="163"/>
        <v>41719.876296296294</v>
      </c>
      <c r="U2066">
        <f t="shared" si="164"/>
        <v>2014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8324</v>
      </c>
      <c r="R2067" t="s">
        <v>8336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8309</v>
      </c>
      <c r="R2068" t="s">
        <v>8311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8317</v>
      </c>
      <c r="R2069" t="s">
        <v>8318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8328</v>
      </c>
      <c r="R2070" t="s">
        <v>8329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8324</v>
      </c>
      <c r="R2071" t="s">
        <v>8327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32" x14ac:dyDescent="0.2">
      <c r="A2072">
        <v>3758</v>
      </c>
      <c r="B2072" s="3" t="s">
        <v>3755</v>
      </c>
      <c r="C2072" s="3" t="s">
        <v>7868</v>
      </c>
      <c r="D2072" s="8">
        <v>1500</v>
      </c>
      <c r="E2072" s="6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8324</v>
      </c>
      <c r="R2072" t="s">
        <v>8336</v>
      </c>
      <c r="S2072" s="14">
        <f t="shared" si="162"/>
        <v>41747.471504629626</v>
      </c>
      <c r="T2072" s="14">
        <f t="shared" si="163"/>
        <v>41778.208333333336</v>
      </c>
      <c r="U2072">
        <f t="shared" si="164"/>
        <v>2014</v>
      </c>
    </row>
    <row r="2073" spans="1:21" ht="48" x14ac:dyDescent="0.2">
      <c r="A2073">
        <v>382</v>
      </c>
      <c r="B2073" s="3" t="s">
        <v>383</v>
      </c>
      <c r="C2073" s="3" t="s">
        <v>4492</v>
      </c>
      <c r="D2073" s="8">
        <v>600</v>
      </c>
      <c r="E2073" s="6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8322</v>
      </c>
      <c r="R2073" t="s">
        <v>8323</v>
      </c>
      <c r="S2073" s="14">
        <f t="shared" si="162"/>
        <v>41144.709490740745</v>
      </c>
      <c r="T2073" s="14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8324</v>
      </c>
      <c r="R2074" t="s">
        <v>8327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8314</v>
      </c>
      <c r="R2075" t="s">
        <v>8315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8324</v>
      </c>
      <c r="R2076" t="s">
        <v>8327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8309</v>
      </c>
      <c r="R2077" t="s">
        <v>8311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8324</v>
      </c>
      <c r="R2078" t="s">
        <v>8327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8312</v>
      </c>
      <c r="R2079" t="s">
        <v>8349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8324</v>
      </c>
      <c r="R2080" t="s">
        <v>8327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8328</v>
      </c>
      <c r="R2081" t="s">
        <v>8332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8324</v>
      </c>
      <c r="R2082" t="s">
        <v>8327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8328</v>
      </c>
      <c r="R2083" t="s">
        <v>8351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8324</v>
      </c>
      <c r="R2084" t="s">
        <v>8327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8328</v>
      </c>
      <c r="R2085" t="s">
        <v>8329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8322</v>
      </c>
      <c r="R2086" t="s">
        <v>8323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8322</v>
      </c>
      <c r="R2087" t="s">
        <v>8333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8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8324</v>
      </c>
      <c r="R2088" t="s">
        <v>8327</v>
      </c>
      <c r="S2088" s="14">
        <f t="shared" si="162"/>
        <v>42233.763831018514</v>
      </c>
      <c r="T2088" s="14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8">
        <v>1500</v>
      </c>
      <c r="E2089" s="6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8324</v>
      </c>
      <c r="R2089" t="s">
        <v>8327</v>
      </c>
      <c r="S2089" s="14">
        <f t="shared" si="162"/>
        <v>41775.858564814815</v>
      </c>
      <c r="T2089" s="14">
        <f t="shared" si="163"/>
        <v>41822.165972222225</v>
      </c>
      <c r="U2089">
        <f t="shared" si="164"/>
        <v>2014</v>
      </c>
    </row>
    <row r="2090" spans="1:21" ht="48" x14ac:dyDescent="0.2">
      <c r="A2090">
        <v>1377</v>
      </c>
      <c r="B2090" s="3" t="s">
        <v>1378</v>
      </c>
      <c r="C2090" s="3" t="s">
        <v>5487</v>
      </c>
      <c r="D2090" s="8">
        <v>1300</v>
      </c>
      <c r="E2090" s="6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8328</v>
      </c>
      <c r="R2090" t="s">
        <v>8332</v>
      </c>
      <c r="S2090" s="14">
        <f t="shared" si="162"/>
        <v>42747.219560185185</v>
      </c>
      <c r="T2090" s="14">
        <f t="shared" si="163"/>
        <v>42769.174305555556</v>
      </c>
      <c r="U2090">
        <f t="shared" si="164"/>
        <v>2017</v>
      </c>
    </row>
    <row r="2091" spans="1:21" ht="32" x14ac:dyDescent="0.2">
      <c r="A2091">
        <v>3076</v>
      </c>
      <c r="B2091" s="3" t="s">
        <v>3076</v>
      </c>
      <c r="C2091" s="3" t="s">
        <v>7186</v>
      </c>
      <c r="D2091" s="8">
        <v>10000</v>
      </c>
      <c r="E2091" s="6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8324</v>
      </c>
      <c r="R2091" t="s">
        <v>8325</v>
      </c>
      <c r="S2091" s="14">
        <f t="shared" si="162"/>
        <v>42226.651886574073</v>
      </c>
      <c r="T2091" s="14">
        <f t="shared" si="163"/>
        <v>42286.651886574073</v>
      </c>
      <c r="U2091">
        <f t="shared" si="164"/>
        <v>2015</v>
      </c>
    </row>
    <row r="2092" spans="1:21" ht="48" x14ac:dyDescent="0.2">
      <c r="A2092">
        <v>85</v>
      </c>
      <c r="B2092" s="3" t="s">
        <v>87</v>
      </c>
      <c r="C2092" s="3" t="s">
        <v>4196</v>
      </c>
      <c r="D2092" s="8">
        <v>1200</v>
      </c>
      <c r="E2092" s="6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8322</v>
      </c>
      <c r="R2092" t="s">
        <v>8344</v>
      </c>
      <c r="S2092" s="14">
        <f t="shared" si="162"/>
        <v>40779.125428240739</v>
      </c>
      <c r="T2092" s="14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8324</v>
      </c>
      <c r="R2093" t="s">
        <v>8327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8328</v>
      </c>
      <c r="R2094" t="s">
        <v>8332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8328</v>
      </c>
      <c r="R2095" t="s">
        <v>8332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8328</v>
      </c>
      <c r="R2096" t="s">
        <v>8332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8328</v>
      </c>
      <c r="R2097" t="s">
        <v>8329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8324</v>
      </c>
      <c r="R2098" t="s">
        <v>8327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8" x14ac:dyDescent="0.2">
      <c r="A2099">
        <v>3870</v>
      </c>
      <c r="B2099" s="3" t="s">
        <v>3867</v>
      </c>
      <c r="C2099" s="3" t="s">
        <v>7979</v>
      </c>
      <c r="D2099" s="8">
        <v>10000</v>
      </c>
      <c r="E2099" s="6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8324</v>
      </c>
      <c r="R2099" t="s">
        <v>8336</v>
      </c>
      <c r="S2099" s="14">
        <f t="shared" si="162"/>
        <v>41793.17219907407</v>
      </c>
      <c r="T2099" s="14">
        <f t="shared" si="163"/>
        <v>41823.17219907407</v>
      </c>
      <c r="U2099">
        <f t="shared" si="164"/>
        <v>2014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8324</v>
      </c>
      <c r="R2100" t="s">
        <v>8325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8">
        <v>1500</v>
      </c>
      <c r="E2101" s="6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8324</v>
      </c>
      <c r="R2101" t="s">
        <v>8327</v>
      </c>
      <c r="S2101" s="14">
        <f t="shared" si="162"/>
        <v>41792.645277777774</v>
      </c>
      <c r="T2101" s="14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8">
        <v>1500</v>
      </c>
      <c r="E2102" s="6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8324</v>
      </c>
      <c r="R2102" t="s">
        <v>8327</v>
      </c>
      <c r="S2102" s="14">
        <f t="shared" si="162"/>
        <v>41848.866157407407</v>
      </c>
      <c r="T2102" s="14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8">
        <v>1500</v>
      </c>
      <c r="E2103" s="6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8324</v>
      </c>
      <c r="R2103" t="s">
        <v>8327</v>
      </c>
      <c r="S2103" s="14">
        <f t="shared" si="162"/>
        <v>41836.471180555556</v>
      </c>
      <c r="T2103" s="14">
        <f t="shared" si="163"/>
        <v>41850.471180555556</v>
      </c>
      <c r="U2103">
        <f t="shared" si="164"/>
        <v>2014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8324</v>
      </c>
      <c r="R2104" t="s">
        <v>8336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32" x14ac:dyDescent="0.2">
      <c r="A2105">
        <v>855</v>
      </c>
      <c r="B2105" s="3" t="s">
        <v>856</v>
      </c>
      <c r="C2105" s="3" t="s">
        <v>4965</v>
      </c>
      <c r="D2105" s="8">
        <v>1450</v>
      </c>
      <c r="E2105" s="6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8328</v>
      </c>
      <c r="R2105" t="s">
        <v>8337</v>
      </c>
      <c r="S2105" s="14">
        <f t="shared" si="162"/>
        <v>42545.125196759262</v>
      </c>
      <c r="T2105" s="14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8">
        <v>1200</v>
      </c>
      <c r="E2106" s="6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8324</v>
      </c>
      <c r="R2106" t="s">
        <v>8327</v>
      </c>
      <c r="S2106" s="14">
        <f t="shared" si="162"/>
        <v>42722.882361111115</v>
      </c>
      <c r="T2106" s="14">
        <f t="shared" si="163"/>
        <v>42752.882361111115</v>
      </c>
      <c r="U2106">
        <f t="shared" si="164"/>
        <v>2016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8317</v>
      </c>
      <c r="R2107" t="s">
        <v>8335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8309</v>
      </c>
      <c r="R2108" t="s">
        <v>8311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8322</v>
      </c>
      <c r="R2109" t="s">
        <v>8344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8309</v>
      </c>
      <c r="R2110" t="s">
        <v>8311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8309</v>
      </c>
      <c r="R2111" t="s">
        <v>8316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32" x14ac:dyDescent="0.2">
      <c r="A2112">
        <v>1228</v>
      </c>
      <c r="B2112" s="3" t="s">
        <v>1229</v>
      </c>
      <c r="C2112" s="3" t="s">
        <v>5338</v>
      </c>
      <c r="D2112" s="8">
        <v>5000</v>
      </c>
      <c r="E2112" s="6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8328</v>
      </c>
      <c r="R2112" t="s">
        <v>8355</v>
      </c>
      <c r="S2112" s="14">
        <f t="shared" si="162"/>
        <v>40754.729259259257</v>
      </c>
      <c r="T2112" s="14">
        <f t="shared" si="163"/>
        <v>40814.729259259257</v>
      </c>
      <c r="U2112">
        <f t="shared" si="164"/>
        <v>2011</v>
      </c>
    </row>
    <row r="2113" spans="1:21" ht="48" x14ac:dyDescent="0.2">
      <c r="A2113">
        <v>196</v>
      </c>
      <c r="B2113" s="3" t="s">
        <v>198</v>
      </c>
      <c r="C2113" s="3" t="s">
        <v>4306</v>
      </c>
      <c r="D2113" s="8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8322</v>
      </c>
      <c r="R2113" t="s">
        <v>8326</v>
      </c>
      <c r="S2113" s="14">
        <f t="shared" si="162"/>
        <v>42259.542800925927</v>
      </c>
      <c r="T2113" s="14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8324</v>
      </c>
      <c r="R2114" t="s">
        <v>8327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8309</v>
      </c>
      <c r="R2115" t="s">
        <v>8343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8324</v>
      </c>
      <c r="R2116" t="s">
        <v>8336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48" x14ac:dyDescent="0.2">
      <c r="A2117">
        <v>1862</v>
      </c>
      <c r="B2117" s="3" t="s">
        <v>1863</v>
      </c>
      <c r="C2117" s="3" t="s">
        <v>5972</v>
      </c>
      <c r="D2117" s="8">
        <v>18000</v>
      </c>
      <c r="E2117" s="6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8317</v>
      </c>
      <c r="R2117" t="s">
        <v>8345</v>
      </c>
      <c r="S2117" s="14">
        <f t="shared" si="167"/>
        <v>42755.492754629624</v>
      </c>
      <c r="T2117" s="14">
        <f t="shared" si="168"/>
        <v>42802.3125</v>
      </c>
      <c r="U2117">
        <f t="shared" si="169"/>
        <v>2017</v>
      </c>
    </row>
    <row r="2118" spans="1:21" ht="48" x14ac:dyDescent="0.2">
      <c r="A2118">
        <v>266</v>
      </c>
      <c r="B2118" s="3" t="s">
        <v>267</v>
      </c>
      <c r="C2118" s="3" t="s">
        <v>4376</v>
      </c>
      <c r="D2118" s="8">
        <v>1000</v>
      </c>
      <c r="E2118" s="6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8322</v>
      </c>
      <c r="R2118" t="s">
        <v>8323</v>
      </c>
      <c r="S2118" s="14">
        <f t="shared" si="167"/>
        <v>40205.174849537041</v>
      </c>
      <c r="T2118" s="14">
        <f t="shared" si="168"/>
        <v>40291.160416666666</v>
      </c>
      <c r="U2118">
        <f t="shared" si="169"/>
        <v>2010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8328</v>
      </c>
      <c r="R2119" t="s">
        <v>8329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8317</v>
      </c>
      <c r="R2120" t="s">
        <v>8345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8324</v>
      </c>
      <c r="R2121" t="s">
        <v>8327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8328</v>
      </c>
      <c r="R2122" t="s">
        <v>8332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8309</v>
      </c>
      <c r="R2123" t="s">
        <v>8316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8317</v>
      </c>
      <c r="R2124" t="s">
        <v>8335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8322</v>
      </c>
      <c r="R2125" t="s">
        <v>8323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8314</v>
      </c>
      <c r="R2126" t="s">
        <v>8354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8314</v>
      </c>
      <c r="R2127" t="s">
        <v>8315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8309</v>
      </c>
      <c r="R2128" t="s">
        <v>8343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8328</v>
      </c>
      <c r="R2129" t="s">
        <v>8342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8328</v>
      </c>
      <c r="R2130" t="s">
        <v>8331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8312</v>
      </c>
      <c r="R2131" t="s">
        <v>8357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8309</v>
      </c>
      <c r="R2132" t="s">
        <v>8311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8324</v>
      </c>
      <c r="R2133" t="s">
        <v>8327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8309</v>
      </c>
      <c r="R2134" t="s">
        <v>8319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8328</v>
      </c>
      <c r="R2135" t="s">
        <v>8331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8324</v>
      </c>
      <c r="R2136" t="s">
        <v>8327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8328</v>
      </c>
      <c r="R2137" t="s">
        <v>8332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8328</v>
      </c>
      <c r="R2138" t="s">
        <v>8332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8309</v>
      </c>
      <c r="R2139" t="s">
        <v>8311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8322</v>
      </c>
      <c r="R2140" t="s">
        <v>8338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8324</v>
      </c>
      <c r="R2141" t="s">
        <v>8327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8324</v>
      </c>
      <c r="R2142" t="s">
        <v>8327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8328</v>
      </c>
      <c r="R2143" t="s">
        <v>8351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8328</v>
      </c>
      <c r="R2144" t="s">
        <v>8339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8324</v>
      </c>
      <c r="R2145" t="s">
        <v>8325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8328</v>
      </c>
      <c r="R2146" t="s">
        <v>8332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8322</v>
      </c>
      <c r="R2147" t="s">
        <v>8344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8309</v>
      </c>
      <c r="R2148" t="s">
        <v>8343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8328</v>
      </c>
      <c r="R2149" t="s">
        <v>8330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8324</v>
      </c>
      <c r="R2150" t="s">
        <v>8327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8328</v>
      </c>
      <c r="R2151" t="s">
        <v>8329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8324</v>
      </c>
      <c r="R2152" t="s">
        <v>8327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8328</v>
      </c>
      <c r="R2153" t="s">
        <v>8342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8328</v>
      </c>
      <c r="R2154" t="s">
        <v>8329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8324</v>
      </c>
      <c r="R2155" t="s">
        <v>8327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48" x14ac:dyDescent="0.2">
      <c r="A2156">
        <v>877</v>
      </c>
      <c r="B2156" s="3" t="s">
        <v>878</v>
      </c>
      <c r="C2156" s="3" t="s">
        <v>4987</v>
      </c>
      <c r="D2156" s="8">
        <v>2000</v>
      </c>
      <c r="E2156" s="6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8328</v>
      </c>
      <c r="R2156" t="s">
        <v>8351</v>
      </c>
      <c r="S2156" s="14">
        <f t="shared" si="167"/>
        <v>41597.788888888892</v>
      </c>
      <c r="T2156" s="14">
        <f t="shared" si="168"/>
        <v>41627.788888888892</v>
      </c>
      <c r="U2156">
        <f t="shared" si="169"/>
        <v>2013</v>
      </c>
    </row>
    <row r="2157" spans="1:21" ht="48" x14ac:dyDescent="0.2">
      <c r="A2157">
        <v>1884</v>
      </c>
      <c r="B2157" s="3" t="s">
        <v>1885</v>
      </c>
      <c r="C2157" s="3" t="s">
        <v>5994</v>
      </c>
      <c r="D2157" s="8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8328</v>
      </c>
      <c r="R2157" t="s">
        <v>8329</v>
      </c>
      <c r="S2157" s="14">
        <f t="shared" si="167"/>
        <v>41205.198321759257</v>
      </c>
      <c r="T2157" s="14">
        <f t="shared" si="168"/>
        <v>41240.5</v>
      </c>
      <c r="U2157">
        <f t="shared" si="169"/>
        <v>2012</v>
      </c>
    </row>
    <row r="2158" spans="1:21" ht="96" x14ac:dyDescent="0.2">
      <c r="A2158">
        <v>78</v>
      </c>
      <c r="B2158" s="3" t="s">
        <v>80</v>
      </c>
      <c r="C2158" s="3" t="s">
        <v>4189</v>
      </c>
      <c r="D2158" s="8">
        <v>50</v>
      </c>
      <c r="E2158" s="6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8322</v>
      </c>
      <c r="R2158" t="s">
        <v>8344</v>
      </c>
      <c r="S2158" s="14">
        <f t="shared" si="167"/>
        <v>42604.730567129634</v>
      </c>
      <c r="T2158" s="14">
        <f t="shared" si="168"/>
        <v>42614.730567129634</v>
      </c>
      <c r="U2158">
        <f t="shared" si="169"/>
        <v>2016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8328</v>
      </c>
      <c r="R2159" t="s">
        <v>8329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8320</v>
      </c>
      <c r="R2160" t="s">
        <v>8346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8328</v>
      </c>
      <c r="R2161" t="s">
        <v>8337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8312</v>
      </c>
      <c r="R2162" t="s">
        <v>8334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8324</v>
      </c>
      <c r="R2163" t="s">
        <v>8327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8309</v>
      </c>
      <c r="R2164" t="s">
        <v>8316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8309</v>
      </c>
      <c r="R2165" t="s">
        <v>8311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2" x14ac:dyDescent="0.2">
      <c r="A2166">
        <v>1741</v>
      </c>
      <c r="B2166" s="3" t="s">
        <v>1742</v>
      </c>
      <c r="C2166" s="3" t="s">
        <v>5851</v>
      </c>
      <c r="D2166" s="8">
        <v>1200</v>
      </c>
      <c r="E2166" s="6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8314</v>
      </c>
      <c r="R2166" t="s">
        <v>8315</v>
      </c>
      <c r="S2166" s="14">
        <f t="shared" si="167"/>
        <v>42120.628136574072</v>
      </c>
      <c r="T2166" s="14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8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8324</v>
      </c>
      <c r="R2167" t="s">
        <v>8327</v>
      </c>
      <c r="S2167" s="14">
        <f t="shared" si="167"/>
        <v>42155.920219907406</v>
      </c>
      <c r="T2167" s="14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8324</v>
      </c>
      <c r="R2168" t="s">
        <v>8327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8324</v>
      </c>
      <c r="R2169" t="s">
        <v>8336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8324</v>
      </c>
      <c r="R2170" t="s">
        <v>8336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8324</v>
      </c>
      <c r="R2171" t="s">
        <v>8325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8328</v>
      </c>
      <c r="R2172" t="s">
        <v>8339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8324</v>
      </c>
      <c r="R2173" t="s">
        <v>8327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8324</v>
      </c>
      <c r="R2174" t="s">
        <v>8327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8324</v>
      </c>
      <c r="R2175" t="s">
        <v>8327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8309</v>
      </c>
      <c r="R2176" t="s">
        <v>8311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8324</v>
      </c>
      <c r="R2177" t="s">
        <v>8327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8328</v>
      </c>
      <c r="R2178" t="s">
        <v>8331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8328</v>
      </c>
      <c r="R2179" t="s">
        <v>8332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8322</v>
      </c>
      <c r="R2180" t="s">
        <v>8326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8324</v>
      </c>
      <c r="R2181" t="s">
        <v>8327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8322</v>
      </c>
      <c r="R2182" t="s">
        <v>8326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8324</v>
      </c>
      <c r="R2183" t="s">
        <v>8325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8324</v>
      </c>
      <c r="R2184" t="s">
        <v>8327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8322</v>
      </c>
      <c r="R2185" t="s">
        <v>8338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8324</v>
      </c>
      <c r="R2186" t="s">
        <v>8325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8328</v>
      </c>
      <c r="R2187" t="s">
        <v>8351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8328</v>
      </c>
      <c r="R2188" t="s">
        <v>8329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8322</v>
      </c>
      <c r="R2189" t="s">
        <v>8323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8324</v>
      </c>
      <c r="R2190" t="s">
        <v>8336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8324</v>
      </c>
      <c r="R2191" t="s">
        <v>8327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8324</v>
      </c>
      <c r="R2192" t="s">
        <v>8336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8324</v>
      </c>
      <c r="R2193" t="s">
        <v>8327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8328</v>
      </c>
      <c r="R2194" t="s">
        <v>8332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8320</v>
      </c>
      <c r="R2195" t="s">
        <v>8321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8324</v>
      </c>
      <c r="R2196" t="s">
        <v>8325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8328</v>
      </c>
      <c r="R2197" t="s">
        <v>8329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8328</v>
      </c>
      <c r="R2198" t="s">
        <v>8329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8324</v>
      </c>
      <c r="R2199" t="s">
        <v>8327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8324</v>
      </c>
      <c r="R2200" t="s">
        <v>8327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8324</v>
      </c>
      <c r="R2201" t="s">
        <v>8327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8324</v>
      </c>
      <c r="R2202" t="s">
        <v>8327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8328</v>
      </c>
      <c r="R2203" t="s">
        <v>8329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8322</v>
      </c>
      <c r="R2204" t="s">
        <v>8340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8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8324</v>
      </c>
      <c r="R2205" t="s">
        <v>8327</v>
      </c>
      <c r="S2205" s="14">
        <f t="shared" si="172"/>
        <v>41788.58997685185</v>
      </c>
      <c r="T2205" s="14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8">
        <v>1200</v>
      </c>
      <c r="E2206" s="6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8324</v>
      </c>
      <c r="R2206" t="s">
        <v>8327</v>
      </c>
      <c r="S2206" s="14">
        <f t="shared" si="172"/>
        <v>42277.583472222221</v>
      </c>
      <c r="T2206" s="14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8324</v>
      </c>
      <c r="R2207" t="s">
        <v>8327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8309</v>
      </c>
      <c r="R2208" t="s">
        <v>8343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8324</v>
      </c>
      <c r="R2209" t="s">
        <v>8327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8324</v>
      </c>
      <c r="R2210" t="s">
        <v>8336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8322</v>
      </c>
      <c r="R2211" t="s">
        <v>8333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8">
        <v>30000</v>
      </c>
      <c r="E2212" s="6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8324</v>
      </c>
      <c r="R2212" t="s">
        <v>8327</v>
      </c>
      <c r="S2212" s="14">
        <f t="shared" si="172"/>
        <v>42508.179965277777</v>
      </c>
      <c r="T2212" s="14">
        <f t="shared" si="173"/>
        <v>42568.179965277777</v>
      </c>
      <c r="U2212">
        <f t="shared" si="174"/>
        <v>2016</v>
      </c>
    </row>
    <row r="2213" spans="1:21" ht="48" x14ac:dyDescent="0.2">
      <c r="A2213">
        <v>1886</v>
      </c>
      <c r="B2213" s="3" t="s">
        <v>1887</v>
      </c>
      <c r="C2213" s="3" t="s">
        <v>5996</v>
      </c>
      <c r="D2213" s="8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8328</v>
      </c>
      <c r="R2213" t="s">
        <v>8329</v>
      </c>
      <c r="S2213" s="14">
        <f t="shared" si="172"/>
        <v>41925.906689814816</v>
      </c>
      <c r="T2213" s="14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8">
        <v>700</v>
      </c>
      <c r="E2214" s="6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8324</v>
      </c>
      <c r="R2214" t="s">
        <v>8327</v>
      </c>
      <c r="S2214" s="14">
        <f t="shared" si="172"/>
        <v>42003.948425925926</v>
      </c>
      <c r="T2214" s="14">
        <f t="shared" si="173"/>
        <v>42028.207638888889</v>
      </c>
      <c r="U2214">
        <f t="shared" si="174"/>
        <v>2014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8320</v>
      </c>
      <c r="R2215" t="s">
        <v>8346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8324</v>
      </c>
      <c r="R2216" t="s">
        <v>8327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8324</v>
      </c>
      <c r="R2217" t="s">
        <v>8327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8324</v>
      </c>
      <c r="R2218" t="s">
        <v>8327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8" x14ac:dyDescent="0.2">
      <c r="A2219">
        <v>2587</v>
      </c>
      <c r="B2219" s="3" t="s">
        <v>2587</v>
      </c>
      <c r="C2219" s="3" t="s">
        <v>6697</v>
      </c>
      <c r="D2219" s="8">
        <v>50000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8320</v>
      </c>
      <c r="R2219" t="s">
        <v>8346</v>
      </c>
      <c r="S2219" s="14">
        <f t="shared" si="172"/>
        <v>42338.675381944442</v>
      </c>
      <c r="T2219" s="14">
        <f t="shared" si="173"/>
        <v>42368.675381944442</v>
      </c>
      <c r="U2219">
        <f t="shared" si="174"/>
        <v>2015</v>
      </c>
    </row>
    <row r="2220" spans="1:21" ht="48" x14ac:dyDescent="0.2">
      <c r="A2220">
        <v>1868</v>
      </c>
      <c r="B2220" s="3" t="s">
        <v>1869</v>
      </c>
      <c r="C2220" s="3" t="s">
        <v>5978</v>
      </c>
      <c r="D2220" s="8">
        <v>25000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8317</v>
      </c>
      <c r="R2220" t="s">
        <v>8345</v>
      </c>
      <c r="S2220" s="14">
        <f t="shared" si="172"/>
        <v>42328.779224537036</v>
      </c>
      <c r="T2220" s="14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8324</v>
      </c>
      <c r="R2221" t="s">
        <v>8327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8328</v>
      </c>
      <c r="R2222" t="s">
        <v>8332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8322</v>
      </c>
      <c r="R2223" t="s">
        <v>8323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8328</v>
      </c>
      <c r="R2224" t="s">
        <v>8351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8328</v>
      </c>
      <c r="R2225" t="s">
        <v>8337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48" x14ac:dyDescent="0.2">
      <c r="A2226">
        <v>1642</v>
      </c>
      <c r="B2226" s="3" t="s">
        <v>1643</v>
      </c>
      <c r="C2226" s="3" t="s">
        <v>5752</v>
      </c>
      <c r="D2226" s="8">
        <v>1200</v>
      </c>
      <c r="E2226" s="6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8328</v>
      </c>
      <c r="R2226" t="s">
        <v>8339</v>
      </c>
      <c r="S2226" s="14">
        <f t="shared" si="172"/>
        <v>40688.024618055555</v>
      </c>
      <c r="T2226" s="14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8324</v>
      </c>
      <c r="R2227" t="s">
        <v>8327</v>
      </c>
      <c r="S2227" s="14">
        <f t="shared" si="172"/>
        <v>41822.90488425926</v>
      </c>
      <c r="T2227" s="14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8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8324</v>
      </c>
      <c r="R2228" t="s">
        <v>8327</v>
      </c>
      <c r="S2228" s="14">
        <f t="shared" si="172"/>
        <v>42026.924976851849</v>
      </c>
      <c r="T2228" s="14">
        <f t="shared" si="173"/>
        <v>42052.207638888889</v>
      </c>
      <c r="U2228">
        <f t="shared" si="174"/>
        <v>2015</v>
      </c>
    </row>
    <row r="2229" spans="1:21" ht="48" x14ac:dyDescent="0.2">
      <c r="A2229">
        <v>1899</v>
      </c>
      <c r="B2229" s="3" t="s">
        <v>1900</v>
      </c>
      <c r="C2229" s="3" t="s">
        <v>6009</v>
      </c>
      <c r="D2229" s="8">
        <v>900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8328</v>
      </c>
      <c r="R2229" t="s">
        <v>8329</v>
      </c>
      <c r="S2229" s="14">
        <f t="shared" si="172"/>
        <v>42058.941736111112</v>
      </c>
      <c r="T2229" s="14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8">
        <v>850</v>
      </c>
      <c r="E2230" s="6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8324</v>
      </c>
      <c r="R2230" t="s">
        <v>8327</v>
      </c>
      <c r="S2230" s="14">
        <f t="shared" si="172"/>
        <v>42423.050613425927</v>
      </c>
      <c r="T2230" s="14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8">
        <v>700</v>
      </c>
      <c r="E2231" s="6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8324</v>
      </c>
      <c r="R2231" t="s">
        <v>8327</v>
      </c>
      <c r="S2231" s="14">
        <f t="shared" si="172"/>
        <v>42452.916481481487</v>
      </c>
      <c r="T2231" s="14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8324</v>
      </c>
      <c r="R2232" t="s">
        <v>8327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8324</v>
      </c>
      <c r="R2233" t="s">
        <v>8327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8" x14ac:dyDescent="0.2">
      <c r="A2234">
        <v>3104</v>
      </c>
      <c r="B2234" s="3" t="s">
        <v>3104</v>
      </c>
      <c r="C2234" s="3" t="s">
        <v>7214</v>
      </c>
      <c r="D2234" s="8">
        <v>4000</v>
      </c>
      <c r="E2234" s="6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8324</v>
      </c>
      <c r="R2234" t="s">
        <v>8325</v>
      </c>
      <c r="S2234" s="14">
        <f t="shared" si="172"/>
        <v>42006.908692129626</v>
      </c>
      <c r="T2234" s="14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8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8324</v>
      </c>
      <c r="R2235" t="s">
        <v>8327</v>
      </c>
      <c r="S2235" s="14">
        <f t="shared" si="172"/>
        <v>41856.715069444443</v>
      </c>
      <c r="T2235" s="14">
        <f t="shared" si="173"/>
        <v>41877.715069444443</v>
      </c>
      <c r="U2235">
        <f t="shared" si="174"/>
        <v>2014</v>
      </c>
    </row>
    <row r="2236" spans="1:21" ht="48" x14ac:dyDescent="0.2">
      <c r="A2236">
        <v>2467</v>
      </c>
      <c r="B2236" s="3" t="s">
        <v>2468</v>
      </c>
      <c r="C2236" s="3" t="s">
        <v>6577</v>
      </c>
      <c r="D2236" s="8">
        <v>1000</v>
      </c>
      <c r="E2236" s="6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8328</v>
      </c>
      <c r="R2236" t="s">
        <v>8329</v>
      </c>
      <c r="S2236" s="14">
        <f t="shared" si="172"/>
        <v>41025.874201388891</v>
      </c>
      <c r="T2236" s="14">
        <f t="shared" si="173"/>
        <v>41039.708333333336</v>
      </c>
      <c r="U2236">
        <f t="shared" si="174"/>
        <v>2012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8324</v>
      </c>
      <c r="R2237" t="s">
        <v>8325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8328</v>
      </c>
      <c r="R2238" t="s">
        <v>8332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8328</v>
      </c>
      <c r="R2239" t="s">
        <v>8339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8324</v>
      </c>
      <c r="R2240" t="s">
        <v>8327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8317</v>
      </c>
      <c r="R2241" t="s">
        <v>8335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8320</v>
      </c>
      <c r="R2242" t="s">
        <v>8346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8324</v>
      </c>
      <c r="R2243" t="s">
        <v>8327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8317</v>
      </c>
      <c r="R2244" t="s">
        <v>8318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8309</v>
      </c>
      <c r="R2245" t="s">
        <v>8311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8324</v>
      </c>
      <c r="R2246" t="s">
        <v>8327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8320</v>
      </c>
      <c r="R2247" t="s">
        <v>8346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8324</v>
      </c>
      <c r="R2248" t="s">
        <v>8327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8324</v>
      </c>
      <c r="R2249" t="s">
        <v>8336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8314</v>
      </c>
      <c r="R2250" t="s">
        <v>8315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8314</v>
      </c>
      <c r="R2251" t="s">
        <v>8315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48" x14ac:dyDescent="0.2">
      <c r="A2252">
        <v>2704</v>
      </c>
      <c r="B2252" s="3" t="s">
        <v>2704</v>
      </c>
      <c r="C2252" s="3" t="s">
        <v>6814</v>
      </c>
      <c r="D2252" s="8">
        <v>19000</v>
      </c>
      <c r="E2252" s="6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8324</v>
      </c>
      <c r="R2252" t="s">
        <v>8325</v>
      </c>
      <c r="S2252" s="14">
        <f t="shared" si="177"/>
        <v>42787.862430555557</v>
      </c>
      <c r="T2252" s="14">
        <f t="shared" si="178"/>
        <v>42830.820763888885</v>
      </c>
      <c r="U2252">
        <f t="shared" si="179"/>
        <v>2017</v>
      </c>
    </row>
    <row r="2253" spans="1:21" ht="32" x14ac:dyDescent="0.2">
      <c r="A2253">
        <v>3197</v>
      </c>
      <c r="B2253" s="3" t="s">
        <v>3197</v>
      </c>
      <c r="C2253" s="3" t="s">
        <v>7307</v>
      </c>
      <c r="D2253" s="8">
        <v>10000</v>
      </c>
      <c r="E2253" s="6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8324</v>
      </c>
      <c r="R2253" t="s">
        <v>8336</v>
      </c>
      <c r="S2253" s="14">
        <f t="shared" si="177"/>
        <v>42009.493263888886</v>
      </c>
      <c r="T2253" s="14">
        <f t="shared" si="178"/>
        <v>42039.493263888886</v>
      </c>
      <c r="U2253">
        <f t="shared" si="179"/>
        <v>2015</v>
      </c>
    </row>
    <row r="2254" spans="1:21" ht="16" x14ac:dyDescent="0.2">
      <c r="A2254">
        <v>1894</v>
      </c>
      <c r="B2254" s="3" t="s">
        <v>1895</v>
      </c>
      <c r="C2254" s="3" t="s">
        <v>6004</v>
      </c>
      <c r="D2254" s="8">
        <v>1000</v>
      </c>
      <c r="E2254" s="6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8328</v>
      </c>
      <c r="R2254" t="s">
        <v>8329</v>
      </c>
      <c r="S2254" s="14">
        <f t="shared" si="177"/>
        <v>40920.904895833337</v>
      </c>
      <c r="T2254" s="14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8">
        <v>1000</v>
      </c>
      <c r="E2255" s="6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8324</v>
      </c>
      <c r="R2255" t="s">
        <v>8327</v>
      </c>
      <c r="S2255" s="14">
        <f t="shared" si="177"/>
        <v>42103.535254629634</v>
      </c>
      <c r="T2255" s="14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8324</v>
      </c>
      <c r="R2256" t="s">
        <v>8327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8324</v>
      </c>
      <c r="R2257" t="s">
        <v>8327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8328</v>
      </c>
      <c r="R2258" t="s">
        <v>8330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8309</v>
      </c>
      <c r="R2259" t="s">
        <v>8311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8309</v>
      </c>
      <c r="R2260" t="s">
        <v>8311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48" x14ac:dyDescent="0.2">
      <c r="A2261">
        <v>2206</v>
      </c>
      <c r="B2261" s="3" t="s">
        <v>2207</v>
      </c>
      <c r="C2261" s="3" t="s">
        <v>6316</v>
      </c>
      <c r="D2261" s="8">
        <v>1100</v>
      </c>
      <c r="E2261" s="6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8328</v>
      </c>
      <c r="R2261" t="s">
        <v>8330</v>
      </c>
      <c r="S2261" s="14">
        <f t="shared" si="177"/>
        <v>40997.257222222222</v>
      </c>
      <c r="T2261" s="14">
        <f t="shared" si="178"/>
        <v>41015.257222222222</v>
      </c>
      <c r="U2261">
        <f t="shared" si="179"/>
        <v>2012</v>
      </c>
    </row>
    <row r="2262" spans="1:21" ht="32" x14ac:dyDescent="0.2">
      <c r="A2262">
        <v>1620</v>
      </c>
      <c r="B2262" s="3" t="s">
        <v>1621</v>
      </c>
      <c r="C2262" s="3" t="s">
        <v>5730</v>
      </c>
      <c r="D2262" s="8">
        <v>1000</v>
      </c>
      <c r="E2262" s="6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8328</v>
      </c>
      <c r="R2262" t="s">
        <v>8332</v>
      </c>
      <c r="S2262" s="14">
        <f t="shared" si="177"/>
        <v>41321.339583333334</v>
      </c>
      <c r="T2262" s="14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8324</v>
      </c>
      <c r="R2263" t="s">
        <v>8327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8320</v>
      </c>
      <c r="R2264" t="s">
        <v>8346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8324</v>
      </c>
      <c r="R2265" t="s">
        <v>8327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8324</v>
      </c>
      <c r="R2266" t="s">
        <v>8327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8328</v>
      </c>
      <c r="R2267" t="s">
        <v>8329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8324</v>
      </c>
      <c r="R2268" t="s">
        <v>8327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8324</v>
      </c>
      <c r="R2269" t="s">
        <v>8327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8324</v>
      </c>
      <c r="R2270" t="s">
        <v>8327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8324</v>
      </c>
      <c r="R2271" t="s">
        <v>8327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8328</v>
      </c>
      <c r="R2272" t="s">
        <v>8329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8324</v>
      </c>
      <c r="R2273" t="s">
        <v>8327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8309</v>
      </c>
      <c r="R2274" t="s">
        <v>8311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8322</v>
      </c>
      <c r="R2275" t="s">
        <v>8344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8324</v>
      </c>
      <c r="R2276" t="s">
        <v>8327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8324</v>
      </c>
      <c r="R2277" t="s">
        <v>8327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8309</v>
      </c>
      <c r="R2278" t="s">
        <v>8343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8324</v>
      </c>
      <c r="R2279" t="s">
        <v>8327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8" x14ac:dyDescent="0.2">
      <c r="A2280">
        <v>2678</v>
      </c>
      <c r="B2280" s="3" t="s">
        <v>2678</v>
      </c>
      <c r="C2280" s="3" t="s">
        <v>6788</v>
      </c>
      <c r="D2280" s="8">
        <v>8000000</v>
      </c>
      <c r="E2280" s="6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8309</v>
      </c>
      <c r="R2280" t="s">
        <v>8341</v>
      </c>
      <c r="S2280" s="14">
        <f t="shared" si="177"/>
        <v>42241.798206018517</v>
      </c>
      <c r="T2280" s="14">
        <f t="shared" si="178"/>
        <v>42271.798206018517</v>
      </c>
      <c r="U2280">
        <f t="shared" si="179"/>
        <v>2015</v>
      </c>
    </row>
    <row r="2281" spans="1:21" ht="48" x14ac:dyDescent="0.2">
      <c r="A2281">
        <v>3769</v>
      </c>
      <c r="B2281" s="3" t="s">
        <v>3766</v>
      </c>
      <c r="C2281" s="3" t="s">
        <v>7879</v>
      </c>
      <c r="D2281" s="8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8324</v>
      </c>
      <c r="R2281" t="s">
        <v>8336</v>
      </c>
      <c r="S2281" s="14">
        <f t="shared" si="177"/>
        <v>42445.598136574074</v>
      </c>
      <c r="T2281" s="14">
        <f t="shared" si="178"/>
        <v>42475.598136574074</v>
      </c>
      <c r="U2281">
        <f t="shared" si="179"/>
        <v>2016</v>
      </c>
    </row>
    <row r="2282" spans="1:21" ht="48" x14ac:dyDescent="0.2">
      <c r="A2282">
        <v>2537</v>
      </c>
      <c r="B2282" s="3" t="s">
        <v>2537</v>
      </c>
      <c r="C2282" s="3" t="s">
        <v>6647</v>
      </c>
      <c r="D2282" s="8">
        <v>1000</v>
      </c>
      <c r="E2282" s="6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8328</v>
      </c>
      <c r="R2282" t="s">
        <v>8342</v>
      </c>
      <c r="S2282" s="14">
        <f t="shared" si="177"/>
        <v>40696.648784722223</v>
      </c>
      <c r="T2282" s="14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8324</v>
      </c>
      <c r="R2283" t="s">
        <v>8327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8324</v>
      </c>
      <c r="R2284" t="s">
        <v>8325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8312</v>
      </c>
      <c r="R2285" t="s">
        <v>8334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8324</v>
      </c>
      <c r="R2286" t="s">
        <v>8327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8324</v>
      </c>
      <c r="R2287" t="s">
        <v>8327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8324</v>
      </c>
      <c r="R2288" t="s">
        <v>8327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8">
        <v>1000</v>
      </c>
      <c r="E2289" s="6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8324</v>
      </c>
      <c r="R2289" t="s">
        <v>8327</v>
      </c>
      <c r="S2289" s="14">
        <f t="shared" si="177"/>
        <v>42016.832465277781</v>
      </c>
      <c r="T2289" s="14">
        <f t="shared" si="178"/>
        <v>42040.513888888891</v>
      </c>
      <c r="U2289">
        <f t="shared" si="179"/>
        <v>2015</v>
      </c>
    </row>
    <row r="2290" spans="1:21" ht="48" x14ac:dyDescent="0.2">
      <c r="A2290">
        <v>1264</v>
      </c>
      <c r="B2290" s="3" t="s">
        <v>1265</v>
      </c>
      <c r="C2290" s="3" t="s">
        <v>5374</v>
      </c>
      <c r="D2290" s="8">
        <v>650</v>
      </c>
      <c r="E2290" s="6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8328</v>
      </c>
      <c r="R2290" t="s">
        <v>8332</v>
      </c>
      <c r="S2290" s="14">
        <f t="shared" si="177"/>
        <v>41547.662997685184</v>
      </c>
      <c r="T2290" s="14">
        <f t="shared" si="178"/>
        <v>41576.662997685184</v>
      </c>
      <c r="U2290">
        <f t="shared" si="179"/>
        <v>2013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8314</v>
      </c>
      <c r="R2291" t="s">
        <v>8315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8328</v>
      </c>
      <c r="R2292" t="s">
        <v>8339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8324</v>
      </c>
      <c r="R2293" t="s">
        <v>8325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8324</v>
      </c>
      <c r="R2294" t="s">
        <v>8327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8324</v>
      </c>
      <c r="R2295" t="s">
        <v>8327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8324</v>
      </c>
      <c r="R2296" t="s">
        <v>8325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8317</v>
      </c>
      <c r="R2297" t="s">
        <v>8318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8324</v>
      </c>
      <c r="R2298" t="s">
        <v>8327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8328</v>
      </c>
      <c r="R2299" t="s">
        <v>8342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8324</v>
      </c>
      <c r="R2300" t="s">
        <v>8325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8328</v>
      </c>
      <c r="R2301" t="s">
        <v>8332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8324</v>
      </c>
      <c r="R2302" t="s">
        <v>8327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8324</v>
      </c>
      <c r="R2303" t="s">
        <v>8327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8324</v>
      </c>
      <c r="R2304" t="s">
        <v>8327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8328</v>
      </c>
      <c r="R2305" t="s">
        <v>8355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8324</v>
      </c>
      <c r="R2306" t="s">
        <v>8327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8309</v>
      </c>
      <c r="R2307" t="s">
        <v>8341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8328</v>
      </c>
      <c r="R2308" t="s">
        <v>8329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8309</v>
      </c>
      <c r="R2309" t="s">
        <v>8311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8324</v>
      </c>
      <c r="R2310" t="s">
        <v>8327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8328</v>
      </c>
      <c r="R2311" t="s">
        <v>8332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48" x14ac:dyDescent="0.2">
      <c r="A2312">
        <v>1711</v>
      </c>
      <c r="B2312" s="3" t="s">
        <v>1712</v>
      </c>
      <c r="C2312" s="3" t="s">
        <v>5821</v>
      </c>
      <c r="D2312" s="8">
        <v>10000</v>
      </c>
      <c r="E2312" s="6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8328</v>
      </c>
      <c r="R2312" t="s">
        <v>8331</v>
      </c>
      <c r="S2312" s="14">
        <f t="shared" si="182"/>
        <v>41852.646226851852</v>
      </c>
      <c r="T2312" s="14">
        <f t="shared" si="183"/>
        <v>41883.646226851852</v>
      </c>
      <c r="U2312">
        <f t="shared" si="184"/>
        <v>2014</v>
      </c>
    </row>
    <row r="2313" spans="1:21" ht="32" x14ac:dyDescent="0.2">
      <c r="A2313">
        <v>1638</v>
      </c>
      <c r="B2313" s="3" t="s">
        <v>1639</v>
      </c>
      <c r="C2313" s="3" t="s">
        <v>5748</v>
      </c>
      <c r="D2313" s="8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8328</v>
      </c>
      <c r="R2313" t="s">
        <v>8332</v>
      </c>
      <c r="S2313" s="14">
        <f t="shared" si="182"/>
        <v>41288.68712962963</v>
      </c>
      <c r="T2313" s="14">
        <f t="shared" si="183"/>
        <v>41333.892361111109</v>
      </c>
      <c r="U2313">
        <f t="shared" si="184"/>
        <v>2013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8328</v>
      </c>
      <c r="R2314" t="s">
        <v>8332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8312</v>
      </c>
      <c r="R2315" t="s">
        <v>8357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8328</v>
      </c>
      <c r="R2316" t="s">
        <v>8329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8324</v>
      </c>
      <c r="R2317" t="s">
        <v>8327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8324</v>
      </c>
      <c r="R2318" t="s">
        <v>8327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8322</v>
      </c>
      <c r="R2319" t="s">
        <v>8323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80" x14ac:dyDescent="0.2">
      <c r="A2320">
        <v>3126</v>
      </c>
      <c r="B2320" s="3" t="s">
        <v>3126</v>
      </c>
      <c r="C2320" s="3" t="s">
        <v>7236</v>
      </c>
      <c r="D2320" s="8">
        <v>25000</v>
      </c>
      <c r="E2320" s="6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8324</v>
      </c>
      <c r="R2320" t="s">
        <v>8325</v>
      </c>
      <c r="S2320" s="14">
        <f t="shared" si="182"/>
        <v>42427.01807870371</v>
      </c>
      <c r="T2320" s="14">
        <f t="shared" si="183"/>
        <v>42456.976412037038</v>
      </c>
      <c r="U2320">
        <f t="shared" si="184"/>
        <v>2016</v>
      </c>
    </row>
    <row r="2321" spans="1:21" ht="48" x14ac:dyDescent="0.2">
      <c r="A2321">
        <v>869</v>
      </c>
      <c r="B2321" s="3" t="s">
        <v>870</v>
      </c>
      <c r="C2321" s="3" t="s">
        <v>4979</v>
      </c>
      <c r="D2321" s="8">
        <v>8800</v>
      </c>
      <c r="E2321" s="6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8328</v>
      </c>
      <c r="R2321" t="s">
        <v>8351</v>
      </c>
      <c r="S2321" s="14">
        <f t="shared" si="182"/>
        <v>41342.845567129632</v>
      </c>
      <c r="T2321" s="14">
        <f t="shared" si="183"/>
        <v>41372.803900462961</v>
      </c>
      <c r="U2321">
        <f t="shared" si="184"/>
        <v>2013</v>
      </c>
    </row>
    <row r="2322" spans="1:21" ht="32" x14ac:dyDescent="0.2">
      <c r="A2322">
        <v>780</v>
      </c>
      <c r="B2322" s="3" t="s">
        <v>781</v>
      </c>
      <c r="C2322" s="3" t="s">
        <v>4890</v>
      </c>
      <c r="D2322" s="8">
        <v>1000</v>
      </c>
      <c r="E2322" s="6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8328</v>
      </c>
      <c r="R2322" t="s">
        <v>8332</v>
      </c>
      <c r="S2322" s="14">
        <f t="shared" si="182"/>
        <v>40636.673900462964</v>
      </c>
      <c r="T2322" s="14">
        <f t="shared" si="183"/>
        <v>40666.673900462964</v>
      </c>
      <c r="U2322">
        <f t="shared" si="184"/>
        <v>2011</v>
      </c>
    </row>
    <row r="2323" spans="1:21" ht="32" x14ac:dyDescent="0.2">
      <c r="A2323">
        <v>811</v>
      </c>
      <c r="B2323" s="3" t="s">
        <v>812</v>
      </c>
      <c r="C2323" s="3" t="s">
        <v>4921</v>
      </c>
      <c r="D2323" s="8">
        <v>1000</v>
      </c>
      <c r="E2323" s="6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8328</v>
      </c>
      <c r="R2323" t="s">
        <v>8332</v>
      </c>
      <c r="S2323" s="14">
        <f t="shared" si="182"/>
        <v>41443.643541666665</v>
      </c>
      <c r="T2323" s="14">
        <f t="shared" si="183"/>
        <v>41465.702777777777</v>
      </c>
      <c r="U2323">
        <f t="shared" si="184"/>
        <v>2013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8328</v>
      </c>
      <c r="R2324" t="s">
        <v>8329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8">
        <v>1000</v>
      </c>
      <c r="E2325" s="6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8324</v>
      </c>
      <c r="R2325" t="s">
        <v>8327</v>
      </c>
      <c r="S2325" s="14">
        <f t="shared" si="182"/>
        <v>41855.548101851848</v>
      </c>
      <c r="T2325" s="14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8">
        <v>1000</v>
      </c>
      <c r="E2326" s="6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8324</v>
      </c>
      <c r="R2326" t="s">
        <v>8327</v>
      </c>
      <c r="S2326" s="14">
        <f t="shared" si="182"/>
        <v>42194.096157407403</v>
      </c>
      <c r="T2326" s="14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8">
        <v>1000</v>
      </c>
      <c r="E2327" s="6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8324</v>
      </c>
      <c r="R2327" t="s">
        <v>8327</v>
      </c>
      <c r="S2327" s="14">
        <f t="shared" si="182"/>
        <v>42185.556157407409</v>
      </c>
      <c r="T2327" s="14">
        <f t="shared" si="183"/>
        <v>42208.772916666669</v>
      </c>
      <c r="U2327">
        <f t="shared" si="184"/>
        <v>2015</v>
      </c>
    </row>
    <row r="2328" spans="1:21" ht="48" x14ac:dyDescent="0.2">
      <c r="A2328">
        <v>1206</v>
      </c>
      <c r="B2328" s="3" t="s">
        <v>1207</v>
      </c>
      <c r="C2328" s="3" t="s">
        <v>5316</v>
      </c>
      <c r="D2328" s="8">
        <v>900</v>
      </c>
      <c r="E2328" s="6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8314</v>
      </c>
      <c r="R2328" t="s">
        <v>8315</v>
      </c>
      <c r="S2328" s="14">
        <f t="shared" si="182"/>
        <v>42772.776076388895</v>
      </c>
      <c r="T2328" s="14">
        <f t="shared" si="183"/>
        <v>42805.561805555553</v>
      </c>
      <c r="U2328">
        <f t="shared" si="184"/>
        <v>2017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8328</v>
      </c>
      <c r="R2329" t="s">
        <v>8329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8328</v>
      </c>
      <c r="R2330" t="s">
        <v>8332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8324</v>
      </c>
      <c r="R2331" t="s">
        <v>8327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8" x14ac:dyDescent="0.2">
      <c r="A2332">
        <v>2387</v>
      </c>
      <c r="B2332" s="3" t="s">
        <v>2388</v>
      </c>
      <c r="C2332" s="3" t="s">
        <v>6497</v>
      </c>
      <c r="D2332" s="8">
        <v>150000</v>
      </c>
      <c r="E2332" s="6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8309</v>
      </c>
      <c r="R2332" t="s">
        <v>8343</v>
      </c>
      <c r="S2332" s="14">
        <f t="shared" si="182"/>
        <v>42528.626620370371</v>
      </c>
      <c r="T2332" s="14">
        <f t="shared" si="183"/>
        <v>42573.626620370371</v>
      </c>
      <c r="U2332">
        <f t="shared" si="184"/>
        <v>2016</v>
      </c>
    </row>
    <row r="2333" spans="1:21" ht="32" x14ac:dyDescent="0.2">
      <c r="A2333">
        <v>1085</v>
      </c>
      <c r="B2333" s="3" t="s">
        <v>1086</v>
      </c>
      <c r="C2333" s="3" t="s">
        <v>5195</v>
      </c>
      <c r="D2333" s="8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8317</v>
      </c>
      <c r="R2333" t="s">
        <v>8335</v>
      </c>
      <c r="S2333" s="14">
        <f t="shared" si="182"/>
        <v>42413.671006944445</v>
      </c>
      <c r="T2333" s="14">
        <f t="shared" si="183"/>
        <v>42443.629340277781</v>
      </c>
      <c r="U2333">
        <f t="shared" si="184"/>
        <v>2016</v>
      </c>
    </row>
    <row r="2334" spans="1:21" ht="64" x14ac:dyDescent="0.2">
      <c r="A2334">
        <v>1670</v>
      </c>
      <c r="B2334" s="3" t="s">
        <v>1671</v>
      </c>
      <c r="C2334" s="3" t="s">
        <v>5780</v>
      </c>
      <c r="D2334" s="8">
        <v>1000</v>
      </c>
      <c r="E2334" s="6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8328</v>
      </c>
      <c r="R2334" t="s">
        <v>8339</v>
      </c>
      <c r="S2334" s="14">
        <f t="shared" si="182"/>
        <v>40313.930543981485</v>
      </c>
      <c r="T2334" s="14">
        <f t="shared" si="183"/>
        <v>40364.166666666664</v>
      </c>
      <c r="U2334">
        <f t="shared" si="184"/>
        <v>2010</v>
      </c>
    </row>
    <row r="2335" spans="1:21" ht="48" x14ac:dyDescent="0.2">
      <c r="A2335">
        <v>3798</v>
      </c>
      <c r="B2335" s="3" t="s">
        <v>3795</v>
      </c>
      <c r="C2335" s="3" t="s">
        <v>7908</v>
      </c>
      <c r="D2335" s="8">
        <v>70000</v>
      </c>
      <c r="E2335" s="6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8324</v>
      </c>
      <c r="R2335" t="s">
        <v>8336</v>
      </c>
      <c r="S2335" s="14">
        <f t="shared" si="182"/>
        <v>41831.722777777781</v>
      </c>
      <c r="T2335" s="14">
        <f t="shared" si="183"/>
        <v>41861.722777777781</v>
      </c>
      <c r="U2335">
        <f t="shared" si="184"/>
        <v>2014</v>
      </c>
    </row>
    <row r="2336" spans="1:21" ht="48" x14ac:dyDescent="0.2">
      <c r="A2336">
        <v>784</v>
      </c>
      <c r="B2336" s="3" t="s">
        <v>785</v>
      </c>
      <c r="C2336" s="3" t="s">
        <v>4894</v>
      </c>
      <c r="D2336" s="8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8328</v>
      </c>
      <c r="R2336" t="s">
        <v>8332</v>
      </c>
      <c r="S2336" s="14">
        <f t="shared" si="182"/>
        <v>41675.149525462963</v>
      </c>
      <c r="T2336" s="14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8">
        <v>900</v>
      </c>
      <c r="E2337" s="6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8324</v>
      </c>
      <c r="R2337" t="s">
        <v>8327</v>
      </c>
      <c r="S2337" s="14">
        <f t="shared" si="182"/>
        <v>42026.176180555558</v>
      </c>
      <c r="T2337" s="14">
        <f t="shared" si="183"/>
        <v>42064.207638888889</v>
      </c>
      <c r="U2337">
        <f t="shared" si="184"/>
        <v>2015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8328</v>
      </c>
      <c r="R2338" t="s">
        <v>8330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16" x14ac:dyDescent="0.2">
      <c r="A2339">
        <v>1590</v>
      </c>
      <c r="B2339" s="3" t="s">
        <v>1591</v>
      </c>
      <c r="C2339" s="3" t="s">
        <v>5700</v>
      </c>
      <c r="D2339" s="8">
        <v>60000</v>
      </c>
      <c r="E2339" s="6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8314</v>
      </c>
      <c r="R2339" t="s">
        <v>8352</v>
      </c>
      <c r="S2339" s="14">
        <f t="shared" si="182"/>
        <v>42240.857222222221</v>
      </c>
      <c r="T2339" s="14">
        <f t="shared" si="183"/>
        <v>42270.857222222221</v>
      </c>
      <c r="U2339">
        <f t="shared" si="184"/>
        <v>2015</v>
      </c>
    </row>
    <row r="2340" spans="1:21" ht="48" x14ac:dyDescent="0.2">
      <c r="A2340">
        <v>1168</v>
      </c>
      <c r="B2340" s="3" t="s">
        <v>1169</v>
      </c>
      <c r="C2340" s="3" t="s">
        <v>5278</v>
      </c>
      <c r="D2340" s="8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8320</v>
      </c>
      <c r="R2340" t="s">
        <v>8346</v>
      </c>
      <c r="S2340" s="14">
        <f t="shared" si="182"/>
        <v>42605.053993055553</v>
      </c>
      <c r="T2340" s="14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8324</v>
      </c>
      <c r="R2341" t="s">
        <v>8327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8328</v>
      </c>
      <c r="R2342" t="s">
        <v>8330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8328</v>
      </c>
      <c r="R2343" t="s">
        <v>8332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8328</v>
      </c>
      <c r="R2344" t="s">
        <v>8330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8314</v>
      </c>
      <c r="R2345" t="s">
        <v>8315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8">
        <v>1500</v>
      </c>
      <c r="E2346" s="6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8324</v>
      </c>
      <c r="R2346" t="s">
        <v>8327</v>
      </c>
      <c r="S2346" s="14">
        <f t="shared" si="182"/>
        <v>42143.917743055557</v>
      </c>
      <c r="T2346" s="14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8">
        <v>500</v>
      </c>
      <c r="E2347" s="6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8324</v>
      </c>
      <c r="R2347" t="s">
        <v>8327</v>
      </c>
      <c r="S2347" s="14">
        <f t="shared" si="182"/>
        <v>42220.79487268519</v>
      </c>
      <c r="T2347" s="14">
        <f t="shared" si="183"/>
        <v>42246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8328</v>
      </c>
      <c r="R2348" t="s">
        <v>8332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8324</v>
      </c>
      <c r="R2349" t="s">
        <v>8325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8324</v>
      </c>
      <c r="R2350" t="s">
        <v>8327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8317</v>
      </c>
      <c r="R2351" t="s">
        <v>8345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16" x14ac:dyDescent="0.2">
      <c r="A2352">
        <v>2993</v>
      </c>
      <c r="B2352" s="3" t="s">
        <v>2993</v>
      </c>
      <c r="C2352" s="3" t="s">
        <v>7103</v>
      </c>
      <c r="D2352" s="8">
        <v>1000</v>
      </c>
      <c r="E2352" s="6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8324</v>
      </c>
      <c r="R2352" t="s">
        <v>8325</v>
      </c>
      <c r="S2352" s="14">
        <f t="shared" si="182"/>
        <v>42390.838738425926</v>
      </c>
      <c r="T2352" s="14">
        <f t="shared" si="183"/>
        <v>42420.838738425926</v>
      </c>
      <c r="U2352">
        <f t="shared" si="184"/>
        <v>2016</v>
      </c>
    </row>
    <row r="2353" spans="1:21" ht="48" x14ac:dyDescent="0.2">
      <c r="A2353">
        <v>1660</v>
      </c>
      <c r="B2353" s="3" t="s">
        <v>1661</v>
      </c>
      <c r="C2353" s="3" t="s">
        <v>5770</v>
      </c>
      <c r="D2353" s="8">
        <v>80</v>
      </c>
      <c r="E2353" s="6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8328</v>
      </c>
      <c r="R2353" t="s">
        <v>8339</v>
      </c>
      <c r="S2353" s="14">
        <f t="shared" si="182"/>
        <v>42459.693865740745</v>
      </c>
      <c r="T2353" s="14">
        <f t="shared" si="183"/>
        <v>42490.915972222225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8312</v>
      </c>
      <c r="R2354" t="s">
        <v>8357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8328</v>
      </c>
      <c r="R2355" t="s">
        <v>8332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t="48" x14ac:dyDescent="0.2">
      <c r="A2356">
        <v>2288</v>
      </c>
      <c r="B2356" s="3" t="s">
        <v>2289</v>
      </c>
      <c r="C2356" s="3" t="s">
        <v>6398</v>
      </c>
      <c r="D2356" s="8">
        <v>1000</v>
      </c>
      <c r="E2356" s="6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8328</v>
      </c>
      <c r="R2356" t="s">
        <v>8332</v>
      </c>
      <c r="S2356" s="14">
        <f t="shared" si="182"/>
        <v>41067.827418981484</v>
      </c>
      <c r="T2356" s="14">
        <f t="shared" si="183"/>
        <v>41086.75</v>
      </c>
      <c r="U2356">
        <f t="shared" si="184"/>
        <v>2012</v>
      </c>
    </row>
    <row r="2357" spans="1:21" ht="48" x14ac:dyDescent="0.2">
      <c r="A2357">
        <v>2482</v>
      </c>
      <c r="B2357" s="3" t="s">
        <v>2482</v>
      </c>
      <c r="C2357" s="3" t="s">
        <v>6592</v>
      </c>
      <c r="D2357" s="8">
        <v>1000</v>
      </c>
      <c r="E2357" s="6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8328</v>
      </c>
      <c r="R2357" t="s">
        <v>8329</v>
      </c>
      <c r="S2357" s="14">
        <f t="shared" si="182"/>
        <v>40711.782210648147</v>
      </c>
      <c r="T2357" s="14">
        <f t="shared" si="183"/>
        <v>40756.782210648147</v>
      </c>
      <c r="U2357">
        <f t="shared" si="184"/>
        <v>2011</v>
      </c>
    </row>
    <row r="2358" spans="1:21" ht="16" x14ac:dyDescent="0.2">
      <c r="A2358">
        <v>1611</v>
      </c>
      <c r="B2358" s="3" t="s">
        <v>1612</v>
      </c>
      <c r="C2358" s="3" t="s">
        <v>5721</v>
      </c>
      <c r="D2358" s="8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8328</v>
      </c>
      <c r="R2358" t="s">
        <v>8332</v>
      </c>
      <c r="S2358" s="14">
        <f t="shared" si="182"/>
        <v>41409.00037037037</v>
      </c>
      <c r="T2358" s="14">
        <f t="shared" si="183"/>
        <v>41430.00037037037</v>
      </c>
      <c r="U2358">
        <f t="shared" si="184"/>
        <v>2013</v>
      </c>
    </row>
    <row r="2359" spans="1:21" ht="48" x14ac:dyDescent="0.2">
      <c r="A2359">
        <v>2669</v>
      </c>
      <c r="B2359" s="3" t="s">
        <v>2669</v>
      </c>
      <c r="C2359" s="3" t="s">
        <v>6779</v>
      </c>
      <c r="D2359" s="8">
        <v>800</v>
      </c>
      <c r="E2359" s="6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8309</v>
      </c>
      <c r="R2359" t="s">
        <v>8341</v>
      </c>
      <c r="S2359" s="14">
        <f t="shared" si="182"/>
        <v>42319.035833333335</v>
      </c>
      <c r="T2359" s="14">
        <f t="shared" si="183"/>
        <v>42379.035833333335</v>
      </c>
      <c r="U2359">
        <f t="shared" si="184"/>
        <v>2015</v>
      </c>
    </row>
    <row r="2360" spans="1:21" ht="48" x14ac:dyDescent="0.2">
      <c r="A2360">
        <v>1860</v>
      </c>
      <c r="B2360" s="3" t="s">
        <v>1861</v>
      </c>
      <c r="C2360" s="3" t="s">
        <v>5970</v>
      </c>
      <c r="D2360" s="8">
        <v>750</v>
      </c>
      <c r="E2360" s="6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8328</v>
      </c>
      <c r="R2360" t="s">
        <v>8332</v>
      </c>
      <c r="S2360" s="14">
        <f t="shared" si="182"/>
        <v>41655.709305555552</v>
      </c>
      <c r="T2360" s="14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8324</v>
      </c>
      <c r="R2361" t="s">
        <v>8327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8324</v>
      </c>
      <c r="R2362" t="s">
        <v>8327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8" x14ac:dyDescent="0.2">
      <c r="A2363">
        <v>2509</v>
      </c>
      <c r="B2363" s="3" t="s">
        <v>2509</v>
      </c>
      <c r="C2363" s="3" t="s">
        <v>6619</v>
      </c>
      <c r="D2363" s="8">
        <v>95000</v>
      </c>
      <c r="E2363" s="6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8320</v>
      </c>
      <c r="R2363" t="s">
        <v>8358</v>
      </c>
      <c r="S2363" s="14">
        <f t="shared" si="182"/>
        <v>42058.809594907405</v>
      </c>
      <c r="T2363" s="14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8">
        <v>10000</v>
      </c>
      <c r="E2364" s="6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8324</v>
      </c>
      <c r="R2364" t="s">
        <v>8327</v>
      </c>
      <c r="S2364" s="14">
        <f t="shared" si="182"/>
        <v>42308.211215277777</v>
      </c>
      <c r="T2364" s="14">
        <f t="shared" si="183"/>
        <v>42338.252881944441</v>
      </c>
      <c r="U2364">
        <f t="shared" si="184"/>
        <v>2015</v>
      </c>
    </row>
    <row r="2365" spans="1:21" ht="48" x14ac:dyDescent="0.2">
      <c r="A2365">
        <v>390</v>
      </c>
      <c r="B2365" s="3" t="s">
        <v>391</v>
      </c>
      <c r="C2365" s="3" t="s">
        <v>4500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8322</v>
      </c>
      <c r="R2365" t="s">
        <v>8323</v>
      </c>
      <c r="S2365" s="14">
        <f t="shared" si="182"/>
        <v>42112.036712962959</v>
      </c>
      <c r="T2365" s="14">
        <f t="shared" si="183"/>
        <v>42132.036712962959</v>
      </c>
      <c r="U2365">
        <f t="shared" si="184"/>
        <v>2015</v>
      </c>
    </row>
    <row r="2366" spans="1:21" ht="96" x14ac:dyDescent="0.2">
      <c r="A2366">
        <v>1845</v>
      </c>
      <c r="B2366" s="3" t="s">
        <v>1846</v>
      </c>
      <c r="C2366" s="3" t="s">
        <v>5955</v>
      </c>
      <c r="D2366" s="8">
        <v>1000</v>
      </c>
      <c r="E2366" s="6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8328</v>
      </c>
      <c r="R2366" t="s">
        <v>8332</v>
      </c>
      <c r="S2366" s="14">
        <f t="shared" si="182"/>
        <v>42523.333310185189</v>
      </c>
      <c r="T2366" s="14">
        <f t="shared" si="183"/>
        <v>42538.204861111109</v>
      </c>
      <c r="U2366">
        <f t="shared" si="184"/>
        <v>2016</v>
      </c>
    </row>
    <row r="2367" spans="1:21" ht="48" x14ac:dyDescent="0.2">
      <c r="A2367">
        <v>2172</v>
      </c>
      <c r="B2367" s="3" t="s">
        <v>2173</v>
      </c>
      <c r="C2367" s="3" t="s">
        <v>6282</v>
      </c>
      <c r="D2367" s="8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8328</v>
      </c>
      <c r="R2367" t="s">
        <v>8332</v>
      </c>
      <c r="S2367" s="14">
        <f t="shared" si="182"/>
        <v>42082.580092592587</v>
      </c>
      <c r="T2367" s="14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8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8324</v>
      </c>
      <c r="R2368" t="s">
        <v>8327</v>
      </c>
      <c r="S2368" s="14">
        <f t="shared" si="182"/>
        <v>41875.922858796301</v>
      </c>
      <c r="T2368" s="14">
        <f t="shared" si="183"/>
        <v>41905.922858796301</v>
      </c>
      <c r="U2368">
        <f t="shared" si="184"/>
        <v>2014</v>
      </c>
    </row>
    <row r="2369" spans="1:21" ht="32" x14ac:dyDescent="0.2">
      <c r="A2369">
        <v>2928</v>
      </c>
      <c r="B2369" s="3" t="s">
        <v>2928</v>
      </c>
      <c r="C2369" s="3" t="s">
        <v>7038</v>
      </c>
      <c r="D2369" s="8">
        <v>1000</v>
      </c>
      <c r="E2369" s="6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8324</v>
      </c>
      <c r="R2369" t="s">
        <v>8336</v>
      </c>
      <c r="S2369" s="14">
        <f t="shared" si="182"/>
        <v>42403.998217592598</v>
      </c>
      <c r="T2369" s="14">
        <f t="shared" si="183"/>
        <v>42433.998217592598</v>
      </c>
      <c r="U2369">
        <f t="shared" si="184"/>
        <v>2016</v>
      </c>
    </row>
    <row r="2370" spans="1:21" ht="48" x14ac:dyDescent="0.2">
      <c r="A2370">
        <v>2988</v>
      </c>
      <c r="B2370" s="3" t="s">
        <v>2988</v>
      </c>
      <c r="C2370" s="3" t="s">
        <v>7098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8324</v>
      </c>
      <c r="R2370" t="s">
        <v>8325</v>
      </c>
      <c r="S2370" s="14">
        <f t="shared" si="182"/>
        <v>42511.362048611118</v>
      </c>
      <c r="T2370" s="14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8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ROUND(E2371/L2371,2)</f>
        <v>41.67</v>
      </c>
      <c r="Q2371" s="10" t="s">
        <v>8324</v>
      </c>
      <c r="R2371" t="s">
        <v>8327</v>
      </c>
      <c r="S2371" s="14">
        <f t="shared" ref="S2371:S2434" si="187">(((J2371/60)/60)/24)+DATE(1970,1,1)</f>
        <v>41829.977326388893</v>
      </c>
      <c r="T2371" s="14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8">
        <v>1000</v>
      </c>
      <c r="E2372" s="6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8324</v>
      </c>
      <c r="R2372" t="s">
        <v>8327</v>
      </c>
      <c r="S2372" s="14">
        <f t="shared" si="187"/>
        <v>42297.748738425929</v>
      </c>
      <c r="T2372" s="14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8324</v>
      </c>
      <c r="R2373" t="s">
        <v>8327</v>
      </c>
      <c r="S2373" s="14">
        <f t="shared" si="187"/>
        <v>42057.536944444444</v>
      </c>
      <c r="T2373" s="14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8">
        <v>1000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8324</v>
      </c>
      <c r="R2374" t="s">
        <v>8327</v>
      </c>
      <c r="S2374" s="14">
        <f t="shared" si="187"/>
        <v>42059.453923611116</v>
      </c>
      <c r="T2374" s="14">
        <f t="shared" si="188"/>
        <v>42119.412256944444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8314</v>
      </c>
      <c r="R2375" t="s">
        <v>8315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8314</v>
      </c>
      <c r="R2376" t="s">
        <v>8315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8309</v>
      </c>
      <c r="R2377" t="s">
        <v>8311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8309</v>
      </c>
      <c r="R2378" t="s">
        <v>8316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8" x14ac:dyDescent="0.2">
      <c r="A2379">
        <v>3880</v>
      </c>
      <c r="B2379" s="3" t="s">
        <v>3877</v>
      </c>
      <c r="C2379" s="3" t="s">
        <v>7989</v>
      </c>
      <c r="D2379" s="8">
        <v>7500</v>
      </c>
      <c r="E2379" s="6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8324</v>
      </c>
      <c r="R2379" t="s">
        <v>8336</v>
      </c>
      <c r="S2379" s="14">
        <f t="shared" si="187"/>
        <v>41815.815046296295</v>
      </c>
      <c r="T2379" s="14">
        <f t="shared" si="188"/>
        <v>41850.958333333336</v>
      </c>
      <c r="U2379">
        <f t="shared" si="189"/>
        <v>2014</v>
      </c>
    </row>
    <row r="2380" spans="1:21" ht="48" x14ac:dyDescent="0.2">
      <c r="A2380">
        <v>1840</v>
      </c>
      <c r="B2380" s="3" t="s">
        <v>1841</v>
      </c>
      <c r="C2380" s="3" t="s">
        <v>5950</v>
      </c>
      <c r="D2380" s="8">
        <v>900</v>
      </c>
      <c r="E2380" s="6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8328</v>
      </c>
      <c r="R2380" t="s">
        <v>8332</v>
      </c>
      <c r="S2380" s="14">
        <f t="shared" si="187"/>
        <v>41382.096180555556</v>
      </c>
      <c r="T2380" s="14">
        <f t="shared" si="188"/>
        <v>41401.207638888889</v>
      </c>
      <c r="U2380">
        <f t="shared" si="189"/>
        <v>2013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8320</v>
      </c>
      <c r="R2381" t="s">
        <v>8346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8309</v>
      </c>
      <c r="R2382" t="s">
        <v>8311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8324</v>
      </c>
      <c r="R2383" t="s">
        <v>8327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8309</v>
      </c>
      <c r="R2384" t="s">
        <v>8316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8324</v>
      </c>
      <c r="R2385" t="s">
        <v>8327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8324</v>
      </c>
      <c r="R2386" t="s">
        <v>8327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8324</v>
      </c>
      <c r="R2387" t="s">
        <v>8327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8320</v>
      </c>
      <c r="R2388" t="s">
        <v>8358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64" x14ac:dyDescent="0.2">
      <c r="A2389">
        <v>3637</v>
      </c>
      <c r="B2389" s="3" t="s">
        <v>3635</v>
      </c>
      <c r="C2389" s="3" t="s">
        <v>7747</v>
      </c>
      <c r="D2389" s="8">
        <v>3000</v>
      </c>
      <c r="E2389" s="6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8324</v>
      </c>
      <c r="R2389" t="s">
        <v>8336</v>
      </c>
      <c r="S2389" s="14">
        <f t="shared" si="187"/>
        <v>41975.700636574074</v>
      </c>
      <c r="T2389" s="14">
        <f t="shared" si="188"/>
        <v>42005.700636574074</v>
      </c>
      <c r="U2389">
        <f t="shared" si="189"/>
        <v>2014</v>
      </c>
    </row>
    <row r="2390" spans="1:21" ht="32" x14ac:dyDescent="0.2">
      <c r="A2390">
        <v>2628</v>
      </c>
      <c r="B2390" s="3" t="s">
        <v>2628</v>
      </c>
      <c r="C2390" s="3" t="s">
        <v>6738</v>
      </c>
      <c r="D2390" s="8">
        <v>839</v>
      </c>
      <c r="E2390" s="6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8309</v>
      </c>
      <c r="R2390" t="s">
        <v>8316</v>
      </c>
      <c r="S2390" s="14">
        <f t="shared" si="187"/>
        <v>41953.966053240743</v>
      </c>
      <c r="T2390" s="14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8324</v>
      </c>
      <c r="R2391" t="s">
        <v>8327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8328</v>
      </c>
      <c r="R2392" t="s">
        <v>8332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8324</v>
      </c>
      <c r="R2393" t="s">
        <v>8327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8328</v>
      </c>
      <c r="R2394" t="s">
        <v>8332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16" x14ac:dyDescent="0.2">
      <c r="A2395">
        <v>1152</v>
      </c>
      <c r="B2395" s="3" t="s">
        <v>1153</v>
      </c>
      <c r="C2395" s="3" t="s">
        <v>5262</v>
      </c>
      <c r="D2395" s="8">
        <v>16000</v>
      </c>
      <c r="E2395" s="6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8320</v>
      </c>
      <c r="R2395" t="s">
        <v>8346</v>
      </c>
      <c r="S2395" s="14">
        <f t="shared" si="187"/>
        <v>42109.709629629629</v>
      </c>
      <c r="T2395" s="14">
        <f t="shared" si="188"/>
        <v>42139.709629629629</v>
      </c>
      <c r="U2395">
        <f t="shared" si="189"/>
        <v>2015</v>
      </c>
    </row>
    <row r="2396" spans="1:21" ht="48" x14ac:dyDescent="0.2">
      <c r="A2396">
        <v>812</v>
      </c>
      <c r="B2396" s="3" t="s">
        <v>813</v>
      </c>
      <c r="C2396" s="3" t="s">
        <v>4922</v>
      </c>
      <c r="D2396" s="8">
        <v>600</v>
      </c>
      <c r="E2396" s="6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8328</v>
      </c>
      <c r="R2396" t="s">
        <v>8332</v>
      </c>
      <c r="S2396" s="14">
        <f t="shared" si="187"/>
        <v>41282.017962962964</v>
      </c>
      <c r="T2396" s="14">
        <f t="shared" si="188"/>
        <v>41334.581944444442</v>
      </c>
      <c r="U2396">
        <f t="shared" si="189"/>
        <v>2013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8324</v>
      </c>
      <c r="R2397" t="s">
        <v>8325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8309</v>
      </c>
      <c r="R2398" t="s">
        <v>8311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8324</v>
      </c>
      <c r="R2399" t="s">
        <v>8327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8314</v>
      </c>
      <c r="R2400" t="s">
        <v>8315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8324</v>
      </c>
      <c r="R2401" t="s">
        <v>8327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8309</v>
      </c>
      <c r="R2402" t="s">
        <v>8311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8328</v>
      </c>
      <c r="R2403" t="s">
        <v>8332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8322</v>
      </c>
      <c r="R2404" t="s">
        <v>8344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8324</v>
      </c>
      <c r="R2405" t="s">
        <v>8327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8317</v>
      </c>
      <c r="R2406" t="s">
        <v>8318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8" x14ac:dyDescent="0.2">
      <c r="A2407">
        <v>1771</v>
      </c>
      <c r="B2407" s="3" t="s">
        <v>1772</v>
      </c>
      <c r="C2407" s="3" t="s">
        <v>5881</v>
      </c>
      <c r="D2407" s="8">
        <v>4200</v>
      </c>
      <c r="E2407" s="6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8314</v>
      </c>
      <c r="R2407" t="s">
        <v>8315</v>
      </c>
      <c r="S2407" s="14">
        <f t="shared" si="187"/>
        <v>41905.979629629634</v>
      </c>
      <c r="T2407" s="14">
        <f t="shared" si="188"/>
        <v>41935.979629629634</v>
      </c>
      <c r="U2407">
        <f t="shared" si="189"/>
        <v>2014</v>
      </c>
    </row>
    <row r="2408" spans="1:21" ht="48" x14ac:dyDescent="0.2">
      <c r="A2408">
        <v>1490</v>
      </c>
      <c r="B2408" s="3" t="s">
        <v>1491</v>
      </c>
      <c r="C2408" s="3" t="s">
        <v>5600</v>
      </c>
      <c r="D2408" s="8">
        <v>2900</v>
      </c>
      <c r="E2408" s="6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8312</v>
      </c>
      <c r="R2408" t="s">
        <v>8353</v>
      </c>
      <c r="S2408" s="14">
        <f t="shared" si="187"/>
        <v>41520.561041666668</v>
      </c>
      <c r="T2408" s="14">
        <f t="shared" si="188"/>
        <v>41549.561041666668</v>
      </c>
      <c r="U2408">
        <f t="shared" si="189"/>
        <v>2013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8309</v>
      </c>
      <c r="R2409" t="s">
        <v>8311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8328</v>
      </c>
      <c r="R2410" t="s">
        <v>8342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8324</v>
      </c>
      <c r="R2411" t="s">
        <v>8327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8320</v>
      </c>
      <c r="R2412" t="s">
        <v>8346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8312</v>
      </c>
      <c r="R2413" t="s">
        <v>8313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48" x14ac:dyDescent="0.2">
      <c r="A2414">
        <v>2652</v>
      </c>
      <c r="B2414" s="3" t="s">
        <v>2652</v>
      </c>
      <c r="C2414" s="3" t="s">
        <v>6762</v>
      </c>
      <c r="D2414" s="8">
        <v>100000</v>
      </c>
      <c r="E2414" s="6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8309</v>
      </c>
      <c r="R2414" t="s">
        <v>8316</v>
      </c>
      <c r="S2414" s="14">
        <f t="shared" si="187"/>
        <v>41953.158854166672</v>
      </c>
      <c r="T2414" s="14">
        <f t="shared" si="188"/>
        <v>41983.158854166672</v>
      </c>
      <c r="U2414">
        <f t="shared" si="189"/>
        <v>2014</v>
      </c>
    </row>
    <row r="2415" spans="1:21" ht="16" x14ac:dyDescent="0.2">
      <c r="A2415">
        <v>1762</v>
      </c>
      <c r="B2415" s="3" t="s">
        <v>1763</v>
      </c>
      <c r="C2415" s="3" t="s">
        <v>5872</v>
      </c>
      <c r="D2415" s="8">
        <v>100</v>
      </c>
      <c r="E2415" s="6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8314</v>
      </c>
      <c r="R2415" t="s">
        <v>8315</v>
      </c>
      <c r="S2415" s="14">
        <f t="shared" si="187"/>
        <v>42410.982002314813</v>
      </c>
      <c r="T2415" s="14">
        <f t="shared" si="188"/>
        <v>42440.982002314813</v>
      </c>
      <c r="U2415">
        <f t="shared" si="189"/>
        <v>2016</v>
      </c>
    </row>
    <row r="2416" spans="1:21" ht="48" x14ac:dyDescent="0.2">
      <c r="A2416">
        <v>3800</v>
      </c>
      <c r="B2416" s="3" t="s">
        <v>3797</v>
      </c>
      <c r="C2416" s="3" t="s">
        <v>7910</v>
      </c>
      <c r="D2416" s="8">
        <v>22000</v>
      </c>
      <c r="E2416" s="6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8324</v>
      </c>
      <c r="R2416" t="s">
        <v>8336</v>
      </c>
      <c r="S2416" s="14">
        <f t="shared" si="187"/>
        <v>41982.737071759257</v>
      </c>
      <c r="T2416" s="14">
        <f t="shared" si="188"/>
        <v>42015.207638888889</v>
      </c>
      <c r="U2416">
        <f t="shared" si="189"/>
        <v>2014</v>
      </c>
    </row>
    <row r="2417" spans="1:21" ht="48" x14ac:dyDescent="0.2">
      <c r="A2417">
        <v>958</v>
      </c>
      <c r="B2417" s="3" t="s">
        <v>959</v>
      </c>
      <c r="C2417" s="3" t="s">
        <v>5068</v>
      </c>
      <c r="D2417" s="8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8309</v>
      </c>
      <c r="R2417" t="s">
        <v>8311</v>
      </c>
      <c r="S2417" s="14">
        <f t="shared" si="187"/>
        <v>42082.802812499998</v>
      </c>
      <c r="T2417" s="14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8324</v>
      </c>
      <c r="R2418" t="s">
        <v>8327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8324</v>
      </c>
      <c r="R2419" t="s">
        <v>8327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8309</v>
      </c>
      <c r="R2420" t="s">
        <v>8311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8309</v>
      </c>
      <c r="R2421" t="s">
        <v>8311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8">
        <v>800</v>
      </c>
      <c r="E2422" s="6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8324</v>
      </c>
      <c r="R2422" t="s">
        <v>8327</v>
      </c>
      <c r="S2422" s="14">
        <f t="shared" si="187"/>
        <v>42523.248715277776</v>
      </c>
      <c r="T2422" s="14">
        <f t="shared" si="188"/>
        <v>42537.248715277776</v>
      </c>
      <c r="U2422">
        <f t="shared" si="189"/>
        <v>2016</v>
      </c>
    </row>
    <row r="2423" spans="1:21" ht="32" x14ac:dyDescent="0.2">
      <c r="A2423">
        <v>1386</v>
      </c>
      <c r="B2423" s="3" t="s">
        <v>1387</v>
      </c>
      <c r="C2423" s="3" t="s">
        <v>5496</v>
      </c>
      <c r="D2423" s="8">
        <v>400</v>
      </c>
      <c r="E2423" s="6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8328</v>
      </c>
      <c r="R2423" t="s">
        <v>8332</v>
      </c>
      <c r="S2423" s="14">
        <f t="shared" si="187"/>
        <v>42184.646863425922</v>
      </c>
      <c r="T2423" s="14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8324</v>
      </c>
      <c r="R2424" t="s">
        <v>8327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8324</v>
      </c>
      <c r="R2425" t="s">
        <v>8327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8314</v>
      </c>
      <c r="R2426" t="s">
        <v>8315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64" x14ac:dyDescent="0.2">
      <c r="A2427">
        <v>956</v>
      </c>
      <c r="B2427" s="3" t="s">
        <v>957</v>
      </c>
      <c r="C2427" s="3" t="s">
        <v>5066</v>
      </c>
      <c r="D2427" s="8">
        <v>50000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8309</v>
      </c>
      <c r="R2427" t="s">
        <v>8311</v>
      </c>
      <c r="S2427" s="14">
        <f t="shared" si="187"/>
        <v>42060.913877314815</v>
      </c>
      <c r="T2427" s="14">
        <f t="shared" si="188"/>
        <v>42120.872210648144</v>
      </c>
      <c r="U2427">
        <f t="shared" si="189"/>
        <v>2015</v>
      </c>
    </row>
    <row r="2428" spans="1:21" ht="48" x14ac:dyDescent="0.2">
      <c r="A2428">
        <v>473</v>
      </c>
      <c r="B2428" s="3" t="s">
        <v>474</v>
      </c>
      <c r="C2428" s="3" t="s">
        <v>4583</v>
      </c>
      <c r="D2428" s="8">
        <v>30000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8322</v>
      </c>
      <c r="R2428" t="s">
        <v>8340</v>
      </c>
      <c r="S2428" s="14">
        <f t="shared" si="187"/>
        <v>41869.698136574072</v>
      </c>
      <c r="T2428" s="14">
        <f t="shared" si="188"/>
        <v>41899.698136574072</v>
      </c>
      <c r="U2428">
        <f t="shared" si="189"/>
        <v>2014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8328</v>
      </c>
      <c r="R2429" t="s">
        <v>8330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8314</v>
      </c>
      <c r="R2430" t="s">
        <v>8315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8328</v>
      </c>
      <c r="R2431" t="s">
        <v>8331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8317</v>
      </c>
      <c r="R2432" t="s">
        <v>8335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8324</v>
      </c>
      <c r="R2433" t="s">
        <v>8327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48" x14ac:dyDescent="0.2">
      <c r="A2434">
        <v>1737</v>
      </c>
      <c r="B2434" s="3" t="s">
        <v>1738</v>
      </c>
      <c r="C2434" s="3" t="s">
        <v>5847</v>
      </c>
      <c r="D2434" s="8">
        <v>4000</v>
      </c>
      <c r="E2434" s="6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8328</v>
      </c>
      <c r="R2434" t="s">
        <v>8331</v>
      </c>
      <c r="S2434" s="14">
        <f t="shared" si="187"/>
        <v>42175.948981481488</v>
      </c>
      <c r="T2434" s="14">
        <f t="shared" si="188"/>
        <v>42205.948981481488</v>
      </c>
      <c r="U2434">
        <f t="shared" si="189"/>
        <v>2015</v>
      </c>
    </row>
    <row r="2435" spans="1:21" ht="32" x14ac:dyDescent="0.2">
      <c r="A2435">
        <v>598</v>
      </c>
      <c r="B2435" s="3" t="s">
        <v>599</v>
      </c>
      <c r="C2435" s="3" t="s">
        <v>4708</v>
      </c>
      <c r="D2435" s="8">
        <v>2500</v>
      </c>
      <c r="E2435" s="6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ROUND(E2435/L2435,2)</f>
        <v>121.43</v>
      </c>
      <c r="Q2435" s="10" t="s">
        <v>8309</v>
      </c>
      <c r="R2435" t="s">
        <v>8343</v>
      </c>
      <c r="S2435" s="14">
        <f t="shared" ref="S2435:S2498" si="192">(((J2435/60)/60)/24)+DATE(1970,1,1)</f>
        <v>41948.00209490741</v>
      </c>
      <c r="T2435" s="14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x14ac:dyDescent="0.2">
      <c r="A2436">
        <v>1069</v>
      </c>
      <c r="B2436" s="3" t="s">
        <v>1070</v>
      </c>
      <c r="C2436" s="3" t="s">
        <v>5179</v>
      </c>
      <c r="D2436" s="8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8317</v>
      </c>
      <c r="R2436" t="s">
        <v>8335</v>
      </c>
      <c r="S2436" s="14">
        <f t="shared" si="192"/>
        <v>41572.229849537034</v>
      </c>
      <c r="T2436" s="14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8">
        <v>850</v>
      </c>
      <c r="E2437" s="6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8324</v>
      </c>
      <c r="R2437" t="s">
        <v>8327</v>
      </c>
      <c r="S2437" s="14">
        <f t="shared" si="192"/>
        <v>42307.908379629633</v>
      </c>
      <c r="T2437" s="14">
        <f t="shared" si="193"/>
        <v>42347.950046296297</v>
      </c>
      <c r="U2437">
        <f t="shared" si="194"/>
        <v>2015</v>
      </c>
    </row>
    <row r="2438" spans="1:21" ht="48" x14ac:dyDescent="0.2">
      <c r="A2438">
        <v>2083</v>
      </c>
      <c r="B2438" s="3" t="s">
        <v>2084</v>
      </c>
      <c r="C2438" s="3" t="s">
        <v>6193</v>
      </c>
      <c r="D2438" s="8">
        <v>750</v>
      </c>
      <c r="E2438" s="6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8328</v>
      </c>
      <c r="R2438" t="s">
        <v>8329</v>
      </c>
      <c r="S2438" s="14">
        <f t="shared" si="192"/>
        <v>41034.72216435185</v>
      </c>
      <c r="T2438" s="14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8324</v>
      </c>
      <c r="R2439" t="s">
        <v>8327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8324</v>
      </c>
      <c r="R2440" t="s">
        <v>8327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8309</v>
      </c>
      <c r="R2441" t="s">
        <v>8311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8312</v>
      </c>
      <c r="R2442" t="s">
        <v>8357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8309</v>
      </c>
      <c r="R2443" t="s">
        <v>8316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8324</v>
      </c>
      <c r="R2444" t="s">
        <v>8325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8324</v>
      </c>
      <c r="R2445" t="s">
        <v>8327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8312</v>
      </c>
      <c r="R2446" t="s">
        <v>8334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8322</v>
      </c>
      <c r="R2447" t="s">
        <v>8340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8324</v>
      </c>
      <c r="R2448" t="s">
        <v>8336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8328</v>
      </c>
      <c r="R2449" t="s">
        <v>8329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8328</v>
      </c>
      <c r="R2450" t="s">
        <v>8332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8">
        <v>2500</v>
      </c>
      <c r="E2451" s="6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8324</v>
      </c>
      <c r="R2451" t="s">
        <v>8327</v>
      </c>
      <c r="S2451" s="14">
        <f t="shared" si="192"/>
        <v>42193.482291666667</v>
      </c>
      <c r="T2451" s="14">
        <f t="shared" si="193"/>
        <v>42233.666666666672</v>
      </c>
      <c r="U2451">
        <f t="shared" si="194"/>
        <v>2015</v>
      </c>
    </row>
    <row r="2452" spans="1:21" ht="48" x14ac:dyDescent="0.2">
      <c r="A2452">
        <v>743</v>
      </c>
      <c r="B2452" s="3" t="s">
        <v>744</v>
      </c>
      <c r="C2452" s="3" t="s">
        <v>4853</v>
      </c>
      <c r="D2452" s="8">
        <v>550</v>
      </c>
      <c r="E2452" s="6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8312</v>
      </c>
      <c r="R2452" t="s">
        <v>8334</v>
      </c>
      <c r="S2452" s="14">
        <f t="shared" si="192"/>
        <v>40990.709317129629</v>
      </c>
      <c r="T2452" s="14">
        <f t="shared" si="193"/>
        <v>41015.875</v>
      </c>
      <c r="U2452">
        <f t="shared" si="194"/>
        <v>2012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8317</v>
      </c>
      <c r="R2453" t="s">
        <v>8318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8328</v>
      </c>
      <c r="R2454" t="s">
        <v>8332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8328</v>
      </c>
      <c r="R2455" t="s">
        <v>8332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8324</v>
      </c>
      <c r="R2456" t="s">
        <v>8327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8312</v>
      </c>
      <c r="R2457" t="s">
        <v>8349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8309</v>
      </c>
      <c r="R2458" t="s">
        <v>8310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8312</v>
      </c>
      <c r="R2459" t="s">
        <v>8349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8324</v>
      </c>
      <c r="R2460" t="s">
        <v>8327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8" x14ac:dyDescent="0.2">
      <c r="A2461">
        <v>2746</v>
      </c>
      <c r="B2461" s="3" t="s">
        <v>2746</v>
      </c>
      <c r="C2461" s="3" t="s">
        <v>6856</v>
      </c>
      <c r="D2461" s="8">
        <v>3000</v>
      </c>
      <c r="E2461" s="6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8312</v>
      </c>
      <c r="R2461" t="s">
        <v>8357</v>
      </c>
      <c r="S2461" s="14">
        <f t="shared" si="192"/>
        <v>41850.781377314815</v>
      </c>
      <c r="T2461" s="14">
        <f t="shared" si="193"/>
        <v>41880.781377314815</v>
      </c>
      <c r="U2461">
        <f t="shared" si="194"/>
        <v>2014</v>
      </c>
    </row>
    <row r="2462" spans="1:21" ht="48" x14ac:dyDescent="0.2">
      <c r="A2462">
        <v>2452</v>
      </c>
      <c r="B2462" s="3" t="s">
        <v>2453</v>
      </c>
      <c r="C2462" s="3" t="s">
        <v>6562</v>
      </c>
      <c r="D2462" s="8">
        <v>600</v>
      </c>
      <c r="E2462" s="6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8320</v>
      </c>
      <c r="R2462" t="s">
        <v>8321</v>
      </c>
      <c r="S2462" s="14">
        <f t="shared" si="192"/>
        <v>42338.84375</v>
      </c>
      <c r="T2462" s="14">
        <f t="shared" si="193"/>
        <v>42367.958333333328</v>
      </c>
      <c r="U2462">
        <f t="shared" si="194"/>
        <v>2015</v>
      </c>
    </row>
    <row r="2463" spans="1:21" ht="48" x14ac:dyDescent="0.2">
      <c r="A2463">
        <v>2684</v>
      </c>
      <c r="B2463" s="3" t="s">
        <v>2684</v>
      </c>
      <c r="C2463" s="3" t="s">
        <v>6794</v>
      </c>
      <c r="D2463" s="8">
        <v>70000</v>
      </c>
      <c r="E2463" s="6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8320</v>
      </c>
      <c r="R2463" t="s">
        <v>8346</v>
      </c>
      <c r="S2463" s="14">
        <f t="shared" si="192"/>
        <v>41820.914641203701</v>
      </c>
      <c r="T2463" s="14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8">
        <v>30000</v>
      </c>
      <c r="E2464" s="6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8324</v>
      </c>
      <c r="R2464" t="s">
        <v>8327</v>
      </c>
      <c r="S2464" s="14">
        <f t="shared" si="192"/>
        <v>42693.031828703708</v>
      </c>
      <c r="T2464" s="14">
        <f t="shared" si="193"/>
        <v>42723.031828703708</v>
      </c>
      <c r="U2464">
        <f t="shared" si="194"/>
        <v>2016</v>
      </c>
    </row>
    <row r="2465" spans="1:21" ht="32" x14ac:dyDescent="0.2">
      <c r="A2465">
        <v>187</v>
      </c>
      <c r="B2465" s="3" t="s">
        <v>189</v>
      </c>
      <c r="C2465" s="3" t="s">
        <v>4297</v>
      </c>
      <c r="D2465" s="8">
        <v>5000</v>
      </c>
      <c r="E2465" s="6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8322</v>
      </c>
      <c r="R2465" t="s">
        <v>8326</v>
      </c>
      <c r="S2465" s="14">
        <f t="shared" si="192"/>
        <v>42182.234456018516</v>
      </c>
      <c r="T2465" s="14">
        <f t="shared" si="193"/>
        <v>42206.290972222225</v>
      </c>
      <c r="U2465">
        <f t="shared" si="194"/>
        <v>2015</v>
      </c>
    </row>
    <row r="2466" spans="1:21" ht="48" x14ac:dyDescent="0.2">
      <c r="A2466">
        <v>1415</v>
      </c>
      <c r="B2466" s="3" t="s">
        <v>1416</v>
      </c>
      <c r="C2466" s="3" t="s">
        <v>5525</v>
      </c>
      <c r="D2466" s="8">
        <v>4400</v>
      </c>
      <c r="E2466" s="6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8312</v>
      </c>
      <c r="R2466" t="s">
        <v>8349</v>
      </c>
      <c r="S2466" s="14">
        <f t="shared" si="192"/>
        <v>42192.675821759258</v>
      </c>
      <c r="T2466" s="14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8324</v>
      </c>
      <c r="R2467" t="s">
        <v>8327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8" x14ac:dyDescent="0.2">
      <c r="A2468">
        <v>25</v>
      </c>
      <c r="B2468" s="3" t="s">
        <v>27</v>
      </c>
      <c r="C2468" s="3" t="s">
        <v>4136</v>
      </c>
      <c r="D2468" s="8">
        <v>600</v>
      </c>
      <c r="E2468" s="6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8322</v>
      </c>
      <c r="R2468" t="s">
        <v>8333</v>
      </c>
      <c r="S2468" s="14">
        <f t="shared" si="192"/>
        <v>42318.025011574078</v>
      </c>
      <c r="T2468" s="14">
        <f t="shared" si="193"/>
        <v>42378.025011574078</v>
      </c>
      <c r="U2468">
        <f t="shared" si="194"/>
        <v>2015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8328</v>
      </c>
      <c r="R2469" t="s">
        <v>8329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8324</v>
      </c>
      <c r="R2470" t="s">
        <v>8325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48" x14ac:dyDescent="0.2">
      <c r="A2471">
        <v>3096</v>
      </c>
      <c r="B2471" s="3" t="s">
        <v>3096</v>
      </c>
      <c r="C2471" s="3" t="s">
        <v>7206</v>
      </c>
      <c r="D2471" s="8">
        <v>20000</v>
      </c>
      <c r="E2471" s="6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8324</v>
      </c>
      <c r="R2471" t="s">
        <v>8325</v>
      </c>
      <c r="S2471" s="14">
        <f t="shared" si="192"/>
        <v>42114.825532407413</v>
      </c>
      <c r="T2471" s="14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8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8324</v>
      </c>
      <c r="R2472" t="s">
        <v>8327</v>
      </c>
      <c r="S2472" s="14">
        <f t="shared" si="192"/>
        <v>42534.933321759265</v>
      </c>
      <c r="T2472" s="14">
        <f t="shared" si="193"/>
        <v>42554.832638888889</v>
      </c>
      <c r="U2472">
        <f t="shared" si="194"/>
        <v>2016</v>
      </c>
    </row>
    <row r="2473" spans="1:21" ht="48" x14ac:dyDescent="0.2">
      <c r="A2473">
        <v>2931</v>
      </c>
      <c r="B2473" s="3" t="s">
        <v>2931</v>
      </c>
      <c r="C2473" s="3" t="s">
        <v>7041</v>
      </c>
      <c r="D2473" s="8">
        <v>750</v>
      </c>
      <c r="E2473" s="6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8324</v>
      </c>
      <c r="R2473" t="s">
        <v>8336</v>
      </c>
      <c r="S2473" s="14">
        <f t="shared" si="192"/>
        <v>41872.291238425925</v>
      </c>
      <c r="T2473" s="14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8324</v>
      </c>
      <c r="R2474" t="s">
        <v>8327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8309</v>
      </c>
      <c r="R2475" t="s">
        <v>8343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8328</v>
      </c>
      <c r="R2476" t="s">
        <v>8342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8324</v>
      </c>
      <c r="R2477" t="s">
        <v>8327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8">
        <v>750</v>
      </c>
      <c r="E2478" s="6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8324</v>
      </c>
      <c r="R2478" t="s">
        <v>8327</v>
      </c>
      <c r="S2478" s="14">
        <f t="shared" si="192"/>
        <v>41780.712893518517</v>
      </c>
      <c r="T2478" s="14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8">
        <v>600</v>
      </c>
      <c r="E2479" s="6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8324</v>
      </c>
      <c r="R2479" t="s">
        <v>8327</v>
      </c>
      <c r="S2479" s="14">
        <f t="shared" si="192"/>
        <v>42023.634976851856</v>
      </c>
      <c r="T2479" s="14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8">
        <v>600</v>
      </c>
      <c r="E2480" s="6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8324</v>
      </c>
      <c r="R2480" t="s">
        <v>8327</v>
      </c>
      <c r="S2480" s="14">
        <f t="shared" si="192"/>
        <v>42093.786840277782</v>
      </c>
      <c r="T2480" s="14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8324</v>
      </c>
      <c r="R2481" t="s">
        <v>8327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8324</v>
      </c>
      <c r="R2482" t="s">
        <v>8327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8322</v>
      </c>
      <c r="R2483" t="s">
        <v>8340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8312</v>
      </c>
      <c r="R2484" t="s">
        <v>8334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8322</v>
      </c>
      <c r="R2485" t="s">
        <v>8344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8328</v>
      </c>
      <c r="R2486" t="s">
        <v>8331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8324</v>
      </c>
      <c r="R2487" t="s">
        <v>8327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8324</v>
      </c>
      <c r="R2488" t="s">
        <v>8327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8324</v>
      </c>
      <c r="R2489" t="s">
        <v>8327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8328</v>
      </c>
      <c r="R2490" t="s">
        <v>8332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8328</v>
      </c>
      <c r="R2491" t="s">
        <v>8330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8324</v>
      </c>
      <c r="R2492" t="s">
        <v>8327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8">
        <v>5000</v>
      </c>
      <c r="E2493" s="6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8324</v>
      </c>
      <c r="R2493" t="s">
        <v>8327</v>
      </c>
      <c r="S2493" s="14">
        <f t="shared" si="192"/>
        <v>41746.189409722225</v>
      </c>
      <c r="T2493" s="14">
        <f t="shared" si="193"/>
        <v>41776.189409722225</v>
      </c>
      <c r="U2493">
        <f t="shared" si="194"/>
        <v>2014</v>
      </c>
    </row>
    <row r="2494" spans="1:21" ht="48" x14ac:dyDescent="0.2">
      <c r="A2494">
        <v>885</v>
      </c>
      <c r="B2494" s="3" t="s">
        <v>886</v>
      </c>
      <c r="C2494" s="3" t="s">
        <v>4995</v>
      </c>
      <c r="D2494" s="8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8328</v>
      </c>
      <c r="R2494" t="s">
        <v>8329</v>
      </c>
      <c r="S2494" s="14">
        <f t="shared" si="192"/>
        <v>42713.941099537042</v>
      </c>
      <c r="T2494" s="14">
        <f t="shared" si="193"/>
        <v>42734.941099537042</v>
      </c>
      <c r="U2494">
        <f t="shared" si="194"/>
        <v>2016</v>
      </c>
    </row>
    <row r="2495" spans="1:21" ht="32" x14ac:dyDescent="0.2">
      <c r="A2495">
        <v>2492</v>
      </c>
      <c r="B2495" s="3" t="s">
        <v>2492</v>
      </c>
      <c r="C2495" s="3" t="s">
        <v>6602</v>
      </c>
      <c r="D2495" s="8">
        <v>600</v>
      </c>
      <c r="E2495" s="6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8328</v>
      </c>
      <c r="R2495" t="s">
        <v>8329</v>
      </c>
      <c r="S2495" s="14">
        <f t="shared" si="192"/>
        <v>41024.985972222225</v>
      </c>
      <c r="T2495" s="14">
        <f t="shared" si="193"/>
        <v>41076.415972222225</v>
      </c>
      <c r="U2495">
        <f t="shared" si="194"/>
        <v>2012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8322</v>
      </c>
      <c r="R2496" t="s">
        <v>8326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8324</v>
      </c>
      <c r="R2497" t="s">
        <v>8325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8324</v>
      </c>
      <c r="R2498" t="s">
        <v>8327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8317</v>
      </c>
      <c r="R2499" t="s">
        <v>8335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8312</v>
      </c>
      <c r="R2500" t="s">
        <v>8357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8328</v>
      </c>
      <c r="R2501" t="s">
        <v>8351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8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8324</v>
      </c>
      <c r="R2502" t="s">
        <v>8327</v>
      </c>
      <c r="S2502" s="14">
        <f t="shared" si="197"/>
        <v>41890.086805555555</v>
      </c>
      <c r="T2502" s="14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8">
        <v>700</v>
      </c>
      <c r="E2503" s="6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8324</v>
      </c>
      <c r="R2503" t="s">
        <v>8327</v>
      </c>
      <c r="S2503" s="14">
        <f t="shared" si="197"/>
        <v>41780.525937500002</v>
      </c>
      <c r="T2503" s="14">
        <f t="shared" si="198"/>
        <v>41796.958333333336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8328</v>
      </c>
      <c r="R2504" t="s">
        <v>8332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8309</v>
      </c>
      <c r="R2505" t="s">
        <v>8311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8328</v>
      </c>
      <c r="R2506" t="s">
        <v>8342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8322</v>
      </c>
      <c r="R2507" t="s">
        <v>8326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8324</v>
      </c>
      <c r="R2508" t="s">
        <v>8325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8324</v>
      </c>
      <c r="R2509" t="s">
        <v>8327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8324</v>
      </c>
      <c r="R2510" t="s">
        <v>8327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8309</v>
      </c>
      <c r="R2511" t="s">
        <v>8311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8">
        <v>1250</v>
      </c>
      <c r="E2512" s="6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8324</v>
      </c>
      <c r="R2512" t="s">
        <v>8327</v>
      </c>
      <c r="S2512" s="14">
        <f t="shared" si="197"/>
        <v>42061.963263888887</v>
      </c>
      <c r="T2512" s="14">
        <f t="shared" si="198"/>
        <v>42091.921597222223</v>
      </c>
      <c r="U2512">
        <f t="shared" si="199"/>
        <v>2015</v>
      </c>
    </row>
    <row r="2513" spans="1:21" ht="32" x14ac:dyDescent="0.2">
      <c r="A2513">
        <v>2955</v>
      </c>
      <c r="B2513" s="3" t="s">
        <v>2955</v>
      </c>
      <c r="C2513" s="3" t="s">
        <v>7065</v>
      </c>
      <c r="D2513" s="8">
        <v>1200</v>
      </c>
      <c r="E2513" s="6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8324</v>
      </c>
      <c r="R2513" t="s">
        <v>8325</v>
      </c>
      <c r="S2513" s="14">
        <f t="shared" si="197"/>
        <v>42141.741307870368</v>
      </c>
      <c r="T2513" s="14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8">
        <v>600</v>
      </c>
      <c r="E2514" s="6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8324</v>
      </c>
      <c r="R2514" t="s">
        <v>8327</v>
      </c>
      <c r="S2514" s="14">
        <f t="shared" si="197"/>
        <v>42101.423541666663</v>
      </c>
      <c r="T2514" s="14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8324</v>
      </c>
      <c r="R2515" t="s">
        <v>8327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8324</v>
      </c>
      <c r="R2516" t="s">
        <v>8336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8309</v>
      </c>
      <c r="R2517" t="s">
        <v>8311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8324</v>
      </c>
      <c r="R2518" t="s">
        <v>8327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8324</v>
      </c>
      <c r="R2519" t="s">
        <v>8327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8312</v>
      </c>
      <c r="R2520" t="s">
        <v>8353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8309</v>
      </c>
      <c r="R2521" t="s">
        <v>8311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8328</v>
      </c>
      <c r="R2522" t="s">
        <v>8332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8324</v>
      </c>
      <c r="R2523" t="s">
        <v>8327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8309</v>
      </c>
      <c r="R2524" t="s">
        <v>8343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8" x14ac:dyDescent="0.2">
      <c r="A2525">
        <v>668</v>
      </c>
      <c r="B2525" s="3" t="s">
        <v>669</v>
      </c>
      <c r="C2525" s="3" t="s">
        <v>4778</v>
      </c>
      <c r="D2525" s="8">
        <v>15000</v>
      </c>
      <c r="E2525" s="6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8309</v>
      </c>
      <c r="R2525" t="s">
        <v>8311</v>
      </c>
      <c r="S2525" s="14">
        <f t="shared" si="197"/>
        <v>42090.831273148149</v>
      </c>
      <c r="T2525" s="14">
        <f t="shared" si="198"/>
        <v>42135.831273148149</v>
      </c>
      <c r="U2525">
        <f t="shared" si="199"/>
        <v>2015</v>
      </c>
    </row>
    <row r="2526" spans="1:21" ht="48" x14ac:dyDescent="0.2">
      <c r="A2526">
        <v>409</v>
      </c>
      <c r="B2526" s="3" t="s">
        <v>410</v>
      </c>
      <c r="C2526" s="3" t="s">
        <v>4519</v>
      </c>
      <c r="D2526" s="8">
        <v>500</v>
      </c>
      <c r="E2526" s="6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8322</v>
      </c>
      <c r="R2526" t="s">
        <v>8323</v>
      </c>
      <c r="S2526" s="14">
        <f t="shared" si="197"/>
        <v>42543.862777777773</v>
      </c>
      <c r="T2526" s="14">
        <f t="shared" si="198"/>
        <v>42573.862777777773</v>
      </c>
      <c r="U2526">
        <f t="shared" si="199"/>
        <v>2016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8328</v>
      </c>
      <c r="R2527" t="s">
        <v>8329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8328</v>
      </c>
      <c r="R2528" t="s">
        <v>8329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8328</v>
      </c>
      <c r="R2529" t="s">
        <v>8332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8317</v>
      </c>
      <c r="R2530" t="s">
        <v>8335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8314</v>
      </c>
      <c r="R2531" t="s">
        <v>8356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8322</v>
      </c>
      <c r="R2532" t="s">
        <v>8340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8314</v>
      </c>
      <c r="R2533" t="s">
        <v>8315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8324</v>
      </c>
      <c r="R2534" t="s">
        <v>8327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8309</v>
      </c>
      <c r="R2535" t="s">
        <v>8343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8309</v>
      </c>
      <c r="R2536" t="s">
        <v>8311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8324</v>
      </c>
      <c r="R2537" t="s">
        <v>8327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8324</v>
      </c>
      <c r="R2538" t="s">
        <v>8327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8324</v>
      </c>
      <c r="R2539" t="s">
        <v>8327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8324</v>
      </c>
      <c r="R2540" t="s">
        <v>8327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8324</v>
      </c>
      <c r="R2541" t="s">
        <v>8327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8314</v>
      </c>
      <c r="R2542" t="s">
        <v>8354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8">
        <v>5000</v>
      </c>
      <c r="E2543" s="6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8324</v>
      </c>
      <c r="R2543" t="s">
        <v>8327</v>
      </c>
      <c r="S2543" s="14">
        <f t="shared" si="197"/>
        <v>42265.683182870373</v>
      </c>
      <c r="T2543" s="14">
        <f t="shared" si="198"/>
        <v>42293.207638888889</v>
      </c>
      <c r="U2543">
        <f t="shared" si="199"/>
        <v>2015</v>
      </c>
    </row>
    <row r="2544" spans="1:21" ht="48" x14ac:dyDescent="0.2">
      <c r="A2544">
        <v>1777</v>
      </c>
      <c r="B2544" s="3" t="s">
        <v>1778</v>
      </c>
      <c r="C2544" s="3" t="s">
        <v>5887</v>
      </c>
      <c r="D2544" s="8">
        <v>4800</v>
      </c>
      <c r="E2544" s="6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8314</v>
      </c>
      <c r="R2544" t="s">
        <v>8315</v>
      </c>
      <c r="S2544" s="14">
        <f t="shared" si="197"/>
        <v>42025.357094907406</v>
      </c>
      <c r="T2544" s="14">
        <f t="shared" si="198"/>
        <v>42055.357094907406</v>
      </c>
      <c r="U2544">
        <f t="shared" si="199"/>
        <v>2015</v>
      </c>
    </row>
    <row r="2545" spans="1:21" ht="48" x14ac:dyDescent="0.2">
      <c r="A2545">
        <v>1723</v>
      </c>
      <c r="B2545" s="3" t="s">
        <v>1724</v>
      </c>
      <c r="C2545" s="3" t="s">
        <v>5833</v>
      </c>
      <c r="D2545" s="8">
        <v>10000</v>
      </c>
      <c r="E2545" s="6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8328</v>
      </c>
      <c r="R2545" t="s">
        <v>8331</v>
      </c>
      <c r="S2545" s="14">
        <f t="shared" si="197"/>
        <v>42129.82540509259</v>
      </c>
      <c r="T2545" s="14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8">
        <v>6000</v>
      </c>
      <c r="E2546" s="6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8324</v>
      </c>
      <c r="R2546" t="s">
        <v>8327</v>
      </c>
      <c r="S2546" s="14">
        <f t="shared" si="197"/>
        <v>42672.955138888887</v>
      </c>
      <c r="T2546" s="14">
        <f t="shared" si="198"/>
        <v>42704.708333333328</v>
      </c>
      <c r="U2546">
        <f t="shared" si="199"/>
        <v>2016</v>
      </c>
    </row>
    <row r="2547" spans="1:21" ht="32" x14ac:dyDescent="0.2">
      <c r="A2547">
        <v>1576</v>
      </c>
      <c r="B2547" s="3" t="s">
        <v>1577</v>
      </c>
      <c r="C2547" s="3" t="s">
        <v>5686</v>
      </c>
      <c r="D2547" s="8">
        <v>5000</v>
      </c>
      <c r="E2547" s="6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8312</v>
      </c>
      <c r="R2547" t="s">
        <v>8350</v>
      </c>
      <c r="S2547" s="14">
        <f t="shared" si="197"/>
        <v>42140.879259259258</v>
      </c>
      <c r="T2547" s="14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8">
        <v>2413</v>
      </c>
      <c r="E2548" s="6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8324</v>
      </c>
      <c r="R2548" t="s">
        <v>8327</v>
      </c>
      <c r="S2548" s="14">
        <f t="shared" si="197"/>
        <v>41841.651597222226</v>
      </c>
      <c r="T2548" s="14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8324</v>
      </c>
      <c r="R2549" t="s">
        <v>8327</v>
      </c>
      <c r="S2549" s="14">
        <f t="shared" si="197"/>
        <v>42053.106111111112</v>
      </c>
      <c r="T2549" s="14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8">
        <v>500</v>
      </c>
      <c r="E2550" s="6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8324</v>
      </c>
      <c r="R2550" t="s">
        <v>8327</v>
      </c>
      <c r="S2550" s="14">
        <f t="shared" si="197"/>
        <v>42053.733078703706</v>
      </c>
      <c r="T2550" s="14">
        <f t="shared" si="198"/>
        <v>42063.207638888889</v>
      </c>
      <c r="U2550">
        <f t="shared" si="199"/>
        <v>2015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8324</v>
      </c>
      <c r="R2551" t="s">
        <v>8325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8324</v>
      </c>
      <c r="R2552" t="s">
        <v>8327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8328</v>
      </c>
      <c r="R2553" t="s">
        <v>8351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8">
        <v>3000</v>
      </c>
      <c r="E2554" s="6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8324</v>
      </c>
      <c r="R2554" t="s">
        <v>8327</v>
      </c>
      <c r="S2554" s="14">
        <f t="shared" si="197"/>
        <v>42640.278171296297</v>
      </c>
      <c r="T2554" s="14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8324</v>
      </c>
      <c r="R2555" t="s">
        <v>8327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8324</v>
      </c>
      <c r="R2556" t="s">
        <v>8327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8" x14ac:dyDescent="0.2">
      <c r="A2557">
        <v>1039</v>
      </c>
      <c r="B2557" s="3" t="s">
        <v>1040</v>
      </c>
      <c r="C2557" s="3" t="s">
        <v>5149</v>
      </c>
      <c r="D2557" s="8">
        <v>500</v>
      </c>
      <c r="E2557" s="6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8328</v>
      </c>
      <c r="R2557" t="s">
        <v>8330</v>
      </c>
      <c r="S2557" s="14">
        <f t="shared" si="197"/>
        <v>42692.109328703707</v>
      </c>
      <c r="T2557" s="14">
        <f t="shared" si="198"/>
        <v>42717.332638888889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8322</v>
      </c>
      <c r="R2558" t="s">
        <v>8326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8322</v>
      </c>
      <c r="R2559" t="s">
        <v>8340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8328</v>
      </c>
      <c r="R2560" t="s">
        <v>8351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8328</v>
      </c>
      <c r="R2561" t="s">
        <v>8329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8324</v>
      </c>
      <c r="R2562" t="s">
        <v>8327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8309</v>
      </c>
      <c r="R2563" t="s">
        <v>8319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695</v>
      </c>
      <c r="B2564" s="3" t="s">
        <v>696</v>
      </c>
      <c r="C2564" s="3" t="s">
        <v>4805</v>
      </c>
      <c r="D2564" s="8">
        <v>60000</v>
      </c>
      <c r="E2564" s="6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8309</v>
      </c>
      <c r="R2564" t="s">
        <v>8311</v>
      </c>
      <c r="S2564" s="14">
        <f t="shared" si="202"/>
        <v>41913.521064814813</v>
      </c>
      <c r="T2564" s="14">
        <f t="shared" si="203"/>
        <v>41943.521064814813</v>
      </c>
      <c r="U2564">
        <f t="shared" si="204"/>
        <v>2014</v>
      </c>
    </row>
    <row r="2565" spans="1:21" ht="32" x14ac:dyDescent="0.2">
      <c r="A2565">
        <v>3050</v>
      </c>
      <c r="B2565" s="3" t="s">
        <v>3050</v>
      </c>
      <c r="C2565" s="3" t="s">
        <v>7160</v>
      </c>
      <c r="D2565" s="8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8324</v>
      </c>
      <c r="R2565" t="s">
        <v>8325</v>
      </c>
      <c r="S2565" s="14">
        <f t="shared" si="202"/>
        <v>42465.16851851852</v>
      </c>
      <c r="T2565" s="14">
        <f t="shared" si="203"/>
        <v>42495.16851851852</v>
      </c>
      <c r="U2565">
        <f t="shared" si="204"/>
        <v>2016</v>
      </c>
    </row>
    <row r="2566" spans="1:21" ht="48" x14ac:dyDescent="0.2">
      <c r="A2566">
        <v>70</v>
      </c>
      <c r="B2566" s="3" t="s">
        <v>72</v>
      </c>
      <c r="C2566" s="3" t="s">
        <v>4181</v>
      </c>
      <c r="D2566" s="8">
        <v>500</v>
      </c>
      <c r="E2566" s="6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8322</v>
      </c>
      <c r="R2566" t="s">
        <v>8344</v>
      </c>
      <c r="S2566" s="14">
        <f t="shared" si="202"/>
        <v>40730.896354166667</v>
      </c>
      <c r="T2566" s="14">
        <f t="shared" si="203"/>
        <v>40790.896354166667</v>
      </c>
      <c r="U2566">
        <f t="shared" si="204"/>
        <v>2011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8328</v>
      </c>
      <c r="R2567" t="s">
        <v>8331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8">
        <v>500</v>
      </c>
      <c r="E2568" s="6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8324</v>
      </c>
      <c r="R2568" t="s">
        <v>8327</v>
      </c>
      <c r="S2568" s="14">
        <f t="shared" si="202"/>
        <v>42503.539976851855</v>
      </c>
      <c r="T2568" s="14">
        <f t="shared" si="203"/>
        <v>42548.791666666672</v>
      </c>
      <c r="U2568">
        <f t="shared" si="204"/>
        <v>2016</v>
      </c>
    </row>
    <row r="2569" spans="1:21" ht="48" x14ac:dyDescent="0.2">
      <c r="A2569">
        <v>2170</v>
      </c>
      <c r="B2569" s="3" t="s">
        <v>2171</v>
      </c>
      <c r="C2569" s="3" t="s">
        <v>6280</v>
      </c>
      <c r="D2569" s="8">
        <v>350</v>
      </c>
      <c r="E2569" s="6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8328</v>
      </c>
      <c r="R2569" t="s">
        <v>8332</v>
      </c>
      <c r="S2569" s="14">
        <f t="shared" si="202"/>
        <v>42198.750254629631</v>
      </c>
      <c r="T2569" s="14">
        <f t="shared" si="203"/>
        <v>42238.750254629631</v>
      </c>
      <c r="U2569">
        <f t="shared" si="204"/>
        <v>2015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8322</v>
      </c>
      <c r="R2570" t="s">
        <v>8344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8324</v>
      </c>
      <c r="R2571" t="s">
        <v>8327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8324</v>
      </c>
      <c r="R2572" t="s">
        <v>8327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8322</v>
      </c>
      <c r="R2573" t="s">
        <v>8333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8309</v>
      </c>
      <c r="R2574" t="s">
        <v>8310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8314</v>
      </c>
      <c r="R2575" t="s">
        <v>8354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8324</v>
      </c>
      <c r="R2576" t="s">
        <v>8327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8324</v>
      </c>
      <c r="R2577" t="s">
        <v>8327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8309</v>
      </c>
      <c r="R2578" t="s">
        <v>8311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8">
        <v>5500</v>
      </c>
      <c r="E2579" s="6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8324</v>
      </c>
      <c r="R2579" t="s">
        <v>8327</v>
      </c>
      <c r="S2579" s="14">
        <f t="shared" si="202"/>
        <v>41983.752847222218</v>
      </c>
      <c r="T2579" s="14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8">
        <v>1300</v>
      </c>
      <c r="E2580" s="6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8324</v>
      </c>
      <c r="R2580" t="s">
        <v>8327</v>
      </c>
      <c r="S2580" s="14">
        <f t="shared" si="202"/>
        <v>41830.858344907407</v>
      </c>
      <c r="T2580" s="14">
        <f t="shared" si="203"/>
        <v>41852.291666666664</v>
      </c>
      <c r="U2580">
        <f t="shared" si="204"/>
        <v>2014</v>
      </c>
    </row>
    <row r="2581" spans="1:21" ht="16" x14ac:dyDescent="0.2">
      <c r="A2581">
        <v>1927</v>
      </c>
      <c r="B2581" s="3" t="s">
        <v>1928</v>
      </c>
      <c r="C2581" s="3" t="s">
        <v>6037</v>
      </c>
      <c r="D2581" s="8">
        <v>600</v>
      </c>
      <c r="E2581" s="6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8328</v>
      </c>
      <c r="R2581" t="s">
        <v>8329</v>
      </c>
      <c r="S2581" s="14">
        <f t="shared" si="202"/>
        <v>40960.861562500002</v>
      </c>
      <c r="T2581" s="14">
        <f t="shared" si="203"/>
        <v>40976.207638888889</v>
      </c>
      <c r="U2581">
        <f t="shared" si="204"/>
        <v>2012</v>
      </c>
    </row>
    <row r="2582" spans="1:21" ht="16" x14ac:dyDescent="0.2">
      <c r="A2582">
        <v>1372</v>
      </c>
      <c r="B2582" s="3" t="s">
        <v>1373</v>
      </c>
      <c r="C2582" s="3" t="s">
        <v>5482</v>
      </c>
      <c r="D2582" s="8">
        <v>500</v>
      </c>
      <c r="E2582" s="6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8328</v>
      </c>
      <c r="R2582" t="s">
        <v>8332</v>
      </c>
      <c r="S2582" s="14">
        <f t="shared" si="202"/>
        <v>41072.739953703705</v>
      </c>
      <c r="T2582" s="14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8324</v>
      </c>
      <c r="R2583" t="s">
        <v>8327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8309</v>
      </c>
      <c r="R2584" t="s">
        <v>8310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8324</v>
      </c>
      <c r="R2585" t="s">
        <v>8327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8" x14ac:dyDescent="0.2">
      <c r="A2586">
        <v>3085</v>
      </c>
      <c r="B2586" s="3" t="s">
        <v>3085</v>
      </c>
      <c r="C2586" s="3" t="s">
        <v>7195</v>
      </c>
      <c r="D2586" s="8">
        <v>25000</v>
      </c>
      <c r="E2586" s="6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8324</v>
      </c>
      <c r="R2586" t="s">
        <v>8325</v>
      </c>
      <c r="S2586" s="14">
        <f t="shared" si="202"/>
        <v>42246.883784722217</v>
      </c>
      <c r="T2586" s="14">
        <f t="shared" si="203"/>
        <v>42276.883784722217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8328</v>
      </c>
      <c r="R2587" t="s">
        <v>8329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8">
        <v>500</v>
      </c>
      <c r="E2588" s="6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8324</v>
      </c>
      <c r="R2588" t="s">
        <v>8327</v>
      </c>
      <c r="S2588" s="14">
        <f t="shared" si="202"/>
        <v>42278.453668981485</v>
      </c>
      <c r="T2588" s="14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8324</v>
      </c>
      <c r="R2589" t="s">
        <v>8327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8317</v>
      </c>
      <c r="R2590" t="s">
        <v>8335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8328</v>
      </c>
      <c r="R2591" t="s">
        <v>8329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8324</v>
      </c>
      <c r="R2592" t="s">
        <v>8327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48" x14ac:dyDescent="0.2">
      <c r="A2593">
        <v>2953</v>
      </c>
      <c r="B2593" s="3" t="s">
        <v>2953</v>
      </c>
      <c r="C2593" s="3" t="s">
        <v>7063</v>
      </c>
      <c r="D2593" s="8">
        <v>400000</v>
      </c>
      <c r="E2593" s="6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8324</v>
      </c>
      <c r="R2593" t="s">
        <v>8325</v>
      </c>
      <c r="S2593" s="14">
        <f t="shared" si="202"/>
        <v>42255.791909722218</v>
      </c>
      <c r="T2593" s="14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8">
        <v>250</v>
      </c>
      <c r="E2594" s="6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8324</v>
      </c>
      <c r="R2594" t="s">
        <v>8327</v>
      </c>
      <c r="S2594" s="14">
        <f t="shared" si="202"/>
        <v>42107.621018518519</v>
      </c>
      <c r="T2594" s="14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8">
        <v>250</v>
      </c>
      <c r="E2595" s="6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8324</v>
      </c>
      <c r="R2595" t="s">
        <v>8327</v>
      </c>
      <c r="S2595" s="14">
        <f t="shared" si="202"/>
        <v>42559.776724537034</v>
      </c>
      <c r="T2595" s="14">
        <f t="shared" si="203"/>
        <v>42589.776724537034</v>
      </c>
      <c r="U2595">
        <f t="shared" si="204"/>
        <v>2016</v>
      </c>
    </row>
    <row r="2596" spans="1:21" ht="48" x14ac:dyDescent="0.2">
      <c r="A2596">
        <v>2142</v>
      </c>
      <c r="B2596" s="3" t="s">
        <v>2143</v>
      </c>
      <c r="C2596" s="3" t="s">
        <v>6252</v>
      </c>
      <c r="D2596" s="8">
        <v>10500</v>
      </c>
      <c r="E2596" s="6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8317</v>
      </c>
      <c r="R2596" t="s">
        <v>8335</v>
      </c>
      <c r="S2596" s="14">
        <f t="shared" si="202"/>
        <v>42340.701504629629</v>
      </c>
      <c r="T2596" s="14">
        <f t="shared" si="203"/>
        <v>42368.701504629629</v>
      </c>
      <c r="U2596">
        <f t="shared" si="204"/>
        <v>2015</v>
      </c>
    </row>
    <row r="2597" spans="1:21" ht="48" x14ac:dyDescent="0.2">
      <c r="A2597">
        <v>386</v>
      </c>
      <c r="B2597" s="3" t="s">
        <v>387</v>
      </c>
      <c r="C2597" s="3" t="s">
        <v>4496</v>
      </c>
      <c r="D2597" s="8">
        <v>600</v>
      </c>
      <c r="E2597" s="6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8322</v>
      </c>
      <c r="R2597" t="s">
        <v>8323</v>
      </c>
      <c r="S2597" s="14">
        <f t="shared" si="202"/>
        <v>42211.951284722221</v>
      </c>
      <c r="T2597" s="14">
        <f t="shared" si="203"/>
        <v>42226.951284722221</v>
      </c>
      <c r="U2597">
        <f t="shared" si="204"/>
        <v>2015</v>
      </c>
    </row>
    <row r="2598" spans="1:21" ht="48" x14ac:dyDescent="0.2">
      <c r="A2598">
        <v>1438</v>
      </c>
      <c r="B2598" s="3" t="s">
        <v>1439</v>
      </c>
      <c r="C2598" s="3" t="s">
        <v>5548</v>
      </c>
      <c r="D2598" s="8">
        <v>20000</v>
      </c>
      <c r="E2598" s="6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8312</v>
      </c>
      <c r="R2598" t="s">
        <v>8349</v>
      </c>
      <c r="S2598" s="14">
        <f t="shared" si="202"/>
        <v>42457.871516203704</v>
      </c>
      <c r="T2598" s="14">
        <f t="shared" si="203"/>
        <v>42487.579861111109</v>
      </c>
      <c r="U2598">
        <f t="shared" si="204"/>
        <v>2016</v>
      </c>
    </row>
    <row r="2599" spans="1:21" ht="48" x14ac:dyDescent="0.2">
      <c r="A2599">
        <v>50</v>
      </c>
      <c r="B2599" s="3" t="s">
        <v>52</v>
      </c>
      <c r="C2599" s="3" t="s">
        <v>4161</v>
      </c>
      <c r="D2599" s="8">
        <v>600</v>
      </c>
      <c r="E2599" s="6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8322</v>
      </c>
      <c r="R2599" t="s">
        <v>8333</v>
      </c>
      <c r="S2599" s="14">
        <f t="shared" si="202"/>
        <v>41995.752986111111</v>
      </c>
      <c r="T2599" s="14">
        <f t="shared" si="203"/>
        <v>42034.708333333328</v>
      </c>
      <c r="U2599">
        <f t="shared" si="204"/>
        <v>2014</v>
      </c>
    </row>
    <row r="2600" spans="1:21" ht="32" x14ac:dyDescent="0.2">
      <c r="A2600">
        <v>104</v>
      </c>
      <c r="B2600" s="3" t="s">
        <v>106</v>
      </c>
      <c r="C2600" s="3" t="s">
        <v>4215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8322</v>
      </c>
      <c r="R2600" t="s">
        <v>8344</v>
      </c>
      <c r="S2600" s="14">
        <f t="shared" si="202"/>
        <v>40612.695208333331</v>
      </c>
      <c r="T2600" s="14">
        <f t="shared" si="203"/>
        <v>40636.041666666664</v>
      </c>
      <c r="U2600">
        <f t="shared" si="204"/>
        <v>2011</v>
      </c>
    </row>
    <row r="2601" spans="1:21" ht="48" x14ac:dyDescent="0.2">
      <c r="A2601">
        <v>375</v>
      </c>
      <c r="B2601" s="3" t="s">
        <v>376</v>
      </c>
      <c r="C2601" s="3" t="s">
        <v>4485</v>
      </c>
      <c r="D2601" s="8">
        <v>500</v>
      </c>
      <c r="E2601" s="6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8322</v>
      </c>
      <c r="R2601" t="s">
        <v>8323</v>
      </c>
      <c r="S2601" s="14">
        <f t="shared" si="202"/>
        <v>41657.985081018516</v>
      </c>
      <c r="T2601" s="14">
        <f t="shared" si="203"/>
        <v>41699.720833333333</v>
      </c>
      <c r="U2601">
        <f t="shared" si="204"/>
        <v>2014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8317</v>
      </c>
      <c r="R2602" t="s">
        <v>8318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8312</v>
      </c>
      <c r="R2603" t="s">
        <v>8334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8324</v>
      </c>
      <c r="R2604" t="s">
        <v>8327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8324</v>
      </c>
      <c r="R2605" t="s">
        <v>8327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8314</v>
      </c>
      <c r="R2606" t="s">
        <v>8315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8309</v>
      </c>
      <c r="R2607" t="s">
        <v>8343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8309</v>
      </c>
      <c r="R2608" t="s">
        <v>8311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8" x14ac:dyDescent="0.2">
      <c r="A2609">
        <v>3193</v>
      </c>
      <c r="B2609" s="3" t="s">
        <v>3193</v>
      </c>
      <c r="C2609" s="3" t="s">
        <v>7303</v>
      </c>
      <c r="D2609" s="8">
        <v>5000</v>
      </c>
      <c r="E2609" s="6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8324</v>
      </c>
      <c r="R2609" t="s">
        <v>8336</v>
      </c>
      <c r="S2609" s="14">
        <f t="shared" si="202"/>
        <v>42010.968240740738</v>
      </c>
      <c r="T2609" s="14">
        <f t="shared" si="203"/>
        <v>42055.968240740738</v>
      </c>
      <c r="U2609">
        <f t="shared" si="204"/>
        <v>2015</v>
      </c>
    </row>
    <row r="2610" spans="1:21" ht="32" x14ac:dyDescent="0.2">
      <c r="A2610">
        <v>3063</v>
      </c>
      <c r="B2610" s="3" t="s">
        <v>3063</v>
      </c>
      <c r="C2610" s="3" t="s">
        <v>7173</v>
      </c>
      <c r="D2610" s="8">
        <v>3000</v>
      </c>
      <c r="E2610" s="6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8324</v>
      </c>
      <c r="R2610" t="s">
        <v>8325</v>
      </c>
      <c r="S2610" s="14">
        <f t="shared" si="202"/>
        <v>42630.922893518517</v>
      </c>
      <c r="T2610" s="14">
        <f t="shared" si="203"/>
        <v>42665.922893518517</v>
      </c>
      <c r="U2610">
        <f t="shared" si="204"/>
        <v>2016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8328</v>
      </c>
      <c r="R2611" t="s">
        <v>8332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8317</v>
      </c>
      <c r="R2612" t="s">
        <v>8345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8320</v>
      </c>
      <c r="R2613" t="s">
        <v>8346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8324</v>
      </c>
      <c r="R2614" t="s">
        <v>8327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8324</v>
      </c>
      <c r="R2615" t="s">
        <v>8327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8322</v>
      </c>
      <c r="R2616" t="s">
        <v>8340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8312</v>
      </c>
      <c r="R2617" t="s">
        <v>8357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8324</v>
      </c>
      <c r="R2618" t="s">
        <v>8327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8324</v>
      </c>
      <c r="R2619" t="s">
        <v>8327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8324</v>
      </c>
      <c r="R2620" t="s">
        <v>8327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8324</v>
      </c>
      <c r="R2621" t="s">
        <v>8327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8324</v>
      </c>
      <c r="R2622" t="s">
        <v>8336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8322</v>
      </c>
      <c r="R2623" t="s">
        <v>8344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8328</v>
      </c>
      <c r="R2624" t="s">
        <v>8339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8324</v>
      </c>
      <c r="R2625" t="s">
        <v>8327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8" x14ac:dyDescent="0.2">
      <c r="A2626">
        <v>2140</v>
      </c>
      <c r="B2626" s="3" t="s">
        <v>2141</v>
      </c>
      <c r="C2626" s="3" t="s">
        <v>6250</v>
      </c>
      <c r="D2626" s="8">
        <v>500000</v>
      </c>
      <c r="E2626" s="6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8317</v>
      </c>
      <c r="R2626" t="s">
        <v>8335</v>
      </c>
      <c r="S2626" s="14">
        <f t="shared" si="202"/>
        <v>41255.833611111113</v>
      </c>
      <c r="T2626" s="14">
        <f t="shared" si="203"/>
        <v>41285.833611111113</v>
      </c>
      <c r="U2626">
        <f t="shared" si="204"/>
        <v>2012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8328</v>
      </c>
      <c r="R2627" t="s">
        <v>8331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169</v>
      </c>
      <c r="B2628" s="3" t="s">
        <v>171</v>
      </c>
      <c r="C2628" s="3" t="s">
        <v>4279</v>
      </c>
      <c r="D2628" s="8">
        <v>2500</v>
      </c>
      <c r="E2628" s="6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8322</v>
      </c>
      <c r="R2628" t="s">
        <v>8326</v>
      </c>
      <c r="S2628" s="14">
        <f t="shared" si="207"/>
        <v>41900.505312499998</v>
      </c>
      <c r="T2628" s="14">
        <f t="shared" si="208"/>
        <v>41930.505312499998</v>
      </c>
      <c r="U2628">
        <f t="shared" si="209"/>
        <v>2014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8328</v>
      </c>
      <c r="R2629" t="s">
        <v>8329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8324</v>
      </c>
      <c r="R2630" t="s">
        <v>8327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8328</v>
      </c>
      <c r="R2631" t="s">
        <v>8332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32" x14ac:dyDescent="0.2">
      <c r="A2632">
        <v>1807</v>
      </c>
      <c r="B2632" s="3" t="s">
        <v>1808</v>
      </c>
      <c r="C2632" s="3" t="s">
        <v>5917</v>
      </c>
      <c r="D2632" s="8">
        <v>5000</v>
      </c>
      <c r="E2632" s="6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8314</v>
      </c>
      <c r="R2632" t="s">
        <v>8315</v>
      </c>
      <c r="S2632" s="14">
        <f t="shared" si="207"/>
        <v>41880.068437499998</v>
      </c>
      <c r="T2632" s="14">
        <f t="shared" si="208"/>
        <v>41910.068437499998</v>
      </c>
      <c r="U2632">
        <f t="shared" si="209"/>
        <v>2014</v>
      </c>
    </row>
    <row r="2633" spans="1:21" ht="48" x14ac:dyDescent="0.2">
      <c r="A2633">
        <v>685</v>
      </c>
      <c r="B2633" s="3" t="s">
        <v>686</v>
      </c>
      <c r="C2633" s="3" t="s">
        <v>4795</v>
      </c>
      <c r="D2633" s="8">
        <v>2000</v>
      </c>
      <c r="E2633" s="6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8309</v>
      </c>
      <c r="R2633" t="s">
        <v>8311</v>
      </c>
      <c r="S2633" s="14">
        <f t="shared" si="207"/>
        <v>41971.866574074069</v>
      </c>
      <c r="T2633" s="14">
        <f t="shared" si="208"/>
        <v>42016.866574074069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8328</v>
      </c>
      <c r="R2634" t="s">
        <v>8332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8">
        <v>12000</v>
      </c>
      <c r="E2635" s="6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8324</v>
      </c>
      <c r="R2635" t="s">
        <v>8327</v>
      </c>
      <c r="S2635" s="14">
        <f t="shared" si="207"/>
        <v>42258.646504629629</v>
      </c>
      <c r="T2635" s="14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8">
        <v>5000</v>
      </c>
      <c r="E2636" s="6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8324</v>
      </c>
      <c r="R2636" t="s">
        <v>8327</v>
      </c>
      <c r="S2636" s="14">
        <f t="shared" si="207"/>
        <v>42233.671747685185</v>
      </c>
      <c r="T2636" s="14">
        <f t="shared" si="208"/>
        <v>42278.541666666672</v>
      </c>
      <c r="U2636">
        <f t="shared" si="209"/>
        <v>2015</v>
      </c>
    </row>
    <row r="2637" spans="1:21" ht="48" x14ac:dyDescent="0.2">
      <c r="A2637">
        <v>2752</v>
      </c>
      <c r="B2637" s="3" t="s">
        <v>2752</v>
      </c>
      <c r="C2637" s="3" t="s">
        <v>6862</v>
      </c>
      <c r="D2637" s="8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8312</v>
      </c>
      <c r="R2637" t="s">
        <v>8357</v>
      </c>
      <c r="S2637" s="14">
        <f t="shared" si="207"/>
        <v>40855.765092592592</v>
      </c>
      <c r="T2637" s="14">
        <f t="shared" si="208"/>
        <v>40895.765092592592</v>
      </c>
      <c r="U2637">
        <f t="shared" si="209"/>
        <v>2011</v>
      </c>
    </row>
    <row r="2638" spans="1:21" ht="32" x14ac:dyDescent="0.2">
      <c r="A2638">
        <v>1612</v>
      </c>
      <c r="B2638" s="3" t="s">
        <v>1613</v>
      </c>
      <c r="C2638" s="3" t="s">
        <v>5722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8328</v>
      </c>
      <c r="R2638" t="s">
        <v>8332</v>
      </c>
      <c r="S2638" s="14">
        <f t="shared" si="207"/>
        <v>41246.874814814815</v>
      </c>
      <c r="T2638" s="14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8">
        <v>500</v>
      </c>
      <c r="E2639" s="6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8324</v>
      </c>
      <c r="R2639" t="s">
        <v>8327</v>
      </c>
      <c r="S2639" s="14">
        <f t="shared" si="207"/>
        <v>42020.846666666665</v>
      </c>
      <c r="T2639" s="14">
        <f t="shared" si="208"/>
        <v>42037.207638888889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8320</v>
      </c>
      <c r="R2640" t="s">
        <v>8321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8">
        <v>500</v>
      </c>
      <c r="E2641" s="6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8324</v>
      </c>
      <c r="R2641" t="s">
        <v>8327</v>
      </c>
      <c r="S2641" s="14">
        <f t="shared" si="207"/>
        <v>41779.310034722221</v>
      </c>
      <c r="T2641" s="14">
        <f t="shared" si="208"/>
        <v>41805.666666666664</v>
      </c>
      <c r="U2641">
        <f t="shared" si="209"/>
        <v>2014</v>
      </c>
    </row>
    <row r="2642" spans="1:21" ht="48" x14ac:dyDescent="0.2">
      <c r="A2642">
        <v>818</v>
      </c>
      <c r="B2642" s="3" t="s">
        <v>819</v>
      </c>
      <c r="C2642" s="3" t="s">
        <v>4928</v>
      </c>
      <c r="D2642" s="8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8328</v>
      </c>
      <c r="R2642" t="s">
        <v>8332</v>
      </c>
      <c r="S2642" s="14">
        <f t="shared" si="207"/>
        <v>41120.882881944446</v>
      </c>
      <c r="T2642" s="14">
        <f t="shared" si="208"/>
        <v>41128.709027777775</v>
      </c>
      <c r="U2642">
        <f t="shared" si="209"/>
        <v>2012</v>
      </c>
    </row>
    <row r="2643" spans="1:21" ht="48" x14ac:dyDescent="0.2">
      <c r="A2643">
        <v>856</v>
      </c>
      <c r="B2643" s="3" t="s">
        <v>857</v>
      </c>
      <c r="C2643" s="3" t="s">
        <v>4966</v>
      </c>
      <c r="D2643" s="8">
        <v>250</v>
      </c>
      <c r="E2643" s="6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8328</v>
      </c>
      <c r="R2643" t="s">
        <v>8337</v>
      </c>
      <c r="S2643" s="14">
        <f t="shared" si="207"/>
        <v>42609.311990740738</v>
      </c>
      <c r="T2643" s="14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8324</v>
      </c>
      <c r="R2644" t="s">
        <v>8327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8324</v>
      </c>
      <c r="R2645" t="s">
        <v>8327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8324</v>
      </c>
      <c r="R2646" t="s">
        <v>8327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8324</v>
      </c>
      <c r="R2647" t="s">
        <v>8327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8324</v>
      </c>
      <c r="R2648" t="s">
        <v>8327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8324</v>
      </c>
      <c r="R2649" t="s">
        <v>8327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8320</v>
      </c>
      <c r="R2650" t="s">
        <v>8346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8320</v>
      </c>
      <c r="R2651" t="s">
        <v>8346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8324</v>
      </c>
      <c r="R2652" t="s">
        <v>8327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8324</v>
      </c>
      <c r="R2653" t="s">
        <v>8327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8324</v>
      </c>
      <c r="R2654" t="s">
        <v>8327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8322</v>
      </c>
      <c r="R2655" t="s">
        <v>8333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48" x14ac:dyDescent="0.2">
      <c r="A2656">
        <v>3749</v>
      </c>
      <c r="B2656" s="3" t="s">
        <v>3746</v>
      </c>
      <c r="C2656" s="3" t="s">
        <v>7859</v>
      </c>
      <c r="D2656" s="8">
        <v>500</v>
      </c>
      <c r="E2656" s="6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8324</v>
      </c>
      <c r="R2656" t="s">
        <v>8336</v>
      </c>
      <c r="S2656" s="14">
        <f t="shared" si="207"/>
        <v>42458.127175925925</v>
      </c>
      <c r="T2656" s="14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8">
        <v>300</v>
      </c>
      <c r="E2657" s="6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8324</v>
      </c>
      <c r="R2657" t="s">
        <v>8327</v>
      </c>
      <c r="S2657" s="14">
        <f t="shared" si="207"/>
        <v>41889.768229166664</v>
      </c>
      <c r="T2657" s="14">
        <f t="shared" si="208"/>
        <v>41919.768229166664</v>
      </c>
      <c r="U2657">
        <f t="shared" si="209"/>
        <v>2014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8324</v>
      </c>
      <c r="R2658" t="s">
        <v>8325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48" x14ac:dyDescent="0.2">
      <c r="A2659">
        <v>909</v>
      </c>
      <c r="B2659" s="3" t="s">
        <v>910</v>
      </c>
      <c r="C2659" s="3" t="s">
        <v>5019</v>
      </c>
      <c r="D2659" s="8">
        <v>16000</v>
      </c>
      <c r="E2659" s="6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8328</v>
      </c>
      <c r="R2659" t="s">
        <v>8351</v>
      </c>
      <c r="S2659" s="14">
        <f t="shared" si="207"/>
        <v>41081.69027777778</v>
      </c>
      <c r="T2659" s="14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8">
        <v>15000</v>
      </c>
      <c r="E2660" s="6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8324</v>
      </c>
      <c r="R2660" t="s">
        <v>8327</v>
      </c>
      <c r="S2660" s="14">
        <f t="shared" si="207"/>
        <v>42679.958472222221</v>
      </c>
      <c r="T2660" s="14">
        <f t="shared" si="208"/>
        <v>42710.207638888889</v>
      </c>
      <c r="U2660">
        <f t="shared" si="209"/>
        <v>2016</v>
      </c>
    </row>
    <row r="2661" spans="1:21" ht="48" x14ac:dyDescent="0.2">
      <c r="A2661">
        <v>829</v>
      </c>
      <c r="B2661" s="3" t="s">
        <v>830</v>
      </c>
      <c r="C2661" s="3" t="s">
        <v>4939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8328</v>
      </c>
      <c r="R2661" t="s">
        <v>8332</v>
      </c>
      <c r="S2661" s="14">
        <f t="shared" si="207"/>
        <v>42504.801388888889</v>
      </c>
      <c r="T2661" s="14">
        <f t="shared" si="208"/>
        <v>42564.801388888889</v>
      </c>
      <c r="U2661">
        <f t="shared" si="209"/>
        <v>2016</v>
      </c>
    </row>
    <row r="2662" spans="1:21" ht="64" x14ac:dyDescent="0.2">
      <c r="A2662">
        <v>1835</v>
      </c>
      <c r="B2662" s="3" t="s">
        <v>1836</v>
      </c>
      <c r="C2662" s="3" t="s">
        <v>5945</v>
      </c>
      <c r="D2662" s="8">
        <v>500</v>
      </c>
      <c r="E2662" s="6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8328</v>
      </c>
      <c r="R2662" t="s">
        <v>8332</v>
      </c>
      <c r="S2662" s="14">
        <f t="shared" si="207"/>
        <v>42430.702210648145</v>
      </c>
      <c r="T2662" s="14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8">
        <v>500</v>
      </c>
      <c r="E2663" s="6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8324</v>
      </c>
      <c r="R2663" t="s">
        <v>8327</v>
      </c>
      <c r="S2663" s="14">
        <f t="shared" si="207"/>
        <v>41828.646319444444</v>
      </c>
      <c r="T2663" s="14">
        <f t="shared" si="208"/>
        <v>41861.665972222225</v>
      </c>
      <c r="U2663">
        <f t="shared" si="209"/>
        <v>2014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8328</v>
      </c>
      <c r="R2664" t="s">
        <v>8332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8328</v>
      </c>
      <c r="R2665" t="s">
        <v>8329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8314</v>
      </c>
      <c r="R2666" t="s">
        <v>8315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8314</v>
      </c>
      <c r="R2667" t="s">
        <v>8354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8312</v>
      </c>
      <c r="R2668" t="s">
        <v>8350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8324</v>
      </c>
      <c r="R2669" t="s">
        <v>8327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8324</v>
      </c>
      <c r="R2670" t="s">
        <v>8327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8324</v>
      </c>
      <c r="R2671" t="s">
        <v>8327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8324</v>
      </c>
      <c r="R2672" t="s">
        <v>8327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8309</v>
      </c>
      <c r="R2673" t="s">
        <v>8311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8322</v>
      </c>
      <c r="R2674" t="s">
        <v>8344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8324</v>
      </c>
      <c r="R2675" t="s">
        <v>8327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80" x14ac:dyDescent="0.2">
      <c r="A2676">
        <v>3788</v>
      </c>
      <c r="B2676" s="3" t="s">
        <v>3785</v>
      </c>
      <c r="C2676" s="3" t="s">
        <v>7898</v>
      </c>
      <c r="D2676" s="8">
        <v>75000</v>
      </c>
      <c r="E2676" s="6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8324</v>
      </c>
      <c r="R2676" t="s">
        <v>8336</v>
      </c>
      <c r="S2676" s="14">
        <f t="shared" si="207"/>
        <v>42333.695821759262</v>
      </c>
      <c r="T2676" s="14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8">
        <v>5500</v>
      </c>
      <c r="E2677" s="6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8324</v>
      </c>
      <c r="R2677" t="s">
        <v>8327</v>
      </c>
      <c r="S2677" s="14">
        <f t="shared" si="207"/>
        <v>41869.714166666665</v>
      </c>
      <c r="T2677" s="14">
        <f t="shared" si="208"/>
        <v>41876.875</v>
      </c>
      <c r="U2677">
        <f t="shared" si="209"/>
        <v>2014</v>
      </c>
    </row>
    <row r="2678" spans="1:21" ht="48" x14ac:dyDescent="0.2">
      <c r="A2678">
        <v>84</v>
      </c>
      <c r="B2678" s="3" t="s">
        <v>86</v>
      </c>
      <c r="C2678" s="3" t="s">
        <v>4195</v>
      </c>
      <c r="D2678" s="8">
        <v>500</v>
      </c>
      <c r="E2678" s="6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8322</v>
      </c>
      <c r="R2678" t="s">
        <v>8344</v>
      </c>
      <c r="S2678" s="14">
        <f t="shared" si="207"/>
        <v>40648.757939814815</v>
      </c>
      <c r="T2678" s="14">
        <f t="shared" si="208"/>
        <v>40678.757939814815</v>
      </c>
      <c r="U2678">
        <f t="shared" si="209"/>
        <v>2011</v>
      </c>
    </row>
    <row r="2679" spans="1:21" ht="32" x14ac:dyDescent="0.2">
      <c r="A2679">
        <v>139</v>
      </c>
      <c r="B2679" s="3" t="s">
        <v>141</v>
      </c>
      <c r="C2679" s="3" t="s">
        <v>4249</v>
      </c>
      <c r="D2679" s="8">
        <v>500</v>
      </c>
      <c r="E2679" s="6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8322</v>
      </c>
      <c r="R2679" t="s">
        <v>8338</v>
      </c>
      <c r="S2679" s="14">
        <f t="shared" si="207"/>
        <v>42187.920972222222</v>
      </c>
      <c r="T2679" s="14">
        <f t="shared" si="208"/>
        <v>42197.920972222222</v>
      </c>
      <c r="U2679">
        <f t="shared" si="209"/>
        <v>2015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8324</v>
      </c>
      <c r="R2680" t="s">
        <v>8336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8324</v>
      </c>
      <c r="R2681" t="s">
        <v>8325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8324</v>
      </c>
      <c r="R2682" t="s">
        <v>8327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8324</v>
      </c>
      <c r="R2683" t="s">
        <v>8327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8324</v>
      </c>
      <c r="R2684" t="s">
        <v>8327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8324</v>
      </c>
      <c r="R2685" t="s">
        <v>8327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8324</v>
      </c>
      <c r="R2686" t="s">
        <v>8336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48" x14ac:dyDescent="0.2">
      <c r="A2687">
        <v>1832</v>
      </c>
      <c r="B2687" s="3" t="s">
        <v>1833</v>
      </c>
      <c r="C2687" s="3" t="s">
        <v>5942</v>
      </c>
      <c r="D2687" s="8">
        <v>350</v>
      </c>
      <c r="E2687" s="6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8328</v>
      </c>
      <c r="R2687" t="s">
        <v>8332</v>
      </c>
      <c r="S2687" s="14">
        <f t="shared" si="207"/>
        <v>40576.539664351854</v>
      </c>
      <c r="T2687" s="14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8324</v>
      </c>
      <c r="R2688" t="s">
        <v>8327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8309</v>
      </c>
      <c r="R2689" t="s">
        <v>8316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8324</v>
      </c>
      <c r="R2690" t="s">
        <v>8327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8324</v>
      </c>
      <c r="R2691" t="s">
        <v>8327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8328</v>
      </c>
      <c r="R2692" t="s">
        <v>8331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8309</v>
      </c>
      <c r="R2693" t="s">
        <v>8311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8324</v>
      </c>
      <c r="R2694" t="s">
        <v>8327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8324</v>
      </c>
      <c r="R2695" t="s">
        <v>8327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8309</v>
      </c>
      <c r="R2696" t="s">
        <v>8311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8324</v>
      </c>
      <c r="R2697" t="s">
        <v>8336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8" x14ac:dyDescent="0.2">
      <c r="A2698">
        <v>948</v>
      </c>
      <c r="B2698" s="3" t="s">
        <v>949</v>
      </c>
      <c r="C2698" s="3" t="s">
        <v>5058</v>
      </c>
      <c r="D2698" s="8">
        <v>4000</v>
      </c>
      <c r="E2698" s="6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8309</v>
      </c>
      <c r="R2698" t="s">
        <v>8311</v>
      </c>
      <c r="S2698" s="14">
        <f t="shared" si="212"/>
        <v>42411.828287037039</v>
      </c>
      <c r="T2698" s="14">
        <f t="shared" si="213"/>
        <v>42441.828287037039</v>
      </c>
      <c r="U2698">
        <f t="shared" si="214"/>
        <v>2016</v>
      </c>
    </row>
    <row r="2699" spans="1:21" ht="32" x14ac:dyDescent="0.2">
      <c r="A2699">
        <v>452</v>
      </c>
      <c r="B2699" s="3" t="s">
        <v>453</v>
      </c>
      <c r="C2699" s="3" t="s">
        <v>4562</v>
      </c>
      <c r="D2699" s="8">
        <v>750</v>
      </c>
      <c r="E2699" s="6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8322</v>
      </c>
      <c r="R2699" t="s">
        <v>8340</v>
      </c>
      <c r="S2699" s="14">
        <f t="shared" si="212"/>
        <v>42107.703877314809</v>
      </c>
      <c r="T2699" s="14">
        <f t="shared" si="213"/>
        <v>42137.703877314809</v>
      </c>
      <c r="U2699">
        <f t="shared" si="214"/>
        <v>2015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8317</v>
      </c>
      <c r="R2700" t="s">
        <v>8335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8324</v>
      </c>
      <c r="R2701" t="s">
        <v>8325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8324</v>
      </c>
      <c r="R2702" t="s">
        <v>8327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8309</v>
      </c>
      <c r="R2703" t="s">
        <v>8311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8324</v>
      </c>
      <c r="R2704" t="s">
        <v>8327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48" x14ac:dyDescent="0.2">
      <c r="A2705">
        <v>2388</v>
      </c>
      <c r="B2705" s="3" t="s">
        <v>2389</v>
      </c>
      <c r="C2705" s="3" t="s">
        <v>6498</v>
      </c>
      <c r="D2705" s="8">
        <v>37000</v>
      </c>
      <c r="E2705" s="6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8309</v>
      </c>
      <c r="R2705" t="s">
        <v>8343</v>
      </c>
      <c r="S2705" s="14">
        <f t="shared" si="212"/>
        <v>41989.853692129633</v>
      </c>
      <c r="T2705" s="14">
        <f t="shared" si="213"/>
        <v>42019.811805555553</v>
      </c>
      <c r="U2705">
        <f t="shared" si="214"/>
        <v>2014</v>
      </c>
    </row>
    <row r="2706" spans="1:21" ht="32" x14ac:dyDescent="0.2">
      <c r="A2706">
        <v>2161</v>
      </c>
      <c r="B2706" s="3" t="s">
        <v>2162</v>
      </c>
      <c r="C2706" s="3" t="s">
        <v>6271</v>
      </c>
      <c r="D2706" s="8">
        <v>400</v>
      </c>
      <c r="E2706" s="6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8328</v>
      </c>
      <c r="R2706" t="s">
        <v>8332</v>
      </c>
      <c r="S2706" s="14">
        <f t="shared" si="212"/>
        <v>42240.852534722217</v>
      </c>
      <c r="T2706" s="14">
        <f t="shared" si="213"/>
        <v>42270.852534722217</v>
      </c>
      <c r="U2706">
        <f t="shared" si="214"/>
        <v>2015</v>
      </c>
    </row>
    <row r="2707" spans="1:21" ht="32" x14ac:dyDescent="0.2">
      <c r="A2707">
        <v>2409</v>
      </c>
      <c r="B2707" s="3" t="s">
        <v>2410</v>
      </c>
      <c r="C2707" s="3" t="s">
        <v>6519</v>
      </c>
      <c r="D2707" s="8">
        <v>25000</v>
      </c>
      <c r="E2707" s="6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8320</v>
      </c>
      <c r="R2707" t="s">
        <v>8346</v>
      </c>
      <c r="S2707" s="14">
        <f t="shared" si="212"/>
        <v>42204.875868055555</v>
      </c>
      <c r="T2707" s="14">
        <f t="shared" si="213"/>
        <v>42234.875868055555</v>
      </c>
      <c r="U2707">
        <f t="shared" si="214"/>
        <v>2015</v>
      </c>
    </row>
    <row r="2708" spans="1:21" ht="48" x14ac:dyDescent="0.2">
      <c r="A2708">
        <v>2414</v>
      </c>
      <c r="B2708" s="3" t="s">
        <v>2415</v>
      </c>
      <c r="C2708" s="3" t="s">
        <v>6524</v>
      </c>
      <c r="D2708" s="8">
        <v>15000</v>
      </c>
      <c r="E2708" s="6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8320</v>
      </c>
      <c r="R2708" t="s">
        <v>8346</v>
      </c>
      <c r="S2708" s="14">
        <f t="shared" si="212"/>
        <v>42198.695138888885</v>
      </c>
      <c r="T2708" s="14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8">
        <v>5600</v>
      </c>
      <c r="E2709" s="6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8324</v>
      </c>
      <c r="R2709" t="s">
        <v>8327</v>
      </c>
      <c r="S2709" s="14">
        <f t="shared" si="212"/>
        <v>41904.650578703702</v>
      </c>
      <c r="T2709" s="14">
        <f t="shared" si="213"/>
        <v>41934.650578703702</v>
      </c>
      <c r="U2709">
        <f t="shared" si="214"/>
        <v>2014</v>
      </c>
    </row>
    <row r="2710" spans="1:21" ht="48" x14ac:dyDescent="0.2">
      <c r="A2710">
        <v>95</v>
      </c>
      <c r="B2710" s="3" t="s">
        <v>97</v>
      </c>
      <c r="C2710" s="3" t="s">
        <v>4206</v>
      </c>
      <c r="D2710" s="8">
        <v>350</v>
      </c>
      <c r="E2710" s="6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8322</v>
      </c>
      <c r="R2710" t="s">
        <v>8344</v>
      </c>
      <c r="S2710" s="14">
        <f t="shared" si="212"/>
        <v>40935.005104166667</v>
      </c>
      <c r="T2710" s="14">
        <f t="shared" si="213"/>
        <v>40965.005104166667</v>
      </c>
      <c r="U2710">
        <f t="shared" si="214"/>
        <v>2012</v>
      </c>
    </row>
    <row r="2711" spans="1:21" ht="48" x14ac:dyDescent="0.2">
      <c r="A2711">
        <v>76</v>
      </c>
      <c r="B2711" s="3" t="s">
        <v>78</v>
      </c>
      <c r="C2711" s="3" t="s">
        <v>4187</v>
      </c>
      <c r="D2711" s="8">
        <v>300</v>
      </c>
      <c r="E2711" s="6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8322</v>
      </c>
      <c r="R2711" t="s">
        <v>8344</v>
      </c>
      <c r="S2711" s="14">
        <f t="shared" si="212"/>
        <v>40844.691643518519</v>
      </c>
      <c r="T2711" s="14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8">
        <v>250</v>
      </c>
      <c r="E2712" s="6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8324</v>
      </c>
      <c r="R2712" t="s">
        <v>8327</v>
      </c>
      <c r="S2712" s="14">
        <f t="shared" si="212"/>
        <v>42383.793124999997</v>
      </c>
      <c r="T2712" s="14">
        <f t="shared" si="213"/>
        <v>42413.793124999997</v>
      </c>
      <c r="U2712">
        <f t="shared" si="214"/>
        <v>2016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8324</v>
      </c>
      <c r="R2713" t="s">
        <v>8336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8324</v>
      </c>
      <c r="R2714" t="s">
        <v>8327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8324</v>
      </c>
      <c r="R2715" t="s">
        <v>8327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8324</v>
      </c>
      <c r="R2716" t="s">
        <v>8336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8324</v>
      </c>
      <c r="R2717" t="s">
        <v>8325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8">
        <v>2500</v>
      </c>
      <c r="E2718" s="6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8324</v>
      </c>
      <c r="R2718" t="s">
        <v>8327</v>
      </c>
      <c r="S2718" s="14">
        <f t="shared" si="212"/>
        <v>41795.598923611113</v>
      </c>
      <c r="T2718" s="14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8">
        <v>400</v>
      </c>
      <c r="E2719" s="6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8324</v>
      </c>
      <c r="R2719" t="s">
        <v>8327</v>
      </c>
      <c r="S2719" s="14">
        <f t="shared" si="212"/>
        <v>42064.785613425927</v>
      </c>
      <c r="T2719" s="14">
        <f t="shared" si="213"/>
        <v>42099.743946759263</v>
      </c>
      <c r="U2719">
        <f t="shared" si="214"/>
        <v>2015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8312</v>
      </c>
      <c r="R2720" t="s">
        <v>8349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8312</v>
      </c>
      <c r="R2721" t="s">
        <v>8353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8">
        <v>2500</v>
      </c>
      <c r="E2722" s="6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8324</v>
      </c>
      <c r="R2722" t="s">
        <v>8327</v>
      </c>
      <c r="S2722" s="14">
        <f t="shared" si="212"/>
        <v>41982.87364583333</v>
      </c>
      <c r="T2722" s="14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8">
        <v>400</v>
      </c>
      <c r="E2723" s="6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8324</v>
      </c>
      <c r="R2723" t="s">
        <v>8327</v>
      </c>
      <c r="S2723" s="14">
        <f t="shared" si="212"/>
        <v>42213.505474537036</v>
      </c>
      <c r="T2723" s="14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8324</v>
      </c>
      <c r="R2724" t="s">
        <v>8327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8" x14ac:dyDescent="0.2">
      <c r="A2725">
        <v>2383</v>
      </c>
      <c r="B2725" s="3" t="s">
        <v>2384</v>
      </c>
      <c r="C2725" s="3" t="s">
        <v>6493</v>
      </c>
      <c r="D2725" s="8">
        <v>10000</v>
      </c>
      <c r="E2725" s="6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8309</v>
      </c>
      <c r="R2725" t="s">
        <v>8343</v>
      </c>
      <c r="S2725" s="14">
        <f t="shared" si="212"/>
        <v>42027.056793981479</v>
      </c>
      <c r="T2725" s="14">
        <f t="shared" si="213"/>
        <v>42057.056793981479</v>
      </c>
      <c r="U2725">
        <f t="shared" si="214"/>
        <v>2015</v>
      </c>
    </row>
    <row r="2726" spans="1:21" ht="48" x14ac:dyDescent="0.2">
      <c r="A2726">
        <v>162</v>
      </c>
      <c r="B2726" s="3" t="s">
        <v>164</v>
      </c>
      <c r="C2726" s="3" t="s">
        <v>4272</v>
      </c>
      <c r="D2726" s="8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8322</v>
      </c>
      <c r="R2726" t="s">
        <v>8326</v>
      </c>
      <c r="S2726" s="14">
        <f t="shared" si="212"/>
        <v>41835.126805555556</v>
      </c>
      <c r="T2726" s="14">
        <f t="shared" si="213"/>
        <v>41867.987500000003</v>
      </c>
      <c r="U2726">
        <f t="shared" si="214"/>
        <v>2014</v>
      </c>
    </row>
    <row r="2727" spans="1:21" ht="32" x14ac:dyDescent="0.2">
      <c r="A2727">
        <v>819</v>
      </c>
      <c r="B2727" s="3" t="s">
        <v>820</v>
      </c>
      <c r="C2727" s="3" t="s">
        <v>4929</v>
      </c>
      <c r="D2727" s="8">
        <v>400</v>
      </c>
      <c r="E2727" s="6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8328</v>
      </c>
      <c r="R2727" t="s">
        <v>8332</v>
      </c>
      <c r="S2727" s="14">
        <f t="shared" si="212"/>
        <v>41619.998310185183</v>
      </c>
      <c r="T2727" s="14">
        <f t="shared" si="213"/>
        <v>41629.197222222225</v>
      </c>
      <c r="U2727">
        <f t="shared" si="214"/>
        <v>2013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8309</v>
      </c>
      <c r="R2728" t="s">
        <v>8319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8322</v>
      </c>
      <c r="R2729" t="s">
        <v>8340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8">
        <v>1250</v>
      </c>
      <c r="E2730" s="6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8324</v>
      </c>
      <c r="R2730" t="s">
        <v>8327</v>
      </c>
      <c r="S2730" s="14">
        <f t="shared" si="212"/>
        <v>42022.661527777775</v>
      </c>
      <c r="T2730" s="14">
        <f t="shared" si="213"/>
        <v>42063.5</v>
      </c>
      <c r="U2730">
        <f t="shared" si="214"/>
        <v>2015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8324</v>
      </c>
      <c r="R2731" t="s">
        <v>8325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8" x14ac:dyDescent="0.2">
      <c r="A2732">
        <v>2448</v>
      </c>
      <c r="B2732" s="3" t="s">
        <v>2449</v>
      </c>
      <c r="C2732" s="3" t="s">
        <v>6558</v>
      </c>
      <c r="D2732" s="8">
        <v>400</v>
      </c>
      <c r="E2732" s="6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8320</v>
      </c>
      <c r="R2732" t="s">
        <v>8321</v>
      </c>
      <c r="S2732" s="14">
        <f t="shared" si="212"/>
        <v>42607.316122685181</v>
      </c>
      <c r="T2732" s="14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8">
        <v>333</v>
      </c>
      <c r="E2733" s="6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8324</v>
      </c>
      <c r="R2733" t="s">
        <v>8327</v>
      </c>
      <c r="S2733" s="14">
        <f t="shared" si="212"/>
        <v>42309.191307870366</v>
      </c>
      <c r="T2733" s="14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8">
        <v>300</v>
      </c>
      <c r="E2734" s="6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8324</v>
      </c>
      <c r="R2734" t="s">
        <v>8327</v>
      </c>
      <c r="S2734" s="14">
        <f t="shared" si="212"/>
        <v>42160.651817129634</v>
      </c>
      <c r="T2734" s="14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8324</v>
      </c>
      <c r="R2735" t="s">
        <v>8327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8309</v>
      </c>
      <c r="R2736" t="s">
        <v>8343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8324</v>
      </c>
      <c r="R2737" t="s">
        <v>8336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8" x14ac:dyDescent="0.2">
      <c r="A2738">
        <v>1124</v>
      </c>
      <c r="B2738" s="3" t="s">
        <v>1125</v>
      </c>
      <c r="C2738" s="3" t="s">
        <v>5234</v>
      </c>
      <c r="D2738" s="8">
        <v>90000</v>
      </c>
      <c r="E2738" s="6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8317</v>
      </c>
      <c r="R2738" t="s">
        <v>8345</v>
      </c>
      <c r="S2738" s="14">
        <f t="shared" si="212"/>
        <v>42094.667256944449</v>
      </c>
      <c r="T2738" s="14">
        <f t="shared" si="213"/>
        <v>42124.667256944449</v>
      </c>
      <c r="U2738">
        <f t="shared" si="214"/>
        <v>2015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8317</v>
      </c>
      <c r="R2739" t="s">
        <v>8335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8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8324</v>
      </c>
      <c r="R2740" t="s">
        <v>8327</v>
      </c>
      <c r="S2740" s="14">
        <f t="shared" si="212"/>
        <v>42306.848854166667</v>
      </c>
      <c r="T2740" s="14">
        <f t="shared" si="213"/>
        <v>42336.890520833331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8328</v>
      </c>
      <c r="R2741" t="s">
        <v>8330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8" x14ac:dyDescent="0.2">
      <c r="A2742">
        <v>97</v>
      </c>
      <c r="B2742" s="3" t="s">
        <v>99</v>
      </c>
      <c r="C2742" s="3" t="s">
        <v>4208</v>
      </c>
      <c r="D2742" s="8">
        <v>400</v>
      </c>
      <c r="E2742" s="6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8322</v>
      </c>
      <c r="R2742" t="s">
        <v>8344</v>
      </c>
      <c r="S2742" s="14">
        <f t="shared" si="212"/>
        <v>40706.135208333333</v>
      </c>
      <c r="T2742" s="14">
        <f t="shared" si="213"/>
        <v>40736.135208333333</v>
      </c>
      <c r="U2742">
        <f t="shared" si="214"/>
        <v>2011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8328</v>
      </c>
      <c r="R2743" t="s">
        <v>8330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8324</v>
      </c>
      <c r="R2744" t="s">
        <v>8327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8312</v>
      </c>
      <c r="R2745" t="s">
        <v>8349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8324</v>
      </c>
      <c r="R2746" t="s">
        <v>8327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8328</v>
      </c>
      <c r="R2747" t="s">
        <v>8329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8322</v>
      </c>
      <c r="R2748" t="s">
        <v>8340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8324</v>
      </c>
      <c r="R2749" t="s">
        <v>8327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8309</v>
      </c>
      <c r="R2750" t="s">
        <v>8311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48" x14ac:dyDescent="0.2">
      <c r="A2751">
        <v>1083</v>
      </c>
      <c r="B2751" s="3" t="s">
        <v>1084</v>
      </c>
      <c r="C2751" s="3" t="s">
        <v>5193</v>
      </c>
      <c r="D2751" s="8">
        <v>50000</v>
      </c>
      <c r="E2751" s="6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8317</v>
      </c>
      <c r="R2751" t="s">
        <v>8335</v>
      </c>
      <c r="S2751" s="14">
        <f t="shared" si="212"/>
        <v>41793.659525462965</v>
      </c>
      <c r="T2751" s="14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8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8324</v>
      </c>
      <c r="R2752" t="s">
        <v>8327</v>
      </c>
      <c r="S2752" s="14">
        <f t="shared" si="212"/>
        <v>42770.290590277778</v>
      </c>
      <c r="T2752" s="14">
        <f t="shared" si="213"/>
        <v>42800.290590277778</v>
      </c>
      <c r="U2752">
        <f t="shared" si="214"/>
        <v>2017</v>
      </c>
    </row>
    <row r="2753" spans="1:21" ht="32" x14ac:dyDescent="0.2">
      <c r="A2753">
        <v>22</v>
      </c>
      <c r="B2753" s="3" t="s">
        <v>24</v>
      </c>
      <c r="C2753" s="3" t="s">
        <v>4133</v>
      </c>
      <c r="D2753" s="8">
        <v>350</v>
      </c>
      <c r="E2753" s="6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8322</v>
      </c>
      <c r="R2753" t="s">
        <v>8333</v>
      </c>
      <c r="S2753" s="14">
        <f t="shared" si="212"/>
        <v>41989.91134259259</v>
      </c>
      <c r="T2753" s="14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8324</v>
      </c>
      <c r="R2754" t="s">
        <v>8327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8309</v>
      </c>
      <c r="R2755" t="s">
        <v>8311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8317</v>
      </c>
      <c r="R2756" t="s">
        <v>8335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8" x14ac:dyDescent="0.2">
      <c r="A2757">
        <v>700</v>
      </c>
      <c r="B2757" s="3" t="s">
        <v>701</v>
      </c>
      <c r="C2757" s="3" t="s">
        <v>4810</v>
      </c>
      <c r="D2757" s="8">
        <v>15000</v>
      </c>
      <c r="E2757" s="6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8309</v>
      </c>
      <c r="R2757" t="s">
        <v>8311</v>
      </c>
      <c r="S2757" s="14">
        <f t="shared" si="217"/>
        <v>42715.688437500001</v>
      </c>
      <c r="T2757" s="14">
        <f t="shared" si="218"/>
        <v>42745.688437500001</v>
      </c>
      <c r="U2757">
        <f t="shared" si="219"/>
        <v>2016</v>
      </c>
    </row>
    <row r="2758" spans="1:21" ht="48" x14ac:dyDescent="0.2">
      <c r="A2758">
        <v>1430</v>
      </c>
      <c r="B2758" s="3" t="s">
        <v>1431</v>
      </c>
      <c r="C2758" s="3" t="s">
        <v>5540</v>
      </c>
      <c r="D2758" s="8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8312</v>
      </c>
      <c r="R2758" t="s">
        <v>8349</v>
      </c>
      <c r="S2758" s="14">
        <f t="shared" si="217"/>
        <v>41961.813518518517</v>
      </c>
      <c r="T2758" s="14">
        <f t="shared" si="218"/>
        <v>41992.813518518517</v>
      </c>
      <c r="U2758">
        <f t="shared" si="219"/>
        <v>2014</v>
      </c>
    </row>
    <row r="2759" spans="1:21" ht="48" x14ac:dyDescent="0.2">
      <c r="A2759">
        <v>135</v>
      </c>
      <c r="B2759" s="3" t="s">
        <v>137</v>
      </c>
      <c r="C2759" s="3" t="s">
        <v>4246</v>
      </c>
      <c r="D2759" s="8">
        <v>3000</v>
      </c>
      <c r="E2759" s="6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8322</v>
      </c>
      <c r="R2759" t="s">
        <v>8338</v>
      </c>
      <c r="S2759" s="14">
        <f t="shared" si="217"/>
        <v>41788.381909722222</v>
      </c>
      <c r="T2759" s="14">
        <f t="shared" si="218"/>
        <v>41821.791666666664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8324</v>
      </c>
      <c r="R2760" t="s">
        <v>8336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8322</v>
      </c>
      <c r="R2761" t="s">
        <v>8326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8322</v>
      </c>
      <c r="R2762" t="s">
        <v>8326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8328</v>
      </c>
      <c r="R2763" t="s">
        <v>8329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8322</v>
      </c>
      <c r="R2764" t="s">
        <v>8340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8312</v>
      </c>
      <c r="R2765" t="s">
        <v>8353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8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8324</v>
      </c>
      <c r="R2766" t="s">
        <v>8327</v>
      </c>
      <c r="S2766" s="14">
        <f t="shared" si="217"/>
        <v>42750.530312499999</v>
      </c>
      <c r="T2766" s="14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8324</v>
      </c>
      <c r="R2767" t="s">
        <v>8327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8">
        <v>400</v>
      </c>
      <c r="E2768" s="6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8324</v>
      </c>
      <c r="R2768" t="s">
        <v>8327</v>
      </c>
      <c r="S2768" s="14">
        <f t="shared" si="217"/>
        <v>42689.214988425927</v>
      </c>
      <c r="T2768" s="14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8324</v>
      </c>
      <c r="R2769" t="s">
        <v>8327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8322</v>
      </c>
      <c r="R2770" t="s">
        <v>8340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8328</v>
      </c>
      <c r="R2771" t="s">
        <v>8342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8">
        <v>2000</v>
      </c>
      <c r="E2772" s="6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8324</v>
      </c>
      <c r="R2772" t="s">
        <v>8327</v>
      </c>
      <c r="S2772" s="14">
        <f t="shared" si="217"/>
        <v>42093.588263888887</v>
      </c>
      <c r="T2772" s="14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8">
        <v>300</v>
      </c>
      <c r="E2773" s="6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8324</v>
      </c>
      <c r="R2773" t="s">
        <v>8327</v>
      </c>
      <c r="S2773" s="14">
        <f t="shared" si="217"/>
        <v>42535.97865740741</v>
      </c>
      <c r="T2773" s="14">
        <f t="shared" si="218"/>
        <v>42595.97865740741</v>
      </c>
      <c r="U2773">
        <f t="shared" si="219"/>
        <v>2016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8314</v>
      </c>
      <c r="R2774" t="s">
        <v>8354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8324</v>
      </c>
      <c r="R2775" t="s">
        <v>8327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8" x14ac:dyDescent="0.2">
      <c r="A2776">
        <v>1809</v>
      </c>
      <c r="B2776" s="3" t="s">
        <v>1810</v>
      </c>
      <c r="C2776" s="3" t="s">
        <v>5919</v>
      </c>
      <c r="D2776" s="8">
        <v>3500</v>
      </c>
      <c r="E2776" s="6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8314</v>
      </c>
      <c r="R2776" t="s">
        <v>8315</v>
      </c>
      <c r="S2776" s="14">
        <f t="shared" si="217"/>
        <v>42029.907858796301</v>
      </c>
      <c r="T2776" s="14">
        <f t="shared" si="218"/>
        <v>42064.907858796301</v>
      </c>
      <c r="U2776">
        <f t="shared" si="219"/>
        <v>2015</v>
      </c>
    </row>
    <row r="2777" spans="1:21" ht="48" x14ac:dyDescent="0.2">
      <c r="A2777">
        <v>2753</v>
      </c>
      <c r="B2777" s="3" t="s">
        <v>2753</v>
      </c>
      <c r="C2777" s="3" t="s">
        <v>6863</v>
      </c>
      <c r="D2777" s="8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8312</v>
      </c>
      <c r="R2777" t="s">
        <v>8357</v>
      </c>
      <c r="S2777" s="14">
        <f t="shared" si="217"/>
        <v>41117.900729166664</v>
      </c>
      <c r="T2777" s="14">
        <f t="shared" si="218"/>
        <v>41147.900729166664</v>
      </c>
      <c r="U2777">
        <f t="shared" si="219"/>
        <v>2012</v>
      </c>
    </row>
    <row r="2778" spans="1:21" ht="48" x14ac:dyDescent="0.2">
      <c r="A2778">
        <v>201</v>
      </c>
      <c r="B2778" s="3" t="s">
        <v>203</v>
      </c>
      <c r="C2778" s="3" t="s">
        <v>4311</v>
      </c>
      <c r="D2778" s="8">
        <v>650</v>
      </c>
      <c r="E2778" s="6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8322</v>
      </c>
      <c r="R2778" t="s">
        <v>8326</v>
      </c>
      <c r="S2778" s="14">
        <f t="shared" si="217"/>
        <v>42023.818622685183</v>
      </c>
      <c r="T2778" s="14">
        <f t="shared" si="218"/>
        <v>42043.818622685183</v>
      </c>
      <c r="U2778">
        <f t="shared" si="219"/>
        <v>2015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8309</v>
      </c>
      <c r="R2779" t="s">
        <v>8311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48" x14ac:dyDescent="0.2">
      <c r="A2780">
        <v>3080</v>
      </c>
      <c r="B2780" s="3" t="s">
        <v>3080</v>
      </c>
      <c r="C2780" s="3" t="s">
        <v>7190</v>
      </c>
      <c r="D2780" s="8">
        <v>2000000</v>
      </c>
      <c r="E2780" s="6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8324</v>
      </c>
      <c r="R2780" t="s">
        <v>8325</v>
      </c>
      <c r="S2780" s="14">
        <f t="shared" si="217"/>
        <v>41940.028287037036</v>
      </c>
      <c r="T2780" s="14">
        <f t="shared" si="218"/>
        <v>42000.0699537037</v>
      </c>
      <c r="U2780">
        <f t="shared" si="219"/>
        <v>2014</v>
      </c>
    </row>
    <row r="2781" spans="1:21" ht="32" x14ac:dyDescent="0.2">
      <c r="A2781">
        <v>372</v>
      </c>
      <c r="B2781" s="3" t="s">
        <v>373</v>
      </c>
      <c r="C2781" s="3" t="s">
        <v>4482</v>
      </c>
      <c r="D2781" s="8">
        <v>300</v>
      </c>
      <c r="E2781" s="6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8322</v>
      </c>
      <c r="R2781" t="s">
        <v>8323</v>
      </c>
      <c r="S2781" s="14">
        <f t="shared" si="217"/>
        <v>42425.576898148152</v>
      </c>
      <c r="T2781" s="14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8">
        <v>10000</v>
      </c>
      <c r="E2782" s="6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8324</v>
      </c>
      <c r="R2782" t="s">
        <v>8327</v>
      </c>
      <c r="S2782" s="14">
        <f t="shared" si="217"/>
        <v>42808.640231481477</v>
      </c>
      <c r="T2782" s="14">
        <f t="shared" si="218"/>
        <v>42839.207638888889</v>
      </c>
      <c r="U2782">
        <f t="shared" si="219"/>
        <v>2017</v>
      </c>
    </row>
    <row r="2783" spans="1:21" ht="48" x14ac:dyDescent="0.2">
      <c r="A2783">
        <v>915</v>
      </c>
      <c r="B2783" s="3" t="s">
        <v>916</v>
      </c>
      <c r="C2783" s="3" t="s">
        <v>5025</v>
      </c>
      <c r="D2783" s="8">
        <v>6500</v>
      </c>
      <c r="E2783" s="6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8328</v>
      </c>
      <c r="R2783" t="s">
        <v>8351</v>
      </c>
      <c r="S2783" s="14">
        <f t="shared" si="217"/>
        <v>40937.679560185185</v>
      </c>
      <c r="T2783" s="14">
        <f t="shared" si="218"/>
        <v>40969.207638888889</v>
      </c>
      <c r="U2783">
        <f t="shared" si="219"/>
        <v>2012</v>
      </c>
    </row>
    <row r="2784" spans="1:21" ht="48" x14ac:dyDescent="0.2">
      <c r="A2784">
        <v>1345</v>
      </c>
      <c r="B2784" s="3" t="s">
        <v>1346</v>
      </c>
      <c r="C2784" s="3" t="s">
        <v>5455</v>
      </c>
      <c r="D2784" s="8">
        <v>300</v>
      </c>
      <c r="E2784" s="6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8312</v>
      </c>
      <c r="R2784" t="s">
        <v>8334</v>
      </c>
      <c r="S2784" s="14">
        <f t="shared" si="217"/>
        <v>41799.814340277779</v>
      </c>
      <c r="T2784" s="14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8324</v>
      </c>
      <c r="R2785" t="s">
        <v>8327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8324</v>
      </c>
      <c r="R2786" t="s">
        <v>8325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8324</v>
      </c>
      <c r="R2787" t="s">
        <v>8327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8314</v>
      </c>
      <c r="R2788" t="s">
        <v>8352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8324</v>
      </c>
      <c r="R2789" t="s">
        <v>8327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8317</v>
      </c>
      <c r="R2790" t="s">
        <v>8345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8322</v>
      </c>
      <c r="R2791" t="s">
        <v>8326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8312</v>
      </c>
      <c r="R2792" t="s">
        <v>8353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8328</v>
      </c>
      <c r="R2793" t="s">
        <v>8331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8322</v>
      </c>
      <c r="R2794" t="s">
        <v>8338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8309</v>
      </c>
      <c r="R2795" t="s">
        <v>8316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8324</v>
      </c>
      <c r="R2796" t="s">
        <v>8327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8324</v>
      </c>
      <c r="R2797" t="s">
        <v>8327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8309</v>
      </c>
      <c r="R2798" t="s">
        <v>8316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8312</v>
      </c>
      <c r="R2799" t="s">
        <v>8353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8324</v>
      </c>
      <c r="R2800" t="s">
        <v>8336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8309</v>
      </c>
      <c r="R2801" t="s">
        <v>8343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8312</v>
      </c>
      <c r="R2802" t="s">
        <v>8350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8">
        <v>2224</v>
      </c>
      <c r="E2803" s="6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8324</v>
      </c>
      <c r="R2803" t="s">
        <v>8327</v>
      </c>
      <c r="S2803" s="14">
        <f t="shared" si="217"/>
        <v>42041.581307870365</v>
      </c>
      <c r="T2803" s="14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8">
        <v>250</v>
      </c>
      <c r="E2804" s="6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8324</v>
      </c>
      <c r="R2804" t="s">
        <v>8327</v>
      </c>
      <c r="S2804" s="14">
        <f t="shared" si="217"/>
        <v>42088.911354166667</v>
      </c>
      <c r="T2804" s="14">
        <f t="shared" si="218"/>
        <v>42118.911354166667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8309</v>
      </c>
      <c r="R2805" t="s">
        <v>8343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8322</v>
      </c>
      <c r="R2806" t="s">
        <v>8326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8328</v>
      </c>
      <c r="R2807" t="s">
        <v>8351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8309</v>
      </c>
      <c r="R2808" t="s">
        <v>8343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8324</v>
      </c>
      <c r="R2809" t="s">
        <v>8327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8322</v>
      </c>
      <c r="R2810" t="s">
        <v>8338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32" x14ac:dyDescent="0.2">
      <c r="A2811">
        <v>3060</v>
      </c>
      <c r="B2811" s="3" t="s">
        <v>3060</v>
      </c>
      <c r="C2811" s="3" t="s">
        <v>7170</v>
      </c>
      <c r="D2811" s="8">
        <v>220000</v>
      </c>
      <c r="E2811" s="6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8324</v>
      </c>
      <c r="R2811" t="s">
        <v>8325</v>
      </c>
      <c r="S2811" s="14">
        <f t="shared" si="217"/>
        <v>42245.274699074071</v>
      </c>
      <c r="T2811" s="14">
        <f t="shared" si="218"/>
        <v>42275.274699074071</v>
      </c>
      <c r="U2811">
        <f t="shared" si="219"/>
        <v>2015</v>
      </c>
    </row>
    <row r="2812" spans="1:21" ht="48" x14ac:dyDescent="0.2">
      <c r="A2812">
        <v>2415</v>
      </c>
      <c r="B2812" s="3" t="s">
        <v>2416</v>
      </c>
      <c r="C2812" s="3" t="s">
        <v>6525</v>
      </c>
      <c r="D2812" s="8">
        <v>60000</v>
      </c>
      <c r="E2812" s="6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8320</v>
      </c>
      <c r="R2812" t="s">
        <v>8346</v>
      </c>
      <c r="S2812" s="14">
        <f t="shared" si="217"/>
        <v>42536.862800925926</v>
      </c>
      <c r="T2812" s="14">
        <f t="shared" si="218"/>
        <v>42566.862800925926</v>
      </c>
      <c r="U2812">
        <f t="shared" si="219"/>
        <v>2016</v>
      </c>
    </row>
    <row r="2813" spans="1:21" ht="48" x14ac:dyDescent="0.2">
      <c r="A2813">
        <v>504</v>
      </c>
      <c r="B2813" s="3" t="s">
        <v>505</v>
      </c>
      <c r="C2813" s="3" t="s">
        <v>4614</v>
      </c>
      <c r="D2813" s="8">
        <v>24500</v>
      </c>
      <c r="E2813" s="6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8322</v>
      </c>
      <c r="R2813" t="s">
        <v>8340</v>
      </c>
      <c r="S2813" s="14">
        <f t="shared" si="217"/>
        <v>40949.98364583333</v>
      </c>
      <c r="T2813" s="14">
        <f t="shared" si="218"/>
        <v>41009.941979166666</v>
      </c>
      <c r="U2813">
        <f t="shared" si="219"/>
        <v>2012</v>
      </c>
    </row>
    <row r="2814" spans="1:21" ht="48" x14ac:dyDescent="0.2">
      <c r="A2814">
        <v>1776</v>
      </c>
      <c r="B2814" s="3" t="s">
        <v>1777</v>
      </c>
      <c r="C2814" s="3" t="s">
        <v>5886</v>
      </c>
      <c r="D2814" s="8">
        <v>5000</v>
      </c>
      <c r="E2814" s="6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8314</v>
      </c>
      <c r="R2814" t="s">
        <v>8315</v>
      </c>
      <c r="S2814" s="14">
        <f t="shared" si="217"/>
        <v>41905.95684027778</v>
      </c>
      <c r="T2814" s="14">
        <f t="shared" si="218"/>
        <v>41941.95684027778</v>
      </c>
      <c r="U2814">
        <f t="shared" si="219"/>
        <v>2014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8324</v>
      </c>
      <c r="R2815" t="s">
        <v>8325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8328</v>
      </c>
      <c r="R2816" t="s">
        <v>8351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8328</v>
      </c>
      <c r="R2817" t="s">
        <v>8351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8309</v>
      </c>
      <c r="R2818" t="s">
        <v>8343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8" x14ac:dyDescent="0.2">
      <c r="A2819">
        <v>170</v>
      </c>
      <c r="B2819" s="3" t="s">
        <v>172</v>
      </c>
      <c r="C2819" s="3" t="s">
        <v>4280</v>
      </c>
      <c r="D2819" s="8">
        <v>10000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ROUND(E2819/L2819,2)</f>
        <v>32.5</v>
      </c>
      <c r="Q2819" s="10" t="s">
        <v>8322</v>
      </c>
      <c r="R2819" t="s">
        <v>8326</v>
      </c>
      <c r="S2819" s="14">
        <f t="shared" ref="S2819:S2882" si="222">(((J2819/60)/60)/24)+DATE(1970,1,1)</f>
        <v>42216.977812500001</v>
      </c>
      <c r="T2819" s="14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x14ac:dyDescent="0.2">
      <c r="A2820">
        <v>168</v>
      </c>
      <c r="B2820" s="3" t="s">
        <v>170</v>
      </c>
      <c r="C2820" s="3" t="s">
        <v>4278</v>
      </c>
      <c r="D2820" s="8">
        <v>8000</v>
      </c>
      <c r="E2820" s="6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8322</v>
      </c>
      <c r="R2820" t="s">
        <v>8326</v>
      </c>
      <c r="S2820" s="14">
        <f t="shared" si="222"/>
        <v>42052.83530092593</v>
      </c>
      <c r="T2820" s="14">
        <f t="shared" si="223"/>
        <v>42082.793634259258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8328</v>
      </c>
      <c r="R2821" t="s">
        <v>8351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8320</v>
      </c>
      <c r="R2822" t="s">
        <v>8346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8312</v>
      </c>
      <c r="R2823" t="s">
        <v>8349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8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8324</v>
      </c>
      <c r="R2824" t="s">
        <v>8327</v>
      </c>
      <c r="S2824" s="14">
        <f t="shared" si="222"/>
        <v>42493.546851851846</v>
      </c>
      <c r="T2824" s="14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8">
        <v>200</v>
      </c>
      <c r="E2825" s="6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8324</v>
      </c>
      <c r="R2825" t="s">
        <v>8327</v>
      </c>
      <c r="S2825" s="14">
        <f t="shared" si="222"/>
        <v>42460.94222222222</v>
      </c>
      <c r="T2825" s="14">
        <f t="shared" si="223"/>
        <v>42481.94222222222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8328</v>
      </c>
      <c r="R2826" t="s">
        <v>8330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8324</v>
      </c>
      <c r="R2827" t="s">
        <v>8327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8324</v>
      </c>
      <c r="R2828" t="s">
        <v>8327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8324</v>
      </c>
      <c r="R2829" t="s">
        <v>8327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32" x14ac:dyDescent="0.2">
      <c r="A2830">
        <v>2122</v>
      </c>
      <c r="B2830" s="3" t="s">
        <v>2123</v>
      </c>
      <c r="C2830" s="3" t="s">
        <v>6232</v>
      </c>
      <c r="D2830" s="8">
        <v>80000</v>
      </c>
      <c r="E2830" s="6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8317</v>
      </c>
      <c r="R2830" t="s">
        <v>8335</v>
      </c>
      <c r="S2830" s="14">
        <f t="shared" si="222"/>
        <v>42712.300567129627</v>
      </c>
      <c r="T2830" s="14">
        <f t="shared" si="223"/>
        <v>42742.300567129627</v>
      </c>
      <c r="U2830">
        <f t="shared" si="224"/>
        <v>2016</v>
      </c>
    </row>
    <row r="2831" spans="1:21" ht="32" x14ac:dyDescent="0.2">
      <c r="A2831">
        <v>2424</v>
      </c>
      <c r="B2831" s="3" t="s">
        <v>2425</v>
      </c>
      <c r="C2831" s="3" t="s">
        <v>6534</v>
      </c>
      <c r="D2831" s="8">
        <v>25000</v>
      </c>
      <c r="E2831" s="6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8320</v>
      </c>
      <c r="R2831" t="s">
        <v>8346</v>
      </c>
      <c r="S2831" s="14">
        <f t="shared" si="222"/>
        <v>41909.892453703702</v>
      </c>
      <c r="T2831" s="14">
        <f t="shared" si="223"/>
        <v>41939.892453703702</v>
      </c>
      <c r="U2831">
        <f t="shared" si="224"/>
        <v>2014</v>
      </c>
    </row>
    <row r="2832" spans="1:21" ht="48" x14ac:dyDescent="0.2">
      <c r="A2832">
        <v>827</v>
      </c>
      <c r="B2832" s="3" t="s">
        <v>828</v>
      </c>
      <c r="C2832" s="3" t="s">
        <v>4937</v>
      </c>
      <c r="D2832" s="8">
        <v>300</v>
      </c>
      <c r="E2832" s="6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8328</v>
      </c>
      <c r="R2832" t="s">
        <v>8332</v>
      </c>
      <c r="S2832" s="14">
        <f t="shared" si="222"/>
        <v>40927.473460648151</v>
      </c>
      <c r="T2832" s="14">
        <f t="shared" si="223"/>
        <v>40953.825694444444</v>
      </c>
      <c r="U2832">
        <f t="shared" si="224"/>
        <v>2012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8309</v>
      </c>
      <c r="R2833" t="s">
        <v>8310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8309</v>
      </c>
      <c r="R2834" t="s">
        <v>8311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8328</v>
      </c>
      <c r="R2835" t="s">
        <v>8329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8322</v>
      </c>
      <c r="R2836" t="s">
        <v>8340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8309</v>
      </c>
      <c r="R2837" t="s">
        <v>8343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8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8324</v>
      </c>
      <c r="R2838" t="s">
        <v>8327</v>
      </c>
      <c r="S2838" s="14">
        <f t="shared" si="222"/>
        <v>41869.798726851855</v>
      </c>
      <c r="T2838" s="14">
        <f t="shared" si="223"/>
        <v>41929.798726851855</v>
      </c>
      <c r="U2838">
        <f t="shared" si="224"/>
        <v>2014</v>
      </c>
    </row>
    <row r="2839" spans="1:21" ht="32" x14ac:dyDescent="0.2">
      <c r="A2839">
        <v>1849</v>
      </c>
      <c r="B2839" s="3" t="s">
        <v>1850</v>
      </c>
      <c r="C2839" s="3" t="s">
        <v>5959</v>
      </c>
      <c r="D2839" s="8">
        <v>300</v>
      </c>
      <c r="E2839" s="6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8328</v>
      </c>
      <c r="R2839" t="s">
        <v>8332</v>
      </c>
      <c r="S2839" s="14">
        <f t="shared" si="222"/>
        <v>41169.845590277779</v>
      </c>
      <c r="T2839" s="14">
        <f t="shared" si="223"/>
        <v>41199.845590277779</v>
      </c>
      <c r="U2839">
        <f t="shared" si="224"/>
        <v>2012</v>
      </c>
    </row>
    <row r="2840" spans="1:21" ht="48" x14ac:dyDescent="0.2">
      <c r="A2840">
        <v>1923</v>
      </c>
      <c r="B2840" s="3" t="s">
        <v>1924</v>
      </c>
      <c r="C2840" s="3" t="s">
        <v>6033</v>
      </c>
      <c r="D2840" s="8">
        <v>125</v>
      </c>
      <c r="E2840" s="6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8328</v>
      </c>
      <c r="R2840" t="s">
        <v>8329</v>
      </c>
      <c r="S2840" s="14">
        <f t="shared" si="222"/>
        <v>40772.848749999997</v>
      </c>
      <c r="T2840" s="14">
        <f t="shared" si="223"/>
        <v>40813.207638888889</v>
      </c>
      <c r="U2840">
        <f t="shared" si="224"/>
        <v>2011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8309</v>
      </c>
      <c r="R2841" t="s">
        <v>8343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8" x14ac:dyDescent="0.2">
      <c r="A2842">
        <v>2343</v>
      </c>
      <c r="B2842" s="3" t="s">
        <v>2344</v>
      </c>
      <c r="C2842" s="3" t="s">
        <v>6453</v>
      </c>
      <c r="D2842" s="8">
        <v>10000</v>
      </c>
      <c r="E2842" s="6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8309</v>
      </c>
      <c r="R2842" t="s">
        <v>8343</v>
      </c>
      <c r="S2842" s="14">
        <f t="shared" si="222"/>
        <v>42327.825289351851</v>
      </c>
      <c r="T2842" s="14">
        <f t="shared" si="223"/>
        <v>42377.82430555555</v>
      </c>
      <c r="U2842">
        <f t="shared" si="224"/>
        <v>2015</v>
      </c>
    </row>
    <row r="2843" spans="1:21" ht="48" x14ac:dyDescent="0.2">
      <c r="A2843">
        <v>3115</v>
      </c>
      <c r="B2843" s="3" t="s">
        <v>3115</v>
      </c>
      <c r="C2843" s="3" t="s">
        <v>7225</v>
      </c>
      <c r="D2843" s="8">
        <v>10000</v>
      </c>
      <c r="E2843" s="6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8324</v>
      </c>
      <c r="R2843" t="s">
        <v>8325</v>
      </c>
      <c r="S2843" s="14">
        <f t="shared" si="222"/>
        <v>42496.447071759263</v>
      </c>
      <c r="T2843" s="14">
        <f t="shared" si="223"/>
        <v>42526.447071759263</v>
      </c>
      <c r="U2843">
        <f t="shared" si="224"/>
        <v>2016</v>
      </c>
    </row>
    <row r="2844" spans="1:21" ht="48" x14ac:dyDescent="0.2">
      <c r="A2844">
        <v>3101</v>
      </c>
      <c r="B2844" s="3" t="s">
        <v>3101</v>
      </c>
      <c r="C2844" s="3" t="s">
        <v>7211</v>
      </c>
      <c r="D2844" s="8">
        <v>2500</v>
      </c>
      <c r="E2844" s="6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8324</v>
      </c>
      <c r="R2844" t="s">
        <v>8325</v>
      </c>
      <c r="S2844" s="14">
        <f t="shared" si="222"/>
        <v>42171.383530092593</v>
      </c>
      <c r="T2844" s="14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8">
        <v>600</v>
      </c>
      <c r="E2845" s="6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8324</v>
      </c>
      <c r="R2845" t="s">
        <v>8327</v>
      </c>
      <c r="S2845" s="14">
        <f t="shared" si="222"/>
        <v>42370.007766203707</v>
      </c>
      <c r="T2845" s="14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8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8324</v>
      </c>
      <c r="R2846" t="s">
        <v>8327</v>
      </c>
      <c r="S2846" s="14">
        <f t="shared" si="222"/>
        <v>42305.670914351853</v>
      </c>
      <c r="T2846" s="14">
        <f t="shared" si="223"/>
        <v>42339.249305555553</v>
      </c>
      <c r="U2846">
        <f t="shared" si="224"/>
        <v>2015</v>
      </c>
    </row>
    <row r="2847" spans="1:21" ht="48" x14ac:dyDescent="0.2">
      <c r="A2847">
        <v>848</v>
      </c>
      <c r="B2847" s="3" t="s">
        <v>849</v>
      </c>
      <c r="C2847" s="3" t="s">
        <v>4958</v>
      </c>
      <c r="D2847" s="8">
        <v>300</v>
      </c>
      <c r="E2847" s="6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8328</v>
      </c>
      <c r="R2847" t="s">
        <v>8337</v>
      </c>
      <c r="S2847" s="14">
        <f t="shared" si="222"/>
        <v>42078.792048611111</v>
      </c>
      <c r="T2847" s="14">
        <f t="shared" si="223"/>
        <v>42108.792048611111</v>
      </c>
      <c r="U2847">
        <f t="shared" si="224"/>
        <v>2015</v>
      </c>
    </row>
    <row r="2848" spans="1:21" ht="48" x14ac:dyDescent="0.2">
      <c r="A2848">
        <v>853</v>
      </c>
      <c r="B2848" s="3" t="s">
        <v>854</v>
      </c>
      <c r="C2848" s="3" t="s">
        <v>4963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8328</v>
      </c>
      <c r="R2848" t="s">
        <v>8337</v>
      </c>
      <c r="S2848" s="14">
        <f t="shared" si="222"/>
        <v>42021.832280092596</v>
      </c>
      <c r="T2848" s="14">
        <f t="shared" si="223"/>
        <v>42051.832280092596</v>
      </c>
      <c r="U2848">
        <f t="shared" si="224"/>
        <v>2015</v>
      </c>
    </row>
    <row r="2849" spans="1:21" ht="32" x14ac:dyDescent="0.2">
      <c r="A2849">
        <v>1822</v>
      </c>
      <c r="B2849" s="3" t="s">
        <v>1823</v>
      </c>
      <c r="C2849" s="3" t="s">
        <v>5932</v>
      </c>
      <c r="D2849" s="8">
        <v>300</v>
      </c>
      <c r="E2849" s="6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8328</v>
      </c>
      <c r="R2849" t="s">
        <v>8332</v>
      </c>
      <c r="S2849" s="14">
        <f t="shared" si="222"/>
        <v>41634.797013888885</v>
      </c>
      <c r="T2849" s="14">
        <f t="shared" si="223"/>
        <v>41670.792361111111</v>
      </c>
      <c r="U2849">
        <f t="shared" si="224"/>
        <v>2013</v>
      </c>
    </row>
    <row r="2850" spans="1:21" ht="48" x14ac:dyDescent="0.2">
      <c r="A2850">
        <v>2112</v>
      </c>
      <c r="B2850" s="3" t="s">
        <v>2113</v>
      </c>
      <c r="C2850" s="3" t="s">
        <v>6222</v>
      </c>
      <c r="D2850" s="8">
        <v>300</v>
      </c>
      <c r="E2850" s="6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8328</v>
      </c>
      <c r="R2850" t="s">
        <v>8329</v>
      </c>
      <c r="S2850" s="14">
        <f t="shared" si="222"/>
        <v>41365.928159722222</v>
      </c>
      <c r="T2850" s="14">
        <f t="shared" si="223"/>
        <v>41379.928159722222</v>
      </c>
      <c r="U2850">
        <f t="shared" si="224"/>
        <v>2013</v>
      </c>
    </row>
    <row r="2851" spans="1:21" ht="48" x14ac:dyDescent="0.2">
      <c r="A2851">
        <v>2923</v>
      </c>
      <c r="B2851" s="3" t="s">
        <v>2923</v>
      </c>
      <c r="C2851" s="3" t="s">
        <v>7033</v>
      </c>
      <c r="D2851" s="8">
        <v>300</v>
      </c>
      <c r="E2851" s="6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8324</v>
      </c>
      <c r="R2851" t="s">
        <v>8336</v>
      </c>
      <c r="S2851" s="14">
        <f t="shared" si="222"/>
        <v>42013.15253472222</v>
      </c>
      <c r="T2851" s="14">
        <f t="shared" si="223"/>
        <v>42028.125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8309</v>
      </c>
      <c r="R2852" t="s">
        <v>8311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8309</v>
      </c>
      <c r="R2853" t="s">
        <v>8311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8324</v>
      </c>
      <c r="R2854" t="s">
        <v>8327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8314</v>
      </c>
      <c r="R2855" t="s">
        <v>8315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8309</v>
      </c>
      <c r="R2856" t="s">
        <v>8311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8314</v>
      </c>
      <c r="R2857" t="s">
        <v>8356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8324</v>
      </c>
      <c r="R2858" t="s">
        <v>8327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8309</v>
      </c>
      <c r="R2859" t="s">
        <v>8311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8">
        <v>10000</v>
      </c>
      <c r="E2860" s="6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8324</v>
      </c>
      <c r="R2860" t="s">
        <v>8327</v>
      </c>
      <c r="S2860" s="14">
        <f t="shared" si="222"/>
        <v>41779.695092592592</v>
      </c>
      <c r="T2860" s="14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8">
        <v>2000</v>
      </c>
      <c r="E2861" s="6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8324</v>
      </c>
      <c r="R2861" t="s">
        <v>8327</v>
      </c>
      <c r="S2861" s="14">
        <f t="shared" si="222"/>
        <v>42414.235879629632</v>
      </c>
      <c r="T2861" s="14">
        <f t="shared" si="223"/>
        <v>42474.194212962961</v>
      </c>
      <c r="U2861">
        <f t="shared" si="224"/>
        <v>2016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8317</v>
      </c>
      <c r="R2862" t="s">
        <v>8335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8320</v>
      </c>
      <c r="R2863" t="s">
        <v>8358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8" x14ac:dyDescent="0.2">
      <c r="A2864">
        <v>1595</v>
      </c>
      <c r="B2864" s="3" t="s">
        <v>1596</v>
      </c>
      <c r="C2864" s="3" t="s">
        <v>5705</v>
      </c>
      <c r="D2864" s="8">
        <v>100000</v>
      </c>
      <c r="E2864" s="6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8314</v>
      </c>
      <c r="R2864" t="s">
        <v>8352</v>
      </c>
      <c r="S2864" s="14">
        <f t="shared" si="222"/>
        <v>41780.050092592595</v>
      </c>
      <c r="T2864" s="14">
        <f t="shared" si="223"/>
        <v>41808.842361111114</v>
      </c>
      <c r="U2864">
        <f t="shared" si="224"/>
        <v>2014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8309</v>
      </c>
      <c r="R2865" t="s">
        <v>8311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8" x14ac:dyDescent="0.2">
      <c r="A2866">
        <v>2957</v>
      </c>
      <c r="B2866" s="3" t="s">
        <v>2957</v>
      </c>
      <c r="C2866" s="3" t="s">
        <v>7067</v>
      </c>
      <c r="D2866" s="8">
        <v>15000</v>
      </c>
      <c r="E2866" s="6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8324</v>
      </c>
      <c r="R2866" t="s">
        <v>8325</v>
      </c>
      <c r="S2866" s="14">
        <f t="shared" si="222"/>
        <v>42031.011249999996</v>
      </c>
      <c r="T2866" s="14">
        <f t="shared" si="223"/>
        <v>42090.969583333332</v>
      </c>
      <c r="U2866">
        <f t="shared" si="224"/>
        <v>2015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8328</v>
      </c>
      <c r="R2867" t="s">
        <v>8331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8" x14ac:dyDescent="0.2">
      <c r="A2868">
        <v>899</v>
      </c>
      <c r="B2868" s="3" t="s">
        <v>900</v>
      </c>
      <c r="C2868" s="3" t="s">
        <v>5009</v>
      </c>
      <c r="D2868" s="8">
        <v>750</v>
      </c>
      <c r="E2868" s="6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8328</v>
      </c>
      <c r="R2868" t="s">
        <v>8329</v>
      </c>
      <c r="S2868" s="14">
        <f t="shared" si="222"/>
        <v>40646.099097222221</v>
      </c>
      <c r="T2868" s="14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8324</v>
      </c>
      <c r="R2869" t="s">
        <v>8327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8322</v>
      </c>
      <c r="R2870" t="s">
        <v>8326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8324</v>
      </c>
      <c r="R2871" t="s">
        <v>8325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8320</v>
      </c>
      <c r="R2872" t="s">
        <v>8346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8324</v>
      </c>
      <c r="R2873" t="s">
        <v>8327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8309</v>
      </c>
      <c r="R2874" t="s">
        <v>8341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8309</v>
      </c>
      <c r="R2875" t="s">
        <v>8311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8324</v>
      </c>
      <c r="R2876" t="s">
        <v>8327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8324</v>
      </c>
      <c r="R2877" t="s">
        <v>8336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8324</v>
      </c>
      <c r="R2878" t="s">
        <v>8327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8324</v>
      </c>
      <c r="R2879" t="s">
        <v>8327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8" x14ac:dyDescent="0.2">
      <c r="A2880">
        <v>2348</v>
      </c>
      <c r="B2880" s="3" t="s">
        <v>2349</v>
      </c>
      <c r="C2880" s="3" t="s">
        <v>6458</v>
      </c>
      <c r="D2880" s="8">
        <v>70000</v>
      </c>
      <c r="E2880" s="6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8309</v>
      </c>
      <c r="R2880" t="s">
        <v>8343</v>
      </c>
      <c r="S2880" s="14">
        <f t="shared" si="222"/>
        <v>42360.932152777779</v>
      </c>
      <c r="T2880" s="14">
        <f t="shared" si="223"/>
        <v>42420.932152777779</v>
      </c>
      <c r="U2880">
        <f t="shared" si="224"/>
        <v>2015</v>
      </c>
    </row>
    <row r="2881" spans="1:21" ht="48" x14ac:dyDescent="0.2">
      <c r="A2881">
        <v>1136</v>
      </c>
      <c r="B2881" s="3" t="s">
        <v>1137</v>
      </c>
      <c r="C2881" s="3" t="s">
        <v>5246</v>
      </c>
      <c r="D2881" s="8">
        <v>4190</v>
      </c>
      <c r="E2881" s="6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8317</v>
      </c>
      <c r="R2881" t="s">
        <v>8345</v>
      </c>
      <c r="S2881" s="14">
        <f t="shared" si="222"/>
        <v>42327.671631944439</v>
      </c>
      <c r="T2881" s="14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8324</v>
      </c>
      <c r="R2882" t="s">
        <v>8327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8324</v>
      </c>
      <c r="R2883" t="s">
        <v>8327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8347</v>
      </c>
      <c r="R2884" t="s">
        <v>8348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8324</v>
      </c>
      <c r="R2885" t="s">
        <v>8327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8324</v>
      </c>
      <c r="R2886" t="s">
        <v>8327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8322</v>
      </c>
      <c r="R2887" t="s">
        <v>8326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8309</v>
      </c>
      <c r="R2888" t="s">
        <v>8343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8" x14ac:dyDescent="0.2">
      <c r="A2889">
        <v>691</v>
      </c>
      <c r="B2889" s="3" t="s">
        <v>692</v>
      </c>
      <c r="C2889" s="3" t="s">
        <v>4801</v>
      </c>
      <c r="D2889" s="8">
        <v>50000</v>
      </c>
      <c r="E2889" s="6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8309</v>
      </c>
      <c r="R2889" t="s">
        <v>8311</v>
      </c>
      <c r="S2889" s="14">
        <f t="shared" si="227"/>
        <v>42158.028310185182</v>
      </c>
      <c r="T2889" s="14">
        <f t="shared" si="228"/>
        <v>42186.028310185182</v>
      </c>
      <c r="U2889">
        <f t="shared" si="229"/>
        <v>2015</v>
      </c>
    </row>
    <row r="2890" spans="1:21" ht="48" x14ac:dyDescent="0.2">
      <c r="A2890">
        <v>1918</v>
      </c>
      <c r="B2890" s="3" t="s">
        <v>1919</v>
      </c>
      <c r="C2890" s="3" t="s">
        <v>6028</v>
      </c>
      <c r="D2890" s="8">
        <v>25000</v>
      </c>
      <c r="E2890" s="6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8309</v>
      </c>
      <c r="R2890" t="s">
        <v>8319</v>
      </c>
      <c r="S2890" s="14">
        <f t="shared" si="227"/>
        <v>41828.789942129632</v>
      </c>
      <c r="T2890" s="14">
        <f t="shared" si="228"/>
        <v>41863.789942129632</v>
      </c>
      <c r="U2890">
        <f t="shared" si="229"/>
        <v>2014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8328</v>
      </c>
      <c r="R2891" t="s">
        <v>8329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8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8324</v>
      </c>
      <c r="R2892" t="s">
        <v>8327</v>
      </c>
      <c r="S2892" s="14">
        <f t="shared" si="227"/>
        <v>41829.73715277778</v>
      </c>
      <c r="T2892" s="14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8">
        <v>800</v>
      </c>
      <c r="E2893" s="6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8324</v>
      </c>
      <c r="R2893" t="s">
        <v>8327</v>
      </c>
      <c r="S2893" s="14">
        <f t="shared" si="227"/>
        <v>42056.1324537037</v>
      </c>
      <c r="T2893" s="14">
        <f t="shared" si="228"/>
        <v>42086.207638888889</v>
      </c>
      <c r="U2893">
        <f t="shared" si="229"/>
        <v>2015</v>
      </c>
    </row>
    <row r="2894" spans="1:21" ht="32" x14ac:dyDescent="0.2">
      <c r="A2894">
        <v>2755</v>
      </c>
      <c r="B2894" s="3" t="s">
        <v>2755</v>
      </c>
      <c r="C2894" s="3" t="s">
        <v>6865</v>
      </c>
      <c r="D2894" s="8">
        <v>500</v>
      </c>
      <c r="E2894" s="6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8312</v>
      </c>
      <c r="R2894" t="s">
        <v>8357</v>
      </c>
      <c r="S2894" s="14">
        <f t="shared" si="227"/>
        <v>42072.790821759263</v>
      </c>
      <c r="T2894" s="14">
        <f t="shared" si="228"/>
        <v>42102.790821759263</v>
      </c>
      <c r="U2894">
        <f t="shared" si="229"/>
        <v>2015</v>
      </c>
    </row>
    <row r="2895" spans="1:21" ht="48" x14ac:dyDescent="0.2">
      <c r="A2895">
        <v>94</v>
      </c>
      <c r="B2895" s="3" t="s">
        <v>96</v>
      </c>
      <c r="C2895" s="3" t="s">
        <v>4205</v>
      </c>
      <c r="D2895" s="8">
        <v>250</v>
      </c>
      <c r="E2895" s="6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8322</v>
      </c>
      <c r="R2895" t="s">
        <v>8344</v>
      </c>
      <c r="S2895" s="14">
        <f t="shared" si="227"/>
        <v>41716.717847222222</v>
      </c>
      <c r="T2895" s="14">
        <f t="shared" si="228"/>
        <v>41736.717847222222</v>
      </c>
      <c r="U2895">
        <f t="shared" si="229"/>
        <v>2014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8309</v>
      </c>
      <c r="R2896" t="s">
        <v>8343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8324</v>
      </c>
      <c r="R2897" t="s">
        <v>8327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8317</v>
      </c>
      <c r="R2898" t="s">
        <v>8335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8320</v>
      </c>
      <c r="R2899" t="s">
        <v>8346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8324</v>
      </c>
      <c r="R2900" t="s">
        <v>8327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8">
        <v>2000</v>
      </c>
      <c r="E2901" s="6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8324</v>
      </c>
      <c r="R2901" t="s">
        <v>8327</v>
      </c>
      <c r="S2901" s="14">
        <f t="shared" si="227"/>
        <v>42509.814108796301</v>
      </c>
      <c r="T2901" s="14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8">
        <v>250</v>
      </c>
      <c r="E2902" s="6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8324</v>
      </c>
      <c r="R2902" t="s">
        <v>8327</v>
      </c>
      <c r="S2902" s="14">
        <f t="shared" si="227"/>
        <v>42075.807395833333</v>
      </c>
      <c r="T2902" s="14">
        <f t="shared" si="228"/>
        <v>42105.807395833333</v>
      </c>
      <c r="U2902">
        <f t="shared" si="229"/>
        <v>2015</v>
      </c>
    </row>
    <row r="2903" spans="1:21" ht="48" x14ac:dyDescent="0.2">
      <c r="A2903">
        <v>506</v>
      </c>
      <c r="B2903" s="3" t="s">
        <v>507</v>
      </c>
      <c r="C2903" s="3" t="s">
        <v>4616</v>
      </c>
      <c r="D2903" s="8">
        <v>200000</v>
      </c>
      <c r="E2903" s="6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8322</v>
      </c>
      <c r="R2903" t="s">
        <v>8340</v>
      </c>
      <c r="S2903" s="14">
        <f t="shared" si="227"/>
        <v>41466.552314814813</v>
      </c>
      <c r="T2903" s="14">
        <f t="shared" si="228"/>
        <v>41496.552314814813</v>
      </c>
      <c r="U2903">
        <f t="shared" si="229"/>
        <v>2013</v>
      </c>
    </row>
    <row r="2904" spans="1:21" ht="48" x14ac:dyDescent="0.2">
      <c r="A2904">
        <v>2571</v>
      </c>
      <c r="B2904" s="3" t="s">
        <v>2571</v>
      </c>
      <c r="C2904" s="3" t="s">
        <v>6681</v>
      </c>
      <c r="D2904" s="8">
        <v>100000</v>
      </c>
      <c r="E2904" s="6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8320</v>
      </c>
      <c r="R2904" t="s">
        <v>8346</v>
      </c>
      <c r="S2904" s="14">
        <f t="shared" si="227"/>
        <v>42449.341678240744</v>
      </c>
      <c r="T2904" s="14">
        <f t="shared" si="228"/>
        <v>42509.341678240744</v>
      </c>
      <c r="U2904">
        <f t="shared" si="229"/>
        <v>2016</v>
      </c>
    </row>
    <row r="2905" spans="1:21" ht="48" x14ac:dyDescent="0.2">
      <c r="A2905">
        <v>1008</v>
      </c>
      <c r="B2905" s="3" t="s">
        <v>1009</v>
      </c>
      <c r="C2905" s="3" t="s">
        <v>5118</v>
      </c>
      <c r="D2905" s="8">
        <v>93500</v>
      </c>
      <c r="E2905" s="6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8309</v>
      </c>
      <c r="R2905" t="s">
        <v>8311</v>
      </c>
      <c r="S2905" s="14">
        <f t="shared" si="227"/>
        <v>42702.809201388889</v>
      </c>
      <c r="T2905" s="14">
        <f t="shared" si="228"/>
        <v>42732.809201388889</v>
      </c>
      <c r="U2905">
        <f t="shared" si="229"/>
        <v>2016</v>
      </c>
    </row>
    <row r="2906" spans="1:21" ht="48" x14ac:dyDescent="0.2">
      <c r="A2906">
        <v>1040</v>
      </c>
      <c r="B2906" s="3" t="s">
        <v>1041</v>
      </c>
      <c r="C2906" s="3" t="s">
        <v>5150</v>
      </c>
      <c r="D2906" s="8">
        <v>85000</v>
      </c>
      <c r="E2906" s="6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8347</v>
      </c>
      <c r="R2906" t="s">
        <v>8348</v>
      </c>
      <c r="S2906" s="14">
        <f t="shared" si="227"/>
        <v>42579.708437499998</v>
      </c>
      <c r="T2906" s="14">
        <f t="shared" si="228"/>
        <v>42609.708437499998</v>
      </c>
      <c r="U2906">
        <f t="shared" si="229"/>
        <v>2016</v>
      </c>
    </row>
    <row r="2907" spans="1:21" ht="32" x14ac:dyDescent="0.2">
      <c r="A2907">
        <v>226</v>
      </c>
      <c r="B2907" s="3" t="s">
        <v>228</v>
      </c>
      <c r="C2907" s="3" t="s">
        <v>4336</v>
      </c>
      <c r="D2907" s="8">
        <v>29000</v>
      </c>
      <c r="E2907" s="6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8322</v>
      </c>
      <c r="R2907" t="s">
        <v>8326</v>
      </c>
      <c r="S2907" s="14">
        <f t="shared" si="227"/>
        <v>42106.666018518517</v>
      </c>
      <c r="T2907" s="14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8">
        <v>10000</v>
      </c>
      <c r="E2908" s="6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8324</v>
      </c>
      <c r="R2908" t="s">
        <v>8327</v>
      </c>
      <c r="S2908" s="14">
        <f t="shared" si="227"/>
        <v>41866.640648148146</v>
      </c>
      <c r="T2908" s="14">
        <f t="shared" si="228"/>
        <v>41898.125</v>
      </c>
      <c r="U2908">
        <f t="shared" si="229"/>
        <v>2014</v>
      </c>
    </row>
    <row r="2909" spans="1:21" ht="48" x14ac:dyDescent="0.2">
      <c r="A2909">
        <v>592</v>
      </c>
      <c r="B2909" s="3" t="s">
        <v>593</v>
      </c>
      <c r="C2909" s="3" t="s">
        <v>4702</v>
      </c>
      <c r="D2909" s="8">
        <v>7500</v>
      </c>
      <c r="E2909" s="6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8309</v>
      </c>
      <c r="R2909" t="s">
        <v>8343</v>
      </c>
      <c r="S2909" s="14">
        <f t="shared" si="227"/>
        <v>41946.232175925928</v>
      </c>
      <c r="T2909" s="14">
        <f t="shared" si="228"/>
        <v>41976.232175925921</v>
      </c>
      <c r="U2909">
        <f t="shared" si="229"/>
        <v>2014</v>
      </c>
    </row>
    <row r="2910" spans="1:21" ht="48" x14ac:dyDescent="0.2">
      <c r="A2910">
        <v>191</v>
      </c>
      <c r="B2910" s="3" t="s">
        <v>193</v>
      </c>
      <c r="C2910" s="3" t="s">
        <v>4301</v>
      </c>
      <c r="D2910" s="8">
        <v>5000</v>
      </c>
      <c r="E2910" s="6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8322</v>
      </c>
      <c r="R2910" t="s">
        <v>8326</v>
      </c>
      <c r="S2910" s="14">
        <f t="shared" si="227"/>
        <v>42239.441412037035</v>
      </c>
      <c r="T2910" s="14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8">
        <v>5000</v>
      </c>
      <c r="E2911" s="6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8324</v>
      </c>
      <c r="R2911" t="s">
        <v>8327</v>
      </c>
      <c r="S2911" s="14">
        <f t="shared" si="227"/>
        <v>42151.237685185188</v>
      </c>
      <c r="T2911" s="14">
        <f t="shared" si="228"/>
        <v>42211.237685185188</v>
      </c>
      <c r="U2911">
        <f t="shared" si="229"/>
        <v>2015</v>
      </c>
    </row>
    <row r="2912" spans="1:21" ht="48" x14ac:dyDescent="0.2">
      <c r="A2912">
        <v>239</v>
      </c>
      <c r="B2912" s="3" t="s">
        <v>241</v>
      </c>
      <c r="C2912" s="3" t="s">
        <v>4349</v>
      </c>
      <c r="D2912" s="8">
        <v>1000</v>
      </c>
      <c r="E2912" s="6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8322</v>
      </c>
      <c r="R2912" t="s">
        <v>8326</v>
      </c>
      <c r="S2912" s="14">
        <f t="shared" si="227"/>
        <v>42297.110300925924</v>
      </c>
      <c r="T2912" s="14">
        <f t="shared" si="228"/>
        <v>42316.5</v>
      </c>
      <c r="U2912">
        <f t="shared" si="229"/>
        <v>2015</v>
      </c>
    </row>
    <row r="2913" spans="1:21" ht="32" x14ac:dyDescent="0.2">
      <c r="A2913">
        <v>3203</v>
      </c>
      <c r="B2913" s="3" t="s">
        <v>3203</v>
      </c>
      <c r="C2913" s="3" t="s">
        <v>7313</v>
      </c>
      <c r="D2913" s="8">
        <v>1000</v>
      </c>
      <c r="E2913" s="6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8324</v>
      </c>
      <c r="R2913" t="s">
        <v>8336</v>
      </c>
      <c r="S2913" s="14">
        <f t="shared" si="227"/>
        <v>42242.988680555558</v>
      </c>
      <c r="T2913" s="14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8324</v>
      </c>
      <c r="R2914" t="s">
        <v>8327</v>
      </c>
      <c r="S2914" s="14">
        <f t="shared" si="227"/>
        <v>42437.398680555561</v>
      </c>
      <c r="T2914" s="14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8">
        <v>250</v>
      </c>
      <c r="E2915" s="6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8324</v>
      </c>
      <c r="R2915" t="s">
        <v>8327</v>
      </c>
      <c r="S2915" s="14">
        <f t="shared" si="227"/>
        <v>42124.841111111105</v>
      </c>
      <c r="T2915" s="14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8">
        <v>250</v>
      </c>
      <c r="E2916" s="6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8324</v>
      </c>
      <c r="R2916" t="s">
        <v>8327</v>
      </c>
      <c r="S2916" s="14">
        <f t="shared" si="227"/>
        <v>41971.881076388891</v>
      </c>
      <c r="T2916" s="14">
        <f t="shared" si="228"/>
        <v>41996.881076388891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8309</v>
      </c>
      <c r="R2917" t="s">
        <v>8343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8317</v>
      </c>
      <c r="R2918" t="s">
        <v>8335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8" x14ac:dyDescent="0.2">
      <c r="A2919">
        <v>1404</v>
      </c>
      <c r="B2919" s="3" t="s">
        <v>1405</v>
      </c>
      <c r="C2919" s="3" t="s">
        <v>5514</v>
      </c>
      <c r="D2919" s="8">
        <v>14500</v>
      </c>
      <c r="E2919" s="6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8312</v>
      </c>
      <c r="R2919" t="s">
        <v>8349</v>
      </c>
      <c r="S2919" s="14">
        <f t="shared" si="227"/>
        <v>42032.510243055556</v>
      </c>
      <c r="T2919" s="14">
        <f t="shared" si="228"/>
        <v>42057.510243055556</v>
      </c>
      <c r="U2919">
        <f t="shared" si="229"/>
        <v>2015</v>
      </c>
    </row>
    <row r="2920" spans="1:21" ht="32" x14ac:dyDescent="0.2">
      <c r="A2920">
        <v>1240</v>
      </c>
      <c r="B2920" s="3" t="s">
        <v>1241</v>
      </c>
      <c r="C2920" s="3" t="s">
        <v>5350</v>
      </c>
      <c r="D2920" s="8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8328</v>
      </c>
      <c r="R2920" t="s">
        <v>8355</v>
      </c>
      <c r="S2920" s="14">
        <f t="shared" si="227"/>
        <v>41409.040011574078</v>
      </c>
      <c r="T2920" s="14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8324</v>
      </c>
      <c r="R2921" t="s">
        <v>8327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8309</v>
      </c>
      <c r="R2922" t="s">
        <v>8311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8324</v>
      </c>
      <c r="R2923" t="s">
        <v>8327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8309</v>
      </c>
      <c r="R2924" t="s">
        <v>8319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8314</v>
      </c>
      <c r="R2925" t="s">
        <v>8354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8317</v>
      </c>
      <c r="R2926" t="s">
        <v>8335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8312</v>
      </c>
      <c r="R2927" t="s">
        <v>8353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8309</v>
      </c>
      <c r="R2928" t="s">
        <v>8311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8312</v>
      </c>
      <c r="R2929" t="s">
        <v>8357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8324</v>
      </c>
      <c r="R2930" t="s">
        <v>8327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8309</v>
      </c>
      <c r="R2931" t="s">
        <v>8311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8320</v>
      </c>
      <c r="R2932" t="s">
        <v>8346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8322</v>
      </c>
      <c r="R2933" t="s">
        <v>8340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8324</v>
      </c>
      <c r="R2934" t="s">
        <v>8327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8309</v>
      </c>
      <c r="R2935" t="s">
        <v>8311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8328</v>
      </c>
      <c r="R2936" t="s">
        <v>8331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8317</v>
      </c>
      <c r="R2937" t="s">
        <v>8335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8324</v>
      </c>
      <c r="R2938" t="s">
        <v>8327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8">
        <v>600</v>
      </c>
      <c r="E2939" s="6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8324</v>
      </c>
      <c r="R2939" t="s">
        <v>8327</v>
      </c>
      <c r="S2939" s="14">
        <f t="shared" si="227"/>
        <v>42074.219699074078</v>
      </c>
      <c r="T2939" s="14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8">
        <v>100</v>
      </c>
      <c r="E2940" s="6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8324</v>
      </c>
      <c r="R2940" t="s">
        <v>8327</v>
      </c>
      <c r="S2940" s="14">
        <f t="shared" si="227"/>
        <v>42503.740868055553</v>
      </c>
      <c r="T2940" s="14">
        <f t="shared" si="228"/>
        <v>42517.740868055553</v>
      </c>
      <c r="U2940">
        <f t="shared" si="229"/>
        <v>2016</v>
      </c>
    </row>
    <row r="2941" spans="1:21" ht="48" x14ac:dyDescent="0.2">
      <c r="A2941">
        <v>1573</v>
      </c>
      <c r="B2941" s="3" t="s">
        <v>1574</v>
      </c>
      <c r="C2941" s="3" t="s">
        <v>5683</v>
      </c>
      <c r="D2941" s="8">
        <v>9000</v>
      </c>
      <c r="E2941" s="6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8312</v>
      </c>
      <c r="R2941" t="s">
        <v>8350</v>
      </c>
      <c r="S2941" s="14">
        <f t="shared" si="227"/>
        <v>42786.000023148154</v>
      </c>
      <c r="T2941" s="14">
        <f t="shared" si="228"/>
        <v>42826.165972222225</v>
      </c>
      <c r="U2941">
        <f t="shared" si="229"/>
        <v>2017</v>
      </c>
    </row>
    <row r="2942" spans="1:21" ht="48" x14ac:dyDescent="0.2">
      <c r="A2942">
        <v>590</v>
      </c>
      <c r="B2942" s="3" t="s">
        <v>591</v>
      </c>
      <c r="C2942" s="3" t="s">
        <v>4700</v>
      </c>
      <c r="D2942" s="8">
        <v>5000</v>
      </c>
      <c r="E2942" s="6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8309</v>
      </c>
      <c r="R2942" t="s">
        <v>8343</v>
      </c>
      <c r="S2942" s="14">
        <f t="shared" si="227"/>
        <v>42377.554756944446</v>
      </c>
      <c r="T2942" s="14">
        <f t="shared" si="228"/>
        <v>42408.542361111111</v>
      </c>
      <c r="U2942">
        <f t="shared" si="229"/>
        <v>2016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8309</v>
      </c>
      <c r="R2943" t="s">
        <v>8311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8328</v>
      </c>
      <c r="R2944" t="s">
        <v>8331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8324</v>
      </c>
      <c r="R2945" t="s">
        <v>8336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8324</v>
      </c>
      <c r="R2946" t="s">
        <v>8327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8322</v>
      </c>
      <c r="R2947" t="s">
        <v>8340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8322</v>
      </c>
      <c r="R2948" t="s">
        <v>8340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8324</v>
      </c>
      <c r="R2949" t="s">
        <v>8327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8324</v>
      </c>
      <c r="R2950" t="s">
        <v>8327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48" x14ac:dyDescent="0.2">
      <c r="A2951">
        <v>1872</v>
      </c>
      <c r="B2951" s="3" t="s">
        <v>1873</v>
      </c>
      <c r="C2951" s="3" t="s">
        <v>5982</v>
      </c>
      <c r="D2951" s="8">
        <v>20000</v>
      </c>
      <c r="E2951" s="6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8317</v>
      </c>
      <c r="R2951" t="s">
        <v>8345</v>
      </c>
      <c r="S2951" s="14">
        <f t="shared" si="232"/>
        <v>42155.129652777774</v>
      </c>
      <c r="T2951" s="14">
        <f t="shared" si="233"/>
        <v>42185.129652777774</v>
      </c>
      <c r="U2951">
        <f t="shared" si="234"/>
        <v>2015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8347</v>
      </c>
      <c r="R2952" t="s">
        <v>8348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80" x14ac:dyDescent="0.2">
      <c r="A2953">
        <v>991</v>
      </c>
      <c r="B2953" s="3" t="s">
        <v>992</v>
      </c>
      <c r="C2953" s="3" t="s">
        <v>5101</v>
      </c>
      <c r="D2953" s="8">
        <v>5000</v>
      </c>
      <c r="E2953" s="6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8309</v>
      </c>
      <c r="R2953" t="s">
        <v>8311</v>
      </c>
      <c r="S2953" s="14">
        <f t="shared" si="232"/>
        <v>42538.75680555556</v>
      </c>
      <c r="T2953" s="14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8324</v>
      </c>
      <c r="R2954" t="s">
        <v>8327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8324</v>
      </c>
      <c r="R2955" t="s">
        <v>8327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8" x14ac:dyDescent="0.2">
      <c r="A2956">
        <v>2514</v>
      </c>
      <c r="B2956" s="3" t="s">
        <v>2514</v>
      </c>
      <c r="C2956" s="3" t="s">
        <v>6624</v>
      </c>
      <c r="D2956" s="8">
        <v>12000</v>
      </c>
      <c r="E2956" s="6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8320</v>
      </c>
      <c r="R2956" t="s">
        <v>8358</v>
      </c>
      <c r="S2956" s="14">
        <f t="shared" si="232"/>
        <v>41854.389780092592</v>
      </c>
      <c r="T2956" s="14">
        <f t="shared" si="233"/>
        <v>41871.389780092592</v>
      </c>
      <c r="U2956">
        <f t="shared" si="234"/>
        <v>2014</v>
      </c>
    </row>
    <row r="2957" spans="1:21" ht="48" x14ac:dyDescent="0.2">
      <c r="A2957">
        <v>1235</v>
      </c>
      <c r="B2957" s="3" t="s">
        <v>1236</v>
      </c>
      <c r="C2957" s="3" t="s">
        <v>5345</v>
      </c>
      <c r="D2957" s="8">
        <v>7534</v>
      </c>
      <c r="E2957" s="6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8328</v>
      </c>
      <c r="R2957" t="s">
        <v>8355</v>
      </c>
      <c r="S2957" s="14">
        <f t="shared" si="232"/>
        <v>41583.135405092595</v>
      </c>
      <c r="T2957" s="14">
        <f t="shared" si="233"/>
        <v>41623.135405092595</v>
      </c>
      <c r="U2957">
        <f t="shared" si="234"/>
        <v>2013</v>
      </c>
    </row>
    <row r="2958" spans="1:21" ht="48" x14ac:dyDescent="0.2">
      <c r="A2958">
        <v>673</v>
      </c>
      <c r="B2958" s="3" t="s">
        <v>674</v>
      </c>
      <c r="C2958" s="3" t="s">
        <v>4783</v>
      </c>
      <c r="D2958" s="8">
        <v>100000</v>
      </c>
      <c r="E2958" s="6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8309</v>
      </c>
      <c r="R2958" t="s">
        <v>8311</v>
      </c>
      <c r="S2958" s="14">
        <f t="shared" si="232"/>
        <v>41838.840474537035</v>
      </c>
      <c r="T2958" s="14">
        <f t="shared" si="233"/>
        <v>41883.840474537035</v>
      </c>
      <c r="U2958">
        <f t="shared" si="234"/>
        <v>2014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8322</v>
      </c>
      <c r="R2959" t="s">
        <v>8340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4" x14ac:dyDescent="0.2">
      <c r="A2960">
        <v>1578</v>
      </c>
      <c r="B2960" s="3" t="s">
        <v>1579</v>
      </c>
      <c r="C2960" s="3" t="s">
        <v>5688</v>
      </c>
      <c r="D2960" s="8">
        <v>1897</v>
      </c>
      <c r="E2960" s="6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8312</v>
      </c>
      <c r="R2960" t="s">
        <v>8350</v>
      </c>
      <c r="S2960" s="14">
        <f t="shared" si="232"/>
        <v>40399.065868055557</v>
      </c>
      <c r="T2960" s="14">
        <f t="shared" si="233"/>
        <v>40423.083333333336</v>
      </c>
      <c r="U2960">
        <f t="shared" si="234"/>
        <v>2010</v>
      </c>
    </row>
    <row r="2961" spans="1:21" ht="32" x14ac:dyDescent="0.2">
      <c r="A2961">
        <v>1594</v>
      </c>
      <c r="B2961" s="3" t="s">
        <v>1595</v>
      </c>
      <c r="C2961" s="3" t="s">
        <v>5704</v>
      </c>
      <c r="D2961" s="8">
        <v>1000</v>
      </c>
      <c r="E2961" s="6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8314</v>
      </c>
      <c r="R2961" t="s">
        <v>8352</v>
      </c>
      <c r="S2961" s="14">
        <f t="shared" si="232"/>
        <v>42445.712754629625</v>
      </c>
      <c r="T2961" s="14">
        <f t="shared" si="233"/>
        <v>42505.681249999994</v>
      </c>
      <c r="U2961">
        <f t="shared" si="234"/>
        <v>2016</v>
      </c>
    </row>
    <row r="2962" spans="1:21" ht="48" x14ac:dyDescent="0.2">
      <c r="A2962">
        <v>886</v>
      </c>
      <c r="B2962" s="3" t="s">
        <v>887</v>
      </c>
      <c r="C2962" s="3" t="s">
        <v>4996</v>
      </c>
      <c r="D2962" s="8">
        <v>500</v>
      </c>
      <c r="E2962" s="6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8328</v>
      </c>
      <c r="R2962" t="s">
        <v>8329</v>
      </c>
      <c r="S2962" s="14">
        <f t="shared" si="232"/>
        <v>42603.870520833334</v>
      </c>
      <c r="T2962" s="14">
        <f t="shared" si="233"/>
        <v>42628.870520833334</v>
      </c>
      <c r="U2962">
        <f t="shared" si="234"/>
        <v>2016</v>
      </c>
    </row>
    <row r="2963" spans="1:21" ht="48" x14ac:dyDescent="0.2">
      <c r="A2963">
        <v>83</v>
      </c>
      <c r="B2963" s="3" t="s">
        <v>85</v>
      </c>
      <c r="C2963" s="3" t="s">
        <v>4194</v>
      </c>
      <c r="D2963" s="8">
        <v>200</v>
      </c>
      <c r="E2963" s="6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8322</v>
      </c>
      <c r="R2963" t="s">
        <v>8344</v>
      </c>
      <c r="S2963" s="14">
        <f t="shared" si="232"/>
        <v>42042.615613425922</v>
      </c>
      <c r="T2963" s="14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8324</v>
      </c>
      <c r="R2964" t="s">
        <v>8327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8322</v>
      </c>
      <c r="R2965" t="s">
        <v>8340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8">
        <v>8500</v>
      </c>
      <c r="E2966" s="6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8324</v>
      </c>
      <c r="R2966" t="s">
        <v>8327</v>
      </c>
      <c r="S2966" s="14">
        <f t="shared" si="232"/>
        <v>42621.389340277776</v>
      </c>
      <c r="T2966" s="14">
        <f t="shared" si="233"/>
        <v>42651.389340277776</v>
      </c>
      <c r="U2966">
        <f t="shared" si="234"/>
        <v>2016</v>
      </c>
    </row>
    <row r="2967" spans="1:21" ht="48" x14ac:dyDescent="0.2">
      <c r="A2967">
        <v>2403</v>
      </c>
      <c r="B2967" s="3" t="s">
        <v>2404</v>
      </c>
      <c r="C2967" s="3" t="s">
        <v>6513</v>
      </c>
      <c r="D2967" s="8">
        <v>1200</v>
      </c>
      <c r="E2967" s="6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8320</v>
      </c>
      <c r="R2967" t="s">
        <v>8346</v>
      </c>
      <c r="S2967" s="14">
        <f t="shared" si="232"/>
        <v>42399.882615740738</v>
      </c>
      <c r="T2967" s="14">
        <f t="shared" si="233"/>
        <v>42459.840949074074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8320</v>
      </c>
      <c r="R2968" t="s">
        <v>8346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8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8324</v>
      </c>
      <c r="R2969" t="s">
        <v>8327</v>
      </c>
      <c r="S2969" s="14">
        <f t="shared" si="232"/>
        <v>42020.587349537032</v>
      </c>
      <c r="T2969" s="14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8">
        <v>200</v>
      </c>
      <c r="E2970" s="6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8324</v>
      </c>
      <c r="R2970" t="s">
        <v>8327</v>
      </c>
      <c r="S2970" s="14">
        <f t="shared" si="232"/>
        <v>42101.828819444447</v>
      </c>
      <c r="T2970" s="14">
        <f t="shared" si="233"/>
        <v>42123.958333333328</v>
      </c>
      <c r="U2970">
        <f t="shared" si="234"/>
        <v>2015</v>
      </c>
    </row>
    <row r="2971" spans="1:21" ht="48" x14ac:dyDescent="0.2">
      <c r="A2971">
        <v>1421</v>
      </c>
      <c r="B2971" s="3" t="s">
        <v>1422</v>
      </c>
      <c r="C2971" s="3" t="s">
        <v>5531</v>
      </c>
      <c r="D2971" s="8">
        <v>200000</v>
      </c>
      <c r="E2971" s="6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8312</v>
      </c>
      <c r="R2971" t="s">
        <v>8349</v>
      </c>
      <c r="S2971" s="14">
        <f t="shared" si="232"/>
        <v>42013.915613425925</v>
      </c>
      <c r="T2971" s="14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8">
        <v>13500</v>
      </c>
      <c r="E2972" s="6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8324</v>
      </c>
      <c r="R2972" t="s">
        <v>8327</v>
      </c>
      <c r="S2972" s="14">
        <f t="shared" si="232"/>
        <v>42067.947337962964</v>
      </c>
      <c r="T2972" s="14">
        <f t="shared" si="233"/>
        <v>42097.905671296292</v>
      </c>
      <c r="U2972">
        <f t="shared" si="234"/>
        <v>2015</v>
      </c>
    </row>
    <row r="2973" spans="1:21" ht="32" x14ac:dyDescent="0.2">
      <c r="A2973">
        <v>556</v>
      </c>
      <c r="B2973" s="3" t="s">
        <v>557</v>
      </c>
      <c r="C2973" s="3" t="s">
        <v>4666</v>
      </c>
      <c r="D2973" s="8">
        <v>8000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8309</v>
      </c>
      <c r="R2973" t="s">
        <v>8343</v>
      </c>
      <c r="S2973" s="14">
        <f t="shared" si="232"/>
        <v>42345.860150462962</v>
      </c>
      <c r="T2973" s="14">
        <f t="shared" si="233"/>
        <v>42375.860150462962</v>
      </c>
      <c r="U2973">
        <f t="shared" si="234"/>
        <v>2015</v>
      </c>
    </row>
    <row r="2974" spans="1:21" ht="48" x14ac:dyDescent="0.2">
      <c r="A2974">
        <v>3067</v>
      </c>
      <c r="B2974" s="3" t="s">
        <v>3067</v>
      </c>
      <c r="C2974" s="3" t="s">
        <v>7177</v>
      </c>
      <c r="D2974" s="8">
        <v>8000</v>
      </c>
      <c r="E2974" s="6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8324</v>
      </c>
      <c r="R2974" t="s">
        <v>8325</v>
      </c>
      <c r="S2974" s="14">
        <f t="shared" si="232"/>
        <v>42226.938414351855</v>
      </c>
      <c r="T2974" s="14">
        <f t="shared" si="233"/>
        <v>42256.938414351855</v>
      </c>
      <c r="U2974">
        <f t="shared" si="234"/>
        <v>2015</v>
      </c>
    </row>
    <row r="2975" spans="1:21" ht="48" x14ac:dyDescent="0.2">
      <c r="A2975">
        <v>893</v>
      </c>
      <c r="B2975" s="3" t="s">
        <v>894</v>
      </c>
      <c r="C2975" s="3" t="s">
        <v>5003</v>
      </c>
      <c r="D2975" s="8">
        <v>2000</v>
      </c>
      <c r="E2975" s="6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8328</v>
      </c>
      <c r="R2975" t="s">
        <v>8329</v>
      </c>
      <c r="S2975" s="14">
        <f t="shared" si="232"/>
        <v>42065.897719907407</v>
      </c>
      <c r="T2975" s="14">
        <f t="shared" si="233"/>
        <v>42095.856053240743</v>
      </c>
      <c r="U2975">
        <f t="shared" si="234"/>
        <v>2015</v>
      </c>
    </row>
    <row r="2976" spans="1:21" ht="32" x14ac:dyDescent="0.2">
      <c r="A2976">
        <v>179</v>
      </c>
      <c r="B2976" s="3" t="s">
        <v>181</v>
      </c>
      <c r="C2976" s="3" t="s">
        <v>4289</v>
      </c>
      <c r="D2976" s="8">
        <v>1000</v>
      </c>
      <c r="E2976" s="6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8322</v>
      </c>
      <c r="R2976" t="s">
        <v>8326</v>
      </c>
      <c r="S2976" s="14">
        <f t="shared" si="232"/>
        <v>42403.080497685187</v>
      </c>
      <c r="T2976" s="14">
        <f t="shared" si="233"/>
        <v>42433.080497685187</v>
      </c>
      <c r="U2976">
        <f t="shared" si="234"/>
        <v>2016</v>
      </c>
    </row>
    <row r="2977" spans="1:21" ht="48" x14ac:dyDescent="0.2">
      <c r="A2977">
        <v>1363</v>
      </c>
      <c r="B2977" s="3" t="s">
        <v>1364</v>
      </c>
      <c r="C2977" s="3" t="s">
        <v>5473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8312</v>
      </c>
      <c r="R2977" t="s">
        <v>8334</v>
      </c>
      <c r="S2977" s="14">
        <f t="shared" si="232"/>
        <v>42396.8440625</v>
      </c>
      <c r="T2977" s="14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8">
        <v>200</v>
      </c>
      <c r="E2978" s="6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8324</v>
      </c>
      <c r="R2978" t="s">
        <v>8327</v>
      </c>
      <c r="S2978" s="14">
        <f t="shared" si="232"/>
        <v>42467.144166666665</v>
      </c>
      <c r="T2978" s="14">
        <f t="shared" si="233"/>
        <v>42477.979166666672</v>
      </c>
      <c r="U2978">
        <f t="shared" si="234"/>
        <v>2016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8309</v>
      </c>
      <c r="R2979" t="s">
        <v>8311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8328</v>
      </c>
      <c r="R2980" t="s">
        <v>8351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8328</v>
      </c>
      <c r="R2981" t="s">
        <v>8351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8328</v>
      </c>
      <c r="R2982" t="s">
        <v>8329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8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8324</v>
      </c>
      <c r="R2983" t="s">
        <v>8327</v>
      </c>
      <c r="S2983" s="14">
        <f t="shared" si="232"/>
        <v>42031.833587962959</v>
      </c>
      <c r="T2983" s="14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8">
        <v>150</v>
      </c>
      <c r="E2984" s="6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8324</v>
      </c>
      <c r="R2984" t="s">
        <v>8327</v>
      </c>
      <c r="S2984" s="14">
        <f t="shared" si="232"/>
        <v>42662.021539351852</v>
      </c>
      <c r="T2984" s="14">
        <f t="shared" si="233"/>
        <v>42676.021539351852</v>
      </c>
      <c r="U2984">
        <f t="shared" si="234"/>
        <v>2016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8309</v>
      </c>
      <c r="R2985" t="s">
        <v>8311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8322</v>
      </c>
      <c r="R2986" t="s">
        <v>8338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8347</v>
      </c>
      <c r="R2987" t="s">
        <v>8348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8324</v>
      </c>
      <c r="R2988" t="s">
        <v>8327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8320</v>
      </c>
      <c r="R2989" t="s">
        <v>8346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8314</v>
      </c>
      <c r="R2990" t="s">
        <v>8315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8317</v>
      </c>
      <c r="R2991" t="s">
        <v>8345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8324</v>
      </c>
      <c r="R2992" t="s">
        <v>8327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8324</v>
      </c>
      <c r="R2993" t="s">
        <v>8327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48" x14ac:dyDescent="0.2">
      <c r="A2994">
        <v>2372</v>
      </c>
      <c r="B2994" s="3" t="s">
        <v>2373</v>
      </c>
      <c r="C2994" s="3" t="s">
        <v>6482</v>
      </c>
      <c r="D2994" s="8">
        <v>5500</v>
      </c>
      <c r="E2994" s="6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8309</v>
      </c>
      <c r="R2994" t="s">
        <v>8343</v>
      </c>
      <c r="S2994" s="14">
        <f t="shared" si="232"/>
        <v>42088.069108796291</v>
      </c>
      <c r="T2994" s="14">
        <f t="shared" si="233"/>
        <v>42118.069108796291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8312</v>
      </c>
      <c r="R2995" t="s">
        <v>8349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2" x14ac:dyDescent="0.2">
      <c r="A2996">
        <v>177</v>
      </c>
      <c r="B2996" s="3" t="s">
        <v>179</v>
      </c>
      <c r="C2996" s="3" t="s">
        <v>4287</v>
      </c>
      <c r="D2996" s="8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8322</v>
      </c>
      <c r="R2996" t="s">
        <v>8326</v>
      </c>
      <c r="S2996" s="14">
        <f t="shared" si="232"/>
        <v>42070.047754629632</v>
      </c>
      <c r="T2996" s="14">
        <f t="shared" si="233"/>
        <v>42087.00608796296</v>
      </c>
      <c r="U2996">
        <f t="shared" si="234"/>
        <v>2015</v>
      </c>
    </row>
    <row r="2997" spans="1:21" ht="32" x14ac:dyDescent="0.2">
      <c r="A2997">
        <v>2167</v>
      </c>
      <c r="B2997" s="3" t="s">
        <v>2168</v>
      </c>
      <c r="C2997" s="3" t="s">
        <v>6277</v>
      </c>
      <c r="D2997" s="8">
        <v>150</v>
      </c>
      <c r="E2997" s="6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8328</v>
      </c>
      <c r="R2997" t="s">
        <v>8332</v>
      </c>
      <c r="S2997" s="14">
        <f t="shared" si="232"/>
        <v>41153.066400462965</v>
      </c>
      <c r="T2997" s="14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8324</v>
      </c>
      <c r="R2998" t="s">
        <v>8327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8317</v>
      </c>
      <c r="R2999" t="s">
        <v>8335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8328</v>
      </c>
      <c r="R3000" t="s">
        <v>8355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8">
        <v>20000</v>
      </c>
      <c r="E3001" s="6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8324</v>
      </c>
      <c r="R3001" t="s">
        <v>8327</v>
      </c>
      <c r="S3001" s="14">
        <f t="shared" si="232"/>
        <v>42540.593530092592</v>
      </c>
      <c r="T3001" s="14">
        <f t="shared" si="233"/>
        <v>42570.593530092592</v>
      </c>
      <c r="U3001">
        <f t="shared" si="234"/>
        <v>2016</v>
      </c>
    </row>
    <row r="3002" spans="1:21" ht="64" x14ac:dyDescent="0.2">
      <c r="A3002">
        <v>767</v>
      </c>
      <c r="B3002" s="3" t="s">
        <v>768</v>
      </c>
      <c r="C3002" s="3" t="s">
        <v>4877</v>
      </c>
      <c r="D3002" s="8">
        <v>5000</v>
      </c>
      <c r="E3002" s="6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8312</v>
      </c>
      <c r="R3002" t="s">
        <v>8353</v>
      </c>
      <c r="S3002" s="14">
        <f t="shared" si="232"/>
        <v>42115.143634259264</v>
      </c>
      <c r="T3002" s="14">
        <f t="shared" si="233"/>
        <v>42145.143634259264</v>
      </c>
      <c r="U3002">
        <f t="shared" si="234"/>
        <v>2015</v>
      </c>
    </row>
    <row r="3003" spans="1:21" ht="48" x14ac:dyDescent="0.2">
      <c r="A3003">
        <v>3068</v>
      </c>
      <c r="B3003" s="3" t="s">
        <v>3068</v>
      </c>
      <c r="C3003" s="3" t="s">
        <v>7178</v>
      </c>
      <c r="D3003" s="8">
        <v>250000</v>
      </c>
      <c r="E3003" s="6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8324</v>
      </c>
      <c r="R3003" t="s">
        <v>8325</v>
      </c>
      <c r="S3003" s="14">
        <f t="shared" si="232"/>
        <v>42263.691574074073</v>
      </c>
      <c r="T3003" s="14">
        <f t="shared" si="233"/>
        <v>42293.691574074073</v>
      </c>
      <c r="U3003">
        <f t="shared" si="234"/>
        <v>2015</v>
      </c>
    </row>
    <row r="3004" spans="1:21" ht="32" x14ac:dyDescent="0.2">
      <c r="A3004">
        <v>579</v>
      </c>
      <c r="B3004" s="3" t="s">
        <v>580</v>
      </c>
      <c r="C3004" s="3" t="s">
        <v>4689</v>
      </c>
      <c r="D3004" s="8">
        <v>12000</v>
      </c>
      <c r="E3004" s="6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8309</v>
      </c>
      <c r="R3004" t="s">
        <v>8343</v>
      </c>
      <c r="S3004" s="14">
        <f t="shared" si="232"/>
        <v>41968.852118055554</v>
      </c>
      <c r="T3004" s="14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8324</v>
      </c>
      <c r="R3005" t="s">
        <v>8327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8" x14ac:dyDescent="0.2">
      <c r="A3006">
        <v>862</v>
      </c>
      <c r="B3006" s="3" t="s">
        <v>863</v>
      </c>
      <c r="C3006" s="3" t="s">
        <v>4972</v>
      </c>
      <c r="D3006" s="8">
        <v>50000</v>
      </c>
      <c r="E3006" s="6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8328</v>
      </c>
      <c r="R3006" t="s">
        <v>8351</v>
      </c>
      <c r="S3006" s="14">
        <f t="shared" si="232"/>
        <v>41559.5549537037</v>
      </c>
      <c r="T3006" s="14">
        <f t="shared" si="233"/>
        <v>41589.596620370372</v>
      </c>
      <c r="U3006">
        <f t="shared" si="234"/>
        <v>2013</v>
      </c>
    </row>
    <row r="3007" spans="1:21" ht="48" x14ac:dyDescent="0.2">
      <c r="A3007">
        <v>775</v>
      </c>
      <c r="B3007" s="3" t="s">
        <v>776</v>
      </c>
      <c r="C3007" s="3" t="s">
        <v>4885</v>
      </c>
      <c r="D3007" s="8">
        <v>10000</v>
      </c>
      <c r="E3007" s="6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8312</v>
      </c>
      <c r="R3007" t="s">
        <v>8353</v>
      </c>
      <c r="S3007" s="14">
        <f t="shared" si="232"/>
        <v>40863.060127314813</v>
      </c>
      <c r="T3007" s="14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8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8324</v>
      </c>
      <c r="R3008" t="s">
        <v>8327</v>
      </c>
      <c r="S3008" s="14">
        <f t="shared" si="232"/>
        <v>41793.191875000004</v>
      </c>
      <c r="T3008" s="14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8">
        <v>850</v>
      </c>
      <c r="E3009" s="6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8324</v>
      </c>
      <c r="R3009" t="s">
        <v>8327</v>
      </c>
      <c r="S3009" s="14">
        <f t="shared" si="232"/>
        <v>42132.809953703705</v>
      </c>
      <c r="T3009" s="14">
        <f t="shared" si="233"/>
        <v>42192.809953703705</v>
      </c>
      <c r="U3009">
        <f t="shared" si="234"/>
        <v>2015</v>
      </c>
    </row>
    <row r="3010" spans="1:21" ht="48" x14ac:dyDescent="0.2">
      <c r="A3010">
        <v>1549</v>
      </c>
      <c r="B3010" s="3" t="s">
        <v>1550</v>
      </c>
      <c r="C3010" s="3" t="s">
        <v>5659</v>
      </c>
      <c r="D3010" s="8">
        <v>500</v>
      </c>
      <c r="E3010" s="6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8314</v>
      </c>
      <c r="R3010" t="s">
        <v>8356</v>
      </c>
      <c r="S3010" s="14">
        <f t="shared" si="232"/>
        <v>42281.136099537034</v>
      </c>
      <c r="T3010" s="14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8">
        <v>1000</v>
      </c>
      <c r="E3011" s="6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ROUND(E3011/L3011,2)</f>
        <v>27.5</v>
      </c>
      <c r="Q3011" s="10" t="s">
        <v>8324</v>
      </c>
      <c r="R3011" t="s">
        <v>8327</v>
      </c>
      <c r="S3011" s="14">
        <f t="shared" ref="S3011:S3074" si="237">(((J3011/60)/60)/24)+DATE(1970,1,1)</f>
        <v>42031.666898148149</v>
      </c>
      <c r="T3011" s="14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x14ac:dyDescent="0.2">
      <c r="A3012">
        <v>1106</v>
      </c>
      <c r="B3012" s="3" t="s">
        <v>1107</v>
      </c>
      <c r="C3012" s="3" t="s">
        <v>5216</v>
      </c>
      <c r="D3012" s="8">
        <v>400</v>
      </c>
      <c r="E3012" s="6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8317</v>
      </c>
      <c r="R3012" t="s">
        <v>8335</v>
      </c>
      <c r="S3012" s="14">
        <f t="shared" si="237"/>
        <v>40973.740451388891</v>
      </c>
      <c r="T3012" s="14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8324</v>
      </c>
      <c r="R3013" t="s">
        <v>8327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8" x14ac:dyDescent="0.2">
      <c r="A3014">
        <v>925</v>
      </c>
      <c r="B3014" s="3" t="s">
        <v>926</v>
      </c>
      <c r="C3014" s="3" t="s">
        <v>5035</v>
      </c>
      <c r="D3014" s="8">
        <v>6000</v>
      </c>
      <c r="E3014" s="6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8328</v>
      </c>
      <c r="R3014" t="s">
        <v>8351</v>
      </c>
      <c r="S3014" s="14">
        <f t="shared" si="237"/>
        <v>41575.880914351852</v>
      </c>
      <c r="T3014" s="14">
        <f t="shared" si="238"/>
        <v>41605.922581018516</v>
      </c>
      <c r="U3014">
        <f t="shared" si="239"/>
        <v>2013</v>
      </c>
    </row>
    <row r="3015" spans="1:21" ht="48" x14ac:dyDescent="0.2">
      <c r="A3015">
        <v>903</v>
      </c>
      <c r="B3015" s="3" t="s">
        <v>904</v>
      </c>
      <c r="C3015" s="3" t="s">
        <v>5013</v>
      </c>
      <c r="D3015" s="8">
        <v>5000</v>
      </c>
      <c r="E3015" s="6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8328</v>
      </c>
      <c r="R3015" t="s">
        <v>8351</v>
      </c>
      <c r="S3015" s="14">
        <f t="shared" si="237"/>
        <v>41149.796064814815</v>
      </c>
      <c r="T3015" s="14">
        <f t="shared" si="238"/>
        <v>41175.100694444445</v>
      </c>
      <c r="U3015">
        <f t="shared" si="239"/>
        <v>2012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8309</v>
      </c>
      <c r="R3016" t="s">
        <v>8311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8314</v>
      </c>
      <c r="R3017" t="s">
        <v>8315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8322</v>
      </c>
      <c r="R3018" t="s">
        <v>8340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8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8324</v>
      </c>
      <c r="R3019" t="s">
        <v>8327</v>
      </c>
      <c r="S3019" s="14">
        <f t="shared" si="237"/>
        <v>41906.819513888891</v>
      </c>
      <c r="T3019" s="14">
        <f t="shared" si="238"/>
        <v>41938.838888888888</v>
      </c>
      <c r="U3019">
        <f t="shared" si="239"/>
        <v>2014</v>
      </c>
    </row>
    <row r="3020" spans="1:21" ht="48" x14ac:dyDescent="0.2">
      <c r="A3020">
        <v>2169</v>
      </c>
      <c r="B3020" s="3" t="s">
        <v>2170</v>
      </c>
      <c r="C3020" s="3" t="s">
        <v>6279</v>
      </c>
      <c r="D3020" s="8">
        <v>153</v>
      </c>
      <c r="E3020" s="6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8328</v>
      </c>
      <c r="R3020" t="s">
        <v>8332</v>
      </c>
      <c r="S3020" s="14">
        <f t="shared" si="237"/>
        <v>42793.700821759259</v>
      </c>
      <c r="T3020" s="14">
        <f t="shared" si="238"/>
        <v>42796.700821759259</v>
      </c>
      <c r="U3020">
        <f t="shared" si="239"/>
        <v>2017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8322</v>
      </c>
      <c r="R3021" t="s">
        <v>8338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8328</v>
      </c>
      <c r="R3022" t="s">
        <v>8351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8" x14ac:dyDescent="0.2">
      <c r="A3023">
        <v>2411</v>
      </c>
      <c r="B3023" s="3" t="s">
        <v>2412</v>
      </c>
      <c r="C3023" s="3" t="s">
        <v>6521</v>
      </c>
      <c r="D3023" s="8">
        <v>25000</v>
      </c>
      <c r="E3023" s="6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8320</v>
      </c>
      <c r="R3023" t="s">
        <v>8346</v>
      </c>
      <c r="S3023" s="14">
        <f t="shared" si="237"/>
        <v>42211.732430555552</v>
      </c>
      <c r="T3023" s="14">
        <f t="shared" si="238"/>
        <v>42241.732430555552</v>
      </c>
      <c r="U3023">
        <f t="shared" si="239"/>
        <v>2015</v>
      </c>
    </row>
    <row r="3024" spans="1:21" ht="48" x14ac:dyDescent="0.2">
      <c r="A3024">
        <v>1157</v>
      </c>
      <c r="B3024" s="3" t="s">
        <v>1158</v>
      </c>
      <c r="C3024" s="3" t="s">
        <v>5267</v>
      </c>
      <c r="D3024" s="8">
        <v>10000</v>
      </c>
      <c r="E3024" s="6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8320</v>
      </c>
      <c r="R3024" t="s">
        <v>8346</v>
      </c>
      <c r="S3024" s="14">
        <f t="shared" si="237"/>
        <v>41918.628240740742</v>
      </c>
      <c r="T3024" s="14">
        <f t="shared" si="238"/>
        <v>41978.669907407413</v>
      </c>
      <c r="U3024">
        <f t="shared" si="239"/>
        <v>2014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8324</v>
      </c>
      <c r="R3025" t="s">
        <v>8336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8324</v>
      </c>
      <c r="R3026" t="s">
        <v>8327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8" x14ac:dyDescent="0.2">
      <c r="A3027">
        <v>1485</v>
      </c>
      <c r="B3027" s="3" t="s">
        <v>1486</v>
      </c>
      <c r="C3027" s="3" t="s">
        <v>5595</v>
      </c>
      <c r="D3027" s="8">
        <v>6700</v>
      </c>
      <c r="E3027" s="6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8312</v>
      </c>
      <c r="R3027" t="s">
        <v>8353</v>
      </c>
      <c r="S3027" s="14">
        <f t="shared" si="237"/>
        <v>42130.795983796299</v>
      </c>
      <c r="T3027" s="14">
        <f t="shared" si="238"/>
        <v>42175.795983796299</v>
      </c>
      <c r="U3027">
        <f t="shared" si="239"/>
        <v>2015</v>
      </c>
    </row>
    <row r="3028" spans="1:21" ht="48" x14ac:dyDescent="0.2">
      <c r="A3028">
        <v>511</v>
      </c>
      <c r="B3028" s="3" t="s">
        <v>512</v>
      </c>
      <c r="C3028" s="3" t="s">
        <v>4621</v>
      </c>
      <c r="D3028" s="8">
        <v>5000</v>
      </c>
      <c r="E3028" s="6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8322</v>
      </c>
      <c r="R3028" t="s">
        <v>8340</v>
      </c>
      <c r="S3028" s="14">
        <f t="shared" si="237"/>
        <v>41340.303032407406</v>
      </c>
      <c r="T3028" s="14">
        <f t="shared" si="238"/>
        <v>41370.261365740742</v>
      </c>
      <c r="U3028">
        <f t="shared" si="239"/>
        <v>2013</v>
      </c>
    </row>
    <row r="3029" spans="1:21" ht="48" x14ac:dyDescent="0.2">
      <c r="A3029">
        <v>2775</v>
      </c>
      <c r="B3029" s="3" t="s">
        <v>2775</v>
      </c>
      <c r="C3029" s="3" t="s">
        <v>6885</v>
      </c>
      <c r="D3029" s="8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8312</v>
      </c>
      <c r="R3029" t="s">
        <v>8357</v>
      </c>
      <c r="S3029" s="14">
        <f t="shared" si="237"/>
        <v>40863.013356481482</v>
      </c>
      <c r="T3029" s="14">
        <f t="shared" si="238"/>
        <v>40893.013356481482</v>
      </c>
      <c r="U3029">
        <f t="shared" si="239"/>
        <v>2011</v>
      </c>
    </row>
    <row r="3030" spans="1:21" ht="48" x14ac:dyDescent="0.2">
      <c r="A3030">
        <v>1716</v>
      </c>
      <c r="B3030" s="3" t="s">
        <v>1717</v>
      </c>
      <c r="C3030" s="3" t="s">
        <v>5826</v>
      </c>
      <c r="D3030" s="8">
        <v>2000</v>
      </c>
      <c r="E3030" s="6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8328</v>
      </c>
      <c r="R3030" t="s">
        <v>8331</v>
      </c>
      <c r="S3030" s="14">
        <f t="shared" si="237"/>
        <v>42673.577534722222</v>
      </c>
      <c r="T3030" s="14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8324</v>
      </c>
      <c r="R3031" t="s">
        <v>8327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8322</v>
      </c>
      <c r="R3032" t="s">
        <v>8340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8324</v>
      </c>
      <c r="R3033" t="s">
        <v>8327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48" x14ac:dyDescent="0.2">
      <c r="A3034">
        <v>2569</v>
      </c>
      <c r="B3034" s="3" t="s">
        <v>2569</v>
      </c>
      <c r="C3034" s="3" t="s">
        <v>6679</v>
      </c>
      <c r="D3034" s="8">
        <v>6500</v>
      </c>
      <c r="E3034" s="6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8320</v>
      </c>
      <c r="R3034" t="s">
        <v>8346</v>
      </c>
      <c r="S3034" s="14">
        <f t="shared" si="237"/>
        <v>42234.105462962965</v>
      </c>
      <c r="T3034" s="14">
        <f t="shared" si="238"/>
        <v>42264.105462962965</v>
      </c>
      <c r="U3034">
        <f t="shared" si="239"/>
        <v>2015</v>
      </c>
    </row>
    <row r="3035" spans="1:21" ht="16" x14ac:dyDescent="0.2">
      <c r="A3035">
        <v>1456</v>
      </c>
      <c r="B3035" s="3" t="s">
        <v>1457</v>
      </c>
      <c r="C3035" s="3" t="s">
        <v>5566</v>
      </c>
      <c r="D3035" s="8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8312</v>
      </c>
      <c r="R3035" t="s">
        <v>8349</v>
      </c>
      <c r="S3035" s="14">
        <f t="shared" si="237"/>
        <v>42708.668576388889</v>
      </c>
      <c r="T3035" s="14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8324</v>
      </c>
      <c r="R3036" t="s">
        <v>8327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8309</v>
      </c>
      <c r="R3037" t="s">
        <v>8343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8" x14ac:dyDescent="0.2">
      <c r="A3038">
        <v>3069</v>
      </c>
      <c r="B3038" s="3" t="s">
        <v>3069</v>
      </c>
      <c r="C3038" s="3" t="s">
        <v>7179</v>
      </c>
      <c r="D3038" s="8">
        <v>1000</v>
      </c>
      <c r="E3038" s="6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8324</v>
      </c>
      <c r="R3038" t="s">
        <v>8325</v>
      </c>
      <c r="S3038" s="14">
        <f t="shared" si="237"/>
        <v>41957.833726851852</v>
      </c>
      <c r="T3038" s="14">
        <f t="shared" si="238"/>
        <v>41987.833726851852</v>
      </c>
      <c r="U3038">
        <f t="shared" si="239"/>
        <v>2014</v>
      </c>
    </row>
    <row r="3039" spans="1:21" ht="48" x14ac:dyDescent="0.2">
      <c r="A3039">
        <v>472</v>
      </c>
      <c r="B3039" s="3" t="s">
        <v>473</v>
      </c>
      <c r="C3039" s="3" t="s">
        <v>4582</v>
      </c>
      <c r="D3039" s="8">
        <v>800</v>
      </c>
      <c r="E3039" s="6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8322</v>
      </c>
      <c r="R3039" t="s">
        <v>8340</v>
      </c>
      <c r="S3039" s="14">
        <f t="shared" si="237"/>
        <v>41844.922662037039</v>
      </c>
      <c r="T3039" s="14">
        <f t="shared" si="238"/>
        <v>41874.922662037039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8322</v>
      </c>
      <c r="R3040" t="s">
        <v>8338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8309</v>
      </c>
      <c r="R3041" t="s">
        <v>8343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8314</v>
      </c>
      <c r="R3042" t="s">
        <v>8354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8312</v>
      </c>
      <c r="R3043" t="s">
        <v>8357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8322</v>
      </c>
      <c r="R3044" t="s">
        <v>8340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8324</v>
      </c>
      <c r="R3045" t="s">
        <v>8327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8324</v>
      </c>
      <c r="R3046" t="s">
        <v>8327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8">
        <v>60000</v>
      </c>
      <c r="E3047" s="6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8324</v>
      </c>
      <c r="R3047" t="s">
        <v>8327</v>
      </c>
      <c r="S3047" s="14">
        <f t="shared" si="237"/>
        <v>41863.359282407408</v>
      </c>
      <c r="T3047" s="14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8">
        <v>9500</v>
      </c>
      <c r="E3048" s="6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8324</v>
      </c>
      <c r="R3048" t="s">
        <v>8327</v>
      </c>
      <c r="S3048" s="14">
        <f t="shared" si="237"/>
        <v>41787.681527777779</v>
      </c>
      <c r="T3048" s="14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8">
        <v>2500</v>
      </c>
      <c r="E3049" s="6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8324</v>
      </c>
      <c r="R3049" t="s">
        <v>8327</v>
      </c>
      <c r="S3049" s="14">
        <f t="shared" si="237"/>
        <v>42136.092488425929</v>
      </c>
      <c r="T3049" s="14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8">
        <v>2500</v>
      </c>
      <c r="E3050" s="6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8324</v>
      </c>
      <c r="R3050" t="s">
        <v>8327</v>
      </c>
      <c r="S3050" s="14">
        <f t="shared" si="237"/>
        <v>42657.38726851852</v>
      </c>
      <c r="T3050" s="14">
        <f t="shared" si="238"/>
        <v>42687.428935185191</v>
      </c>
      <c r="U3050">
        <f t="shared" si="239"/>
        <v>2016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8322</v>
      </c>
      <c r="R3051" t="s">
        <v>8340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8" x14ac:dyDescent="0.2">
      <c r="A3052">
        <v>2679</v>
      </c>
      <c r="B3052" s="3" t="s">
        <v>2679</v>
      </c>
      <c r="C3052" s="3" t="s">
        <v>6789</v>
      </c>
      <c r="D3052" s="8">
        <v>40000</v>
      </c>
      <c r="E3052" s="6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8309</v>
      </c>
      <c r="R3052" t="s">
        <v>8341</v>
      </c>
      <c r="S3052" s="14">
        <f t="shared" si="237"/>
        <v>42033.001087962963</v>
      </c>
      <c r="T3052" s="14">
        <f t="shared" si="238"/>
        <v>42063.001087962963</v>
      </c>
      <c r="U3052">
        <f t="shared" si="239"/>
        <v>2015</v>
      </c>
    </row>
    <row r="3053" spans="1:21" ht="48" x14ac:dyDescent="0.2">
      <c r="A3053">
        <v>1225</v>
      </c>
      <c r="B3053" s="3" t="s">
        <v>1226</v>
      </c>
      <c r="C3053" s="3" t="s">
        <v>5335</v>
      </c>
      <c r="D3053" s="8">
        <v>3000</v>
      </c>
      <c r="E3053" s="6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8328</v>
      </c>
      <c r="R3053" t="s">
        <v>8355</v>
      </c>
      <c r="S3053" s="14">
        <f t="shared" si="237"/>
        <v>41509.905995370369</v>
      </c>
      <c r="T3053" s="14">
        <f t="shared" si="238"/>
        <v>41569.905995370369</v>
      </c>
      <c r="U3053">
        <f t="shared" si="239"/>
        <v>2013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8309</v>
      </c>
      <c r="R3054" t="s">
        <v>8343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8328</v>
      </c>
      <c r="R3055" t="s">
        <v>8351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8324</v>
      </c>
      <c r="R3056" t="s">
        <v>8327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8">
        <v>1500</v>
      </c>
      <c r="E3057" s="6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8324</v>
      </c>
      <c r="R3057" t="s">
        <v>8327</v>
      </c>
      <c r="S3057" s="14">
        <f t="shared" si="237"/>
        <v>42620.91097222222</v>
      </c>
      <c r="T3057" s="14">
        <f t="shared" si="238"/>
        <v>42650.91097222222</v>
      </c>
      <c r="U3057">
        <f t="shared" si="239"/>
        <v>2016</v>
      </c>
    </row>
    <row r="3058" spans="1:21" ht="48" x14ac:dyDescent="0.2">
      <c r="A3058">
        <v>222</v>
      </c>
      <c r="B3058" s="3" t="s">
        <v>224</v>
      </c>
      <c r="C3058" s="3" t="s">
        <v>4332</v>
      </c>
      <c r="D3058" s="8">
        <v>1000</v>
      </c>
      <c r="E3058" s="6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8322</v>
      </c>
      <c r="R3058" t="s">
        <v>8326</v>
      </c>
      <c r="S3058" s="14">
        <f t="shared" si="237"/>
        <v>42031.769884259258</v>
      </c>
      <c r="T3058" s="14">
        <f t="shared" si="238"/>
        <v>42090.110416666663</v>
      </c>
      <c r="U3058">
        <f t="shared" si="239"/>
        <v>2015</v>
      </c>
    </row>
    <row r="3059" spans="1:21" ht="48" x14ac:dyDescent="0.2">
      <c r="A3059">
        <v>1067</v>
      </c>
      <c r="B3059" s="3" t="s">
        <v>1068</v>
      </c>
      <c r="C3059" s="3" t="s">
        <v>5177</v>
      </c>
      <c r="D3059" s="8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8317</v>
      </c>
      <c r="R3059" t="s">
        <v>8335</v>
      </c>
      <c r="S3059" s="14">
        <f t="shared" si="237"/>
        <v>41599.855682870373</v>
      </c>
      <c r="T3059" s="14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8">
        <v>400</v>
      </c>
      <c r="E3060" s="6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8324</v>
      </c>
      <c r="R3060" t="s">
        <v>8327</v>
      </c>
      <c r="S3060" s="14">
        <f t="shared" si="237"/>
        <v>42047.07640046296</v>
      </c>
      <c r="T3060" s="14">
        <f t="shared" si="238"/>
        <v>42077.034733796296</v>
      </c>
      <c r="U3060">
        <f t="shared" si="239"/>
        <v>2015</v>
      </c>
    </row>
    <row r="3061" spans="1:21" ht="48" x14ac:dyDescent="0.2">
      <c r="A3061">
        <v>3188</v>
      </c>
      <c r="B3061" s="3" t="s">
        <v>3188</v>
      </c>
      <c r="C3061" s="3" t="s">
        <v>7298</v>
      </c>
      <c r="D3061" s="8">
        <v>200</v>
      </c>
      <c r="E3061" s="6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8324</v>
      </c>
      <c r="R3061" t="s">
        <v>8336</v>
      </c>
      <c r="S3061" s="14">
        <f t="shared" si="237"/>
        <v>42144.415532407409</v>
      </c>
      <c r="T3061" s="14">
        <f t="shared" si="238"/>
        <v>42165.415532407409</v>
      </c>
      <c r="U3061">
        <f t="shared" si="239"/>
        <v>2015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8324</v>
      </c>
      <c r="R3062" t="s">
        <v>8336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8" x14ac:dyDescent="0.2">
      <c r="A3063">
        <v>3120</v>
      </c>
      <c r="B3063" s="3" t="s">
        <v>3120</v>
      </c>
      <c r="C3063" s="3" t="s">
        <v>7230</v>
      </c>
      <c r="D3063" s="8">
        <v>1300000</v>
      </c>
      <c r="E3063" s="6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8324</v>
      </c>
      <c r="R3063" t="s">
        <v>8325</v>
      </c>
      <c r="S3063" s="14">
        <f t="shared" si="237"/>
        <v>42435.942083333335</v>
      </c>
      <c r="T3063" s="14">
        <f t="shared" si="238"/>
        <v>42495.900416666671</v>
      </c>
      <c r="U3063">
        <f t="shared" si="239"/>
        <v>2016</v>
      </c>
    </row>
    <row r="3064" spans="1:21" ht="32" x14ac:dyDescent="0.2">
      <c r="A3064">
        <v>2138</v>
      </c>
      <c r="B3064" s="3" t="s">
        <v>2139</v>
      </c>
      <c r="C3064" s="3" t="s">
        <v>6248</v>
      </c>
      <c r="D3064" s="8">
        <v>1000</v>
      </c>
      <c r="E3064" s="6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8317</v>
      </c>
      <c r="R3064" t="s">
        <v>8335</v>
      </c>
      <c r="S3064" s="14">
        <f t="shared" si="237"/>
        <v>41557.013182870374</v>
      </c>
      <c r="T3064" s="14">
        <f t="shared" si="238"/>
        <v>41587.054849537039</v>
      </c>
      <c r="U3064">
        <f t="shared" si="239"/>
        <v>2013</v>
      </c>
    </row>
    <row r="3065" spans="1:21" ht="32" x14ac:dyDescent="0.2">
      <c r="A3065">
        <v>3088</v>
      </c>
      <c r="B3065" s="3" t="s">
        <v>3088</v>
      </c>
      <c r="C3065" s="3" t="s">
        <v>7198</v>
      </c>
      <c r="D3065" s="8">
        <v>65000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8324</v>
      </c>
      <c r="R3065" t="s">
        <v>8325</v>
      </c>
      <c r="S3065" s="14">
        <f t="shared" si="237"/>
        <v>41981.57230324074</v>
      </c>
      <c r="T3065" s="14">
        <f t="shared" si="238"/>
        <v>42012.570138888885</v>
      </c>
      <c r="U3065">
        <f t="shared" si="239"/>
        <v>2014</v>
      </c>
    </row>
    <row r="3066" spans="1:21" ht="48" x14ac:dyDescent="0.2">
      <c r="A3066">
        <v>953</v>
      </c>
      <c r="B3066" s="3" t="s">
        <v>954</v>
      </c>
      <c r="C3066" s="3" t="s">
        <v>5063</v>
      </c>
      <c r="D3066" s="8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8309</v>
      </c>
      <c r="R3066" t="s">
        <v>8311</v>
      </c>
      <c r="S3066" s="14">
        <f t="shared" si="237"/>
        <v>41999.164340277777</v>
      </c>
      <c r="T3066" s="14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8324</v>
      </c>
      <c r="R3067" t="s">
        <v>8327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48" x14ac:dyDescent="0.2">
      <c r="A3068">
        <v>1138</v>
      </c>
      <c r="B3068" s="3" t="s">
        <v>1139</v>
      </c>
      <c r="C3068" s="3" t="s">
        <v>5248</v>
      </c>
      <c r="D3068" s="8">
        <v>35000</v>
      </c>
      <c r="E3068" s="6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8317</v>
      </c>
      <c r="R3068" t="s">
        <v>8345</v>
      </c>
      <c r="S3068" s="14">
        <f t="shared" si="237"/>
        <v>42736.9066087963</v>
      </c>
      <c r="T3068" s="14">
        <f t="shared" si="238"/>
        <v>42756.9066087963</v>
      </c>
      <c r="U3068">
        <f t="shared" si="239"/>
        <v>2017</v>
      </c>
    </row>
    <row r="3069" spans="1:21" ht="48" x14ac:dyDescent="0.2">
      <c r="A3069">
        <v>1866</v>
      </c>
      <c r="B3069" s="3" t="s">
        <v>1867</v>
      </c>
      <c r="C3069" s="3" t="s">
        <v>5976</v>
      </c>
      <c r="D3069" s="8">
        <v>25000</v>
      </c>
      <c r="E3069" s="6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8317</v>
      </c>
      <c r="R3069" t="s">
        <v>8345</v>
      </c>
      <c r="S3069" s="14">
        <f t="shared" si="237"/>
        <v>42742.246493055558</v>
      </c>
      <c r="T3069" s="14">
        <f t="shared" si="238"/>
        <v>42795.166666666672</v>
      </c>
      <c r="U3069">
        <f t="shared" si="239"/>
        <v>2017</v>
      </c>
    </row>
    <row r="3070" spans="1:21" ht="48" x14ac:dyDescent="0.2">
      <c r="A3070">
        <v>3087</v>
      </c>
      <c r="B3070" s="3" t="s">
        <v>3087</v>
      </c>
      <c r="C3070" s="3" t="s">
        <v>7197</v>
      </c>
      <c r="D3070" s="8">
        <v>20000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8324</v>
      </c>
      <c r="R3070" t="s">
        <v>8325</v>
      </c>
      <c r="S3070" s="14">
        <f t="shared" si="237"/>
        <v>42665.150347222225</v>
      </c>
      <c r="T3070" s="14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8">
        <v>15000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8324</v>
      </c>
      <c r="R3071" t="s">
        <v>8327</v>
      </c>
      <c r="S3071" s="14">
        <f t="shared" si="237"/>
        <v>41878.911550925928</v>
      </c>
      <c r="T3071" s="14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8">
        <v>10000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8324</v>
      </c>
      <c r="R3072" t="s">
        <v>8327</v>
      </c>
      <c r="S3072" s="14">
        <f t="shared" si="237"/>
        <v>41843.775011574071</v>
      </c>
      <c r="T3072" s="14">
        <f t="shared" si="238"/>
        <v>41863.775011574071</v>
      </c>
      <c r="U3072">
        <f t="shared" si="239"/>
        <v>2014</v>
      </c>
    </row>
    <row r="3073" spans="1:21" ht="48" x14ac:dyDescent="0.2">
      <c r="A3073">
        <v>890</v>
      </c>
      <c r="B3073" s="3" t="s">
        <v>891</v>
      </c>
      <c r="C3073" s="3" t="s">
        <v>5000</v>
      </c>
      <c r="D3073" s="8">
        <v>3000</v>
      </c>
      <c r="E3073" s="6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8328</v>
      </c>
      <c r="R3073" t="s">
        <v>8329</v>
      </c>
      <c r="S3073" s="14">
        <f t="shared" si="237"/>
        <v>41569.698831018519</v>
      </c>
      <c r="T3073" s="14">
        <f t="shared" si="238"/>
        <v>41599.740497685183</v>
      </c>
      <c r="U3073">
        <f t="shared" si="239"/>
        <v>2013</v>
      </c>
    </row>
    <row r="3074" spans="1:21" ht="48" x14ac:dyDescent="0.2">
      <c r="A3074">
        <v>434</v>
      </c>
      <c r="B3074" s="3" t="s">
        <v>435</v>
      </c>
      <c r="C3074" s="3" t="s">
        <v>4544</v>
      </c>
      <c r="D3074" s="8">
        <v>2500</v>
      </c>
      <c r="E3074" s="6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8322</v>
      </c>
      <c r="R3074" t="s">
        <v>8340</v>
      </c>
      <c r="S3074" s="14">
        <f t="shared" si="237"/>
        <v>41576.834513888891</v>
      </c>
      <c r="T3074" s="14">
        <f t="shared" si="238"/>
        <v>41609.876180555555</v>
      </c>
      <c r="U3074">
        <f t="shared" si="239"/>
        <v>2013</v>
      </c>
    </row>
    <row r="3075" spans="1:21" ht="48" x14ac:dyDescent="0.2">
      <c r="A3075">
        <v>1572</v>
      </c>
      <c r="B3075" s="3" t="s">
        <v>1573</v>
      </c>
      <c r="C3075" s="3" t="s">
        <v>5682</v>
      </c>
      <c r="D3075" s="8">
        <v>2500</v>
      </c>
      <c r="E3075" s="6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ROUND(E3075/L3075,2)</f>
        <v>41.67</v>
      </c>
      <c r="Q3075" s="10" t="s">
        <v>8312</v>
      </c>
      <c r="R3075" t="s">
        <v>8350</v>
      </c>
      <c r="S3075" s="14">
        <f t="shared" ref="S3075:S3138" si="242">(((J3075/60)/60)/24)+DATE(1970,1,1)</f>
        <v>42404.033090277779</v>
      </c>
      <c r="T3075" s="14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8309</v>
      </c>
      <c r="R3076" t="s">
        <v>8316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8324</v>
      </c>
      <c r="R3077" t="s">
        <v>8327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8309</v>
      </c>
      <c r="R3078" t="s">
        <v>8343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8328</v>
      </c>
      <c r="R3079" t="s">
        <v>8351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8">
        <v>60000</v>
      </c>
      <c r="E3080" s="6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8324</v>
      </c>
      <c r="R3080" t="s">
        <v>8327</v>
      </c>
      <c r="S3080" s="14">
        <f t="shared" si="242"/>
        <v>41843.664618055554</v>
      </c>
      <c r="T3080" s="14">
        <f t="shared" si="243"/>
        <v>41855.666666666664</v>
      </c>
      <c r="U3080">
        <f t="shared" si="244"/>
        <v>2014</v>
      </c>
    </row>
    <row r="3081" spans="1:21" ht="48" x14ac:dyDescent="0.2">
      <c r="A3081">
        <v>2567</v>
      </c>
      <c r="B3081" s="3" t="s">
        <v>2567</v>
      </c>
      <c r="C3081" s="3" t="s">
        <v>6677</v>
      </c>
      <c r="D3081" s="8">
        <v>45000</v>
      </c>
      <c r="E3081" s="6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8320</v>
      </c>
      <c r="R3081" t="s">
        <v>8346</v>
      </c>
      <c r="S3081" s="14">
        <f t="shared" si="242"/>
        <v>42087.878912037035</v>
      </c>
      <c r="T3081" s="14">
        <f t="shared" si="243"/>
        <v>42117.878912037035</v>
      </c>
      <c r="U3081">
        <f t="shared" si="244"/>
        <v>2015</v>
      </c>
    </row>
    <row r="3082" spans="1:21" ht="48" x14ac:dyDescent="0.2">
      <c r="A3082">
        <v>933</v>
      </c>
      <c r="B3082" s="3" t="s">
        <v>934</v>
      </c>
      <c r="C3082" s="3" t="s">
        <v>5043</v>
      </c>
      <c r="D3082" s="8">
        <v>2000</v>
      </c>
      <c r="E3082" s="6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8328</v>
      </c>
      <c r="R3082" t="s">
        <v>8351</v>
      </c>
      <c r="S3082" s="14">
        <f t="shared" si="242"/>
        <v>41711.169085648151</v>
      </c>
      <c r="T3082" s="14">
        <f t="shared" si="243"/>
        <v>41771.169085648151</v>
      </c>
      <c r="U3082">
        <f t="shared" si="244"/>
        <v>2014</v>
      </c>
    </row>
    <row r="3083" spans="1:21" ht="32" x14ac:dyDescent="0.2">
      <c r="A3083">
        <v>2362</v>
      </c>
      <c r="B3083" s="3" t="s">
        <v>2363</v>
      </c>
      <c r="C3083" s="3" t="s">
        <v>6472</v>
      </c>
      <c r="D3083" s="8">
        <v>420</v>
      </c>
      <c r="E3083" s="6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8309</v>
      </c>
      <c r="R3083" t="s">
        <v>8343</v>
      </c>
      <c r="S3083" s="14">
        <f t="shared" si="242"/>
        <v>41954.688310185185</v>
      </c>
      <c r="T3083" s="14">
        <f t="shared" si="243"/>
        <v>41984.688310185185</v>
      </c>
      <c r="U3083">
        <f t="shared" si="244"/>
        <v>2014</v>
      </c>
    </row>
    <row r="3084" spans="1:21" ht="48" x14ac:dyDescent="0.2">
      <c r="A3084">
        <v>2323</v>
      </c>
      <c r="B3084" s="3" t="s">
        <v>2324</v>
      </c>
      <c r="C3084" s="3" t="s">
        <v>6433</v>
      </c>
      <c r="D3084" s="8">
        <v>250</v>
      </c>
      <c r="E3084" s="6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8320</v>
      </c>
      <c r="R3084" t="s">
        <v>8321</v>
      </c>
      <c r="S3084" s="14">
        <f t="shared" si="242"/>
        <v>42807.755173611105</v>
      </c>
      <c r="T3084" s="14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8">
        <v>70</v>
      </c>
      <c r="E3085" s="6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8324</v>
      </c>
      <c r="R3085" t="s">
        <v>8327</v>
      </c>
      <c r="S3085" s="14">
        <f t="shared" si="242"/>
        <v>42425.730671296296</v>
      </c>
      <c r="T3085" s="14">
        <f t="shared" si="243"/>
        <v>42442.5</v>
      </c>
      <c r="U3085">
        <f t="shared" si="244"/>
        <v>2016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8317</v>
      </c>
      <c r="R3086" t="s">
        <v>8335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8324</v>
      </c>
      <c r="R3087" t="s">
        <v>8327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8" x14ac:dyDescent="0.2">
      <c r="A3088">
        <v>3789</v>
      </c>
      <c r="B3088" s="3" t="s">
        <v>3786</v>
      </c>
      <c r="C3088" s="3" t="s">
        <v>7899</v>
      </c>
      <c r="D3088" s="8">
        <v>3550</v>
      </c>
      <c r="E3088" s="6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8324</v>
      </c>
      <c r="R3088" t="s">
        <v>8336</v>
      </c>
      <c r="S3088" s="14">
        <f t="shared" si="242"/>
        <v>42138.798819444448</v>
      </c>
      <c r="T3088" s="14">
        <f t="shared" si="243"/>
        <v>42170.798819444448</v>
      </c>
      <c r="U3088">
        <f t="shared" si="244"/>
        <v>2015</v>
      </c>
    </row>
    <row r="3089" spans="1:21" ht="48" x14ac:dyDescent="0.2">
      <c r="A3089">
        <v>1233</v>
      </c>
      <c r="B3089" s="3" t="s">
        <v>1234</v>
      </c>
      <c r="C3089" s="3" t="s">
        <v>5343</v>
      </c>
      <c r="D3089" s="8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8328</v>
      </c>
      <c r="R3089" t="s">
        <v>8355</v>
      </c>
      <c r="S3089" s="14">
        <f t="shared" si="242"/>
        <v>40939.948773148149</v>
      </c>
      <c r="T3089" s="14">
        <f t="shared" si="243"/>
        <v>40960.948773148149</v>
      </c>
      <c r="U3089">
        <f t="shared" si="244"/>
        <v>2012</v>
      </c>
    </row>
    <row r="3090" spans="1:21" ht="16" x14ac:dyDescent="0.2">
      <c r="A3090">
        <v>3122</v>
      </c>
      <c r="B3090" s="3" t="s">
        <v>3122</v>
      </c>
      <c r="C3090" s="3" t="s">
        <v>7232</v>
      </c>
      <c r="D3090" s="8">
        <v>199</v>
      </c>
      <c r="E3090" s="6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8324</v>
      </c>
      <c r="R3090" t="s">
        <v>8325</v>
      </c>
      <c r="S3090" s="14">
        <f t="shared" si="242"/>
        <v>42678.932083333333</v>
      </c>
      <c r="T3090" s="14">
        <f t="shared" si="243"/>
        <v>42683.973750000005</v>
      </c>
      <c r="U3090">
        <f t="shared" si="244"/>
        <v>2016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8322</v>
      </c>
      <c r="R3091" t="s">
        <v>8338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48" x14ac:dyDescent="0.2">
      <c r="A3092">
        <v>2155</v>
      </c>
      <c r="B3092" s="3" t="s">
        <v>2156</v>
      </c>
      <c r="C3092" s="3" t="s">
        <v>6265</v>
      </c>
      <c r="D3092" s="8">
        <v>5000</v>
      </c>
      <c r="E3092" s="6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8317</v>
      </c>
      <c r="R3092" t="s">
        <v>8335</v>
      </c>
      <c r="S3092" s="14">
        <f t="shared" si="242"/>
        <v>42430.747511574074</v>
      </c>
      <c r="T3092" s="14">
        <f t="shared" si="243"/>
        <v>42460.70584490741</v>
      </c>
      <c r="U3092">
        <f t="shared" si="244"/>
        <v>2016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8317</v>
      </c>
      <c r="R3093" t="s">
        <v>8335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8" x14ac:dyDescent="0.2">
      <c r="A3094">
        <v>593</v>
      </c>
      <c r="B3094" s="3" t="s">
        <v>594</v>
      </c>
      <c r="C3094" s="3" t="s">
        <v>4703</v>
      </c>
      <c r="D3094" s="8">
        <v>500</v>
      </c>
      <c r="E3094" s="6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8309</v>
      </c>
      <c r="R3094" t="s">
        <v>8343</v>
      </c>
      <c r="S3094" s="14">
        <f t="shared" si="242"/>
        <v>42070.677604166667</v>
      </c>
      <c r="T3094" s="14">
        <f t="shared" si="243"/>
        <v>42100.635937500003</v>
      </c>
      <c r="U3094">
        <f t="shared" si="244"/>
        <v>2015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8322</v>
      </c>
      <c r="R3095" t="s">
        <v>8340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8328</v>
      </c>
      <c r="R3096" t="s">
        <v>8329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8" x14ac:dyDescent="0.2">
      <c r="A3097">
        <v>3198</v>
      </c>
      <c r="B3097" s="3" t="s">
        <v>3198</v>
      </c>
      <c r="C3097" s="3" t="s">
        <v>7308</v>
      </c>
      <c r="D3097" s="8">
        <v>30000</v>
      </c>
      <c r="E3097" s="6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8324</v>
      </c>
      <c r="R3097" t="s">
        <v>8336</v>
      </c>
      <c r="S3097" s="14">
        <f t="shared" si="242"/>
        <v>42013.424502314811</v>
      </c>
      <c r="T3097" s="14">
        <f t="shared" si="243"/>
        <v>42051.424502314811</v>
      </c>
      <c r="U3097">
        <f t="shared" si="244"/>
        <v>2015</v>
      </c>
    </row>
    <row r="3098" spans="1:21" ht="32" x14ac:dyDescent="0.2">
      <c r="A3098">
        <v>2749</v>
      </c>
      <c r="B3098" s="3" t="s">
        <v>2749</v>
      </c>
      <c r="C3098" s="3" t="s">
        <v>6859</v>
      </c>
      <c r="D3098" s="8">
        <v>10000</v>
      </c>
      <c r="E3098" s="6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8312</v>
      </c>
      <c r="R3098" t="s">
        <v>8357</v>
      </c>
      <c r="S3098" s="14">
        <f t="shared" si="242"/>
        <v>42068.799039351856</v>
      </c>
      <c r="T3098" s="14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8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8324</v>
      </c>
      <c r="R3099" t="s">
        <v>8327</v>
      </c>
      <c r="S3099" s="14">
        <f t="shared" si="242"/>
        <v>42069.903437500005</v>
      </c>
      <c r="T3099" s="14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8">
        <v>5000</v>
      </c>
      <c r="E3100" s="6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8324</v>
      </c>
      <c r="R3100" t="s">
        <v>8327</v>
      </c>
      <c r="S3100" s="14">
        <f t="shared" si="242"/>
        <v>41991.022488425922</v>
      </c>
      <c r="T3100" s="14">
        <f t="shared" si="243"/>
        <v>42015.041666666672</v>
      </c>
      <c r="U3100">
        <f t="shared" si="244"/>
        <v>2014</v>
      </c>
    </row>
    <row r="3101" spans="1:21" ht="48" x14ac:dyDescent="0.2">
      <c r="A3101">
        <v>232</v>
      </c>
      <c r="B3101" s="3" t="s">
        <v>234</v>
      </c>
      <c r="C3101" s="3" t="s">
        <v>4342</v>
      </c>
      <c r="D3101" s="8">
        <v>4000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8322</v>
      </c>
      <c r="R3101" t="s">
        <v>8326</v>
      </c>
      <c r="S3101" s="14">
        <f t="shared" si="242"/>
        <v>42032.82576388889</v>
      </c>
      <c r="T3101" s="14">
        <f t="shared" si="243"/>
        <v>42062.82576388889</v>
      </c>
      <c r="U3101">
        <f t="shared" si="244"/>
        <v>2015</v>
      </c>
    </row>
    <row r="3102" spans="1:21" ht="48" x14ac:dyDescent="0.2">
      <c r="A3102">
        <v>1735</v>
      </c>
      <c r="B3102" s="3" t="s">
        <v>1736</v>
      </c>
      <c r="C3102" s="3" t="s">
        <v>5845</v>
      </c>
      <c r="D3102" s="8">
        <v>1000</v>
      </c>
      <c r="E3102" s="6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8328</v>
      </c>
      <c r="R3102" t="s">
        <v>8331</v>
      </c>
      <c r="S3102" s="14">
        <f t="shared" si="242"/>
        <v>42559.814178240747</v>
      </c>
      <c r="T3102" s="14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8324</v>
      </c>
      <c r="R3103" t="s">
        <v>8327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8317</v>
      </c>
      <c r="R3104" t="s">
        <v>8335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32" x14ac:dyDescent="0.2">
      <c r="A3105">
        <v>2351</v>
      </c>
      <c r="B3105" s="3" t="s">
        <v>2352</v>
      </c>
      <c r="C3105" s="3" t="s">
        <v>6461</v>
      </c>
      <c r="D3105" s="8">
        <v>18900</v>
      </c>
      <c r="E3105" s="6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8309</v>
      </c>
      <c r="R3105" t="s">
        <v>8343</v>
      </c>
      <c r="S3105" s="14">
        <f t="shared" si="242"/>
        <v>42094.101145833338</v>
      </c>
      <c r="T3105" s="14">
        <f t="shared" si="243"/>
        <v>42124.101145833338</v>
      </c>
      <c r="U3105">
        <f t="shared" si="244"/>
        <v>2015</v>
      </c>
    </row>
    <row r="3106" spans="1:21" ht="48" x14ac:dyDescent="0.2">
      <c r="A3106">
        <v>2326</v>
      </c>
      <c r="B3106" s="3" t="s">
        <v>2327</v>
      </c>
      <c r="C3106" s="3" t="s">
        <v>6436</v>
      </c>
      <c r="D3106" s="8">
        <v>15000</v>
      </c>
      <c r="E3106" s="6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8320</v>
      </c>
      <c r="R3106" t="s">
        <v>8321</v>
      </c>
      <c r="S3106" s="14">
        <f t="shared" si="242"/>
        <v>42804.034120370372</v>
      </c>
      <c r="T3106" s="14">
        <f t="shared" si="243"/>
        <v>42855.708333333328</v>
      </c>
      <c r="U3106">
        <f t="shared" si="244"/>
        <v>2017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8314</v>
      </c>
      <c r="R3107" t="s">
        <v>8315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8" x14ac:dyDescent="0.2">
      <c r="A3108">
        <v>1322</v>
      </c>
      <c r="B3108" s="3" t="s">
        <v>1323</v>
      </c>
      <c r="C3108" s="3" t="s">
        <v>5432</v>
      </c>
      <c r="D3108" s="8">
        <v>35000</v>
      </c>
      <c r="E3108" s="6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8309</v>
      </c>
      <c r="R3108" t="s">
        <v>8311</v>
      </c>
      <c r="S3108" s="14">
        <f t="shared" si="242"/>
        <v>42115.656539351854</v>
      </c>
      <c r="T3108" s="14">
        <f t="shared" si="243"/>
        <v>42145.656539351854</v>
      </c>
      <c r="U3108">
        <f t="shared" si="244"/>
        <v>2015</v>
      </c>
    </row>
    <row r="3109" spans="1:21" ht="48" x14ac:dyDescent="0.2">
      <c r="A3109">
        <v>571</v>
      </c>
      <c r="B3109" s="3" t="s">
        <v>572</v>
      </c>
      <c r="C3109" s="3" t="s">
        <v>4681</v>
      </c>
      <c r="D3109" s="8">
        <v>25000</v>
      </c>
      <c r="E3109" s="6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8309</v>
      </c>
      <c r="R3109" t="s">
        <v>8343</v>
      </c>
      <c r="S3109" s="14">
        <f t="shared" si="242"/>
        <v>42192.816238425927</v>
      </c>
      <c r="T3109" s="14">
        <f t="shared" si="243"/>
        <v>42212.165972222225</v>
      </c>
      <c r="U3109">
        <f t="shared" si="244"/>
        <v>2015</v>
      </c>
    </row>
    <row r="3110" spans="1:21" ht="48" x14ac:dyDescent="0.2">
      <c r="A3110">
        <v>2648</v>
      </c>
      <c r="B3110" s="3" t="s">
        <v>2648</v>
      </c>
      <c r="C3110" s="3" t="s">
        <v>6758</v>
      </c>
      <c r="D3110" s="8">
        <v>12000</v>
      </c>
      <c r="E3110" s="6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8309</v>
      </c>
      <c r="R3110" t="s">
        <v>8316</v>
      </c>
      <c r="S3110" s="14">
        <f t="shared" si="242"/>
        <v>42408.714814814812</v>
      </c>
      <c r="T3110" s="14">
        <f t="shared" si="243"/>
        <v>42438.714814814812</v>
      </c>
      <c r="U3110">
        <f t="shared" si="244"/>
        <v>2016</v>
      </c>
    </row>
    <row r="3111" spans="1:21" ht="80" x14ac:dyDescent="0.2">
      <c r="A3111">
        <v>984</v>
      </c>
      <c r="B3111" s="3" t="s">
        <v>985</v>
      </c>
      <c r="C3111" s="3" t="s">
        <v>5094</v>
      </c>
      <c r="D3111" s="8">
        <v>10000</v>
      </c>
      <c r="E3111" s="6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8309</v>
      </c>
      <c r="R3111" t="s">
        <v>8311</v>
      </c>
      <c r="S3111" s="14">
        <f t="shared" si="242"/>
        <v>42061.11583333333</v>
      </c>
      <c r="T3111" s="14">
        <f t="shared" si="243"/>
        <v>42091.074166666673</v>
      </c>
      <c r="U3111">
        <f t="shared" si="244"/>
        <v>2015</v>
      </c>
    </row>
    <row r="3112" spans="1:21" ht="48" x14ac:dyDescent="0.2">
      <c r="A3112">
        <v>968</v>
      </c>
      <c r="B3112" s="3" t="s">
        <v>969</v>
      </c>
      <c r="C3112" s="3" t="s">
        <v>5078</v>
      </c>
      <c r="D3112" s="8">
        <v>8000</v>
      </c>
      <c r="E3112" s="6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8309</v>
      </c>
      <c r="R3112" t="s">
        <v>8311</v>
      </c>
      <c r="S3112" s="14">
        <f t="shared" si="242"/>
        <v>41836.847615740742</v>
      </c>
      <c r="T3112" s="14">
        <f t="shared" si="243"/>
        <v>41866.847615740742</v>
      </c>
      <c r="U3112">
        <f t="shared" si="244"/>
        <v>2014</v>
      </c>
    </row>
    <row r="3113" spans="1:21" ht="32" x14ac:dyDescent="0.2">
      <c r="A3113">
        <v>1380</v>
      </c>
      <c r="B3113" s="3" t="s">
        <v>1381</v>
      </c>
      <c r="C3113" s="3" t="s">
        <v>5490</v>
      </c>
      <c r="D3113" s="8">
        <v>25</v>
      </c>
      <c r="E3113" s="6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8328</v>
      </c>
      <c r="R3113" t="s">
        <v>8332</v>
      </c>
      <c r="S3113" s="14">
        <f t="shared" si="242"/>
        <v>42141.762800925921</v>
      </c>
      <c r="T3113" s="14">
        <f t="shared" si="243"/>
        <v>42164.083333333328</v>
      </c>
      <c r="U3113">
        <f t="shared" si="244"/>
        <v>2015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8309</v>
      </c>
      <c r="R3114" t="s">
        <v>8311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8312</v>
      </c>
      <c r="R3115" t="s">
        <v>8349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8" x14ac:dyDescent="0.2">
      <c r="A3116">
        <v>3077</v>
      </c>
      <c r="B3116" s="3" t="s">
        <v>3077</v>
      </c>
      <c r="C3116" s="3" t="s">
        <v>7187</v>
      </c>
      <c r="D3116" s="8">
        <v>22000</v>
      </c>
      <c r="E3116" s="6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8324</v>
      </c>
      <c r="R3116" t="s">
        <v>8325</v>
      </c>
      <c r="S3116" s="14">
        <f t="shared" si="242"/>
        <v>42766.956921296296</v>
      </c>
      <c r="T3116" s="14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8">
        <v>10000</v>
      </c>
      <c r="E3117" s="6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8324</v>
      </c>
      <c r="R3117" t="s">
        <v>8327</v>
      </c>
      <c r="S3117" s="14">
        <f t="shared" si="242"/>
        <v>41856.672152777777</v>
      </c>
      <c r="T3117" s="14">
        <f t="shared" si="243"/>
        <v>41886.672152777777</v>
      </c>
      <c r="U3117">
        <f t="shared" si="244"/>
        <v>2014</v>
      </c>
    </row>
    <row r="3118" spans="1:21" ht="48" x14ac:dyDescent="0.2">
      <c r="A3118">
        <v>1481</v>
      </c>
      <c r="B3118" s="3" t="s">
        <v>1482</v>
      </c>
      <c r="C3118" s="3" t="s">
        <v>5591</v>
      </c>
      <c r="D3118" s="8">
        <v>5000</v>
      </c>
      <c r="E3118" s="6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8312</v>
      </c>
      <c r="R3118" t="s">
        <v>8353</v>
      </c>
      <c r="S3118" s="14">
        <f t="shared" si="242"/>
        <v>41550.922974537039</v>
      </c>
      <c r="T3118" s="14">
        <f t="shared" si="243"/>
        <v>41580.922974537039</v>
      </c>
      <c r="U3118">
        <f t="shared" si="244"/>
        <v>2013</v>
      </c>
    </row>
    <row r="3119" spans="1:21" ht="48" x14ac:dyDescent="0.2">
      <c r="A3119">
        <v>2759</v>
      </c>
      <c r="B3119" s="3" t="s">
        <v>2759</v>
      </c>
      <c r="C3119" s="3" t="s">
        <v>6869</v>
      </c>
      <c r="D3119" s="8">
        <v>1000</v>
      </c>
      <c r="E3119" s="6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8312</v>
      </c>
      <c r="R3119" t="s">
        <v>8357</v>
      </c>
      <c r="S3119" s="14">
        <f t="shared" si="242"/>
        <v>42524.36650462963</v>
      </c>
      <c r="T3119" s="14">
        <f t="shared" si="243"/>
        <v>42567.36650462963</v>
      </c>
      <c r="U3119">
        <f t="shared" si="244"/>
        <v>2016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8317</v>
      </c>
      <c r="R3120" t="s">
        <v>8335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8309</v>
      </c>
      <c r="R3121" t="s">
        <v>8319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8324</v>
      </c>
      <c r="R3122" t="s">
        <v>8336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8" x14ac:dyDescent="0.2">
      <c r="A3123">
        <v>861</v>
      </c>
      <c r="B3123" s="3" t="s">
        <v>862</v>
      </c>
      <c r="C3123" s="3" t="s">
        <v>4971</v>
      </c>
      <c r="D3123" s="8">
        <v>4500</v>
      </c>
      <c r="E3123" s="6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8328</v>
      </c>
      <c r="R3123" t="s">
        <v>8351</v>
      </c>
      <c r="S3123" s="14">
        <f t="shared" si="242"/>
        <v>42599.965324074074</v>
      </c>
      <c r="T3123" s="14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8">
        <v>3000</v>
      </c>
      <c r="E3124" s="6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8324</v>
      </c>
      <c r="R3124" t="s">
        <v>8327</v>
      </c>
      <c r="S3124" s="14">
        <f t="shared" si="242"/>
        <v>42615.142870370371</v>
      </c>
      <c r="T3124" s="14">
        <f t="shared" si="243"/>
        <v>42645.142870370371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8314</v>
      </c>
      <c r="R3125" t="s">
        <v>8356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8" x14ac:dyDescent="0.2">
      <c r="A3126">
        <v>640</v>
      </c>
      <c r="B3126" s="3" t="s">
        <v>641</v>
      </c>
      <c r="C3126" s="3" t="s">
        <v>4750</v>
      </c>
      <c r="D3126" s="8">
        <v>70</v>
      </c>
      <c r="E3126" s="6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8309</v>
      </c>
      <c r="R3126" t="s">
        <v>8311</v>
      </c>
      <c r="S3126" s="14">
        <f t="shared" si="242"/>
        <v>42683.420312500006</v>
      </c>
      <c r="T3126" s="14">
        <f t="shared" si="243"/>
        <v>42698.958333333328</v>
      </c>
      <c r="U3126">
        <f t="shared" si="244"/>
        <v>2016</v>
      </c>
    </row>
    <row r="3127" spans="1:21" ht="48" x14ac:dyDescent="0.2">
      <c r="A3127">
        <v>1145</v>
      </c>
      <c r="B3127" s="3" t="s">
        <v>1146</v>
      </c>
      <c r="C3127" s="3" t="s">
        <v>5255</v>
      </c>
      <c r="D3127" s="8">
        <v>80000</v>
      </c>
      <c r="E3127" s="6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8320</v>
      </c>
      <c r="R3127" t="s">
        <v>8346</v>
      </c>
      <c r="S3127" s="14">
        <f t="shared" si="242"/>
        <v>41854.747592592597</v>
      </c>
      <c r="T3127" s="14">
        <f t="shared" si="243"/>
        <v>41914.747592592597</v>
      </c>
      <c r="U3127">
        <f t="shared" si="244"/>
        <v>2014</v>
      </c>
    </row>
    <row r="3128" spans="1:21" ht="48" x14ac:dyDescent="0.2">
      <c r="A3128">
        <v>1342</v>
      </c>
      <c r="B3128" s="3" t="s">
        <v>1343</v>
      </c>
      <c r="C3128" s="3" t="s">
        <v>5452</v>
      </c>
      <c r="D3128" s="8">
        <v>50000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8309</v>
      </c>
      <c r="R3128" t="s">
        <v>8311</v>
      </c>
      <c r="S3128" s="14">
        <f t="shared" si="242"/>
        <v>42172.816423611104</v>
      </c>
      <c r="T3128" s="14">
        <f t="shared" si="243"/>
        <v>42202.816423611104</v>
      </c>
      <c r="U3128">
        <f t="shared" si="244"/>
        <v>2015</v>
      </c>
    </row>
    <row r="3129" spans="1:21" ht="48" x14ac:dyDescent="0.2">
      <c r="A3129">
        <v>2368</v>
      </c>
      <c r="B3129" s="3" t="s">
        <v>2369</v>
      </c>
      <c r="C3129" s="3" t="s">
        <v>6478</v>
      </c>
      <c r="D3129" s="8">
        <v>40000</v>
      </c>
      <c r="E3129" s="6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8309</v>
      </c>
      <c r="R3129" t="s">
        <v>8343</v>
      </c>
      <c r="S3129" s="14">
        <f t="shared" si="242"/>
        <v>42063.721817129626</v>
      </c>
      <c r="T3129" s="14">
        <f t="shared" si="243"/>
        <v>42108.680150462969</v>
      </c>
      <c r="U3129">
        <f t="shared" si="244"/>
        <v>2015</v>
      </c>
    </row>
    <row r="3130" spans="1:21" ht="48" x14ac:dyDescent="0.2">
      <c r="A3130">
        <v>1423</v>
      </c>
      <c r="B3130" s="3" t="s">
        <v>1424</v>
      </c>
      <c r="C3130" s="3" t="s">
        <v>5533</v>
      </c>
      <c r="D3130" s="8">
        <v>30000</v>
      </c>
      <c r="E3130" s="6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8312</v>
      </c>
      <c r="R3130" t="s">
        <v>8349</v>
      </c>
      <c r="S3130" s="14">
        <f t="shared" si="242"/>
        <v>42340.360312500001</v>
      </c>
      <c r="T3130" s="14">
        <f t="shared" si="243"/>
        <v>42370.360312500001</v>
      </c>
      <c r="U3130">
        <f t="shared" si="244"/>
        <v>2015</v>
      </c>
    </row>
    <row r="3131" spans="1:21" ht="48" x14ac:dyDescent="0.2">
      <c r="A3131">
        <v>1170</v>
      </c>
      <c r="B3131" s="3" t="s">
        <v>1171</v>
      </c>
      <c r="C3131" s="3" t="s">
        <v>5280</v>
      </c>
      <c r="D3131" s="8">
        <v>25000</v>
      </c>
      <c r="E3131" s="6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8320</v>
      </c>
      <c r="R3131" t="s">
        <v>8346</v>
      </c>
      <c r="S3131" s="14">
        <f t="shared" si="242"/>
        <v>42124.893182870372</v>
      </c>
      <c r="T3131" s="14">
        <f t="shared" si="243"/>
        <v>42154.893182870372</v>
      </c>
      <c r="U3131">
        <f t="shared" si="244"/>
        <v>2015</v>
      </c>
    </row>
    <row r="3132" spans="1:21" ht="16" x14ac:dyDescent="0.2">
      <c r="A3132">
        <v>919</v>
      </c>
      <c r="B3132" s="3" t="s">
        <v>920</v>
      </c>
      <c r="C3132" s="3" t="s">
        <v>5029</v>
      </c>
      <c r="D3132" s="8">
        <v>20000</v>
      </c>
      <c r="E3132" s="6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8328</v>
      </c>
      <c r="R3132" t="s">
        <v>8351</v>
      </c>
      <c r="S3132" s="14">
        <f t="shared" si="242"/>
        <v>41227.641724537039</v>
      </c>
      <c r="T3132" s="14">
        <f t="shared" si="243"/>
        <v>41262.641724537039</v>
      </c>
      <c r="U3132">
        <f t="shared" si="244"/>
        <v>2012</v>
      </c>
    </row>
    <row r="3133" spans="1:21" ht="48" x14ac:dyDescent="0.2">
      <c r="A3133">
        <v>2565</v>
      </c>
      <c r="B3133" s="3" t="s">
        <v>2565</v>
      </c>
      <c r="C3133" s="3" t="s">
        <v>6675</v>
      </c>
      <c r="D3133" s="8">
        <v>10000</v>
      </c>
      <c r="E3133" s="6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8320</v>
      </c>
      <c r="R3133" t="s">
        <v>8346</v>
      </c>
      <c r="S3133" s="14">
        <f t="shared" si="242"/>
        <v>42440.650335648148</v>
      </c>
      <c r="T3133" s="14">
        <f t="shared" si="243"/>
        <v>42499.868055555555</v>
      </c>
      <c r="U3133">
        <f t="shared" si="244"/>
        <v>2016</v>
      </c>
    </row>
    <row r="3134" spans="1:21" ht="32" x14ac:dyDescent="0.2">
      <c r="A3134">
        <v>2944</v>
      </c>
      <c r="B3134" s="3" t="s">
        <v>2944</v>
      </c>
      <c r="C3134" s="3" t="s">
        <v>7054</v>
      </c>
      <c r="D3134" s="8">
        <v>10000</v>
      </c>
      <c r="E3134" s="6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8324</v>
      </c>
      <c r="R3134" t="s">
        <v>8325</v>
      </c>
      <c r="S3134" s="14">
        <f t="shared" si="242"/>
        <v>42132.9143287037</v>
      </c>
      <c r="T3134" s="14">
        <f t="shared" si="243"/>
        <v>42162.9143287037</v>
      </c>
      <c r="U3134">
        <f t="shared" si="244"/>
        <v>2015</v>
      </c>
    </row>
    <row r="3135" spans="1:21" ht="48" x14ac:dyDescent="0.2">
      <c r="A3135">
        <v>218</v>
      </c>
      <c r="B3135" s="3" t="s">
        <v>220</v>
      </c>
      <c r="C3135" s="3" t="s">
        <v>4328</v>
      </c>
      <c r="D3135" s="8">
        <v>5000</v>
      </c>
      <c r="E3135" s="6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8322</v>
      </c>
      <c r="R3135" t="s">
        <v>8326</v>
      </c>
      <c r="S3135" s="14">
        <f t="shared" si="242"/>
        <v>42079.628344907411</v>
      </c>
      <c r="T3135" s="14">
        <f t="shared" si="243"/>
        <v>42139.628344907411</v>
      </c>
      <c r="U3135">
        <f t="shared" si="244"/>
        <v>2015</v>
      </c>
    </row>
    <row r="3136" spans="1:21" ht="32" x14ac:dyDescent="0.2">
      <c r="A3136">
        <v>600</v>
      </c>
      <c r="B3136" s="3" t="s">
        <v>601</v>
      </c>
      <c r="C3136" s="3" t="s">
        <v>4710</v>
      </c>
      <c r="D3136" s="8">
        <v>5000</v>
      </c>
      <c r="E3136" s="6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8309</v>
      </c>
      <c r="R3136" t="s">
        <v>8343</v>
      </c>
      <c r="S3136" s="14">
        <f t="shared" si="242"/>
        <v>42073.798171296294</v>
      </c>
      <c r="T3136" s="14">
        <f t="shared" si="243"/>
        <v>42133.798171296294</v>
      </c>
      <c r="U3136">
        <f t="shared" si="244"/>
        <v>2015</v>
      </c>
    </row>
    <row r="3137" spans="1:21" ht="48" x14ac:dyDescent="0.2">
      <c r="A3137">
        <v>2766</v>
      </c>
      <c r="B3137" s="3" t="s">
        <v>2766</v>
      </c>
      <c r="C3137" s="3" t="s">
        <v>6876</v>
      </c>
      <c r="D3137" s="8">
        <v>5000</v>
      </c>
      <c r="E3137" s="6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8312</v>
      </c>
      <c r="R3137" t="s">
        <v>8357</v>
      </c>
      <c r="S3137" s="14">
        <f t="shared" si="242"/>
        <v>40736.668032407404</v>
      </c>
      <c r="T3137" s="14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8">
        <v>5000</v>
      </c>
      <c r="E3138" s="6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8324</v>
      </c>
      <c r="R3138" t="s">
        <v>8327</v>
      </c>
      <c r="S3138" s="14">
        <f t="shared" si="242"/>
        <v>41858.214629629627</v>
      </c>
      <c r="T3138" s="14">
        <f t="shared" si="243"/>
        <v>41888.214629629627</v>
      </c>
      <c r="U3138">
        <f t="shared" si="244"/>
        <v>2014</v>
      </c>
    </row>
    <row r="3139" spans="1:21" ht="48" x14ac:dyDescent="0.2">
      <c r="A3139">
        <v>1100</v>
      </c>
      <c r="B3139" s="3" t="s">
        <v>1101</v>
      </c>
      <c r="C3139" s="3" t="s">
        <v>5210</v>
      </c>
      <c r="D3139" s="8">
        <v>4000</v>
      </c>
      <c r="E3139" s="6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ROUND(E3139/L3139,2)</f>
        <v>10</v>
      </c>
      <c r="Q3139" s="10" t="s">
        <v>8317</v>
      </c>
      <c r="R3139" t="s">
        <v>8335</v>
      </c>
      <c r="S3139" s="14">
        <f t="shared" ref="S3139:S3202" si="247">(((J3139/60)/60)/24)+DATE(1970,1,1)</f>
        <v>42384.110775462963</v>
      </c>
      <c r="T3139" s="14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x14ac:dyDescent="0.2">
      <c r="A3140">
        <v>1565</v>
      </c>
      <c r="B3140" s="3" t="s">
        <v>1566</v>
      </c>
      <c r="C3140" s="3" t="s">
        <v>5675</v>
      </c>
      <c r="D3140" s="8">
        <v>4000</v>
      </c>
      <c r="E3140" s="6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8312</v>
      </c>
      <c r="R3140" t="s">
        <v>8350</v>
      </c>
      <c r="S3140" s="14">
        <f t="shared" si="247"/>
        <v>40672.729872685188</v>
      </c>
      <c r="T3140" s="14">
        <f t="shared" si="248"/>
        <v>40702.729872685188</v>
      </c>
      <c r="U3140">
        <f t="shared" si="249"/>
        <v>2011</v>
      </c>
    </row>
    <row r="3141" spans="1:21" ht="48" x14ac:dyDescent="0.2">
      <c r="A3141">
        <v>1183</v>
      </c>
      <c r="B3141" s="3" t="s">
        <v>1184</v>
      </c>
      <c r="C3141" s="3" t="s">
        <v>5293</v>
      </c>
      <c r="D3141" s="8">
        <v>2500</v>
      </c>
      <c r="E3141" s="6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8320</v>
      </c>
      <c r="R3141" t="s">
        <v>8346</v>
      </c>
      <c r="S3141" s="14">
        <f t="shared" si="247"/>
        <v>42656.86137731481</v>
      </c>
      <c r="T3141" s="14">
        <f t="shared" si="248"/>
        <v>42676.165972222225</v>
      </c>
      <c r="U3141">
        <f t="shared" si="249"/>
        <v>2016</v>
      </c>
    </row>
    <row r="3142" spans="1:21" ht="48" x14ac:dyDescent="0.2">
      <c r="A3142">
        <v>1557</v>
      </c>
      <c r="B3142" s="3" t="s">
        <v>1558</v>
      </c>
      <c r="C3142" s="3" t="s">
        <v>5667</v>
      </c>
      <c r="D3142" s="8">
        <v>2500</v>
      </c>
      <c r="E3142" s="6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8314</v>
      </c>
      <c r="R3142" t="s">
        <v>8356</v>
      </c>
      <c r="S3142" s="14">
        <f t="shared" si="247"/>
        <v>41871.65315972222</v>
      </c>
      <c r="T3142" s="14">
        <f t="shared" si="248"/>
        <v>41902.65315972222</v>
      </c>
      <c r="U3142">
        <f t="shared" si="249"/>
        <v>2014</v>
      </c>
    </row>
    <row r="3143" spans="1:21" ht="48" x14ac:dyDescent="0.2">
      <c r="A3143">
        <v>1413</v>
      </c>
      <c r="B3143" s="3" t="s">
        <v>1414</v>
      </c>
      <c r="C3143" s="3" t="s">
        <v>5523</v>
      </c>
      <c r="D3143" s="8">
        <v>2000</v>
      </c>
      <c r="E3143" s="6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8312</v>
      </c>
      <c r="R3143" t="s">
        <v>8349</v>
      </c>
      <c r="S3143" s="14">
        <f t="shared" si="247"/>
        <v>42360.437152777777</v>
      </c>
      <c r="T3143" s="14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8">
        <v>2000</v>
      </c>
      <c r="E3144" s="6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8324</v>
      </c>
      <c r="R3144" t="s">
        <v>8327</v>
      </c>
      <c r="S3144" s="14">
        <f t="shared" si="247"/>
        <v>41914.590011574073</v>
      </c>
      <c r="T3144" s="14">
        <f t="shared" si="248"/>
        <v>41955.907638888893</v>
      </c>
      <c r="U3144">
        <f t="shared" si="249"/>
        <v>2014</v>
      </c>
    </row>
    <row r="3145" spans="1:21" ht="32" x14ac:dyDescent="0.2">
      <c r="A3145">
        <v>1491</v>
      </c>
      <c r="B3145" s="3" t="s">
        <v>1492</v>
      </c>
      <c r="C3145" s="3" t="s">
        <v>5601</v>
      </c>
      <c r="D3145" s="8">
        <v>1200</v>
      </c>
      <c r="E3145" s="6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8312</v>
      </c>
      <c r="R3145" t="s">
        <v>8353</v>
      </c>
      <c r="S3145" s="14">
        <f t="shared" si="247"/>
        <v>41991.713460648149</v>
      </c>
      <c r="T3145" s="14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8324</v>
      </c>
      <c r="R3146" t="s">
        <v>8327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8">
        <v>1000</v>
      </c>
      <c r="E3147" s="6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8324</v>
      </c>
      <c r="R3147" t="s">
        <v>8327</v>
      </c>
      <c r="S3147" s="14">
        <f t="shared" si="247"/>
        <v>42188.83293981482</v>
      </c>
      <c r="T3147" s="14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8">
        <v>600</v>
      </c>
      <c r="E3148" s="6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8324</v>
      </c>
      <c r="R3148" t="s">
        <v>8327</v>
      </c>
      <c r="S3148" s="14">
        <f t="shared" si="247"/>
        <v>42057.190960648149</v>
      </c>
      <c r="T3148" s="14">
        <f t="shared" si="248"/>
        <v>42087.149293981478</v>
      </c>
      <c r="U3148">
        <f t="shared" si="249"/>
        <v>2015</v>
      </c>
    </row>
    <row r="3149" spans="1:21" ht="48" x14ac:dyDescent="0.2">
      <c r="A3149">
        <v>3632</v>
      </c>
      <c r="B3149" s="3" t="s">
        <v>3630</v>
      </c>
      <c r="C3149" s="3" t="s">
        <v>7742</v>
      </c>
      <c r="D3149" s="8">
        <v>500</v>
      </c>
      <c r="E3149" s="6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8324</v>
      </c>
      <c r="R3149" t="s">
        <v>8336</v>
      </c>
      <c r="S3149" s="14">
        <f t="shared" si="247"/>
        <v>41946.936909722222</v>
      </c>
      <c r="T3149" s="14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8">
        <v>500</v>
      </c>
      <c r="E3150" s="6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8324</v>
      </c>
      <c r="R3150" t="s">
        <v>8327</v>
      </c>
      <c r="S3150" s="14">
        <f t="shared" si="247"/>
        <v>42125.644467592589</v>
      </c>
      <c r="T3150" s="14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8">
        <v>100</v>
      </c>
      <c r="E3151" s="6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8324</v>
      </c>
      <c r="R3151" t="s">
        <v>8327</v>
      </c>
      <c r="S3151" s="14">
        <f t="shared" si="247"/>
        <v>42649.54923611111</v>
      </c>
      <c r="T3151" s="14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8324</v>
      </c>
      <c r="R3152" t="s">
        <v>8327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8309</v>
      </c>
      <c r="R3153" t="s">
        <v>8311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8324</v>
      </c>
      <c r="R3154" t="s">
        <v>8327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8">
        <v>3750</v>
      </c>
      <c r="E3155" s="6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8324</v>
      </c>
      <c r="R3155" t="s">
        <v>8327</v>
      </c>
      <c r="S3155" s="14">
        <f t="shared" si="247"/>
        <v>42446.060694444444</v>
      </c>
      <c r="T3155" s="14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8">
        <v>1500</v>
      </c>
      <c r="E3156" s="6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8324</v>
      </c>
      <c r="R3156" t="s">
        <v>8327</v>
      </c>
      <c r="S3156" s="14">
        <f t="shared" si="247"/>
        <v>41920.963472222218</v>
      </c>
      <c r="T3156" s="14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8">
        <v>3000</v>
      </c>
      <c r="E3157" s="6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8324</v>
      </c>
      <c r="R3157" t="s">
        <v>8327</v>
      </c>
      <c r="S3157" s="14">
        <f t="shared" si="247"/>
        <v>42029.135879629626</v>
      </c>
      <c r="T3157" s="14">
        <f t="shared" si="248"/>
        <v>42059.135879629626</v>
      </c>
      <c r="U3157">
        <f t="shared" si="249"/>
        <v>2015</v>
      </c>
    </row>
    <row r="3158" spans="1:21" ht="48" x14ac:dyDescent="0.2">
      <c r="A3158">
        <v>1560</v>
      </c>
      <c r="B3158" s="3" t="s">
        <v>1561</v>
      </c>
      <c r="C3158" s="3" t="s">
        <v>5670</v>
      </c>
      <c r="D3158" s="8">
        <v>2500</v>
      </c>
      <c r="E3158" s="6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8314</v>
      </c>
      <c r="R3158" t="s">
        <v>8356</v>
      </c>
      <c r="S3158" s="14">
        <f t="shared" si="247"/>
        <v>41936.020752314813</v>
      </c>
      <c r="T3158" s="14">
        <f t="shared" si="248"/>
        <v>41956.062418981484</v>
      </c>
      <c r="U3158">
        <f t="shared" si="249"/>
        <v>2014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8314</v>
      </c>
      <c r="R3159" t="s">
        <v>8352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8322</v>
      </c>
      <c r="R3160" t="s">
        <v>8338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8309</v>
      </c>
      <c r="R3161" t="s">
        <v>8316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8309</v>
      </c>
      <c r="R3162" t="s">
        <v>8343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32" x14ac:dyDescent="0.2">
      <c r="A3163">
        <v>2763</v>
      </c>
      <c r="B3163" s="3" t="s">
        <v>2763</v>
      </c>
      <c r="C3163" s="3" t="s">
        <v>6873</v>
      </c>
      <c r="D3163" s="8">
        <v>39400</v>
      </c>
      <c r="E3163" s="6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8312</v>
      </c>
      <c r="R3163" t="s">
        <v>8357</v>
      </c>
      <c r="S3163" s="14">
        <f t="shared" si="247"/>
        <v>41373.579675925925</v>
      </c>
      <c r="T3163" s="14">
        <f t="shared" si="248"/>
        <v>41418.579675925925</v>
      </c>
      <c r="U3163">
        <f t="shared" si="249"/>
        <v>2013</v>
      </c>
    </row>
    <row r="3164" spans="1:21" ht="48" x14ac:dyDescent="0.2">
      <c r="A3164">
        <v>902</v>
      </c>
      <c r="B3164" s="3" t="s">
        <v>903</v>
      </c>
      <c r="C3164" s="3" t="s">
        <v>5012</v>
      </c>
      <c r="D3164" s="8">
        <v>30000</v>
      </c>
      <c r="E3164" s="6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8328</v>
      </c>
      <c r="R3164" t="s">
        <v>8351</v>
      </c>
      <c r="S3164" s="14">
        <f t="shared" si="247"/>
        <v>41829.965532407405</v>
      </c>
      <c r="T3164" s="14">
        <f t="shared" si="248"/>
        <v>41881.645833333336</v>
      </c>
      <c r="U3164">
        <f t="shared" si="249"/>
        <v>2014</v>
      </c>
    </row>
    <row r="3165" spans="1:21" ht="48" x14ac:dyDescent="0.2">
      <c r="A3165">
        <v>718</v>
      </c>
      <c r="B3165" s="3" t="s">
        <v>719</v>
      </c>
      <c r="C3165" s="3" t="s">
        <v>4828</v>
      </c>
      <c r="D3165" s="8">
        <v>12000</v>
      </c>
      <c r="E3165" s="6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8309</v>
      </c>
      <c r="R3165" t="s">
        <v>8311</v>
      </c>
      <c r="S3165" s="14">
        <f t="shared" si="247"/>
        <v>42752.845451388886</v>
      </c>
      <c r="T3165" s="14">
        <f t="shared" si="248"/>
        <v>42784.249305555553</v>
      </c>
      <c r="U3165">
        <f t="shared" si="249"/>
        <v>2017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8320</v>
      </c>
      <c r="R3166" t="s">
        <v>8346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8">
        <v>5000</v>
      </c>
      <c r="E3167" s="6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8324</v>
      </c>
      <c r="R3167" t="s">
        <v>8327</v>
      </c>
      <c r="S3167" s="14">
        <f t="shared" si="247"/>
        <v>42358.684872685189</v>
      </c>
      <c r="T3167" s="14">
        <f t="shared" si="248"/>
        <v>42387</v>
      </c>
      <c r="U3167">
        <f t="shared" si="249"/>
        <v>2015</v>
      </c>
    </row>
    <row r="3168" spans="1:21" ht="48" x14ac:dyDescent="0.2">
      <c r="A3168">
        <v>863</v>
      </c>
      <c r="B3168" s="3" t="s">
        <v>864</v>
      </c>
      <c r="C3168" s="3" t="s">
        <v>4973</v>
      </c>
      <c r="D3168" s="8">
        <v>2000</v>
      </c>
      <c r="E3168" s="6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8328</v>
      </c>
      <c r="R3168" t="s">
        <v>8351</v>
      </c>
      <c r="S3168" s="14">
        <f t="shared" si="247"/>
        <v>40921.117662037039</v>
      </c>
      <c r="T3168" s="14">
        <f t="shared" si="248"/>
        <v>40951.117662037039</v>
      </c>
      <c r="U3168">
        <f t="shared" si="249"/>
        <v>2012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8320</v>
      </c>
      <c r="R3169" t="s">
        <v>8358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8324</v>
      </c>
      <c r="R3170" t="s">
        <v>8327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32" x14ac:dyDescent="0.2">
      <c r="A3171">
        <v>2130</v>
      </c>
      <c r="B3171" s="3" t="s">
        <v>2131</v>
      </c>
      <c r="C3171" s="3" t="s">
        <v>6240</v>
      </c>
      <c r="D3171" s="8">
        <v>42000</v>
      </c>
      <c r="E3171" s="6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8317</v>
      </c>
      <c r="R3171" t="s">
        <v>8335</v>
      </c>
      <c r="S3171" s="14">
        <f t="shared" si="247"/>
        <v>41832.086377314816</v>
      </c>
      <c r="T3171" s="14">
        <f t="shared" si="248"/>
        <v>41867.086377314816</v>
      </c>
      <c r="U3171">
        <f t="shared" si="249"/>
        <v>2014</v>
      </c>
    </row>
    <row r="3172" spans="1:21" ht="48" x14ac:dyDescent="0.2">
      <c r="A3172">
        <v>1907</v>
      </c>
      <c r="B3172" s="3" t="s">
        <v>1908</v>
      </c>
      <c r="C3172" s="3" t="s">
        <v>6017</v>
      </c>
      <c r="D3172" s="8">
        <v>30000</v>
      </c>
      <c r="E3172" s="6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8309</v>
      </c>
      <c r="R3172" t="s">
        <v>8319</v>
      </c>
      <c r="S3172" s="14">
        <f t="shared" si="247"/>
        <v>41767.587094907409</v>
      </c>
      <c r="T3172" s="14">
        <f t="shared" si="248"/>
        <v>41782.587094907409</v>
      </c>
      <c r="U3172">
        <f t="shared" si="249"/>
        <v>2014</v>
      </c>
    </row>
    <row r="3173" spans="1:21" ht="48" x14ac:dyDescent="0.2">
      <c r="A3173">
        <v>2160</v>
      </c>
      <c r="B3173" s="3" t="s">
        <v>2161</v>
      </c>
      <c r="C3173" s="3" t="s">
        <v>6270</v>
      </c>
      <c r="D3173" s="8">
        <v>10000</v>
      </c>
      <c r="E3173" s="6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8317</v>
      </c>
      <c r="R3173" t="s">
        <v>8335</v>
      </c>
      <c r="S3173" s="14">
        <f t="shared" si="247"/>
        <v>41018.711863425924</v>
      </c>
      <c r="T3173" s="14">
        <f t="shared" si="248"/>
        <v>41048.711863425924</v>
      </c>
      <c r="U3173">
        <f t="shared" si="249"/>
        <v>2012</v>
      </c>
    </row>
    <row r="3174" spans="1:21" ht="48" x14ac:dyDescent="0.2">
      <c r="A3174">
        <v>1563</v>
      </c>
      <c r="B3174" s="3" t="s">
        <v>1564</v>
      </c>
      <c r="C3174" s="3" t="s">
        <v>5673</v>
      </c>
      <c r="D3174" s="8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8312</v>
      </c>
      <c r="R3174" t="s">
        <v>8350</v>
      </c>
      <c r="S3174" s="14">
        <f t="shared" si="247"/>
        <v>41652.742488425924</v>
      </c>
      <c r="T3174" s="14">
        <f t="shared" si="248"/>
        <v>41712.700821759259</v>
      </c>
      <c r="U3174">
        <f t="shared" si="249"/>
        <v>2014</v>
      </c>
    </row>
    <row r="3175" spans="1:21" ht="48" x14ac:dyDescent="0.2">
      <c r="A3175">
        <v>2322</v>
      </c>
      <c r="B3175" s="3" t="s">
        <v>2323</v>
      </c>
      <c r="C3175" s="3" t="s">
        <v>6432</v>
      </c>
      <c r="D3175" s="8">
        <v>2700</v>
      </c>
      <c r="E3175" s="6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8320</v>
      </c>
      <c r="R3175" t="s">
        <v>8321</v>
      </c>
      <c r="S3175" s="14">
        <f t="shared" si="247"/>
        <v>42804.895474537043</v>
      </c>
      <c r="T3175" s="14">
        <f t="shared" si="248"/>
        <v>42834.853807870371</v>
      </c>
      <c r="U3175">
        <f t="shared" si="249"/>
        <v>2017</v>
      </c>
    </row>
    <row r="3176" spans="1:21" ht="48" x14ac:dyDescent="0.2">
      <c r="A3176">
        <v>1709</v>
      </c>
      <c r="B3176" s="3" t="s">
        <v>1710</v>
      </c>
      <c r="C3176" s="3" t="s">
        <v>5819</v>
      </c>
      <c r="D3176" s="8">
        <v>1750</v>
      </c>
      <c r="E3176" s="6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8328</v>
      </c>
      <c r="R3176" t="s">
        <v>8331</v>
      </c>
      <c r="S3176" s="14">
        <f t="shared" si="247"/>
        <v>41841.56381944444</v>
      </c>
      <c r="T3176" s="14">
        <f t="shared" si="248"/>
        <v>41882.818749999999</v>
      </c>
      <c r="U3176">
        <f t="shared" si="249"/>
        <v>2014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8320</v>
      </c>
      <c r="R3177" t="s">
        <v>8346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8317</v>
      </c>
      <c r="R3178" t="s">
        <v>8335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8322</v>
      </c>
      <c r="R3179" t="s">
        <v>8340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8" x14ac:dyDescent="0.2">
      <c r="A3180">
        <v>2370</v>
      </c>
      <c r="B3180" s="3" t="s">
        <v>2371</v>
      </c>
      <c r="C3180" s="3" t="s">
        <v>6480</v>
      </c>
      <c r="D3180" s="8">
        <v>25000</v>
      </c>
      <c r="E3180" s="6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8309</v>
      </c>
      <c r="R3180" t="s">
        <v>8343</v>
      </c>
      <c r="S3180" s="14">
        <f t="shared" si="247"/>
        <v>41961.18913194444</v>
      </c>
      <c r="T3180" s="14">
        <f t="shared" si="248"/>
        <v>41991.18913194444</v>
      </c>
      <c r="U3180">
        <f t="shared" si="249"/>
        <v>2014</v>
      </c>
    </row>
    <row r="3181" spans="1:21" ht="48" x14ac:dyDescent="0.2">
      <c r="A3181">
        <v>454</v>
      </c>
      <c r="B3181" s="3" t="s">
        <v>455</v>
      </c>
      <c r="C3181" s="3" t="s">
        <v>4564</v>
      </c>
      <c r="D3181" s="8">
        <v>10000</v>
      </c>
      <c r="E3181" s="6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8322</v>
      </c>
      <c r="R3181" t="s">
        <v>8340</v>
      </c>
      <c r="S3181" s="14">
        <f t="shared" si="247"/>
        <v>41938.717256944445</v>
      </c>
      <c r="T3181" s="14">
        <f t="shared" si="248"/>
        <v>41969.551388888889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8322</v>
      </c>
      <c r="R3182" t="s">
        <v>8338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8317</v>
      </c>
      <c r="R3183" t="s">
        <v>8335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8" x14ac:dyDescent="0.2">
      <c r="A3184">
        <v>1571</v>
      </c>
      <c r="B3184" s="3" t="s">
        <v>1572</v>
      </c>
      <c r="C3184" s="3" t="s">
        <v>5681</v>
      </c>
      <c r="D3184" s="8">
        <v>12100</v>
      </c>
      <c r="E3184" s="6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8312</v>
      </c>
      <c r="R3184" t="s">
        <v>8350</v>
      </c>
      <c r="S3184" s="14">
        <f t="shared" si="247"/>
        <v>42144.769479166673</v>
      </c>
      <c r="T3184" s="14">
        <f t="shared" si="248"/>
        <v>42174.769479166673</v>
      </c>
      <c r="U3184">
        <f t="shared" si="249"/>
        <v>2015</v>
      </c>
    </row>
    <row r="3185" spans="1:21" ht="48" x14ac:dyDescent="0.2">
      <c r="A3185">
        <v>574</v>
      </c>
      <c r="B3185" s="3" t="s">
        <v>575</v>
      </c>
      <c r="C3185" s="3" t="s">
        <v>4684</v>
      </c>
      <c r="D3185" s="8">
        <v>11180</v>
      </c>
      <c r="E3185" s="6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8309</v>
      </c>
      <c r="R3185" t="s">
        <v>8343</v>
      </c>
      <c r="S3185" s="14">
        <f t="shared" si="247"/>
        <v>42632.443368055552</v>
      </c>
      <c r="T3185" s="14">
        <f t="shared" si="248"/>
        <v>42662.443368055552</v>
      </c>
      <c r="U3185">
        <f t="shared" si="249"/>
        <v>2016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8320</v>
      </c>
      <c r="R3186" t="s">
        <v>8321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8">
        <v>700</v>
      </c>
      <c r="E3187" s="6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8324</v>
      </c>
      <c r="R3187" t="s">
        <v>8327</v>
      </c>
      <c r="S3187" s="14">
        <f t="shared" si="247"/>
        <v>42497.070775462969</v>
      </c>
      <c r="T3187" s="14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8">
        <v>250</v>
      </c>
      <c r="E3188" s="6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8324</v>
      </c>
      <c r="R3188" t="s">
        <v>8327</v>
      </c>
      <c r="S3188" s="14">
        <f t="shared" si="247"/>
        <v>42257.590833333335</v>
      </c>
      <c r="T3188" s="14">
        <f t="shared" si="248"/>
        <v>42271.590833333335</v>
      </c>
      <c r="U3188">
        <f t="shared" si="249"/>
        <v>2015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8314</v>
      </c>
      <c r="R3189" t="s">
        <v>8354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8312</v>
      </c>
      <c r="R3190" t="s">
        <v>8349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8322</v>
      </c>
      <c r="R3191" t="s">
        <v>8340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8314</v>
      </c>
      <c r="R3192" t="s">
        <v>8315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32" x14ac:dyDescent="0.2">
      <c r="A3193">
        <v>1447</v>
      </c>
      <c r="B3193" s="3" t="s">
        <v>1448</v>
      </c>
      <c r="C3193" s="3" t="s">
        <v>5557</v>
      </c>
      <c r="D3193" s="8">
        <v>500000</v>
      </c>
      <c r="E3193" s="6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8312</v>
      </c>
      <c r="R3193" t="s">
        <v>8349</v>
      </c>
      <c r="S3193" s="14">
        <f t="shared" si="247"/>
        <v>42529.730717592596</v>
      </c>
      <c r="T3193" s="14">
        <f t="shared" si="248"/>
        <v>42559.730717592596</v>
      </c>
      <c r="U3193">
        <f t="shared" si="249"/>
        <v>2016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8320</v>
      </c>
      <c r="R3194" t="s">
        <v>8346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48" x14ac:dyDescent="0.2">
      <c r="A3195">
        <v>2510</v>
      </c>
      <c r="B3195" s="3" t="s">
        <v>2510</v>
      </c>
      <c r="C3195" s="3" t="s">
        <v>6620</v>
      </c>
      <c r="D3195" s="8">
        <v>50000</v>
      </c>
      <c r="E3195" s="6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8320</v>
      </c>
      <c r="R3195" t="s">
        <v>8358</v>
      </c>
      <c r="S3195" s="14">
        <f t="shared" si="247"/>
        <v>42078.997361111105</v>
      </c>
      <c r="T3195" s="14">
        <f t="shared" si="248"/>
        <v>42138.997361111105</v>
      </c>
      <c r="U3195">
        <f t="shared" si="249"/>
        <v>2015</v>
      </c>
    </row>
    <row r="3196" spans="1:21" ht="32" x14ac:dyDescent="0.2">
      <c r="A3196">
        <v>3052</v>
      </c>
      <c r="B3196" s="3" t="s">
        <v>3052</v>
      </c>
      <c r="C3196" s="3" t="s">
        <v>7162</v>
      </c>
      <c r="D3196" s="8">
        <v>50000</v>
      </c>
      <c r="E3196" s="6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8324</v>
      </c>
      <c r="R3196" t="s">
        <v>8325</v>
      </c>
      <c r="S3196" s="14">
        <f t="shared" si="247"/>
        <v>42122.670069444444</v>
      </c>
      <c r="T3196" s="14">
        <f t="shared" si="248"/>
        <v>42152.665972222225</v>
      </c>
      <c r="U3196">
        <f t="shared" si="249"/>
        <v>2015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8328</v>
      </c>
      <c r="R3197" t="s">
        <v>8331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48" x14ac:dyDescent="0.2">
      <c r="A3198">
        <v>1011</v>
      </c>
      <c r="B3198" s="3" t="s">
        <v>1012</v>
      </c>
      <c r="C3198" s="3" t="s">
        <v>5121</v>
      </c>
      <c r="D3198" s="8">
        <v>20000</v>
      </c>
      <c r="E3198" s="6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8309</v>
      </c>
      <c r="R3198" t="s">
        <v>8311</v>
      </c>
      <c r="S3198" s="14">
        <f t="shared" si="247"/>
        <v>41946.898090277777</v>
      </c>
      <c r="T3198" s="14">
        <f t="shared" si="248"/>
        <v>41991.898090277777</v>
      </c>
      <c r="U3198">
        <f t="shared" si="249"/>
        <v>2014</v>
      </c>
    </row>
    <row r="3199" spans="1:21" ht="48" x14ac:dyDescent="0.2">
      <c r="A3199">
        <v>2562</v>
      </c>
      <c r="B3199" s="3" t="s">
        <v>2562</v>
      </c>
      <c r="C3199" s="3" t="s">
        <v>6672</v>
      </c>
      <c r="D3199" s="8">
        <v>10000</v>
      </c>
      <c r="E3199" s="6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8320</v>
      </c>
      <c r="R3199" t="s">
        <v>8346</v>
      </c>
      <c r="S3199" s="14">
        <f t="shared" si="247"/>
        <v>42594.524756944447</v>
      </c>
      <c r="T3199" s="14">
        <f t="shared" si="248"/>
        <v>42654.524756944447</v>
      </c>
      <c r="U3199">
        <f t="shared" si="249"/>
        <v>2016</v>
      </c>
    </row>
    <row r="3200" spans="1:21" ht="32" x14ac:dyDescent="0.2">
      <c r="A3200">
        <v>1596</v>
      </c>
      <c r="B3200" s="3" t="s">
        <v>1597</v>
      </c>
      <c r="C3200" s="3" t="s">
        <v>5706</v>
      </c>
      <c r="D3200" s="8">
        <v>3250</v>
      </c>
      <c r="E3200" s="6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8314</v>
      </c>
      <c r="R3200" t="s">
        <v>8352</v>
      </c>
      <c r="S3200" s="14">
        <f t="shared" si="247"/>
        <v>41941.430196759262</v>
      </c>
      <c r="T3200" s="14">
        <f t="shared" si="248"/>
        <v>41986.471863425926</v>
      </c>
      <c r="U3200">
        <f t="shared" si="249"/>
        <v>2014</v>
      </c>
    </row>
    <row r="3201" spans="1:21" ht="64" x14ac:dyDescent="0.2">
      <c r="A3201">
        <v>2382</v>
      </c>
      <c r="B3201" s="3" t="s">
        <v>2383</v>
      </c>
      <c r="C3201" s="3" t="s">
        <v>6492</v>
      </c>
      <c r="D3201" s="8">
        <v>3000</v>
      </c>
      <c r="E3201" s="6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8309</v>
      </c>
      <c r="R3201" t="s">
        <v>8343</v>
      </c>
      <c r="S3201" s="14">
        <f t="shared" si="247"/>
        <v>42195.187534722223</v>
      </c>
      <c r="T3201" s="14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8">
        <v>1930</v>
      </c>
      <c r="E3202" s="6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8324</v>
      </c>
      <c r="R3202" t="s">
        <v>8327</v>
      </c>
      <c r="S3202" s="14">
        <f t="shared" si="247"/>
        <v>41851.700925925928</v>
      </c>
      <c r="T3202" s="14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8">
        <v>1500</v>
      </c>
      <c r="E3203" s="6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ROUND(E3203/L3203,2)</f>
        <v>18.75</v>
      </c>
      <c r="Q3203" s="10" t="s">
        <v>8324</v>
      </c>
      <c r="R3203" t="s">
        <v>8327</v>
      </c>
      <c r="S3203" s="14">
        <f t="shared" ref="S3203:S3266" si="252">(((J3203/60)/60)/24)+DATE(1970,1,1)</f>
        <v>41940.967951388891</v>
      </c>
      <c r="T3203" s="14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8">
        <v>50</v>
      </c>
      <c r="E3204" s="6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8324</v>
      </c>
      <c r="R3204" t="s">
        <v>8327</v>
      </c>
      <c r="S3204" s="14">
        <f t="shared" si="252"/>
        <v>42416.691655092596</v>
      </c>
      <c r="T3204" s="14">
        <f t="shared" si="253"/>
        <v>42432.791666666672</v>
      </c>
      <c r="U3204">
        <f t="shared" si="254"/>
        <v>2016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8320</v>
      </c>
      <c r="R3205" t="s">
        <v>8346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8320</v>
      </c>
      <c r="R3206" t="s">
        <v>8346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8328</v>
      </c>
      <c r="R3207" t="s">
        <v>8329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8312</v>
      </c>
      <c r="R3208" t="s">
        <v>8349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8" x14ac:dyDescent="0.2">
      <c r="A3209">
        <v>3078</v>
      </c>
      <c r="B3209" s="3" t="s">
        <v>3078</v>
      </c>
      <c r="C3209" s="3" t="s">
        <v>7188</v>
      </c>
      <c r="D3209" s="8">
        <v>60000</v>
      </c>
      <c r="E3209" s="6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8324</v>
      </c>
      <c r="R3209" t="s">
        <v>8325</v>
      </c>
      <c r="S3209" s="14">
        <f t="shared" si="252"/>
        <v>42031.138831018514</v>
      </c>
      <c r="T3209" s="14">
        <f t="shared" si="253"/>
        <v>42061.138831018514</v>
      </c>
      <c r="U3209">
        <f t="shared" si="254"/>
        <v>2015</v>
      </c>
    </row>
    <row r="3210" spans="1:21" ht="32" x14ac:dyDescent="0.2">
      <c r="A3210">
        <v>2695</v>
      </c>
      <c r="B3210" s="3" t="s">
        <v>2695</v>
      </c>
      <c r="C3210" s="3" t="s">
        <v>6805</v>
      </c>
      <c r="D3210" s="8">
        <v>15000</v>
      </c>
      <c r="E3210" s="6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8320</v>
      </c>
      <c r="R3210" t="s">
        <v>8346</v>
      </c>
      <c r="S3210" s="14">
        <f t="shared" si="252"/>
        <v>42048.181921296295</v>
      </c>
      <c r="T3210" s="14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8">
        <v>35000</v>
      </c>
      <c r="E3211" s="6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8324</v>
      </c>
      <c r="R3211" t="s">
        <v>8327</v>
      </c>
      <c r="S3211" s="14">
        <f t="shared" si="252"/>
        <v>42123.648831018523</v>
      </c>
      <c r="T3211" s="14">
        <f t="shared" si="253"/>
        <v>42153.648831018523</v>
      </c>
      <c r="U3211">
        <f t="shared" si="254"/>
        <v>2015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8309</v>
      </c>
      <c r="R3212" t="s">
        <v>8343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8" x14ac:dyDescent="0.2">
      <c r="A3213">
        <v>1070</v>
      </c>
      <c r="B3213" s="3" t="s">
        <v>1071</v>
      </c>
      <c r="C3213" s="3" t="s">
        <v>5180</v>
      </c>
      <c r="D3213" s="8">
        <v>10000</v>
      </c>
      <c r="E3213" s="6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8317</v>
      </c>
      <c r="R3213" t="s">
        <v>8335</v>
      </c>
      <c r="S3213" s="14">
        <f t="shared" si="252"/>
        <v>41163.011828703704</v>
      </c>
      <c r="T3213" s="14">
        <f t="shared" si="253"/>
        <v>41183.011828703704</v>
      </c>
      <c r="U3213">
        <f t="shared" si="254"/>
        <v>2012</v>
      </c>
    </row>
    <row r="3214" spans="1:21" ht="48" x14ac:dyDescent="0.2">
      <c r="A3214">
        <v>2700</v>
      </c>
      <c r="B3214" s="3" t="s">
        <v>2700</v>
      </c>
      <c r="C3214" s="3" t="s">
        <v>6810</v>
      </c>
      <c r="D3214" s="8">
        <v>9999</v>
      </c>
      <c r="E3214" s="6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8320</v>
      </c>
      <c r="R3214" t="s">
        <v>8346</v>
      </c>
      <c r="S3214" s="14">
        <f t="shared" si="252"/>
        <v>41870.87467592593</v>
      </c>
      <c r="T3214" s="14">
        <f t="shared" si="253"/>
        <v>41900.87467592593</v>
      </c>
      <c r="U3214">
        <f t="shared" si="254"/>
        <v>2014</v>
      </c>
    </row>
    <row r="3215" spans="1:21" ht="48" x14ac:dyDescent="0.2">
      <c r="A3215">
        <v>898</v>
      </c>
      <c r="B3215" s="3" t="s">
        <v>899</v>
      </c>
      <c r="C3215" s="3" t="s">
        <v>5008</v>
      </c>
      <c r="D3215" s="8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8328</v>
      </c>
      <c r="R3215" t="s">
        <v>8329</v>
      </c>
      <c r="S3215" s="14">
        <f t="shared" si="252"/>
        <v>40878.758217592593</v>
      </c>
      <c r="T3215" s="14">
        <f t="shared" si="253"/>
        <v>40923.758217592593</v>
      </c>
      <c r="U3215">
        <f t="shared" si="254"/>
        <v>2011</v>
      </c>
    </row>
    <row r="3216" spans="1:21" ht="48" x14ac:dyDescent="0.2">
      <c r="A3216">
        <v>125</v>
      </c>
      <c r="B3216" s="3" t="s">
        <v>127</v>
      </c>
      <c r="C3216" s="3" t="s">
        <v>4236</v>
      </c>
      <c r="D3216" s="8">
        <v>500</v>
      </c>
      <c r="E3216" s="6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8322</v>
      </c>
      <c r="R3216" t="s">
        <v>8338</v>
      </c>
      <c r="S3216" s="14">
        <f t="shared" si="252"/>
        <v>42709.993981481486</v>
      </c>
      <c r="T3216" s="14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8">
        <v>500</v>
      </c>
      <c r="E3217" s="6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8324</v>
      </c>
      <c r="R3217" t="s">
        <v>8327</v>
      </c>
      <c r="S3217" s="14">
        <f t="shared" si="252"/>
        <v>41869.872685185182</v>
      </c>
      <c r="T3217" s="14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8324</v>
      </c>
      <c r="R3218" t="s">
        <v>8327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8">
        <v>50</v>
      </c>
      <c r="E3219" s="6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8324</v>
      </c>
      <c r="R3219" t="s">
        <v>8327</v>
      </c>
      <c r="S3219" s="14">
        <f t="shared" si="252"/>
        <v>42493.597013888888</v>
      </c>
      <c r="T3219" s="14">
        <f t="shared" si="253"/>
        <v>42505.958333333328</v>
      </c>
      <c r="U3219">
        <f t="shared" si="254"/>
        <v>2016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8314</v>
      </c>
      <c r="R3220" t="s">
        <v>8315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8324</v>
      </c>
      <c r="R3221" t="s">
        <v>8327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48" x14ac:dyDescent="0.2">
      <c r="A3222">
        <v>563</v>
      </c>
      <c r="B3222" s="3" t="s">
        <v>564</v>
      </c>
      <c r="C3222" s="3" t="s">
        <v>4673</v>
      </c>
      <c r="D3222" s="8">
        <v>75000</v>
      </c>
      <c r="E3222" s="6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8309</v>
      </c>
      <c r="R3222" t="s">
        <v>8343</v>
      </c>
      <c r="S3222" s="14">
        <f t="shared" si="252"/>
        <v>42022.069988425923</v>
      </c>
      <c r="T3222" s="14">
        <f t="shared" si="253"/>
        <v>42052.069988425923</v>
      </c>
      <c r="U3222">
        <f t="shared" si="254"/>
        <v>2015</v>
      </c>
    </row>
    <row r="3223" spans="1:21" ht="48" x14ac:dyDescent="0.2">
      <c r="A3223">
        <v>549</v>
      </c>
      <c r="B3223" s="3" t="s">
        <v>550</v>
      </c>
      <c r="C3223" s="3" t="s">
        <v>4659</v>
      </c>
      <c r="D3223" s="8">
        <v>2500</v>
      </c>
      <c r="E3223" s="6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8309</v>
      </c>
      <c r="R3223" t="s">
        <v>8343</v>
      </c>
      <c r="S3223" s="14">
        <f t="shared" si="252"/>
        <v>42163.636828703704</v>
      </c>
      <c r="T3223" s="14">
        <f t="shared" si="253"/>
        <v>42193.636828703704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8312</v>
      </c>
      <c r="R3224" t="s">
        <v>8350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32" x14ac:dyDescent="0.2">
      <c r="A3225">
        <v>2519</v>
      </c>
      <c r="B3225" s="3" t="s">
        <v>2519</v>
      </c>
      <c r="C3225" s="3" t="s">
        <v>6629</v>
      </c>
      <c r="D3225" s="8">
        <v>150000</v>
      </c>
      <c r="E3225" s="6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8320</v>
      </c>
      <c r="R3225" t="s">
        <v>8358</v>
      </c>
      <c r="S3225" s="14">
        <f t="shared" si="252"/>
        <v>41809.155138888891</v>
      </c>
      <c r="T3225" s="14">
        <f t="shared" si="253"/>
        <v>41839.155138888891</v>
      </c>
      <c r="U3225">
        <f t="shared" si="254"/>
        <v>2014</v>
      </c>
    </row>
    <row r="3226" spans="1:21" ht="48" x14ac:dyDescent="0.2">
      <c r="A3226">
        <v>872</v>
      </c>
      <c r="B3226" s="3" t="s">
        <v>873</v>
      </c>
      <c r="C3226" s="3" t="s">
        <v>4982</v>
      </c>
      <c r="D3226" s="8">
        <v>8000</v>
      </c>
      <c r="E3226" s="6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8328</v>
      </c>
      <c r="R3226" t="s">
        <v>8351</v>
      </c>
      <c r="S3226" s="14">
        <f t="shared" si="252"/>
        <v>40567.825543981482</v>
      </c>
      <c r="T3226" s="14">
        <f t="shared" si="253"/>
        <v>40612.825543981482</v>
      </c>
      <c r="U3226">
        <f t="shared" si="254"/>
        <v>2011</v>
      </c>
    </row>
    <row r="3227" spans="1:21" ht="48" x14ac:dyDescent="0.2">
      <c r="A3227">
        <v>878</v>
      </c>
      <c r="B3227" s="3" t="s">
        <v>879</v>
      </c>
      <c r="C3227" s="3" t="s">
        <v>4988</v>
      </c>
      <c r="D3227" s="8">
        <v>5000</v>
      </c>
      <c r="E3227" s="6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8328</v>
      </c>
      <c r="R3227" t="s">
        <v>8351</v>
      </c>
      <c r="S3227" s="14">
        <f t="shared" si="252"/>
        <v>40505.232916666668</v>
      </c>
      <c r="T3227" s="14">
        <f t="shared" si="253"/>
        <v>40535.232916666668</v>
      </c>
      <c r="U3227">
        <f t="shared" si="254"/>
        <v>2010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8309</v>
      </c>
      <c r="R3228" t="s">
        <v>8311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32" x14ac:dyDescent="0.2">
      <c r="A3229">
        <v>996</v>
      </c>
      <c r="B3229" s="3" t="s">
        <v>997</v>
      </c>
      <c r="C3229" s="3" t="s">
        <v>5106</v>
      </c>
      <c r="D3229" s="8">
        <v>4000</v>
      </c>
      <c r="E3229" s="6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8309</v>
      </c>
      <c r="R3229" t="s">
        <v>8311</v>
      </c>
      <c r="S3229" s="14">
        <f t="shared" si="252"/>
        <v>41817.866435185184</v>
      </c>
      <c r="T3229" s="14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8">
        <v>750</v>
      </c>
      <c r="E3230" s="6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8324</v>
      </c>
      <c r="R3230" t="s">
        <v>8327</v>
      </c>
      <c r="S3230" s="14">
        <f t="shared" si="252"/>
        <v>41834.135370370372</v>
      </c>
      <c r="T3230" s="14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8">
        <v>1</v>
      </c>
      <c r="E3231" s="6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8324</v>
      </c>
      <c r="R3231" t="s">
        <v>8327</v>
      </c>
      <c r="S3231" s="14">
        <f t="shared" si="252"/>
        <v>42432.701724537037</v>
      </c>
      <c r="T3231" s="14">
        <f t="shared" si="253"/>
        <v>42457.660057870366</v>
      </c>
      <c r="U3231">
        <f t="shared" si="254"/>
        <v>2016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8312</v>
      </c>
      <c r="R3232" t="s">
        <v>8334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8324</v>
      </c>
      <c r="R3233" t="s">
        <v>8327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8328</v>
      </c>
      <c r="R3234" t="s">
        <v>8351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48" x14ac:dyDescent="0.2">
      <c r="A3235">
        <v>591</v>
      </c>
      <c r="B3235" s="3" t="s">
        <v>592</v>
      </c>
      <c r="C3235" s="3" t="s">
        <v>4701</v>
      </c>
      <c r="D3235" s="8">
        <v>100000</v>
      </c>
      <c r="E3235" s="6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8309</v>
      </c>
      <c r="R3235" t="s">
        <v>8343</v>
      </c>
      <c r="S3235" s="14">
        <f t="shared" si="252"/>
        <v>42177.543171296296</v>
      </c>
      <c r="T3235" s="14">
        <f t="shared" si="253"/>
        <v>42207.543171296296</v>
      </c>
      <c r="U3235">
        <f t="shared" si="254"/>
        <v>2015</v>
      </c>
    </row>
    <row r="3236" spans="1:21" ht="32" x14ac:dyDescent="0.2">
      <c r="A3236">
        <v>709</v>
      </c>
      <c r="B3236" s="3" t="s">
        <v>710</v>
      </c>
      <c r="C3236" s="3" t="s">
        <v>4819</v>
      </c>
      <c r="D3236" s="8">
        <v>15000</v>
      </c>
      <c r="E3236" s="6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8309</v>
      </c>
      <c r="R3236" t="s">
        <v>8311</v>
      </c>
      <c r="S3236" s="14">
        <f t="shared" si="252"/>
        <v>41948.041192129633</v>
      </c>
      <c r="T3236" s="14">
        <f t="shared" si="253"/>
        <v>41978.041192129633</v>
      </c>
      <c r="U3236">
        <f t="shared" si="254"/>
        <v>2014</v>
      </c>
    </row>
    <row r="3237" spans="1:21" ht="48" x14ac:dyDescent="0.2">
      <c r="A3237">
        <v>456</v>
      </c>
      <c r="B3237" s="3" t="s">
        <v>457</v>
      </c>
      <c r="C3237" s="3" t="s">
        <v>4566</v>
      </c>
      <c r="D3237" s="8">
        <v>8888</v>
      </c>
      <c r="E3237" s="6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8322</v>
      </c>
      <c r="R3237" t="s">
        <v>8340</v>
      </c>
      <c r="S3237" s="14">
        <f t="shared" si="252"/>
        <v>41547.694456018515</v>
      </c>
      <c r="T3237" s="14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8324</v>
      </c>
      <c r="R3238" t="s">
        <v>8327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8322</v>
      </c>
      <c r="R3239" t="s">
        <v>8326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8">
        <v>5000</v>
      </c>
      <c r="E3240" s="6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8324</v>
      </c>
      <c r="R3240" t="s">
        <v>8327</v>
      </c>
      <c r="S3240" s="14">
        <f t="shared" si="252"/>
        <v>42295.891828703709</v>
      </c>
      <c r="T3240" s="14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8">
        <v>2500</v>
      </c>
      <c r="E3241" s="6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8324</v>
      </c>
      <c r="R3241" t="s">
        <v>8327</v>
      </c>
      <c r="S3241" s="14">
        <f t="shared" si="252"/>
        <v>42178.815891203703</v>
      </c>
      <c r="T3241" s="14">
        <f t="shared" si="253"/>
        <v>42238.815891203703</v>
      </c>
      <c r="U3241">
        <f t="shared" si="254"/>
        <v>2015</v>
      </c>
    </row>
    <row r="3242" spans="1:21" ht="48" x14ac:dyDescent="0.2">
      <c r="A3242">
        <v>617</v>
      </c>
      <c r="B3242" s="3" t="s">
        <v>618</v>
      </c>
      <c r="C3242" s="3" t="s">
        <v>4727</v>
      </c>
      <c r="D3242" s="8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8309</v>
      </c>
      <c r="R3242" t="s">
        <v>8343</v>
      </c>
      <c r="S3242" s="14">
        <f t="shared" si="252"/>
        <v>42087.343090277776</v>
      </c>
      <c r="T3242" s="14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8">
        <v>1000</v>
      </c>
      <c r="E3243" s="6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8324</v>
      </c>
      <c r="R3243" t="s">
        <v>8327</v>
      </c>
      <c r="S3243" s="14">
        <f t="shared" si="252"/>
        <v>42177.964201388888</v>
      </c>
      <c r="T3243" s="14">
        <f t="shared" si="253"/>
        <v>42207.964201388888</v>
      </c>
      <c r="U3243">
        <f t="shared" si="254"/>
        <v>2015</v>
      </c>
    </row>
    <row r="3244" spans="1:21" ht="32" x14ac:dyDescent="0.2">
      <c r="A3244">
        <v>1548</v>
      </c>
      <c r="B3244" s="3" t="s">
        <v>1549</v>
      </c>
      <c r="C3244" s="3" t="s">
        <v>5658</v>
      </c>
      <c r="D3244" s="8">
        <v>700</v>
      </c>
      <c r="E3244" s="6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8314</v>
      </c>
      <c r="R3244" t="s">
        <v>8356</v>
      </c>
      <c r="S3244" s="14">
        <f t="shared" si="252"/>
        <v>42286.88217592593</v>
      </c>
      <c r="T3244" s="14">
        <f t="shared" si="253"/>
        <v>42316.923842592587</v>
      </c>
      <c r="U3244">
        <f t="shared" si="254"/>
        <v>2015</v>
      </c>
    </row>
    <row r="3245" spans="1:21" ht="48" x14ac:dyDescent="0.2">
      <c r="A3245">
        <v>1914</v>
      </c>
      <c r="B3245" s="3" t="s">
        <v>1915</v>
      </c>
      <c r="C3245" s="3" t="s">
        <v>6024</v>
      </c>
      <c r="D3245" s="8">
        <v>666</v>
      </c>
      <c r="E3245" s="6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8309</v>
      </c>
      <c r="R3245" t="s">
        <v>8319</v>
      </c>
      <c r="S3245" s="14">
        <f t="shared" si="252"/>
        <v>41929.174456018518</v>
      </c>
      <c r="T3245" s="14">
        <f t="shared" si="253"/>
        <v>41944.165972222225</v>
      </c>
      <c r="U3245">
        <f t="shared" si="254"/>
        <v>2014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8320</v>
      </c>
      <c r="R3246" t="s">
        <v>8346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8324</v>
      </c>
      <c r="R3247" t="s">
        <v>8327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8312</v>
      </c>
      <c r="R3248" t="s">
        <v>8353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64" x14ac:dyDescent="0.2">
      <c r="A3249">
        <v>3083</v>
      </c>
      <c r="B3249" s="3" t="s">
        <v>3083</v>
      </c>
      <c r="C3249" s="3" t="s">
        <v>7193</v>
      </c>
      <c r="D3249" s="8">
        <v>20000</v>
      </c>
      <c r="E3249" s="6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8324</v>
      </c>
      <c r="R3249" t="s">
        <v>8325</v>
      </c>
      <c r="S3249" s="14">
        <f t="shared" si="252"/>
        <v>41853.563402777778</v>
      </c>
      <c r="T3249" s="14">
        <f t="shared" si="253"/>
        <v>41883.208333333336</v>
      </c>
      <c r="U3249">
        <f t="shared" si="254"/>
        <v>2014</v>
      </c>
    </row>
    <row r="3250" spans="1:21" ht="48" x14ac:dyDescent="0.2">
      <c r="A3250">
        <v>586</v>
      </c>
      <c r="B3250" s="3" t="s">
        <v>587</v>
      </c>
      <c r="C3250" s="3" t="s">
        <v>4696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8309</v>
      </c>
      <c r="R3250" t="s">
        <v>8343</v>
      </c>
      <c r="S3250" s="14">
        <f t="shared" si="252"/>
        <v>42020.854247685187</v>
      </c>
      <c r="T3250" s="14">
        <f t="shared" si="253"/>
        <v>42050.854247685187</v>
      </c>
      <c r="U3250">
        <f t="shared" si="254"/>
        <v>2015</v>
      </c>
    </row>
    <row r="3251" spans="1:21" ht="32" x14ac:dyDescent="0.2">
      <c r="A3251">
        <v>1082</v>
      </c>
      <c r="B3251" s="3" t="s">
        <v>1083</v>
      </c>
      <c r="C3251" s="3" t="s">
        <v>5192</v>
      </c>
      <c r="D3251" s="8">
        <v>10000</v>
      </c>
      <c r="E3251" s="6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8317</v>
      </c>
      <c r="R3251" t="s">
        <v>8335</v>
      </c>
      <c r="S3251" s="14">
        <f t="shared" si="252"/>
        <v>41101.906111111115</v>
      </c>
      <c r="T3251" s="14">
        <f t="shared" si="253"/>
        <v>41131.906111111115</v>
      </c>
      <c r="U3251">
        <f t="shared" si="254"/>
        <v>2012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8309</v>
      </c>
      <c r="R3252" t="s">
        <v>8343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8" x14ac:dyDescent="0.2">
      <c r="A3253">
        <v>2380</v>
      </c>
      <c r="B3253" s="3" t="s">
        <v>2381</v>
      </c>
      <c r="C3253" s="3" t="s">
        <v>6490</v>
      </c>
      <c r="D3253" s="8">
        <v>15000</v>
      </c>
      <c r="E3253" s="6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8309</v>
      </c>
      <c r="R3253" t="s">
        <v>8343</v>
      </c>
      <c r="S3253" s="14">
        <f t="shared" si="252"/>
        <v>42248.793310185181</v>
      </c>
      <c r="T3253" s="14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8">
        <v>12700</v>
      </c>
      <c r="E3254" s="6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8324</v>
      </c>
      <c r="R3254" t="s">
        <v>8327</v>
      </c>
      <c r="S3254" s="14">
        <f t="shared" si="252"/>
        <v>41784.789687500001</v>
      </c>
      <c r="T3254" s="14">
        <f t="shared" si="253"/>
        <v>41814.789687500001</v>
      </c>
      <c r="U3254">
        <f t="shared" si="254"/>
        <v>2014</v>
      </c>
    </row>
    <row r="3255" spans="1:21" ht="48" x14ac:dyDescent="0.2">
      <c r="A3255">
        <v>1577</v>
      </c>
      <c r="B3255" s="3" t="s">
        <v>1578</v>
      </c>
      <c r="C3255" s="3" t="s">
        <v>5687</v>
      </c>
      <c r="D3255" s="8">
        <v>10000</v>
      </c>
      <c r="E3255" s="6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8312</v>
      </c>
      <c r="R3255" t="s">
        <v>8350</v>
      </c>
      <c r="S3255" s="14">
        <f t="shared" si="252"/>
        <v>41054.847777777781</v>
      </c>
      <c r="T3255" s="14">
        <f t="shared" si="253"/>
        <v>41114.847777777781</v>
      </c>
      <c r="U3255">
        <f t="shared" si="254"/>
        <v>2012</v>
      </c>
    </row>
    <row r="3256" spans="1:21" ht="48" x14ac:dyDescent="0.2">
      <c r="A3256">
        <v>2355</v>
      </c>
      <c r="B3256" s="3" t="s">
        <v>2356</v>
      </c>
      <c r="C3256" s="3" t="s">
        <v>6465</v>
      </c>
      <c r="D3256" s="8">
        <v>8000</v>
      </c>
      <c r="E3256" s="6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8309</v>
      </c>
      <c r="R3256" t="s">
        <v>8343</v>
      </c>
      <c r="S3256" s="14">
        <f t="shared" si="252"/>
        <v>42096.918240740735</v>
      </c>
      <c r="T3256" s="14">
        <f t="shared" si="253"/>
        <v>42126.918240740735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8320</v>
      </c>
      <c r="R3257" t="s">
        <v>8346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8" x14ac:dyDescent="0.2">
      <c r="A3258">
        <v>1417</v>
      </c>
      <c r="B3258" s="3" t="s">
        <v>1418</v>
      </c>
      <c r="C3258" s="3" t="s">
        <v>5527</v>
      </c>
      <c r="D3258" s="8">
        <v>4500</v>
      </c>
      <c r="E3258" s="6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8312</v>
      </c>
      <c r="R3258" t="s">
        <v>8349</v>
      </c>
      <c r="S3258" s="14">
        <f t="shared" si="252"/>
        <v>42232.15016203704</v>
      </c>
      <c r="T3258" s="14">
        <f t="shared" si="253"/>
        <v>42262.465972222228</v>
      </c>
      <c r="U3258">
        <f t="shared" si="254"/>
        <v>2015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8324</v>
      </c>
      <c r="R3259" t="s">
        <v>8336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8309</v>
      </c>
      <c r="R3260" t="s">
        <v>8311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8317</v>
      </c>
      <c r="R3261" t="s">
        <v>8335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8312</v>
      </c>
      <c r="R3262" t="s">
        <v>8357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8312</v>
      </c>
      <c r="R3263" t="s">
        <v>8357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8" x14ac:dyDescent="0.2">
      <c r="A3264">
        <v>546</v>
      </c>
      <c r="B3264" s="3" t="s">
        <v>547</v>
      </c>
      <c r="C3264" s="3" t="s">
        <v>4656</v>
      </c>
      <c r="D3264" s="8">
        <v>60000</v>
      </c>
      <c r="E3264" s="6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8309</v>
      </c>
      <c r="R3264" t="s">
        <v>8343</v>
      </c>
      <c r="S3264" s="14">
        <f t="shared" si="252"/>
        <v>42249.667997685188</v>
      </c>
      <c r="T3264" s="14">
        <f t="shared" si="253"/>
        <v>42294.667997685188</v>
      </c>
      <c r="U3264">
        <f t="shared" si="254"/>
        <v>2015</v>
      </c>
    </row>
    <row r="3265" spans="1:21" ht="48" x14ac:dyDescent="0.2">
      <c r="A3265">
        <v>505</v>
      </c>
      <c r="B3265" s="3" t="s">
        <v>506</v>
      </c>
      <c r="C3265" s="3" t="s">
        <v>4615</v>
      </c>
      <c r="D3265" s="8">
        <v>12000</v>
      </c>
      <c r="E3265" s="6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8322</v>
      </c>
      <c r="R3265" t="s">
        <v>8340</v>
      </c>
      <c r="S3265" s="14">
        <f t="shared" si="252"/>
        <v>42318.098217592589</v>
      </c>
      <c r="T3265" s="14">
        <f t="shared" si="253"/>
        <v>42363.098217592589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8320</v>
      </c>
      <c r="R3266" t="s">
        <v>8346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8" x14ac:dyDescent="0.2">
      <c r="A3267">
        <v>2654</v>
      </c>
      <c r="B3267" s="3" t="s">
        <v>2654</v>
      </c>
      <c r="C3267" s="3" t="s">
        <v>6764</v>
      </c>
      <c r="D3267" s="8">
        <v>100000</v>
      </c>
      <c r="E3267" s="6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ROUND(E3267/L3267,2)</f>
        <v>8.5</v>
      </c>
      <c r="Q3267" s="10" t="s">
        <v>8309</v>
      </c>
      <c r="R3267" t="s">
        <v>8316</v>
      </c>
      <c r="S3267" s="14">
        <f t="shared" ref="S3267:S3330" si="257">(((J3267/60)/60)/24)+DATE(1970,1,1)</f>
        <v>42055.600995370376</v>
      </c>
      <c r="T3267" s="14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x14ac:dyDescent="0.2">
      <c r="A3268">
        <v>1072</v>
      </c>
      <c r="B3268" s="3" t="s">
        <v>1073</v>
      </c>
      <c r="C3268" s="3" t="s">
        <v>5182</v>
      </c>
      <c r="D3268" s="8">
        <v>75000</v>
      </c>
      <c r="E3268" s="6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8317</v>
      </c>
      <c r="R3268" t="s">
        <v>8335</v>
      </c>
      <c r="S3268" s="14">
        <f t="shared" si="257"/>
        <v>41645.832141203704</v>
      </c>
      <c r="T3268" s="14">
        <f t="shared" si="258"/>
        <v>41675.832141203704</v>
      </c>
      <c r="U3268">
        <f t="shared" si="259"/>
        <v>2014</v>
      </c>
    </row>
    <row r="3269" spans="1:21" ht="32" x14ac:dyDescent="0.2">
      <c r="A3269">
        <v>1875</v>
      </c>
      <c r="B3269" s="3" t="s">
        <v>1876</v>
      </c>
      <c r="C3269" s="3" t="s">
        <v>5985</v>
      </c>
      <c r="D3269" s="8">
        <v>10000</v>
      </c>
      <c r="E3269" s="6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8317</v>
      </c>
      <c r="R3269" t="s">
        <v>8345</v>
      </c>
      <c r="S3269" s="14">
        <f t="shared" si="257"/>
        <v>42528.899398148147</v>
      </c>
      <c r="T3269" s="14">
        <f t="shared" si="258"/>
        <v>42588.899398148147</v>
      </c>
      <c r="U3269">
        <f t="shared" si="259"/>
        <v>2016</v>
      </c>
    </row>
    <row r="3270" spans="1:21" ht="48" x14ac:dyDescent="0.2">
      <c r="A3270">
        <v>2580</v>
      </c>
      <c r="B3270" s="3" t="s">
        <v>2580</v>
      </c>
      <c r="C3270" s="3" t="s">
        <v>6690</v>
      </c>
      <c r="D3270" s="8">
        <v>8500</v>
      </c>
      <c r="E3270" s="6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8320</v>
      </c>
      <c r="R3270" t="s">
        <v>8346</v>
      </c>
      <c r="S3270" s="14">
        <f t="shared" si="257"/>
        <v>42110.326423611114</v>
      </c>
      <c r="T3270" s="14">
        <f t="shared" si="258"/>
        <v>42140.125</v>
      </c>
      <c r="U3270">
        <f t="shared" si="259"/>
        <v>2015</v>
      </c>
    </row>
    <row r="3271" spans="1:21" ht="48" x14ac:dyDescent="0.2">
      <c r="A3271">
        <v>470</v>
      </c>
      <c r="B3271" s="3" t="s">
        <v>471</v>
      </c>
      <c r="C3271" s="3" t="s">
        <v>4580</v>
      </c>
      <c r="D3271" s="8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8322</v>
      </c>
      <c r="R3271" t="s">
        <v>8340</v>
      </c>
      <c r="S3271" s="14">
        <f t="shared" si="257"/>
        <v>41605.167696759258</v>
      </c>
      <c r="T3271" s="14">
        <f t="shared" si="258"/>
        <v>41655.166666666664</v>
      </c>
      <c r="U3271">
        <f t="shared" si="259"/>
        <v>2013</v>
      </c>
    </row>
    <row r="3272" spans="1:21" ht="48" x14ac:dyDescent="0.2">
      <c r="A3272">
        <v>1703</v>
      </c>
      <c r="B3272" s="3" t="s">
        <v>1704</v>
      </c>
      <c r="C3272" s="3" t="s">
        <v>5813</v>
      </c>
      <c r="D3272" s="8">
        <v>5000</v>
      </c>
      <c r="E3272" s="6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8328</v>
      </c>
      <c r="R3272" t="s">
        <v>8331</v>
      </c>
      <c r="S3272" s="14">
        <f t="shared" si="257"/>
        <v>42187.281678240746</v>
      </c>
      <c r="T3272" s="14">
        <f t="shared" si="258"/>
        <v>42247.281678240746</v>
      </c>
      <c r="U3272">
        <f t="shared" si="259"/>
        <v>2015</v>
      </c>
    </row>
    <row r="3273" spans="1:21" ht="48" x14ac:dyDescent="0.2">
      <c r="A3273">
        <v>1985</v>
      </c>
      <c r="B3273" s="3" t="s">
        <v>1986</v>
      </c>
      <c r="C3273" s="3" t="s">
        <v>6095</v>
      </c>
      <c r="D3273" s="8">
        <v>1600</v>
      </c>
      <c r="E3273" s="6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8314</v>
      </c>
      <c r="R3273" t="s">
        <v>8354</v>
      </c>
      <c r="S3273" s="14">
        <f t="shared" si="257"/>
        <v>42555.698738425926</v>
      </c>
      <c r="T3273" s="14">
        <f t="shared" si="258"/>
        <v>42584.958333333328</v>
      </c>
      <c r="U3273">
        <f t="shared" si="259"/>
        <v>2016</v>
      </c>
    </row>
    <row r="3274" spans="1:21" ht="48" x14ac:dyDescent="0.2">
      <c r="A3274">
        <v>184</v>
      </c>
      <c r="B3274" s="3" t="s">
        <v>186</v>
      </c>
      <c r="C3274" s="3" t="s">
        <v>4294</v>
      </c>
      <c r="D3274" s="8">
        <v>1500</v>
      </c>
      <c r="E3274" s="6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8322</v>
      </c>
      <c r="R3274" t="s">
        <v>8326</v>
      </c>
      <c r="S3274" s="14">
        <f t="shared" si="257"/>
        <v>41825.791226851856</v>
      </c>
      <c r="T3274" s="14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8324</v>
      </c>
      <c r="R3275" t="s">
        <v>8327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t="32" x14ac:dyDescent="0.2">
      <c r="A3276">
        <v>2373</v>
      </c>
      <c r="B3276" s="3" t="s">
        <v>2374</v>
      </c>
      <c r="C3276" s="3" t="s">
        <v>6483</v>
      </c>
      <c r="D3276" s="8">
        <v>850000</v>
      </c>
      <c r="E3276" s="6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8309</v>
      </c>
      <c r="R3276" t="s">
        <v>8343</v>
      </c>
      <c r="S3276" s="14">
        <f t="shared" si="257"/>
        <v>42215.662314814821</v>
      </c>
      <c r="T3276" s="14">
        <f t="shared" si="258"/>
        <v>42245.662314814821</v>
      </c>
      <c r="U3276">
        <f t="shared" si="259"/>
        <v>2015</v>
      </c>
    </row>
    <row r="3277" spans="1:21" ht="48" x14ac:dyDescent="0.2">
      <c r="A3277">
        <v>486</v>
      </c>
      <c r="B3277" s="3" t="s">
        <v>487</v>
      </c>
      <c r="C3277" s="3" t="s">
        <v>4596</v>
      </c>
      <c r="D3277" s="8">
        <v>550000</v>
      </c>
      <c r="E3277" s="6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8322</v>
      </c>
      <c r="R3277" t="s">
        <v>8340</v>
      </c>
      <c r="S3277" s="14">
        <f t="shared" si="257"/>
        <v>41761.94258101852</v>
      </c>
      <c r="T3277" s="14">
        <f t="shared" si="258"/>
        <v>41791.94258101852</v>
      </c>
      <c r="U3277">
        <f t="shared" si="259"/>
        <v>2014</v>
      </c>
    </row>
    <row r="3278" spans="1:21" ht="48" x14ac:dyDescent="0.2">
      <c r="A3278">
        <v>559</v>
      </c>
      <c r="B3278" s="3" t="s">
        <v>560</v>
      </c>
      <c r="C3278" s="3" t="s">
        <v>4669</v>
      </c>
      <c r="D3278" s="8">
        <v>240000</v>
      </c>
      <c r="E3278" s="6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8309</v>
      </c>
      <c r="R3278" t="s">
        <v>8343</v>
      </c>
      <c r="S3278" s="14">
        <f t="shared" si="257"/>
        <v>42321.283101851848</v>
      </c>
      <c r="T3278" s="14">
        <f t="shared" si="258"/>
        <v>42351.283101851848</v>
      </c>
      <c r="U3278">
        <f t="shared" si="259"/>
        <v>2015</v>
      </c>
    </row>
    <row r="3279" spans="1:21" ht="48" x14ac:dyDescent="0.2">
      <c r="A3279">
        <v>2393</v>
      </c>
      <c r="B3279" s="3" t="s">
        <v>2394</v>
      </c>
      <c r="C3279" s="3" t="s">
        <v>6503</v>
      </c>
      <c r="D3279" s="8">
        <v>100000</v>
      </c>
      <c r="E3279" s="6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8309</v>
      </c>
      <c r="R3279" t="s">
        <v>8343</v>
      </c>
      <c r="S3279" s="14">
        <f t="shared" si="257"/>
        <v>42194.648344907408</v>
      </c>
      <c r="T3279" s="14">
        <f t="shared" si="258"/>
        <v>42224.648344907408</v>
      </c>
      <c r="U3279">
        <f t="shared" si="259"/>
        <v>2015</v>
      </c>
    </row>
    <row r="3280" spans="1:21" ht="48" x14ac:dyDescent="0.2">
      <c r="A3280">
        <v>1904</v>
      </c>
      <c r="B3280" s="3" t="s">
        <v>1905</v>
      </c>
      <c r="C3280" s="3" t="s">
        <v>6014</v>
      </c>
      <c r="D3280" s="8">
        <v>50000</v>
      </c>
      <c r="E3280" s="6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8309</v>
      </c>
      <c r="R3280" t="s">
        <v>8319</v>
      </c>
      <c r="S3280" s="14">
        <f t="shared" si="257"/>
        <v>42326.685428240744</v>
      </c>
      <c r="T3280" s="14">
        <f t="shared" si="258"/>
        <v>42371.685428240744</v>
      </c>
      <c r="U3280">
        <f t="shared" si="259"/>
        <v>2015</v>
      </c>
    </row>
    <row r="3281" spans="1:21" ht="64" x14ac:dyDescent="0.2">
      <c r="A3281">
        <v>868</v>
      </c>
      <c r="B3281" s="3" t="s">
        <v>869</v>
      </c>
      <c r="C3281" s="3" t="s">
        <v>4978</v>
      </c>
      <c r="D3281" s="8">
        <v>45000</v>
      </c>
      <c r="E3281" s="6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8328</v>
      </c>
      <c r="R3281" t="s">
        <v>8351</v>
      </c>
      <c r="S3281" s="14">
        <f t="shared" si="257"/>
        <v>41616.027754629627</v>
      </c>
      <c r="T3281" s="14">
        <f t="shared" si="258"/>
        <v>41646.027754629627</v>
      </c>
      <c r="U3281">
        <f t="shared" si="259"/>
        <v>2013</v>
      </c>
    </row>
    <row r="3282" spans="1:21" ht="48" x14ac:dyDescent="0.2">
      <c r="A3282">
        <v>2152</v>
      </c>
      <c r="B3282" s="3" t="s">
        <v>2153</v>
      </c>
      <c r="C3282" s="3" t="s">
        <v>6262</v>
      </c>
      <c r="D3282" s="8">
        <v>30000</v>
      </c>
      <c r="E3282" s="6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8317</v>
      </c>
      <c r="R3282" t="s">
        <v>8335</v>
      </c>
      <c r="S3282" s="14">
        <f t="shared" si="257"/>
        <v>41683.832280092596</v>
      </c>
      <c r="T3282" s="14">
        <f t="shared" si="258"/>
        <v>41713.790613425925</v>
      </c>
      <c r="U3282">
        <f t="shared" si="259"/>
        <v>2014</v>
      </c>
    </row>
    <row r="3283" spans="1:21" ht="48" x14ac:dyDescent="0.2">
      <c r="A3283">
        <v>2585</v>
      </c>
      <c r="B3283" s="3" t="s">
        <v>2585</v>
      </c>
      <c r="C3283" s="3" t="s">
        <v>6695</v>
      </c>
      <c r="D3283" s="8">
        <v>30000</v>
      </c>
      <c r="E3283" s="6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8320</v>
      </c>
      <c r="R3283" t="s">
        <v>8346</v>
      </c>
      <c r="S3283" s="14">
        <f t="shared" si="257"/>
        <v>41795.963333333333</v>
      </c>
      <c r="T3283" s="14">
        <f t="shared" si="258"/>
        <v>41825.963333333333</v>
      </c>
      <c r="U3283">
        <f t="shared" si="259"/>
        <v>2014</v>
      </c>
    </row>
    <row r="3284" spans="1:21" ht="48" x14ac:dyDescent="0.2">
      <c r="A3284">
        <v>2592</v>
      </c>
      <c r="B3284" s="3" t="s">
        <v>2592</v>
      </c>
      <c r="C3284" s="3" t="s">
        <v>6702</v>
      </c>
      <c r="D3284" s="8">
        <v>30000</v>
      </c>
      <c r="E3284" s="6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8320</v>
      </c>
      <c r="R3284" t="s">
        <v>8346</v>
      </c>
      <c r="S3284" s="14">
        <f t="shared" si="257"/>
        <v>41887.801168981481</v>
      </c>
      <c r="T3284" s="14">
        <f t="shared" si="258"/>
        <v>41917.801168981481</v>
      </c>
      <c r="U3284">
        <f t="shared" si="259"/>
        <v>2014</v>
      </c>
    </row>
    <row r="3285" spans="1:21" ht="48" x14ac:dyDescent="0.2">
      <c r="A3285">
        <v>3086</v>
      </c>
      <c r="B3285" s="3" t="s">
        <v>3086</v>
      </c>
      <c r="C3285" s="3" t="s">
        <v>7196</v>
      </c>
      <c r="D3285" s="8">
        <v>20000</v>
      </c>
      <c r="E3285" s="6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8324</v>
      </c>
      <c r="R3285" t="s">
        <v>8325</v>
      </c>
      <c r="S3285" s="14">
        <f t="shared" si="257"/>
        <v>42173.67082175926</v>
      </c>
      <c r="T3285" s="14">
        <f t="shared" si="258"/>
        <v>42233.67082175926</v>
      </c>
      <c r="U3285">
        <f t="shared" si="259"/>
        <v>2015</v>
      </c>
    </row>
    <row r="3286" spans="1:21" ht="16" x14ac:dyDescent="0.2">
      <c r="A3286">
        <v>237</v>
      </c>
      <c r="B3286" s="3" t="s">
        <v>239</v>
      </c>
      <c r="C3286" s="3" t="s">
        <v>4347</v>
      </c>
      <c r="D3286" s="8">
        <v>15000</v>
      </c>
      <c r="E3286" s="6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8322</v>
      </c>
      <c r="R3286" t="s">
        <v>8326</v>
      </c>
      <c r="S3286" s="14">
        <f t="shared" si="257"/>
        <v>42377.577187499999</v>
      </c>
      <c r="T3286" s="14">
        <f t="shared" si="258"/>
        <v>42437.577187499999</v>
      </c>
      <c r="U3286">
        <f t="shared" si="259"/>
        <v>2016</v>
      </c>
    </row>
    <row r="3287" spans="1:21" ht="32" x14ac:dyDescent="0.2">
      <c r="A3287">
        <v>1559</v>
      </c>
      <c r="B3287" s="3" t="s">
        <v>1560</v>
      </c>
      <c r="C3287" s="3" t="s">
        <v>5669</v>
      </c>
      <c r="D3287" s="8">
        <v>15000</v>
      </c>
      <c r="E3287" s="6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8314</v>
      </c>
      <c r="R3287" t="s">
        <v>8356</v>
      </c>
      <c r="S3287" s="14">
        <f t="shared" si="257"/>
        <v>42108.05322916666</v>
      </c>
      <c r="T3287" s="14">
        <f t="shared" si="258"/>
        <v>42123.05322916666</v>
      </c>
      <c r="U3287">
        <f t="shared" si="259"/>
        <v>2015</v>
      </c>
    </row>
    <row r="3288" spans="1:21" ht="48" x14ac:dyDescent="0.2">
      <c r="A3288">
        <v>2438</v>
      </c>
      <c r="B3288" s="3" t="s">
        <v>2439</v>
      </c>
      <c r="C3288" s="3" t="s">
        <v>6548</v>
      </c>
      <c r="D3288" s="8">
        <v>15000</v>
      </c>
      <c r="E3288" s="6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8320</v>
      </c>
      <c r="R3288" t="s">
        <v>8346</v>
      </c>
      <c r="S3288" s="14">
        <f t="shared" si="257"/>
        <v>42285.91506944444</v>
      </c>
      <c r="T3288" s="14">
        <f t="shared" si="258"/>
        <v>42345.956736111111</v>
      </c>
      <c r="U3288">
        <f t="shared" si="259"/>
        <v>2015</v>
      </c>
    </row>
    <row r="3289" spans="1:21" ht="48" x14ac:dyDescent="0.2">
      <c r="A3289">
        <v>3095</v>
      </c>
      <c r="B3289" s="3" t="s">
        <v>3095</v>
      </c>
      <c r="C3289" s="3" t="s">
        <v>7205</v>
      </c>
      <c r="D3289" s="8">
        <v>14920</v>
      </c>
      <c r="E3289" s="6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8324</v>
      </c>
      <c r="R3289" t="s">
        <v>8325</v>
      </c>
      <c r="S3289" s="14">
        <f t="shared" si="257"/>
        <v>42523.025231481486</v>
      </c>
      <c r="T3289" s="14">
        <f t="shared" si="258"/>
        <v>42583.025231481486</v>
      </c>
      <c r="U3289">
        <f t="shared" si="259"/>
        <v>2016</v>
      </c>
    </row>
    <row r="3290" spans="1:21" ht="16" x14ac:dyDescent="0.2">
      <c r="A3290">
        <v>190</v>
      </c>
      <c r="B3290" s="3" t="s">
        <v>192</v>
      </c>
      <c r="C3290" s="3" t="s">
        <v>4300</v>
      </c>
      <c r="D3290" s="8">
        <v>12000</v>
      </c>
      <c r="E3290" s="6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8322</v>
      </c>
      <c r="R3290" t="s">
        <v>8326</v>
      </c>
      <c r="S3290" s="14">
        <f t="shared" si="257"/>
        <v>42527.650995370372</v>
      </c>
      <c r="T3290" s="14">
        <f t="shared" si="258"/>
        <v>42537.650995370372</v>
      </c>
      <c r="U3290">
        <f t="shared" si="259"/>
        <v>2016</v>
      </c>
    </row>
    <row r="3291" spans="1:21" ht="48" x14ac:dyDescent="0.2">
      <c r="A3291">
        <v>2568</v>
      </c>
      <c r="B3291" s="3" t="s">
        <v>2568</v>
      </c>
      <c r="C3291" s="3" t="s">
        <v>6678</v>
      </c>
      <c r="D3291" s="8">
        <v>10000</v>
      </c>
      <c r="E3291" s="6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8320</v>
      </c>
      <c r="R3291" t="s">
        <v>8346</v>
      </c>
      <c r="S3291" s="14">
        <f t="shared" si="257"/>
        <v>42584.666597222225</v>
      </c>
      <c r="T3291" s="14">
        <f t="shared" si="258"/>
        <v>42614.666597222225</v>
      </c>
      <c r="U3291">
        <f t="shared" si="259"/>
        <v>2016</v>
      </c>
    </row>
    <row r="3292" spans="1:21" ht="32" x14ac:dyDescent="0.2">
      <c r="A3292">
        <v>1153</v>
      </c>
      <c r="B3292" s="3" t="s">
        <v>1154</v>
      </c>
      <c r="C3292" s="3" t="s">
        <v>5263</v>
      </c>
      <c r="D3292" s="8">
        <v>8000</v>
      </c>
      <c r="E3292" s="6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8320</v>
      </c>
      <c r="R3292" t="s">
        <v>8346</v>
      </c>
      <c r="S3292" s="14">
        <f t="shared" si="257"/>
        <v>42143.714178240742</v>
      </c>
      <c r="T3292" s="14">
        <f t="shared" si="258"/>
        <v>42173.714178240742</v>
      </c>
      <c r="U3292">
        <f t="shared" si="259"/>
        <v>2015</v>
      </c>
    </row>
    <row r="3293" spans="1:21" ht="48" x14ac:dyDescent="0.2">
      <c r="A3293">
        <v>1483</v>
      </c>
      <c r="B3293" s="3" t="s">
        <v>1484</v>
      </c>
      <c r="C3293" s="3" t="s">
        <v>5593</v>
      </c>
      <c r="D3293" s="8">
        <v>7000</v>
      </c>
      <c r="E3293" s="6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8312</v>
      </c>
      <c r="R3293" t="s">
        <v>8353</v>
      </c>
      <c r="S3293" s="14">
        <f t="shared" si="257"/>
        <v>42548.192997685182</v>
      </c>
      <c r="T3293" s="14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8">
        <v>5500</v>
      </c>
      <c r="E3294" s="6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8324</v>
      </c>
      <c r="R3294" t="s">
        <v>8327</v>
      </c>
      <c r="S3294" s="14">
        <f t="shared" si="257"/>
        <v>41940.587233796294</v>
      </c>
      <c r="T3294" s="14">
        <f t="shared" si="258"/>
        <v>41968.041666666672</v>
      </c>
      <c r="U3294">
        <f t="shared" si="259"/>
        <v>2014</v>
      </c>
    </row>
    <row r="3295" spans="1:21" ht="48" x14ac:dyDescent="0.2">
      <c r="A3295">
        <v>1060</v>
      </c>
      <c r="B3295" s="3" t="s">
        <v>1061</v>
      </c>
      <c r="C3295" s="3" t="s">
        <v>5170</v>
      </c>
      <c r="D3295" s="8">
        <v>5000</v>
      </c>
      <c r="E3295" s="6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8347</v>
      </c>
      <c r="R3295" t="s">
        <v>8348</v>
      </c>
      <c r="S3295" s="14">
        <f t="shared" si="257"/>
        <v>42079.913113425922</v>
      </c>
      <c r="T3295" s="14">
        <f t="shared" si="258"/>
        <v>42109.913113425922</v>
      </c>
      <c r="U3295">
        <f t="shared" si="259"/>
        <v>2015</v>
      </c>
    </row>
    <row r="3296" spans="1:21" ht="48" x14ac:dyDescent="0.2">
      <c r="A3296">
        <v>1989</v>
      </c>
      <c r="B3296" s="3" t="s">
        <v>1990</v>
      </c>
      <c r="C3296" s="3" t="s">
        <v>6099</v>
      </c>
      <c r="D3296" s="8">
        <v>5000</v>
      </c>
      <c r="E3296" s="6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8314</v>
      </c>
      <c r="R3296" t="s">
        <v>8354</v>
      </c>
      <c r="S3296" s="14">
        <f t="shared" si="257"/>
        <v>42685.680648148147</v>
      </c>
      <c r="T3296" s="14">
        <f t="shared" si="258"/>
        <v>42715.680648148147</v>
      </c>
      <c r="U3296">
        <f t="shared" si="259"/>
        <v>2016</v>
      </c>
    </row>
    <row r="3297" spans="1:21" ht="48" x14ac:dyDescent="0.2">
      <c r="A3297">
        <v>3794</v>
      </c>
      <c r="B3297" s="3" t="s">
        <v>3791</v>
      </c>
      <c r="C3297" s="3" t="s">
        <v>7904</v>
      </c>
      <c r="D3297" s="8">
        <v>5000</v>
      </c>
      <c r="E3297" s="6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8324</v>
      </c>
      <c r="R3297" t="s">
        <v>8336</v>
      </c>
      <c r="S3297" s="14">
        <f t="shared" si="257"/>
        <v>42132.58048611111</v>
      </c>
      <c r="T3297" s="14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8">
        <v>4500</v>
      </c>
      <c r="E3298" s="6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8324</v>
      </c>
      <c r="R3298" t="s">
        <v>8327</v>
      </c>
      <c r="S3298" s="14">
        <f t="shared" si="257"/>
        <v>42570.850381944445</v>
      </c>
      <c r="T3298" s="14">
        <f t="shared" si="258"/>
        <v>42615.850381944445</v>
      </c>
      <c r="U3298">
        <f t="shared" si="259"/>
        <v>2016</v>
      </c>
    </row>
    <row r="3299" spans="1:21" ht="48" x14ac:dyDescent="0.2">
      <c r="A3299">
        <v>935</v>
      </c>
      <c r="B3299" s="3" t="s">
        <v>936</v>
      </c>
      <c r="C3299" s="3" t="s">
        <v>5045</v>
      </c>
      <c r="D3299" s="8">
        <v>3500</v>
      </c>
      <c r="E3299" s="6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8328</v>
      </c>
      <c r="R3299" t="s">
        <v>8351</v>
      </c>
      <c r="S3299" s="14">
        <f t="shared" si="257"/>
        <v>42368.333668981482</v>
      </c>
      <c r="T3299" s="14">
        <f t="shared" si="258"/>
        <v>42398.333668981482</v>
      </c>
      <c r="U3299">
        <f t="shared" si="259"/>
        <v>2015</v>
      </c>
    </row>
    <row r="3300" spans="1:21" ht="48" x14ac:dyDescent="0.2">
      <c r="A3300">
        <v>1713</v>
      </c>
      <c r="B3300" s="3" t="s">
        <v>1714</v>
      </c>
      <c r="C3300" s="3" t="s">
        <v>5823</v>
      </c>
      <c r="D3300" s="8">
        <v>3000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8328</v>
      </c>
      <c r="R3300" t="s">
        <v>8331</v>
      </c>
      <c r="S3300" s="14">
        <f t="shared" si="257"/>
        <v>41887.801064814819</v>
      </c>
      <c r="T3300" s="14">
        <f t="shared" si="258"/>
        <v>41917.801064814819</v>
      </c>
      <c r="U3300">
        <f t="shared" si="259"/>
        <v>2014</v>
      </c>
    </row>
    <row r="3301" spans="1:21" ht="48" x14ac:dyDescent="0.2">
      <c r="A3301">
        <v>514</v>
      </c>
      <c r="B3301" s="3" t="s">
        <v>515</v>
      </c>
      <c r="C3301" s="3" t="s">
        <v>4624</v>
      </c>
      <c r="D3301" s="8">
        <v>1500</v>
      </c>
      <c r="E3301" s="6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8322</v>
      </c>
      <c r="R3301" t="s">
        <v>8340</v>
      </c>
      <c r="S3301" s="14">
        <f t="shared" si="257"/>
        <v>41830.613969907405</v>
      </c>
      <c r="T3301" s="14">
        <f t="shared" si="258"/>
        <v>41860.613969907405</v>
      </c>
      <c r="U3301">
        <f t="shared" si="259"/>
        <v>2014</v>
      </c>
    </row>
    <row r="3302" spans="1:21" ht="64" x14ac:dyDescent="0.2">
      <c r="A3302">
        <v>772</v>
      </c>
      <c r="B3302" s="3" t="s">
        <v>773</v>
      </c>
      <c r="C3302" s="3" t="s">
        <v>4882</v>
      </c>
      <c r="D3302" s="8">
        <v>1500</v>
      </c>
      <c r="E3302" s="6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8312</v>
      </c>
      <c r="R3302" t="s">
        <v>8353</v>
      </c>
      <c r="S3302" s="14">
        <f t="shared" si="257"/>
        <v>40068.056932870371</v>
      </c>
      <c r="T3302" s="14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8324</v>
      </c>
      <c r="R3303" t="s">
        <v>8327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32" x14ac:dyDescent="0.2">
      <c r="A3304">
        <v>444</v>
      </c>
      <c r="B3304" s="3" t="s">
        <v>445</v>
      </c>
      <c r="C3304" s="3" t="s">
        <v>4554</v>
      </c>
      <c r="D3304" s="8">
        <v>1000</v>
      </c>
      <c r="E3304" s="6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8322</v>
      </c>
      <c r="R3304" t="s">
        <v>8340</v>
      </c>
      <c r="S3304" s="14">
        <f t="shared" si="257"/>
        <v>40894.906956018516</v>
      </c>
      <c r="T3304" s="14">
        <f t="shared" si="258"/>
        <v>40954.906956018516</v>
      </c>
      <c r="U3304">
        <f t="shared" si="259"/>
        <v>2011</v>
      </c>
    </row>
    <row r="3305" spans="1:21" ht="64" x14ac:dyDescent="0.2">
      <c r="A3305">
        <v>1135</v>
      </c>
      <c r="B3305" s="3" t="s">
        <v>1136</v>
      </c>
      <c r="C3305" s="3" t="s">
        <v>5245</v>
      </c>
      <c r="D3305" s="8">
        <v>1000</v>
      </c>
      <c r="E3305" s="6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8317</v>
      </c>
      <c r="R3305" t="s">
        <v>8345</v>
      </c>
      <c r="S3305" s="14">
        <f t="shared" si="257"/>
        <v>42558.989513888882</v>
      </c>
      <c r="T3305" s="14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8">
        <v>1000</v>
      </c>
      <c r="E3306" s="6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8324</v>
      </c>
      <c r="R3306" t="s">
        <v>8327</v>
      </c>
      <c r="S3306" s="14">
        <f t="shared" si="257"/>
        <v>42032.250208333338</v>
      </c>
      <c r="T3306" s="14">
        <f t="shared" si="258"/>
        <v>42063.250208333338</v>
      </c>
      <c r="U3306">
        <f t="shared" si="259"/>
        <v>2015</v>
      </c>
    </row>
    <row r="3307" spans="1:21" ht="64" x14ac:dyDescent="0.2">
      <c r="A3307">
        <v>2123</v>
      </c>
      <c r="B3307" s="3" t="s">
        <v>2124</v>
      </c>
      <c r="C3307" s="3" t="s">
        <v>6233</v>
      </c>
      <c r="D3307" s="8">
        <v>500</v>
      </c>
      <c r="E3307" s="6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8317</v>
      </c>
      <c r="R3307" t="s">
        <v>8335</v>
      </c>
      <c r="S3307" s="14">
        <f t="shared" si="257"/>
        <v>40198.424849537041</v>
      </c>
      <c r="T3307" s="14">
        <f t="shared" si="258"/>
        <v>40252.290972222225</v>
      </c>
      <c r="U3307">
        <f t="shared" si="259"/>
        <v>2010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8312</v>
      </c>
      <c r="R3308" t="s">
        <v>8353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8317</v>
      </c>
      <c r="R3309" t="s">
        <v>8335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8317</v>
      </c>
      <c r="R3310" t="s">
        <v>8335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8324</v>
      </c>
      <c r="R3311" t="s">
        <v>8327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8" x14ac:dyDescent="0.2">
      <c r="A3312">
        <v>2436</v>
      </c>
      <c r="B3312" s="3" t="s">
        <v>2437</v>
      </c>
      <c r="C3312" s="3" t="s">
        <v>6546</v>
      </c>
      <c r="D3312" s="8">
        <v>117000</v>
      </c>
      <c r="E3312" s="6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8320</v>
      </c>
      <c r="R3312" t="s">
        <v>8346</v>
      </c>
      <c r="S3312" s="14">
        <f t="shared" si="257"/>
        <v>42338.615393518514</v>
      </c>
      <c r="T3312" s="14">
        <f t="shared" si="258"/>
        <v>42398.615393518514</v>
      </c>
      <c r="U3312">
        <f t="shared" si="259"/>
        <v>2015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8322</v>
      </c>
      <c r="R3313" t="s">
        <v>8340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8" x14ac:dyDescent="0.2">
      <c r="A3314">
        <v>1068</v>
      </c>
      <c r="B3314" s="3" t="s">
        <v>1069</v>
      </c>
      <c r="C3314" s="3" t="s">
        <v>5178</v>
      </c>
      <c r="D3314" s="8">
        <v>30000</v>
      </c>
      <c r="E3314" s="6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8317</v>
      </c>
      <c r="R3314" t="s">
        <v>8335</v>
      </c>
      <c r="S3314" s="14">
        <f t="shared" si="257"/>
        <v>42440.371111111104</v>
      </c>
      <c r="T3314" s="14">
        <f t="shared" si="258"/>
        <v>42470.329444444447</v>
      </c>
      <c r="U3314">
        <f t="shared" si="259"/>
        <v>2016</v>
      </c>
    </row>
    <row r="3315" spans="1:21" ht="48" x14ac:dyDescent="0.2">
      <c r="A3315">
        <v>1109</v>
      </c>
      <c r="B3315" s="3" t="s">
        <v>1110</v>
      </c>
      <c r="C3315" s="3" t="s">
        <v>5219</v>
      </c>
      <c r="D3315" s="8">
        <v>10000</v>
      </c>
      <c r="E3315" s="6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8317</v>
      </c>
      <c r="R3315" t="s">
        <v>8335</v>
      </c>
      <c r="S3315" s="14">
        <f t="shared" si="257"/>
        <v>42662.752199074079</v>
      </c>
      <c r="T3315" s="14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8">
        <v>7500</v>
      </c>
      <c r="E3316" s="6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8324</v>
      </c>
      <c r="R3316" t="s">
        <v>8327</v>
      </c>
      <c r="S3316" s="14">
        <f t="shared" si="257"/>
        <v>41801.711550925924</v>
      </c>
      <c r="T3316" s="14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8">
        <v>5000</v>
      </c>
      <c r="E3317" s="6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8324</v>
      </c>
      <c r="R3317" t="s">
        <v>8327</v>
      </c>
      <c r="S3317" s="14">
        <f t="shared" si="257"/>
        <v>42627.955104166671</v>
      </c>
      <c r="T3317" s="14">
        <f t="shared" si="258"/>
        <v>42657.916666666672</v>
      </c>
      <c r="U3317">
        <f t="shared" si="259"/>
        <v>2016</v>
      </c>
    </row>
    <row r="3318" spans="1:21" ht="48" x14ac:dyDescent="0.2">
      <c r="A3318">
        <v>2764</v>
      </c>
      <c r="B3318" s="3" t="s">
        <v>2764</v>
      </c>
      <c r="C3318" s="3" t="s">
        <v>6874</v>
      </c>
      <c r="D3318" s="8">
        <v>4000</v>
      </c>
      <c r="E3318" s="6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8312</v>
      </c>
      <c r="R3318" t="s">
        <v>8357</v>
      </c>
      <c r="S3318" s="14">
        <f t="shared" si="257"/>
        <v>41030.292025462964</v>
      </c>
      <c r="T3318" s="14">
        <f t="shared" si="258"/>
        <v>41059.791666666664</v>
      </c>
      <c r="U3318">
        <f t="shared" si="259"/>
        <v>2012</v>
      </c>
    </row>
    <row r="3319" spans="1:21" ht="32" x14ac:dyDescent="0.2">
      <c r="A3319">
        <v>873</v>
      </c>
      <c r="B3319" s="3" t="s">
        <v>874</v>
      </c>
      <c r="C3319" s="3" t="s">
        <v>4983</v>
      </c>
      <c r="D3319" s="8">
        <v>3500</v>
      </c>
      <c r="E3319" s="6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8328</v>
      </c>
      <c r="R3319" t="s">
        <v>8351</v>
      </c>
      <c r="S3319" s="14">
        <f t="shared" si="257"/>
        <v>41184.167129629634</v>
      </c>
      <c r="T3319" s="14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8">
        <v>3000</v>
      </c>
      <c r="E3320" s="6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8324</v>
      </c>
      <c r="R3320" t="s">
        <v>8327</v>
      </c>
      <c r="S3320" s="14">
        <f t="shared" si="257"/>
        <v>42342.845555555556</v>
      </c>
      <c r="T3320" s="14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8">
        <v>2750</v>
      </c>
      <c r="E3321" s="6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8324</v>
      </c>
      <c r="R3321" t="s">
        <v>8327</v>
      </c>
      <c r="S3321" s="14">
        <f t="shared" si="257"/>
        <v>42783.513182870374</v>
      </c>
      <c r="T3321" s="14">
        <f t="shared" si="258"/>
        <v>42813.471516203703</v>
      </c>
      <c r="U3321">
        <f t="shared" si="259"/>
        <v>2017</v>
      </c>
    </row>
    <row r="3322" spans="1:21" ht="48" x14ac:dyDescent="0.2">
      <c r="A3322">
        <v>865</v>
      </c>
      <c r="B3322" s="3" t="s">
        <v>866</v>
      </c>
      <c r="C3322" s="3" t="s">
        <v>4975</v>
      </c>
      <c r="D3322" s="8">
        <v>2200</v>
      </c>
      <c r="E3322" s="6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8328</v>
      </c>
      <c r="R3322" t="s">
        <v>8351</v>
      </c>
      <c r="S3322" s="14">
        <f t="shared" si="257"/>
        <v>41230.77311342593</v>
      </c>
      <c r="T3322" s="14">
        <f t="shared" si="258"/>
        <v>41290.77311342593</v>
      </c>
      <c r="U3322">
        <f t="shared" si="259"/>
        <v>2012</v>
      </c>
    </row>
    <row r="3323" spans="1:21" ht="48" x14ac:dyDescent="0.2">
      <c r="A3323">
        <v>449</v>
      </c>
      <c r="B3323" s="3" t="s">
        <v>450</v>
      </c>
      <c r="C3323" s="3" t="s">
        <v>4559</v>
      </c>
      <c r="D3323" s="8">
        <v>2000</v>
      </c>
      <c r="E3323" s="6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8322</v>
      </c>
      <c r="R3323" t="s">
        <v>8340</v>
      </c>
      <c r="S3323" s="14">
        <f t="shared" si="257"/>
        <v>41534.568113425928</v>
      </c>
      <c r="T3323" s="14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8">
        <v>1400</v>
      </c>
      <c r="E3324" s="6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8324</v>
      </c>
      <c r="R3324" t="s">
        <v>8327</v>
      </c>
      <c r="S3324" s="14">
        <f t="shared" si="257"/>
        <v>42311.621458333335</v>
      </c>
      <c r="T3324" s="14">
        <f t="shared" si="258"/>
        <v>42336.621458333335</v>
      </c>
      <c r="U3324">
        <f t="shared" si="259"/>
        <v>2015</v>
      </c>
    </row>
    <row r="3325" spans="1:21" ht="32" x14ac:dyDescent="0.2">
      <c r="A3325">
        <v>1075</v>
      </c>
      <c r="B3325" s="3" t="s">
        <v>1076</v>
      </c>
      <c r="C3325" s="3" t="s">
        <v>5185</v>
      </c>
      <c r="D3325" s="8">
        <v>1000</v>
      </c>
      <c r="E3325" s="6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8317</v>
      </c>
      <c r="R3325" t="s">
        <v>8335</v>
      </c>
      <c r="S3325" s="14">
        <f t="shared" si="257"/>
        <v>41005.904120370367</v>
      </c>
      <c r="T3325" s="14">
        <f t="shared" si="258"/>
        <v>41035.904120370367</v>
      </c>
      <c r="U3325">
        <f t="shared" si="259"/>
        <v>2012</v>
      </c>
    </row>
    <row r="3326" spans="1:21" ht="48" x14ac:dyDescent="0.2">
      <c r="A3326">
        <v>1428</v>
      </c>
      <c r="B3326" s="3" t="s">
        <v>1429</v>
      </c>
      <c r="C3326" s="3" t="s">
        <v>5538</v>
      </c>
      <c r="D3326" s="8">
        <v>1000</v>
      </c>
      <c r="E3326" s="6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8312</v>
      </c>
      <c r="R3326" t="s">
        <v>8349</v>
      </c>
      <c r="S3326" s="14">
        <f t="shared" si="257"/>
        <v>42432.379826388889</v>
      </c>
      <c r="T3326" s="14">
        <f t="shared" si="258"/>
        <v>42462.338159722218</v>
      </c>
      <c r="U3326">
        <f t="shared" si="259"/>
        <v>2016</v>
      </c>
    </row>
    <row r="3327" spans="1:21" ht="48" x14ac:dyDescent="0.2">
      <c r="A3327">
        <v>1078</v>
      </c>
      <c r="B3327" s="3" t="s">
        <v>1079</v>
      </c>
      <c r="C3327" s="3" t="s">
        <v>5188</v>
      </c>
      <c r="D3327" s="8">
        <v>600</v>
      </c>
      <c r="E3327" s="6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8317</v>
      </c>
      <c r="R3327" t="s">
        <v>8335</v>
      </c>
      <c r="S3327" s="14">
        <f t="shared" si="257"/>
        <v>40701.195844907408</v>
      </c>
      <c r="T3327" s="14">
        <f t="shared" si="258"/>
        <v>40746.195844907408</v>
      </c>
      <c r="U3327">
        <f t="shared" si="259"/>
        <v>2011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8317</v>
      </c>
      <c r="R3328" t="s">
        <v>8335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48" x14ac:dyDescent="0.2">
      <c r="A3329">
        <v>1905</v>
      </c>
      <c r="B3329" s="3" t="s">
        <v>1906</v>
      </c>
      <c r="C3329" s="3" t="s">
        <v>6015</v>
      </c>
      <c r="D3329" s="8">
        <v>25000</v>
      </c>
      <c r="E3329" s="6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8309</v>
      </c>
      <c r="R3329" t="s">
        <v>8319</v>
      </c>
      <c r="S3329" s="14">
        <f t="shared" si="257"/>
        <v>41859.925856481481</v>
      </c>
      <c r="T3329" s="14">
        <f t="shared" si="258"/>
        <v>41889.925856481481</v>
      </c>
      <c r="U3329">
        <f t="shared" si="259"/>
        <v>2014</v>
      </c>
    </row>
    <row r="3330" spans="1:21" ht="48" x14ac:dyDescent="0.2">
      <c r="A3330">
        <v>1182</v>
      </c>
      <c r="B3330" s="3" t="s">
        <v>1183</v>
      </c>
      <c r="C3330" s="3" t="s">
        <v>5292</v>
      </c>
      <c r="D3330" s="8">
        <v>1000</v>
      </c>
      <c r="E3330" s="6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8320</v>
      </c>
      <c r="R3330" t="s">
        <v>8346</v>
      </c>
      <c r="S3330" s="14">
        <f t="shared" si="257"/>
        <v>42728.827407407407</v>
      </c>
      <c r="T3330" s="14">
        <f t="shared" si="258"/>
        <v>42747.695833333331</v>
      </c>
      <c r="U3330">
        <f t="shared" si="259"/>
        <v>2016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8317</v>
      </c>
      <c r="R3331" t="s">
        <v>8335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8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8324</v>
      </c>
      <c r="R3332" t="s">
        <v>8327</v>
      </c>
      <c r="S3332" s="14">
        <f t="shared" si="262"/>
        <v>41883.916678240741</v>
      </c>
      <c r="T3332" s="14">
        <f t="shared" si="263"/>
        <v>41906.916678240741</v>
      </c>
      <c r="U3332">
        <f t="shared" si="264"/>
        <v>2014</v>
      </c>
    </row>
    <row r="3333" spans="1:21" ht="48" x14ac:dyDescent="0.2">
      <c r="A3333">
        <v>3106</v>
      </c>
      <c r="B3333" s="3" t="s">
        <v>3106</v>
      </c>
      <c r="C3333" s="3" t="s">
        <v>7216</v>
      </c>
      <c r="D3333" s="8">
        <v>1000</v>
      </c>
      <c r="E3333" s="6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8324</v>
      </c>
      <c r="R3333" t="s">
        <v>8325</v>
      </c>
      <c r="S3333" s="14">
        <f t="shared" si="262"/>
        <v>42241.429120370376</v>
      </c>
      <c r="T3333" s="14">
        <f t="shared" si="263"/>
        <v>42263.916666666672</v>
      </c>
      <c r="U3333">
        <f t="shared" si="264"/>
        <v>2015</v>
      </c>
    </row>
    <row r="3334" spans="1:21" ht="32" x14ac:dyDescent="0.2">
      <c r="A3334">
        <v>1811</v>
      </c>
      <c r="B3334" s="3" t="s">
        <v>1812</v>
      </c>
      <c r="C3334" s="3" t="s">
        <v>5921</v>
      </c>
      <c r="D3334" s="8">
        <v>54000</v>
      </c>
      <c r="E3334" s="6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8314</v>
      </c>
      <c r="R3334" t="s">
        <v>8315</v>
      </c>
      <c r="S3334" s="14">
        <f t="shared" si="262"/>
        <v>41876.433680555558</v>
      </c>
      <c r="T3334" s="14">
        <f t="shared" si="263"/>
        <v>41936.166666666664</v>
      </c>
      <c r="U3334">
        <f t="shared" si="264"/>
        <v>2014</v>
      </c>
    </row>
    <row r="3335" spans="1:21" ht="48" x14ac:dyDescent="0.2">
      <c r="A3335">
        <v>148</v>
      </c>
      <c r="B3335" s="3" t="s">
        <v>150</v>
      </c>
      <c r="C3335" s="3" t="s">
        <v>4258</v>
      </c>
      <c r="D3335" s="8">
        <v>50000</v>
      </c>
      <c r="E3335" s="6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8322</v>
      </c>
      <c r="R3335" t="s">
        <v>8338</v>
      </c>
      <c r="S3335" s="14">
        <f t="shared" si="262"/>
        <v>42397.281666666662</v>
      </c>
      <c r="T3335" s="14">
        <f t="shared" si="263"/>
        <v>42427.281666666662</v>
      </c>
      <c r="U3335">
        <f t="shared" si="264"/>
        <v>2016</v>
      </c>
    </row>
    <row r="3336" spans="1:21" ht="48" x14ac:dyDescent="0.2">
      <c r="A3336">
        <v>3053</v>
      </c>
      <c r="B3336" s="3" t="s">
        <v>3053</v>
      </c>
      <c r="C3336" s="3" t="s">
        <v>7163</v>
      </c>
      <c r="D3336" s="8">
        <v>10000</v>
      </c>
      <c r="E3336" s="6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8324</v>
      </c>
      <c r="R3336" t="s">
        <v>8325</v>
      </c>
      <c r="S3336" s="14">
        <f t="shared" si="262"/>
        <v>41862.761724537035</v>
      </c>
      <c r="T3336" s="14">
        <f t="shared" si="263"/>
        <v>41914.165972222225</v>
      </c>
      <c r="U3336">
        <f t="shared" si="264"/>
        <v>2014</v>
      </c>
    </row>
    <row r="3337" spans="1:21" ht="48" x14ac:dyDescent="0.2">
      <c r="A3337">
        <v>1789</v>
      </c>
      <c r="B3337" s="3" t="s">
        <v>1790</v>
      </c>
      <c r="C3337" s="3" t="s">
        <v>5899</v>
      </c>
      <c r="D3337" s="8">
        <v>8000</v>
      </c>
      <c r="E3337" s="6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8314</v>
      </c>
      <c r="R3337" t="s">
        <v>8315</v>
      </c>
      <c r="S3337" s="14">
        <f t="shared" si="262"/>
        <v>41956.250034722223</v>
      </c>
      <c r="T3337" s="14">
        <f t="shared" si="263"/>
        <v>42016.250034722223</v>
      </c>
      <c r="U3337">
        <f t="shared" si="264"/>
        <v>2014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8328</v>
      </c>
      <c r="R3338" t="s">
        <v>8355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8" x14ac:dyDescent="0.2">
      <c r="A3339">
        <v>2693</v>
      </c>
      <c r="B3339" s="3" t="s">
        <v>2693</v>
      </c>
      <c r="C3339" s="3" t="s">
        <v>6803</v>
      </c>
      <c r="D3339" s="8">
        <v>5000</v>
      </c>
      <c r="E3339" s="6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8320</v>
      </c>
      <c r="R3339" t="s">
        <v>8346</v>
      </c>
      <c r="S3339" s="14">
        <f t="shared" si="262"/>
        <v>41834.138495370367</v>
      </c>
      <c r="T3339" s="14">
        <f t="shared" si="263"/>
        <v>41864.138495370367</v>
      </c>
      <c r="U3339">
        <f t="shared" si="264"/>
        <v>2014</v>
      </c>
    </row>
    <row r="3340" spans="1:21" ht="48" x14ac:dyDescent="0.2">
      <c r="A3340">
        <v>937</v>
      </c>
      <c r="B3340" s="3" t="s">
        <v>938</v>
      </c>
      <c r="C3340" s="3" t="s">
        <v>5047</v>
      </c>
      <c r="D3340" s="8">
        <v>3500</v>
      </c>
      <c r="E3340" s="6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8328</v>
      </c>
      <c r="R3340" t="s">
        <v>8351</v>
      </c>
      <c r="S3340" s="14">
        <f t="shared" si="262"/>
        <v>41551.798113425924</v>
      </c>
      <c r="T3340" s="14">
        <f t="shared" si="263"/>
        <v>41581.839780092596</v>
      </c>
      <c r="U3340">
        <f t="shared" si="264"/>
        <v>2013</v>
      </c>
    </row>
    <row r="3341" spans="1:21" ht="48" x14ac:dyDescent="0.2">
      <c r="A3341">
        <v>1793</v>
      </c>
      <c r="B3341" s="3" t="s">
        <v>1794</v>
      </c>
      <c r="C3341" s="3" t="s">
        <v>5903</v>
      </c>
      <c r="D3341" s="8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8314</v>
      </c>
      <c r="R3341" t="s">
        <v>8315</v>
      </c>
      <c r="S3341" s="14">
        <f t="shared" si="262"/>
        <v>41940.89166666667</v>
      </c>
      <c r="T3341" s="14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8">
        <v>3000</v>
      </c>
      <c r="E3342" s="6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8324</v>
      </c>
      <c r="R3342" t="s">
        <v>8327</v>
      </c>
      <c r="S3342" s="14">
        <f t="shared" si="262"/>
        <v>41872.807696759257</v>
      </c>
      <c r="T3342" s="14">
        <f t="shared" si="263"/>
        <v>41932.807696759257</v>
      </c>
      <c r="U3342">
        <f t="shared" si="264"/>
        <v>2014</v>
      </c>
    </row>
    <row r="3343" spans="1:21" ht="48" x14ac:dyDescent="0.2">
      <c r="A3343">
        <v>939</v>
      </c>
      <c r="B3343" s="3" t="s">
        <v>940</v>
      </c>
      <c r="C3343" s="3" t="s">
        <v>5049</v>
      </c>
      <c r="D3343" s="8">
        <v>2750</v>
      </c>
      <c r="E3343" s="6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8328</v>
      </c>
      <c r="R3343" t="s">
        <v>8351</v>
      </c>
      <c r="S3343" s="14">
        <f t="shared" si="262"/>
        <v>41416.763171296298</v>
      </c>
      <c r="T3343" s="14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8">
        <v>2500</v>
      </c>
      <c r="E3344" s="6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8324</v>
      </c>
      <c r="R3344" t="s">
        <v>8327</v>
      </c>
      <c r="S3344" s="14">
        <f t="shared" si="262"/>
        <v>42172.613506944443</v>
      </c>
      <c r="T3344" s="14">
        <f t="shared" si="263"/>
        <v>42202.554166666669</v>
      </c>
      <c r="U3344">
        <f t="shared" si="264"/>
        <v>2015</v>
      </c>
    </row>
    <row r="3345" spans="1:21" ht="32" x14ac:dyDescent="0.2">
      <c r="A3345">
        <v>154</v>
      </c>
      <c r="B3345" s="3" t="s">
        <v>156</v>
      </c>
      <c r="C3345" s="3" t="s">
        <v>4264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8322</v>
      </c>
      <c r="R3345" t="s">
        <v>8338</v>
      </c>
      <c r="S3345" s="14">
        <f t="shared" si="262"/>
        <v>42115.547395833331</v>
      </c>
      <c r="T3345" s="14">
        <f t="shared" si="263"/>
        <v>42158.547395833331</v>
      </c>
      <c r="U3345">
        <f t="shared" si="264"/>
        <v>2015</v>
      </c>
    </row>
    <row r="3346" spans="1:21" ht="32" x14ac:dyDescent="0.2">
      <c r="A3346">
        <v>3871</v>
      </c>
      <c r="B3346" s="3" t="s">
        <v>3868</v>
      </c>
      <c r="C3346" s="3" t="s">
        <v>7980</v>
      </c>
      <c r="D3346" s="8">
        <v>1500</v>
      </c>
      <c r="E3346" s="6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8324</v>
      </c>
      <c r="R3346" t="s">
        <v>8336</v>
      </c>
      <c r="S3346" s="14">
        <f t="shared" si="262"/>
        <v>42763.780671296292</v>
      </c>
      <c r="T3346" s="14">
        <f t="shared" si="263"/>
        <v>42823.739004629635</v>
      </c>
      <c r="U3346">
        <f t="shared" si="264"/>
        <v>2017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8309</v>
      </c>
      <c r="R3347" t="s">
        <v>8343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8324</v>
      </c>
      <c r="R3348" t="s">
        <v>8327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8324</v>
      </c>
      <c r="R3349" t="s">
        <v>8327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8324</v>
      </c>
      <c r="R3350" t="s">
        <v>8327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8" x14ac:dyDescent="0.2">
      <c r="A3351">
        <v>2683</v>
      </c>
      <c r="B3351" s="3" t="s">
        <v>2683</v>
      </c>
      <c r="C3351" s="3" t="s">
        <v>6793</v>
      </c>
      <c r="D3351" s="8">
        <v>15000</v>
      </c>
      <c r="E3351" s="6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8320</v>
      </c>
      <c r="R3351" t="s">
        <v>8346</v>
      </c>
      <c r="S3351" s="14">
        <f t="shared" si="262"/>
        <v>42034.75509259259</v>
      </c>
      <c r="T3351" s="14">
        <f t="shared" si="263"/>
        <v>42064.75509259259</v>
      </c>
      <c r="U3351">
        <f t="shared" si="264"/>
        <v>2015</v>
      </c>
    </row>
    <row r="3352" spans="1:21" ht="48" x14ac:dyDescent="0.2">
      <c r="A3352">
        <v>1873</v>
      </c>
      <c r="B3352" s="3" t="s">
        <v>1874</v>
      </c>
      <c r="C3352" s="3" t="s">
        <v>5983</v>
      </c>
      <c r="D3352" s="8">
        <v>8000</v>
      </c>
      <c r="E3352" s="6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8317</v>
      </c>
      <c r="R3352" t="s">
        <v>8345</v>
      </c>
      <c r="S3352" s="14">
        <f t="shared" si="262"/>
        <v>42164.615856481483</v>
      </c>
      <c r="T3352" s="14">
        <f t="shared" si="263"/>
        <v>42193.697916666672</v>
      </c>
      <c r="U3352">
        <f t="shared" si="264"/>
        <v>2015</v>
      </c>
    </row>
    <row r="3353" spans="1:21" ht="32" x14ac:dyDescent="0.2">
      <c r="A3353">
        <v>2761</v>
      </c>
      <c r="B3353" s="3" t="s">
        <v>2761</v>
      </c>
      <c r="C3353" s="3" t="s">
        <v>6871</v>
      </c>
      <c r="D3353" s="8">
        <v>5000</v>
      </c>
      <c r="E3353" s="6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8312</v>
      </c>
      <c r="R3353" t="s">
        <v>8357</v>
      </c>
      <c r="S3353" s="14">
        <f t="shared" si="262"/>
        <v>41247.063576388886</v>
      </c>
      <c r="T3353" s="14">
        <f t="shared" si="263"/>
        <v>41277.063576388886</v>
      </c>
      <c r="U3353">
        <f t="shared" si="264"/>
        <v>2012</v>
      </c>
    </row>
    <row r="3354" spans="1:21" ht="48" x14ac:dyDescent="0.2">
      <c r="A3354">
        <v>2647</v>
      </c>
      <c r="B3354" s="3" t="s">
        <v>2647</v>
      </c>
      <c r="C3354" s="3" t="s">
        <v>6757</v>
      </c>
      <c r="D3354" s="8">
        <v>2500</v>
      </c>
      <c r="E3354" s="6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8309</v>
      </c>
      <c r="R3354" t="s">
        <v>8316</v>
      </c>
      <c r="S3354" s="14">
        <f t="shared" si="262"/>
        <v>42200.261793981481</v>
      </c>
      <c r="T3354" s="14">
        <f t="shared" si="263"/>
        <v>42230.261793981481</v>
      </c>
      <c r="U3354">
        <f t="shared" si="264"/>
        <v>2015</v>
      </c>
    </row>
    <row r="3355" spans="1:21" ht="32" x14ac:dyDescent="0.2">
      <c r="A3355">
        <v>2691</v>
      </c>
      <c r="B3355" s="3" t="s">
        <v>2691</v>
      </c>
      <c r="C3355" s="3" t="s">
        <v>6801</v>
      </c>
      <c r="D3355" s="8">
        <v>65000</v>
      </c>
      <c r="E3355" s="6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8320</v>
      </c>
      <c r="R3355" t="s">
        <v>8346</v>
      </c>
      <c r="S3355" s="14">
        <f t="shared" si="262"/>
        <v>42089.724039351851</v>
      </c>
      <c r="T3355" s="14">
        <f t="shared" si="263"/>
        <v>42134.724039351851</v>
      </c>
      <c r="U3355">
        <f t="shared" si="264"/>
        <v>2015</v>
      </c>
    </row>
    <row r="3356" spans="1:21" ht="48" x14ac:dyDescent="0.2">
      <c r="A3356">
        <v>1162</v>
      </c>
      <c r="B3356" s="3" t="s">
        <v>1163</v>
      </c>
      <c r="C3356" s="3" t="s">
        <v>5272</v>
      </c>
      <c r="D3356" s="8">
        <v>60000</v>
      </c>
      <c r="E3356" s="6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8320</v>
      </c>
      <c r="R3356" t="s">
        <v>8346</v>
      </c>
      <c r="S3356" s="14">
        <f t="shared" si="262"/>
        <v>41876.683611111112</v>
      </c>
      <c r="T3356" s="14">
        <f t="shared" si="263"/>
        <v>41907.683611111112</v>
      </c>
      <c r="U3356">
        <f t="shared" si="264"/>
        <v>2014</v>
      </c>
    </row>
    <row r="3357" spans="1:21" ht="32" x14ac:dyDescent="0.2">
      <c r="A3357">
        <v>3792</v>
      </c>
      <c r="B3357" s="3" t="s">
        <v>3789</v>
      </c>
      <c r="C3357" s="3" t="s">
        <v>7902</v>
      </c>
      <c r="D3357" s="8">
        <v>12500</v>
      </c>
      <c r="E3357" s="6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8324</v>
      </c>
      <c r="R3357" t="s">
        <v>8336</v>
      </c>
      <c r="S3357" s="14">
        <f t="shared" si="262"/>
        <v>42170.447013888886</v>
      </c>
      <c r="T3357" s="14">
        <f t="shared" si="263"/>
        <v>42200.447013888886</v>
      </c>
      <c r="U3357">
        <f t="shared" si="264"/>
        <v>2015</v>
      </c>
    </row>
    <row r="3358" spans="1:21" ht="32" x14ac:dyDescent="0.2">
      <c r="A3358">
        <v>2741</v>
      </c>
      <c r="B3358" s="3" t="s">
        <v>2741</v>
      </c>
      <c r="C3358" s="3" t="s">
        <v>6851</v>
      </c>
      <c r="D3358" s="8">
        <v>8000</v>
      </c>
      <c r="E3358" s="6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8312</v>
      </c>
      <c r="R3358" t="s">
        <v>8357</v>
      </c>
      <c r="S3358" s="14">
        <f t="shared" si="262"/>
        <v>41911.657430555555</v>
      </c>
      <c r="T3358" s="14">
        <f t="shared" si="263"/>
        <v>41932.088194444441</v>
      </c>
      <c r="U3358">
        <f t="shared" si="264"/>
        <v>2014</v>
      </c>
    </row>
    <row r="3359" spans="1:21" ht="48" x14ac:dyDescent="0.2">
      <c r="A3359">
        <v>1158</v>
      </c>
      <c r="B3359" s="3" t="s">
        <v>1159</v>
      </c>
      <c r="C3359" s="3" t="s">
        <v>5268</v>
      </c>
      <c r="D3359" s="8">
        <v>7500</v>
      </c>
      <c r="E3359" s="6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8320</v>
      </c>
      <c r="R3359" t="s">
        <v>8346</v>
      </c>
      <c r="S3359" s="14">
        <f t="shared" si="262"/>
        <v>41952.09175925926</v>
      </c>
      <c r="T3359" s="14">
        <f t="shared" si="263"/>
        <v>41982.09175925926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8328</v>
      </c>
      <c r="R3360" t="s">
        <v>8331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48" x14ac:dyDescent="0.2">
      <c r="A3361">
        <v>550</v>
      </c>
      <c r="B3361" s="3" t="s">
        <v>551</v>
      </c>
      <c r="C3361" s="3" t="s">
        <v>4660</v>
      </c>
      <c r="D3361" s="8">
        <v>5000</v>
      </c>
      <c r="E3361" s="6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8309</v>
      </c>
      <c r="R3361" t="s">
        <v>8343</v>
      </c>
      <c r="S3361" s="14">
        <f t="shared" si="262"/>
        <v>42753.678761574076</v>
      </c>
      <c r="T3361" s="14">
        <f t="shared" si="263"/>
        <v>42766.208333333328</v>
      </c>
      <c r="U3361">
        <f t="shared" si="264"/>
        <v>2017</v>
      </c>
    </row>
    <row r="3362" spans="1:21" ht="48" x14ac:dyDescent="0.2">
      <c r="A3362">
        <v>1719</v>
      </c>
      <c r="B3362" s="3" t="s">
        <v>1720</v>
      </c>
      <c r="C3362" s="3" t="s">
        <v>5829</v>
      </c>
      <c r="D3362" s="8">
        <v>4000</v>
      </c>
      <c r="E3362" s="6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8328</v>
      </c>
      <c r="R3362" t="s">
        <v>8331</v>
      </c>
      <c r="S3362" s="14">
        <f t="shared" si="262"/>
        <v>41869.534618055557</v>
      </c>
      <c r="T3362" s="14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8324</v>
      </c>
      <c r="R3363" t="s">
        <v>8327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48" x14ac:dyDescent="0.2">
      <c r="A3364">
        <v>3887</v>
      </c>
      <c r="B3364" s="3" t="s">
        <v>3884</v>
      </c>
      <c r="C3364" s="3" t="s">
        <v>7995</v>
      </c>
      <c r="D3364" s="8">
        <v>2000</v>
      </c>
      <c r="E3364" s="6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8324</v>
      </c>
      <c r="R3364" t="s">
        <v>8336</v>
      </c>
      <c r="S3364" s="14">
        <f t="shared" si="262"/>
        <v>42079.857974537037</v>
      </c>
      <c r="T3364" s="14">
        <f t="shared" si="263"/>
        <v>42125.916666666672</v>
      </c>
      <c r="U3364">
        <f t="shared" si="264"/>
        <v>2015</v>
      </c>
    </row>
    <row r="3365" spans="1:21" ht="32" x14ac:dyDescent="0.2">
      <c r="A3365">
        <v>1558</v>
      </c>
      <c r="B3365" s="3" t="s">
        <v>1559</v>
      </c>
      <c r="C3365" s="3" t="s">
        <v>5668</v>
      </c>
      <c r="D3365" s="8">
        <v>750</v>
      </c>
      <c r="E3365" s="6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8314</v>
      </c>
      <c r="R3365" t="s">
        <v>8356</v>
      </c>
      <c r="S3365" s="14">
        <f t="shared" si="262"/>
        <v>42185.397673611107</v>
      </c>
      <c r="T3365" s="14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8324</v>
      </c>
      <c r="R3366" t="s">
        <v>8327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48" x14ac:dyDescent="0.2">
      <c r="A3367">
        <v>2153</v>
      </c>
      <c r="B3367" s="3" t="s">
        <v>2154</v>
      </c>
      <c r="C3367" s="3" t="s">
        <v>6263</v>
      </c>
      <c r="D3367" s="8">
        <v>372625</v>
      </c>
      <c r="E3367" s="6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8317</v>
      </c>
      <c r="R3367" t="s">
        <v>8335</v>
      </c>
      <c r="S3367" s="14">
        <f t="shared" si="262"/>
        <v>41974.911087962959</v>
      </c>
      <c r="T3367" s="14">
        <f t="shared" si="263"/>
        <v>42014.332638888889</v>
      </c>
      <c r="U3367">
        <f t="shared" si="264"/>
        <v>2014</v>
      </c>
    </row>
    <row r="3368" spans="1:21" ht="32" x14ac:dyDescent="0.2">
      <c r="A3368">
        <v>1710</v>
      </c>
      <c r="B3368" s="3" t="s">
        <v>1711</v>
      </c>
      <c r="C3368" s="3" t="s">
        <v>5820</v>
      </c>
      <c r="D3368" s="8">
        <v>5000</v>
      </c>
      <c r="E3368" s="6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8328</v>
      </c>
      <c r="R3368" t="s">
        <v>8331</v>
      </c>
      <c r="S3368" s="14">
        <f t="shared" si="262"/>
        <v>42341.59129629629</v>
      </c>
      <c r="T3368" s="14">
        <f t="shared" si="263"/>
        <v>42387.541666666672</v>
      </c>
      <c r="U3368">
        <f t="shared" si="264"/>
        <v>2015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8312</v>
      </c>
      <c r="R3369" t="s">
        <v>8357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8312</v>
      </c>
      <c r="R3370" t="s">
        <v>8353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8324</v>
      </c>
      <c r="R3371" t="s">
        <v>8327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8324</v>
      </c>
      <c r="R3372" t="s">
        <v>8327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48" x14ac:dyDescent="0.2">
      <c r="A3373">
        <v>599</v>
      </c>
      <c r="B3373" s="3" t="s">
        <v>600</v>
      </c>
      <c r="C3373" s="3" t="s">
        <v>4709</v>
      </c>
      <c r="D3373" s="8">
        <v>50000</v>
      </c>
      <c r="E3373" s="6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8309</v>
      </c>
      <c r="R3373" t="s">
        <v>8343</v>
      </c>
      <c r="S3373" s="14">
        <f t="shared" si="262"/>
        <v>42047.812523148154</v>
      </c>
      <c r="T3373" s="14">
        <f t="shared" si="263"/>
        <v>42071.636111111111</v>
      </c>
      <c r="U3373">
        <f t="shared" si="264"/>
        <v>2015</v>
      </c>
    </row>
    <row r="3374" spans="1:21" ht="48" x14ac:dyDescent="0.2">
      <c r="A3374">
        <v>494</v>
      </c>
      <c r="B3374" s="3" t="s">
        <v>495</v>
      </c>
      <c r="C3374" s="3" t="s">
        <v>4604</v>
      </c>
      <c r="D3374" s="8">
        <v>20000</v>
      </c>
      <c r="E3374" s="6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8322</v>
      </c>
      <c r="R3374" t="s">
        <v>8340</v>
      </c>
      <c r="S3374" s="14">
        <f t="shared" si="262"/>
        <v>41799.830613425926</v>
      </c>
      <c r="T3374" s="14">
        <f t="shared" si="263"/>
        <v>41823.125</v>
      </c>
      <c r="U3374">
        <f t="shared" si="264"/>
        <v>2014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8322</v>
      </c>
      <c r="R3375" t="s">
        <v>8338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t="48" x14ac:dyDescent="0.2">
      <c r="A3376">
        <v>1173</v>
      </c>
      <c r="B3376" s="3" t="s">
        <v>1174</v>
      </c>
      <c r="C3376" s="3" t="s">
        <v>5283</v>
      </c>
      <c r="D3376" s="8">
        <v>125000</v>
      </c>
      <c r="E3376" s="6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8320</v>
      </c>
      <c r="R3376" t="s">
        <v>8346</v>
      </c>
      <c r="S3376" s="14">
        <f t="shared" si="262"/>
        <v>42184.185844907406</v>
      </c>
      <c r="T3376" s="14">
        <f t="shared" si="263"/>
        <v>42219.185844907406</v>
      </c>
      <c r="U3376">
        <f t="shared" si="264"/>
        <v>2015</v>
      </c>
    </row>
    <row r="3377" spans="1:21" ht="48" x14ac:dyDescent="0.2">
      <c r="A3377">
        <v>2389</v>
      </c>
      <c r="B3377" s="3" t="s">
        <v>2390</v>
      </c>
      <c r="C3377" s="3" t="s">
        <v>6499</v>
      </c>
      <c r="D3377" s="8">
        <v>16000</v>
      </c>
      <c r="E3377" s="6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8309</v>
      </c>
      <c r="R3377" t="s">
        <v>8343</v>
      </c>
      <c r="S3377" s="14">
        <f t="shared" si="262"/>
        <v>42179.653379629628</v>
      </c>
      <c r="T3377" s="14">
        <f t="shared" si="263"/>
        <v>42210.915972222225</v>
      </c>
      <c r="U3377">
        <f t="shared" si="264"/>
        <v>2015</v>
      </c>
    </row>
    <row r="3378" spans="1:21" ht="32" x14ac:dyDescent="0.2">
      <c r="A3378">
        <v>2408</v>
      </c>
      <c r="B3378" s="3" t="s">
        <v>2409</v>
      </c>
      <c r="C3378" s="3" t="s">
        <v>6518</v>
      </c>
      <c r="D3378" s="8">
        <v>15000</v>
      </c>
      <c r="E3378" s="6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8320</v>
      </c>
      <c r="R3378" t="s">
        <v>8346</v>
      </c>
      <c r="S3378" s="14">
        <f t="shared" si="262"/>
        <v>41919.140706018516</v>
      </c>
      <c r="T3378" s="14">
        <f t="shared" si="263"/>
        <v>41949.182372685187</v>
      </c>
      <c r="U3378">
        <f t="shared" si="264"/>
        <v>2014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8328</v>
      </c>
      <c r="R3379" t="s">
        <v>8351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8" x14ac:dyDescent="0.2">
      <c r="A3380">
        <v>2506</v>
      </c>
      <c r="B3380" s="3" t="s">
        <v>2506</v>
      </c>
      <c r="C3380" s="3" t="s">
        <v>6616</v>
      </c>
      <c r="D3380" s="8">
        <v>5000</v>
      </c>
      <c r="E3380" s="6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8320</v>
      </c>
      <c r="R3380" t="s">
        <v>8358</v>
      </c>
      <c r="S3380" s="14">
        <f t="shared" si="262"/>
        <v>42258.297094907408</v>
      </c>
      <c r="T3380" s="14">
        <f t="shared" si="263"/>
        <v>42280.875</v>
      </c>
      <c r="U3380">
        <f t="shared" si="264"/>
        <v>2015</v>
      </c>
    </row>
    <row r="3381" spans="1:21" ht="16" x14ac:dyDescent="0.2">
      <c r="A3381">
        <v>497</v>
      </c>
      <c r="B3381" s="3" t="s">
        <v>498</v>
      </c>
      <c r="C3381" s="3" t="s">
        <v>4607</v>
      </c>
      <c r="D3381" s="8">
        <v>4480</v>
      </c>
      <c r="E3381" s="6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8322</v>
      </c>
      <c r="R3381" t="s">
        <v>8340</v>
      </c>
      <c r="S3381" s="14">
        <f t="shared" si="262"/>
        <v>41945.037789351853</v>
      </c>
      <c r="T3381" s="14">
        <f t="shared" si="263"/>
        <v>41998.208333333328</v>
      </c>
      <c r="U3381">
        <f t="shared" si="264"/>
        <v>2014</v>
      </c>
    </row>
    <row r="3382" spans="1:21" ht="48" x14ac:dyDescent="0.2">
      <c r="A3382">
        <v>1492</v>
      </c>
      <c r="B3382" s="3" t="s">
        <v>1493</v>
      </c>
      <c r="C3382" s="3" t="s">
        <v>5602</v>
      </c>
      <c r="D3382" s="8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8312</v>
      </c>
      <c r="R3382" t="s">
        <v>8353</v>
      </c>
      <c r="S3382" s="14">
        <f t="shared" si="262"/>
        <v>40682.884791666671</v>
      </c>
      <c r="T3382" s="14">
        <f t="shared" si="263"/>
        <v>40712.884791666671</v>
      </c>
      <c r="U3382">
        <f t="shared" si="264"/>
        <v>2011</v>
      </c>
    </row>
    <row r="3383" spans="1:21" ht="48" x14ac:dyDescent="0.2">
      <c r="A3383">
        <v>881</v>
      </c>
      <c r="B3383" s="3" t="s">
        <v>882</v>
      </c>
      <c r="C3383" s="3" t="s">
        <v>4991</v>
      </c>
      <c r="D3383" s="8">
        <v>3750</v>
      </c>
      <c r="E3383" s="6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8328</v>
      </c>
      <c r="R3383" t="s">
        <v>8329</v>
      </c>
      <c r="S3383" s="14">
        <f t="shared" si="262"/>
        <v>40877.25099537037</v>
      </c>
      <c r="T3383" s="14">
        <f t="shared" si="263"/>
        <v>40922.25099537037</v>
      </c>
      <c r="U3383">
        <f t="shared" si="264"/>
        <v>2011</v>
      </c>
    </row>
    <row r="3384" spans="1:21" ht="48" x14ac:dyDescent="0.2">
      <c r="A3384">
        <v>912</v>
      </c>
      <c r="B3384" s="3" t="s">
        <v>913</v>
      </c>
      <c r="C3384" s="3" t="s">
        <v>5022</v>
      </c>
      <c r="D3384" s="8">
        <v>3500</v>
      </c>
      <c r="E3384" s="6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8328</v>
      </c>
      <c r="R3384" t="s">
        <v>8351</v>
      </c>
      <c r="S3384" s="14">
        <f t="shared" si="262"/>
        <v>41194.109340277777</v>
      </c>
      <c r="T3384" s="14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8">
        <v>550</v>
      </c>
      <c r="E3385" s="6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8324</v>
      </c>
      <c r="R3385" t="s">
        <v>8327</v>
      </c>
      <c r="S3385" s="14">
        <f t="shared" si="262"/>
        <v>42709.546064814815</v>
      </c>
      <c r="T3385" s="14">
        <f t="shared" si="263"/>
        <v>42739.546064814815</v>
      </c>
      <c r="U3385">
        <f t="shared" si="264"/>
        <v>2016</v>
      </c>
    </row>
    <row r="3386" spans="1:21" ht="48" x14ac:dyDescent="0.2">
      <c r="A3386">
        <v>3647</v>
      </c>
      <c r="B3386" s="3" t="s">
        <v>3645</v>
      </c>
      <c r="C3386" s="3" t="s">
        <v>7757</v>
      </c>
      <c r="D3386" s="8">
        <v>500</v>
      </c>
      <c r="E3386" s="6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8324</v>
      </c>
      <c r="R3386" t="s">
        <v>8336</v>
      </c>
      <c r="S3386" s="14">
        <f t="shared" si="262"/>
        <v>42598.749155092592</v>
      </c>
      <c r="T3386" s="14">
        <f t="shared" si="263"/>
        <v>42643.749155092592</v>
      </c>
      <c r="U3386">
        <f t="shared" si="264"/>
        <v>2016</v>
      </c>
    </row>
    <row r="3387" spans="1:21" ht="48" x14ac:dyDescent="0.2">
      <c r="A3387">
        <v>1755</v>
      </c>
      <c r="B3387" s="3" t="s">
        <v>1756</v>
      </c>
      <c r="C3387" s="3" t="s">
        <v>5865</v>
      </c>
      <c r="D3387" s="8">
        <v>25</v>
      </c>
      <c r="E3387" s="6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8314</v>
      </c>
      <c r="R3387" t="s">
        <v>8315</v>
      </c>
      <c r="S3387" s="14">
        <f t="shared" si="262"/>
        <v>42252.788900462961</v>
      </c>
      <c r="T3387" s="14">
        <f t="shared" si="263"/>
        <v>42282.788900462961</v>
      </c>
      <c r="U3387">
        <f t="shared" si="264"/>
        <v>2015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8317</v>
      </c>
      <c r="R3388" t="s">
        <v>8335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8">
        <v>11200</v>
      </c>
      <c r="E3389" s="6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8324</v>
      </c>
      <c r="R3389" t="s">
        <v>8327</v>
      </c>
      <c r="S3389" s="14">
        <f t="shared" si="262"/>
        <v>42359.725243055553</v>
      </c>
      <c r="T3389" s="14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8">
        <v>3500</v>
      </c>
      <c r="E3390" s="6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8324</v>
      </c>
      <c r="R3390" t="s">
        <v>8327</v>
      </c>
      <c r="S3390" s="14">
        <f t="shared" si="262"/>
        <v>42417.675879629634</v>
      </c>
      <c r="T3390" s="14">
        <f t="shared" si="263"/>
        <v>42475.686111111107</v>
      </c>
      <c r="U3390">
        <f t="shared" si="264"/>
        <v>2016</v>
      </c>
    </row>
    <row r="3391" spans="1:21" ht="48" x14ac:dyDescent="0.2">
      <c r="A3391">
        <v>2536</v>
      </c>
      <c r="B3391" s="3" t="s">
        <v>2536</v>
      </c>
      <c r="C3391" s="3" t="s">
        <v>6646</v>
      </c>
      <c r="D3391" s="8">
        <v>25</v>
      </c>
      <c r="E3391" s="6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8328</v>
      </c>
      <c r="R3391" t="s">
        <v>8342</v>
      </c>
      <c r="S3391" s="14">
        <f t="shared" si="262"/>
        <v>41464.106087962966</v>
      </c>
      <c r="T3391" s="14">
        <f t="shared" si="263"/>
        <v>41485.106087962966</v>
      </c>
      <c r="U3391">
        <f t="shared" si="264"/>
        <v>2013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8309</v>
      </c>
      <c r="R3392" t="s">
        <v>8311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8312</v>
      </c>
      <c r="R3393" t="s">
        <v>8350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8324</v>
      </c>
      <c r="R3394" t="s">
        <v>8327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8320</v>
      </c>
      <c r="R3395" t="s">
        <v>8346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x14ac:dyDescent="0.2">
      <c r="A3396">
        <v>3124</v>
      </c>
      <c r="B3396" s="3" t="s">
        <v>3124</v>
      </c>
      <c r="C3396" s="3" t="s">
        <v>7234</v>
      </c>
      <c r="D3396" s="8">
        <v>800000</v>
      </c>
      <c r="E3396" s="6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8324</v>
      </c>
      <c r="R3396" t="s">
        <v>8325</v>
      </c>
      <c r="S3396" s="14">
        <f t="shared" si="267"/>
        <v>41977.780104166668</v>
      </c>
      <c r="T3396" s="14">
        <f t="shared" si="268"/>
        <v>42037.780104166668</v>
      </c>
      <c r="U3396">
        <f t="shared" si="269"/>
        <v>2014</v>
      </c>
    </row>
    <row r="3397" spans="1:21" ht="48" x14ac:dyDescent="0.2">
      <c r="A3397">
        <v>1874</v>
      </c>
      <c r="B3397" s="3" t="s">
        <v>1875</v>
      </c>
      <c r="C3397" s="3" t="s">
        <v>5984</v>
      </c>
      <c r="D3397" s="8">
        <v>160000</v>
      </c>
      <c r="E3397" s="6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8317</v>
      </c>
      <c r="R3397" t="s">
        <v>8345</v>
      </c>
      <c r="S3397" s="14">
        <f t="shared" si="267"/>
        <v>42529.969131944439</v>
      </c>
      <c r="T3397" s="14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8">
        <v>100000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8324</v>
      </c>
      <c r="R3398" t="s">
        <v>8327</v>
      </c>
      <c r="S3398" s="14">
        <f t="shared" si="267"/>
        <v>41848.84002314815</v>
      </c>
      <c r="T3398" s="14">
        <f t="shared" si="268"/>
        <v>41883.84002314815</v>
      </c>
      <c r="U3398">
        <f t="shared" si="269"/>
        <v>2014</v>
      </c>
    </row>
    <row r="3399" spans="1:21" ht="48" x14ac:dyDescent="0.2">
      <c r="A3399">
        <v>453</v>
      </c>
      <c r="B3399" s="3" t="s">
        <v>454</v>
      </c>
      <c r="C3399" s="3" t="s">
        <v>4563</v>
      </c>
      <c r="D3399" s="8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8322</v>
      </c>
      <c r="R3399" t="s">
        <v>8340</v>
      </c>
      <c r="S3399" s="14">
        <f t="shared" si="267"/>
        <v>42038.824988425928</v>
      </c>
      <c r="T3399" s="14">
        <f t="shared" si="268"/>
        <v>42054.824988425928</v>
      </c>
      <c r="U3399">
        <f t="shared" si="269"/>
        <v>2015</v>
      </c>
    </row>
    <row r="3400" spans="1:21" ht="16" x14ac:dyDescent="0.2">
      <c r="A3400">
        <v>3108</v>
      </c>
      <c r="B3400" s="3" t="s">
        <v>3108</v>
      </c>
      <c r="C3400" s="3" t="s">
        <v>7218</v>
      </c>
      <c r="D3400" s="8">
        <v>50000</v>
      </c>
      <c r="E3400" s="6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8324</v>
      </c>
      <c r="R3400" t="s">
        <v>8325</v>
      </c>
      <c r="S3400" s="14">
        <f t="shared" si="267"/>
        <v>42062.680486111116</v>
      </c>
      <c r="T3400" s="14">
        <f t="shared" si="268"/>
        <v>42122.638819444444</v>
      </c>
      <c r="U3400">
        <f t="shared" si="269"/>
        <v>2015</v>
      </c>
    </row>
    <row r="3401" spans="1:21" ht="32" x14ac:dyDescent="0.2">
      <c r="A3401">
        <v>594</v>
      </c>
      <c r="B3401" s="3" t="s">
        <v>595</v>
      </c>
      <c r="C3401" s="3" t="s">
        <v>4704</v>
      </c>
      <c r="D3401" s="8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8309</v>
      </c>
      <c r="R3401" t="s">
        <v>8343</v>
      </c>
      <c r="S3401" s="14">
        <f t="shared" si="267"/>
        <v>42446.780162037037</v>
      </c>
      <c r="T3401" s="14">
        <f t="shared" si="268"/>
        <v>42476.780162037037</v>
      </c>
      <c r="U3401">
        <f t="shared" si="269"/>
        <v>2016</v>
      </c>
    </row>
    <row r="3402" spans="1:21" ht="48" x14ac:dyDescent="0.2">
      <c r="A3402">
        <v>990</v>
      </c>
      <c r="B3402" s="3" t="s">
        <v>991</v>
      </c>
      <c r="C3402" s="3" t="s">
        <v>5100</v>
      </c>
      <c r="D3402" s="8">
        <v>25000</v>
      </c>
      <c r="E3402" s="6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8309</v>
      </c>
      <c r="R3402" t="s">
        <v>8311</v>
      </c>
      <c r="S3402" s="14">
        <f t="shared" si="267"/>
        <v>41855.784305555557</v>
      </c>
      <c r="T3402" s="14">
        <f t="shared" si="268"/>
        <v>41885.784305555557</v>
      </c>
      <c r="U3402">
        <f t="shared" si="269"/>
        <v>2014</v>
      </c>
    </row>
    <row r="3403" spans="1:21" ht="48" x14ac:dyDescent="0.2">
      <c r="A3403">
        <v>1422</v>
      </c>
      <c r="B3403" s="3" t="s">
        <v>1423</v>
      </c>
      <c r="C3403" s="3" t="s">
        <v>5532</v>
      </c>
      <c r="D3403" s="8">
        <v>25000</v>
      </c>
      <c r="E3403" s="6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8312</v>
      </c>
      <c r="R3403" t="s">
        <v>8349</v>
      </c>
      <c r="S3403" s="14">
        <f t="shared" si="267"/>
        <v>42604.239629629628</v>
      </c>
      <c r="T3403" s="14">
        <f t="shared" si="268"/>
        <v>42634.239629629628</v>
      </c>
      <c r="U3403">
        <f t="shared" si="269"/>
        <v>2016</v>
      </c>
    </row>
    <row r="3404" spans="1:21" ht="48" x14ac:dyDescent="0.2">
      <c r="A3404">
        <v>2434</v>
      </c>
      <c r="B3404" s="3" t="s">
        <v>2435</v>
      </c>
      <c r="C3404" s="3" t="s">
        <v>6544</v>
      </c>
      <c r="D3404" s="8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8320</v>
      </c>
      <c r="R3404" t="s">
        <v>8346</v>
      </c>
      <c r="S3404" s="14">
        <f t="shared" si="267"/>
        <v>42180.18604166666</v>
      </c>
      <c r="T3404" s="14">
        <f t="shared" si="268"/>
        <v>42220.18604166666</v>
      </c>
      <c r="U3404">
        <f t="shared" si="269"/>
        <v>2015</v>
      </c>
    </row>
    <row r="3405" spans="1:21" ht="64" x14ac:dyDescent="0.2">
      <c r="A3405">
        <v>2159</v>
      </c>
      <c r="B3405" s="3" t="s">
        <v>2160</v>
      </c>
      <c r="C3405" s="3" t="s">
        <v>6269</v>
      </c>
      <c r="D3405" s="8">
        <v>3600</v>
      </c>
      <c r="E3405" s="6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8317</v>
      </c>
      <c r="R3405" t="s">
        <v>8335</v>
      </c>
      <c r="S3405" s="14">
        <f t="shared" si="267"/>
        <v>40710.731180555551</v>
      </c>
      <c r="T3405" s="14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8">
        <v>2000</v>
      </c>
      <c r="E3406" s="6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8324</v>
      </c>
      <c r="R3406" t="s">
        <v>8327</v>
      </c>
      <c r="S3406" s="14">
        <f t="shared" si="267"/>
        <v>42021.301192129627</v>
      </c>
      <c r="T3406" s="14">
        <f t="shared" si="268"/>
        <v>42051.301192129627</v>
      </c>
      <c r="U3406">
        <f t="shared" si="269"/>
        <v>2015</v>
      </c>
    </row>
    <row r="3407" spans="1:21" ht="48" x14ac:dyDescent="0.2">
      <c r="A3407">
        <v>2591</v>
      </c>
      <c r="B3407" s="3" t="s">
        <v>2591</v>
      </c>
      <c r="C3407" s="3" t="s">
        <v>6701</v>
      </c>
      <c r="D3407" s="8">
        <v>1500</v>
      </c>
      <c r="E3407" s="6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8320</v>
      </c>
      <c r="R3407" t="s">
        <v>8346</v>
      </c>
      <c r="S3407" s="14">
        <f t="shared" si="267"/>
        <v>42382.906527777777</v>
      </c>
      <c r="T3407" s="14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8">
        <v>150000</v>
      </c>
      <c r="E3408" s="6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8324</v>
      </c>
      <c r="R3408" t="s">
        <v>8327</v>
      </c>
      <c r="S3408" s="14">
        <f t="shared" si="267"/>
        <v>42210.439768518518</v>
      </c>
      <c r="T3408" s="14">
        <f t="shared" si="268"/>
        <v>42240.439768518518</v>
      </c>
      <c r="U3408">
        <f t="shared" si="269"/>
        <v>2015</v>
      </c>
    </row>
    <row r="3409" spans="1:21" ht="32" x14ac:dyDescent="0.2">
      <c r="A3409">
        <v>3094</v>
      </c>
      <c r="B3409" s="3" t="s">
        <v>3094</v>
      </c>
      <c r="C3409" s="3" t="s">
        <v>7204</v>
      </c>
      <c r="D3409" s="8">
        <v>100000</v>
      </c>
      <c r="E3409" s="6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8324</v>
      </c>
      <c r="R3409" t="s">
        <v>8325</v>
      </c>
      <c r="S3409" s="14">
        <f t="shared" si="267"/>
        <v>42207.795787037037</v>
      </c>
      <c r="T3409" s="14">
        <f t="shared" si="268"/>
        <v>42267.795787037037</v>
      </c>
      <c r="U3409">
        <f t="shared" si="269"/>
        <v>2015</v>
      </c>
    </row>
    <row r="3410" spans="1:21" ht="48" x14ac:dyDescent="0.2">
      <c r="A3410">
        <v>459</v>
      </c>
      <c r="B3410" s="3" t="s">
        <v>460</v>
      </c>
      <c r="C3410" s="3" t="s">
        <v>4569</v>
      </c>
      <c r="D3410" s="8">
        <v>39000</v>
      </c>
      <c r="E3410" s="6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8322</v>
      </c>
      <c r="R3410" t="s">
        <v>8340</v>
      </c>
      <c r="S3410" s="14">
        <f t="shared" si="267"/>
        <v>40800.6403587963</v>
      </c>
      <c r="T3410" s="14">
        <f t="shared" si="268"/>
        <v>40860.682025462964</v>
      </c>
      <c r="U3410">
        <f t="shared" si="269"/>
        <v>2011</v>
      </c>
    </row>
    <row r="3411" spans="1:21" ht="48" x14ac:dyDescent="0.2">
      <c r="A3411">
        <v>2354</v>
      </c>
      <c r="B3411" s="3" t="s">
        <v>2355</v>
      </c>
      <c r="C3411" s="3" t="s">
        <v>6464</v>
      </c>
      <c r="D3411" s="8">
        <v>35000</v>
      </c>
      <c r="E3411" s="6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8309</v>
      </c>
      <c r="R3411" t="s">
        <v>8343</v>
      </c>
      <c r="S3411" s="14">
        <f t="shared" si="267"/>
        <v>41954.722916666666</v>
      </c>
      <c r="T3411" s="14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8">
        <v>26000</v>
      </c>
      <c r="E3412" s="6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8324</v>
      </c>
      <c r="R3412" t="s">
        <v>8327</v>
      </c>
      <c r="S3412" s="14">
        <f t="shared" si="267"/>
        <v>42243.790393518517</v>
      </c>
      <c r="T3412" s="14">
        <f t="shared" si="268"/>
        <v>42303.790393518517</v>
      </c>
      <c r="U3412">
        <f t="shared" si="269"/>
        <v>2015</v>
      </c>
    </row>
    <row r="3413" spans="1:21" ht="32" x14ac:dyDescent="0.2">
      <c r="A3413">
        <v>1171</v>
      </c>
      <c r="B3413" s="3" t="s">
        <v>1172</v>
      </c>
      <c r="C3413" s="3" t="s">
        <v>5281</v>
      </c>
      <c r="D3413" s="8">
        <v>25000</v>
      </c>
      <c r="E3413" s="6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8320</v>
      </c>
      <c r="R3413" t="s">
        <v>8346</v>
      </c>
      <c r="S3413" s="14">
        <f t="shared" si="267"/>
        <v>41938.804710648146</v>
      </c>
      <c r="T3413" s="14">
        <f t="shared" si="268"/>
        <v>41956.846377314811</v>
      </c>
      <c r="U3413">
        <f t="shared" si="269"/>
        <v>2014</v>
      </c>
    </row>
    <row r="3414" spans="1:21" ht="32" x14ac:dyDescent="0.2">
      <c r="A3414">
        <v>2391</v>
      </c>
      <c r="B3414" s="3" t="s">
        <v>2392</v>
      </c>
      <c r="C3414" s="3" t="s">
        <v>6501</v>
      </c>
      <c r="D3414" s="8">
        <v>20000</v>
      </c>
      <c r="E3414" s="6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8309</v>
      </c>
      <c r="R3414" t="s">
        <v>8343</v>
      </c>
      <c r="S3414" s="14">
        <f t="shared" si="267"/>
        <v>42064.794490740736</v>
      </c>
      <c r="T3414" s="14">
        <f t="shared" si="268"/>
        <v>42094.752824074079</v>
      </c>
      <c r="U3414">
        <f t="shared" si="269"/>
        <v>2015</v>
      </c>
    </row>
    <row r="3415" spans="1:21" ht="48" x14ac:dyDescent="0.2">
      <c r="A3415">
        <v>2128</v>
      </c>
      <c r="B3415" s="3" t="s">
        <v>2129</v>
      </c>
      <c r="C3415" s="3" t="s">
        <v>6238</v>
      </c>
      <c r="D3415" s="8">
        <v>15000</v>
      </c>
      <c r="E3415" s="6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8317</v>
      </c>
      <c r="R3415" t="s">
        <v>8335</v>
      </c>
      <c r="S3415" s="14">
        <f t="shared" si="267"/>
        <v>41843.772789351853</v>
      </c>
      <c r="T3415" s="14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8">
        <v>15000</v>
      </c>
      <c r="E3416" s="6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8324</v>
      </c>
      <c r="R3416" t="s">
        <v>8327</v>
      </c>
      <c r="S3416" s="14">
        <f t="shared" si="267"/>
        <v>42479.039212962962</v>
      </c>
      <c r="T3416" s="14">
        <f t="shared" si="268"/>
        <v>42509.039212962962</v>
      </c>
      <c r="U3416">
        <f t="shared" si="269"/>
        <v>2016</v>
      </c>
    </row>
    <row r="3417" spans="1:21" ht="32" x14ac:dyDescent="0.2">
      <c r="A3417">
        <v>460</v>
      </c>
      <c r="B3417" s="3" t="s">
        <v>461</v>
      </c>
      <c r="C3417" s="3" t="s">
        <v>4570</v>
      </c>
      <c r="D3417" s="8">
        <v>8500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8322</v>
      </c>
      <c r="R3417" t="s">
        <v>8340</v>
      </c>
      <c r="S3417" s="14">
        <f t="shared" si="267"/>
        <v>41759.542534722219</v>
      </c>
      <c r="T3417" s="14">
        <f t="shared" si="268"/>
        <v>41791.166666666664</v>
      </c>
      <c r="U3417">
        <f t="shared" si="269"/>
        <v>2014</v>
      </c>
    </row>
    <row r="3418" spans="1:21" ht="48" x14ac:dyDescent="0.2">
      <c r="A3418">
        <v>938</v>
      </c>
      <c r="B3418" s="3" t="s">
        <v>939</v>
      </c>
      <c r="C3418" s="3" t="s">
        <v>5048</v>
      </c>
      <c r="D3418" s="8">
        <v>7000</v>
      </c>
      <c r="E3418" s="6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8328</v>
      </c>
      <c r="R3418" t="s">
        <v>8351</v>
      </c>
      <c r="S3418" s="14">
        <f t="shared" si="267"/>
        <v>41124.479722222226</v>
      </c>
      <c r="T3418" s="14">
        <f t="shared" si="268"/>
        <v>41154.479722222226</v>
      </c>
      <c r="U3418">
        <f t="shared" si="269"/>
        <v>2012</v>
      </c>
    </row>
    <row r="3419" spans="1:21" ht="16" x14ac:dyDescent="0.2">
      <c r="A3419">
        <v>1988</v>
      </c>
      <c r="B3419" s="3" t="s">
        <v>1989</v>
      </c>
      <c r="C3419" s="3" t="s">
        <v>6098</v>
      </c>
      <c r="D3419" s="8">
        <v>6000</v>
      </c>
      <c r="E3419" s="6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8314</v>
      </c>
      <c r="R3419" t="s">
        <v>8354</v>
      </c>
      <c r="S3419" s="14">
        <f t="shared" si="267"/>
        <v>42206.763217592597</v>
      </c>
      <c r="T3419" s="14">
        <f t="shared" si="268"/>
        <v>42236.763217592597</v>
      </c>
      <c r="U3419">
        <f t="shared" si="269"/>
        <v>2015</v>
      </c>
    </row>
    <row r="3420" spans="1:21" ht="48" x14ac:dyDescent="0.2">
      <c r="A3420">
        <v>1099</v>
      </c>
      <c r="B3420" s="3" t="s">
        <v>1100</v>
      </c>
      <c r="C3420" s="3" t="s">
        <v>5209</v>
      </c>
      <c r="D3420" s="8">
        <v>5000</v>
      </c>
      <c r="E3420" s="6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8317</v>
      </c>
      <c r="R3420" t="s">
        <v>8335</v>
      </c>
      <c r="S3420" s="14">
        <f t="shared" si="267"/>
        <v>42107.836435185185</v>
      </c>
      <c r="T3420" s="14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8">
        <v>5000</v>
      </c>
      <c r="E3421" s="6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8324</v>
      </c>
      <c r="R3421" t="s">
        <v>8327</v>
      </c>
      <c r="S3421" s="14">
        <f t="shared" si="267"/>
        <v>41953.773090277777</v>
      </c>
      <c r="T3421" s="14">
        <f t="shared" si="268"/>
        <v>42013.083333333328</v>
      </c>
      <c r="U3421">
        <f t="shared" si="269"/>
        <v>2014</v>
      </c>
    </row>
    <row r="3422" spans="1:21" ht="48" x14ac:dyDescent="0.2">
      <c r="A3422">
        <v>541</v>
      </c>
      <c r="B3422" s="3" t="s">
        <v>542</v>
      </c>
      <c r="C3422" s="3" t="s">
        <v>4651</v>
      </c>
      <c r="D3422" s="8">
        <v>4500</v>
      </c>
      <c r="E3422" s="6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8309</v>
      </c>
      <c r="R3422" t="s">
        <v>8343</v>
      </c>
      <c r="S3422" s="14">
        <f t="shared" si="267"/>
        <v>42276.046689814815</v>
      </c>
      <c r="T3422" s="14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8">
        <v>4000</v>
      </c>
      <c r="E3423" s="6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8324</v>
      </c>
      <c r="R3423" t="s">
        <v>8327</v>
      </c>
      <c r="S3423" s="14">
        <f t="shared" si="267"/>
        <v>42439.702314814815</v>
      </c>
      <c r="T3423" s="14">
        <f t="shared" si="268"/>
        <v>42468.774305555555</v>
      </c>
      <c r="U3423">
        <f t="shared" si="269"/>
        <v>2016</v>
      </c>
    </row>
    <row r="3424" spans="1:21" ht="48" x14ac:dyDescent="0.2">
      <c r="A3424">
        <v>2692</v>
      </c>
      <c r="B3424" s="3" t="s">
        <v>2692</v>
      </c>
      <c r="C3424" s="3" t="s">
        <v>6802</v>
      </c>
      <c r="D3424" s="8">
        <v>3500</v>
      </c>
      <c r="E3424" s="6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8320</v>
      </c>
      <c r="R3424" t="s">
        <v>8346</v>
      </c>
      <c r="S3424" s="14">
        <f t="shared" si="267"/>
        <v>42058.334027777775</v>
      </c>
      <c r="T3424" s="14">
        <f t="shared" si="268"/>
        <v>42088.292361111111</v>
      </c>
      <c r="U3424">
        <f t="shared" si="269"/>
        <v>2015</v>
      </c>
    </row>
    <row r="3425" spans="1:21" ht="48" x14ac:dyDescent="0.2">
      <c r="A3425">
        <v>2762</v>
      </c>
      <c r="B3425" s="3" t="s">
        <v>2762</v>
      </c>
      <c r="C3425" s="3" t="s">
        <v>6872</v>
      </c>
      <c r="D3425" s="8">
        <v>3250</v>
      </c>
      <c r="E3425" s="6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8312</v>
      </c>
      <c r="R3425" t="s">
        <v>8357</v>
      </c>
      <c r="S3425" s="14">
        <f t="shared" si="267"/>
        <v>40927.036979166667</v>
      </c>
      <c r="T3425" s="14">
        <f t="shared" si="268"/>
        <v>40986.995312500003</v>
      </c>
      <c r="U3425">
        <f t="shared" si="269"/>
        <v>2012</v>
      </c>
    </row>
    <row r="3426" spans="1:21" ht="48" x14ac:dyDescent="0.2">
      <c r="A3426">
        <v>2413</v>
      </c>
      <c r="B3426" s="3" t="s">
        <v>2414</v>
      </c>
      <c r="C3426" s="3" t="s">
        <v>6523</v>
      </c>
      <c r="D3426" s="8">
        <v>3000</v>
      </c>
      <c r="E3426" s="6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8320</v>
      </c>
      <c r="R3426" t="s">
        <v>8346</v>
      </c>
      <c r="S3426" s="14">
        <f t="shared" si="267"/>
        <v>41760.10974537037</v>
      </c>
      <c r="T3426" s="14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8">
        <v>3000</v>
      </c>
      <c r="E3427" s="6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8324</v>
      </c>
      <c r="R3427" t="s">
        <v>8327</v>
      </c>
      <c r="S3427" s="14">
        <f t="shared" si="267"/>
        <v>42317.826377314821</v>
      </c>
      <c r="T3427" s="14">
        <f t="shared" si="268"/>
        <v>42357.826377314821</v>
      </c>
      <c r="U3427">
        <f t="shared" si="269"/>
        <v>2015</v>
      </c>
    </row>
    <row r="3428" spans="1:21" ht="48" x14ac:dyDescent="0.2">
      <c r="A3428">
        <v>1229</v>
      </c>
      <c r="B3428" s="3" t="s">
        <v>1230</v>
      </c>
      <c r="C3428" s="3" t="s">
        <v>5339</v>
      </c>
      <c r="D3428" s="8">
        <v>2750</v>
      </c>
      <c r="E3428" s="6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8328</v>
      </c>
      <c r="R3428" t="s">
        <v>8355</v>
      </c>
      <c r="S3428" s="14">
        <f t="shared" si="267"/>
        <v>40985.459803240738</v>
      </c>
      <c r="T3428" s="14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8">
        <v>2500</v>
      </c>
      <c r="E3429" s="6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8324</v>
      </c>
      <c r="R3429" t="s">
        <v>8327</v>
      </c>
      <c r="S3429" s="14">
        <f t="shared" si="267"/>
        <v>42164.299722222218</v>
      </c>
      <c r="T3429" s="14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8324</v>
      </c>
      <c r="R3430" t="s">
        <v>8327</v>
      </c>
      <c r="S3430" s="14">
        <f t="shared" si="267"/>
        <v>41830.267407407409</v>
      </c>
      <c r="T3430" s="14">
        <f t="shared" si="268"/>
        <v>41860.267407407409</v>
      </c>
      <c r="U3430">
        <f t="shared" si="269"/>
        <v>2014</v>
      </c>
    </row>
    <row r="3431" spans="1:21" ht="48" x14ac:dyDescent="0.2">
      <c r="A3431">
        <v>3201</v>
      </c>
      <c r="B3431" s="3" t="s">
        <v>3201</v>
      </c>
      <c r="C3431" s="3" t="s">
        <v>7311</v>
      </c>
      <c r="D3431" s="8">
        <v>2000</v>
      </c>
      <c r="E3431" s="6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8324</v>
      </c>
      <c r="R3431" t="s">
        <v>8336</v>
      </c>
      <c r="S3431" s="14">
        <f t="shared" si="267"/>
        <v>41861.767094907409</v>
      </c>
      <c r="T3431" s="14">
        <f t="shared" si="268"/>
        <v>41882.767094907409</v>
      </c>
      <c r="U3431">
        <f t="shared" si="269"/>
        <v>2014</v>
      </c>
    </row>
    <row r="3432" spans="1:21" ht="48" x14ac:dyDescent="0.2">
      <c r="A3432">
        <v>1819</v>
      </c>
      <c r="B3432" s="3" t="s">
        <v>1820</v>
      </c>
      <c r="C3432" s="3" t="s">
        <v>5929</v>
      </c>
      <c r="D3432" s="8">
        <v>1200</v>
      </c>
      <c r="E3432" s="6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8314</v>
      </c>
      <c r="R3432" t="s">
        <v>8315</v>
      </c>
      <c r="S3432" s="14">
        <f t="shared" si="267"/>
        <v>41820.752268518518</v>
      </c>
      <c r="T3432" s="14">
        <f t="shared" si="268"/>
        <v>41850.752268518518</v>
      </c>
      <c r="U3432">
        <f t="shared" si="269"/>
        <v>2014</v>
      </c>
    </row>
    <row r="3433" spans="1:21" ht="48" x14ac:dyDescent="0.2">
      <c r="A3433">
        <v>2949</v>
      </c>
      <c r="B3433" s="3" t="s">
        <v>2949</v>
      </c>
      <c r="C3433" s="3" t="s">
        <v>7059</v>
      </c>
      <c r="D3433" s="8">
        <v>1000</v>
      </c>
      <c r="E3433" s="6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8324</v>
      </c>
      <c r="R3433" t="s">
        <v>8325</v>
      </c>
      <c r="S3433" s="14">
        <f t="shared" si="267"/>
        <v>42297.823113425926</v>
      </c>
      <c r="T3433" s="14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8">
        <v>1000</v>
      </c>
      <c r="E3434" s="6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8324</v>
      </c>
      <c r="R3434" t="s">
        <v>8327</v>
      </c>
      <c r="S3434" s="14">
        <f t="shared" si="267"/>
        <v>42059.970729166671</v>
      </c>
      <c r="T3434" s="14">
        <f t="shared" si="268"/>
        <v>42089.929062499999</v>
      </c>
      <c r="U3434">
        <f t="shared" si="269"/>
        <v>2015</v>
      </c>
    </row>
    <row r="3435" spans="1:21" ht="48" x14ac:dyDescent="0.2">
      <c r="A3435">
        <v>2131</v>
      </c>
      <c r="B3435" s="3" t="s">
        <v>2132</v>
      </c>
      <c r="C3435" s="3" t="s">
        <v>6241</v>
      </c>
      <c r="D3435" s="8">
        <v>500</v>
      </c>
      <c r="E3435" s="6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8317</v>
      </c>
      <c r="R3435" t="s">
        <v>8335</v>
      </c>
      <c r="S3435" s="14">
        <f t="shared" si="267"/>
        <v>42167.207071759258</v>
      </c>
      <c r="T3435" s="14">
        <f t="shared" si="268"/>
        <v>42197.207071759258</v>
      </c>
      <c r="U3435">
        <f t="shared" si="269"/>
        <v>2015</v>
      </c>
    </row>
    <row r="3436" spans="1:21" ht="32" x14ac:dyDescent="0.2">
      <c r="A3436">
        <v>3881</v>
      </c>
      <c r="B3436" s="3" t="s">
        <v>3878</v>
      </c>
      <c r="C3436" s="3" t="s">
        <v>7990</v>
      </c>
      <c r="D3436" s="8">
        <v>500</v>
      </c>
      <c r="E3436" s="6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8324</v>
      </c>
      <c r="R3436" t="s">
        <v>8336</v>
      </c>
      <c r="S3436" s="14">
        <f t="shared" si="267"/>
        <v>42756.018506944441</v>
      </c>
      <c r="T3436" s="14">
        <f t="shared" si="268"/>
        <v>42786.018506944441</v>
      </c>
      <c r="U3436">
        <f t="shared" si="269"/>
        <v>2017</v>
      </c>
    </row>
    <row r="3437" spans="1:21" ht="48" x14ac:dyDescent="0.2">
      <c r="A3437">
        <v>1091</v>
      </c>
      <c r="B3437" s="3" t="s">
        <v>1092</v>
      </c>
      <c r="C3437" s="3" t="s">
        <v>5201</v>
      </c>
      <c r="D3437" s="8">
        <v>200</v>
      </c>
      <c r="E3437" s="6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8317</v>
      </c>
      <c r="R3437" t="s">
        <v>8335</v>
      </c>
      <c r="S3437" s="14">
        <f t="shared" si="267"/>
        <v>42440.820277777777</v>
      </c>
      <c r="T3437" s="14">
        <f t="shared" si="268"/>
        <v>42470.778611111105</v>
      </c>
      <c r="U3437">
        <f t="shared" si="269"/>
        <v>2016</v>
      </c>
    </row>
    <row r="3438" spans="1:21" ht="48" x14ac:dyDescent="0.2">
      <c r="A3438">
        <v>2948</v>
      </c>
      <c r="B3438" s="3" t="s">
        <v>2948</v>
      </c>
      <c r="C3438" s="3" t="s">
        <v>7058</v>
      </c>
      <c r="D3438" s="8">
        <v>500000</v>
      </c>
      <c r="E3438" s="6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8324</v>
      </c>
      <c r="R3438" t="s">
        <v>8325</v>
      </c>
      <c r="S3438" s="14">
        <f t="shared" si="267"/>
        <v>42097.649224537032</v>
      </c>
      <c r="T3438" s="14">
        <f t="shared" si="268"/>
        <v>42157.649224537032</v>
      </c>
      <c r="U3438">
        <f t="shared" si="269"/>
        <v>2015</v>
      </c>
    </row>
    <row r="3439" spans="1:21" ht="32" x14ac:dyDescent="0.2">
      <c r="A3439">
        <v>430</v>
      </c>
      <c r="B3439" s="3" t="s">
        <v>431</v>
      </c>
      <c r="C3439" s="3" t="s">
        <v>4540</v>
      </c>
      <c r="D3439" s="8">
        <v>1000</v>
      </c>
      <c r="E3439" s="6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8322</v>
      </c>
      <c r="R3439" t="s">
        <v>8340</v>
      </c>
      <c r="S3439" s="14">
        <f t="shared" si="267"/>
        <v>41513.107256944444</v>
      </c>
      <c r="T3439" s="14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8">
        <v>1250</v>
      </c>
      <c r="E3440" s="6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8324</v>
      </c>
      <c r="R3440" t="s">
        <v>8327</v>
      </c>
      <c r="S3440" s="14">
        <f t="shared" si="267"/>
        <v>41879.043530092589</v>
      </c>
      <c r="T3440" s="14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8">
        <v>500</v>
      </c>
      <c r="E3441" s="6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8324</v>
      </c>
      <c r="R3441" t="s">
        <v>8327</v>
      </c>
      <c r="S3441" s="14">
        <f t="shared" si="267"/>
        <v>41811.555462962962</v>
      </c>
      <c r="T3441" s="14">
        <f t="shared" si="268"/>
        <v>41812.875</v>
      </c>
      <c r="U3441">
        <f t="shared" si="269"/>
        <v>2014</v>
      </c>
    </row>
    <row r="3442" spans="1:21" ht="64" x14ac:dyDescent="0.2">
      <c r="A3442">
        <v>3074</v>
      </c>
      <c r="B3442" s="3" t="s">
        <v>3074</v>
      </c>
      <c r="C3442" s="3" t="s">
        <v>7184</v>
      </c>
      <c r="D3442" s="8">
        <v>25000</v>
      </c>
      <c r="E3442" s="6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8324</v>
      </c>
      <c r="R3442" t="s">
        <v>8325</v>
      </c>
      <c r="S3442" s="14">
        <f t="shared" si="267"/>
        <v>42409.571284722217</v>
      </c>
      <c r="T3442" s="14">
        <f t="shared" si="268"/>
        <v>42439.571284722217</v>
      </c>
      <c r="U3442">
        <f t="shared" si="269"/>
        <v>2016</v>
      </c>
    </row>
    <row r="3443" spans="1:21" ht="32" x14ac:dyDescent="0.2">
      <c r="A3443">
        <v>1736</v>
      </c>
      <c r="B3443" s="3" t="s">
        <v>1737</v>
      </c>
      <c r="C3443" s="3" t="s">
        <v>5846</v>
      </c>
      <c r="D3443" s="8">
        <v>3000</v>
      </c>
      <c r="E3443" s="6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8328</v>
      </c>
      <c r="R3443" t="s">
        <v>8331</v>
      </c>
      <c r="S3443" s="14">
        <f t="shared" si="267"/>
        <v>42286.861493055556</v>
      </c>
      <c r="T3443" s="14">
        <f t="shared" si="268"/>
        <v>42316.90315972222</v>
      </c>
      <c r="U3443">
        <f t="shared" si="269"/>
        <v>2015</v>
      </c>
    </row>
    <row r="3444" spans="1:21" ht="48" x14ac:dyDescent="0.2">
      <c r="A3444">
        <v>1129</v>
      </c>
      <c r="B3444" s="3" t="s">
        <v>1130</v>
      </c>
      <c r="C3444" s="3" t="s">
        <v>5239</v>
      </c>
      <c r="D3444" s="8">
        <v>20000</v>
      </c>
      <c r="E3444" s="6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8317</v>
      </c>
      <c r="R3444" t="s">
        <v>8345</v>
      </c>
      <c r="S3444" s="14">
        <f t="shared" si="267"/>
        <v>42496.264965277776</v>
      </c>
      <c r="T3444" s="14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8">
        <v>10000</v>
      </c>
      <c r="E3445" s="6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8324</v>
      </c>
      <c r="R3445" t="s">
        <v>8327</v>
      </c>
      <c r="S3445" s="14">
        <f t="shared" si="267"/>
        <v>41995.084074074075</v>
      </c>
      <c r="T3445" s="14">
        <f t="shared" si="268"/>
        <v>42024.802777777775</v>
      </c>
      <c r="U3445">
        <f t="shared" si="269"/>
        <v>2014</v>
      </c>
    </row>
    <row r="3446" spans="1:21" ht="32" x14ac:dyDescent="0.2">
      <c r="A3446">
        <v>900</v>
      </c>
      <c r="B3446" s="3" t="s">
        <v>901</v>
      </c>
      <c r="C3446" s="3" t="s">
        <v>5010</v>
      </c>
      <c r="D3446" s="8">
        <v>5000</v>
      </c>
      <c r="E3446" s="6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8328</v>
      </c>
      <c r="R3446" t="s">
        <v>8351</v>
      </c>
      <c r="S3446" s="14">
        <f t="shared" si="267"/>
        <v>42429.84956018519</v>
      </c>
      <c r="T3446" s="14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8">
        <v>5000</v>
      </c>
      <c r="E3447" s="6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8324</v>
      </c>
      <c r="R3447" t="s">
        <v>8327</v>
      </c>
      <c r="S3447" s="14">
        <f t="shared" si="267"/>
        <v>41745.891319444447</v>
      </c>
      <c r="T3447" s="14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8">
        <v>5000</v>
      </c>
      <c r="E3448" s="6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8324</v>
      </c>
      <c r="R3448" t="s">
        <v>8327</v>
      </c>
      <c r="S3448" s="14">
        <f t="shared" si="267"/>
        <v>42559.474004629628</v>
      </c>
      <c r="T3448" s="14">
        <f t="shared" si="268"/>
        <v>42619.474004629628</v>
      </c>
      <c r="U3448">
        <f t="shared" si="269"/>
        <v>2016</v>
      </c>
    </row>
    <row r="3449" spans="1:21" ht="48" x14ac:dyDescent="0.2">
      <c r="A3449">
        <v>777</v>
      </c>
      <c r="B3449" s="3" t="s">
        <v>778</v>
      </c>
      <c r="C3449" s="3" t="s">
        <v>4887</v>
      </c>
      <c r="D3449" s="8">
        <v>3000</v>
      </c>
      <c r="E3449" s="6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8312</v>
      </c>
      <c r="R3449" t="s">
        <v>8353</v>
      </c>
      <c r="S3449" s="14">
        <f t="shared" si="267"/>
        <v>41456.981215277774</v>
      </c>
      <c r="T3449" s="14">
        <f t="shared" si="268"/>
        <v>41486.981215277774</v>
      </c>
      <c r="U3449">
        <f t="shared" si="269"/>
        <v>2013</v>
      </c>
    </row>
    <row r="3450" spans="1:21" ht="48" x14ac:dyDescent="0.2">
      <c r="A3450">
        <v>2430</v>
      </c>
      <c r="B3450" s="3" t="s">
        <v>2431</v>
      </c>
      <c r="C3450" s="3" t="s">
        <v>6540</v>
      </c>
      <c r="D3450" s="8">
        <v>3000</v>
      </c>
      <c r="E3450" s="6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8320</v>
      </c>
      <c r="R3450" t="s">
        <v>8346</v>
      </c>
      <c r="S3450" s="14">
        <f t="shared" si="267"/>
        <v>42382.130833333329</v>
      </c>
      <c r="T3450" s="14">
        <f t="shared" si="268"/>
        <v>42412.130833333329</v>
      </c>
      <c r="U3450">
        <f t="shared" si="269"/>
        <v>2016</v>
      </c>
    </row>
    <row r="3451" spans="1:21" ht="48" x14ac:dyDescent="0.2">
      <c r="A3451">
        <v>1092</v>
      </c>
      <c r="B3451" s="3" t="s">
        <v>1093</v>
      </c>
      <c r="C3451" s="3" t="s">
        <v>5202</v>
      </c>
      <c r="D3451" s="8">
        <v>2000</v>
      </c>
      <c r="E3451" s="6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8317</v>
      </c>
      <c r="R3451" t="s">
        <v>8335</v>
      </c>
      <c r="S3451" s="14">
        <f t="shared" si="267"/>
        <v>41250.025902777779</v>
      </c>
      <c r="T3451" s="14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8">
        <v>2000</v>
      </c>
      <c r="E3452" s="6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8324</v>
      </c>
      <c r="R3452" t="s">
        <v>8327</v>
      </c>
      <c r="S3452" s="14">
        <f t="shared" si="267"/>
        <v>41831.742962962962</v>
      </c>
      <c r="T3452" s="14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8">
        <v>180000</v>
      </c>
      <c r="E3453" s="6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8324</v>
      </c>
      <c r="R3453" t="s">
        <v>8327</v>
      </c>
      <c r="S3453" s="14">
        <f t="shared" si="267"/>
        <v>41929.266215277778</v>
      </c>
      <c r="T3453" s="14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8">
        <v>110000</v>
      </c>
      <c r="E3454" s="6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8324</v>
      </c>
      <c r="R3454" t="s">
        <v>8327</v>
      </c>
      <c r="S3454" s="14">
        <f t="shared" si="267"/>
        <v>42039.194988425923</v>
      </c>
      <c r="T3454" s="14">
        <f t="shared" si="268"/>
        <v>42099.153321759266</v>
      </c>
      <c r="U3454">
        <f t="shared" si="269"/>
        <v>2015</v>
      </c>
    </row>
    <row r="3455" spans="1:21" ht="48" x14ac:dyDescent="0.2">
      <c r="A3455">
        <v>213</v>
      </c>
      <c r="B3455" s="3" t="s">
        <v>215</v>
      </c>
      <c r="C3455" s="3" t="s">
        <v>4323</v>
      </c>
      <c r="D3455" s="8">
        <v>50000</v>
      </c>
      <c r="E3455" s="6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8322</v>
      </c>
      <c r="R3455" t="s">
        <v>8326</v>
      </c>
      <c r="S3455" s="14">
        <f t="shared" si="267"/>
        <v>42202.594293981485</v>
      </c>
      <c r="T3455" s="14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8">
        <v>50000</v>
      </c>
      <c r="E3456" s="6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8324</v>
      </c>
      <c r="R3456" t="s">
        <v>8327</v>
      </c>
      <c r="S3456" s="14">
        <f t="shared" si="267"/>
        <v>41831.675034722226</v>
      </c>
      <c r="T3456" s="14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8">
        <v>10000</v>
      </c>
      <c r="E3457" s="6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8324</v>
      </c>
      <c r="R3457" t="s">
        <v>8327</v>
      </c>
      <c r="S3457" s="14">
        <f t="shared" si="267"/>
        <v>42065.190694444449</v>
      </c>
      <c r="T3457" s="14">
        <f t="shared" si="268"/>
        <v>42090.149027777778</v>
      </c>
      <c r="U3457">
        <f t="shared" si="269"/>
        <v>2015</v>
      </c>
    </row>
    <row r="3458" spans="1:21" ht="48" x14ac:dyDescent="0.2">
      <c r="A3458">
        <v>597</v>
      </c>
      <c r="B3458" s="3" t="s">
        <v>598</v>
      </c>
      <c r="C3458" s="3" t="s">
        <v>4707</v>
      </c>
      <c r="D3458" s="8">
        <v>7500</v>
      </c>
      <c r="E3458" s="6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8309</v>
      </c>
      <c r="R3458" t="s">
        <v>8343</v>
      </c>
      <c r="S3458" s="14">
        <f t="shared" si="267"/>
        <v>42545.705266203702</v>
      </c>
      <c r="T3458" s="14">
        <f t="shared" si="268"/>
        <v>42582.666666666672</v>
      </c>
      <c r="U3458">
        <f t="shared" si="269"/>
        <v>2016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8328</v>
      </c>
      <c r="R3459" t="s">
        <v>8331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1133</v>
      </c>
      <c r="B3460" s="3" t="s">
        <v>1134</v>
      </c>
      <c r="C3460" s="3" t="s">
        <v>5243</v>
      </c>
      <c r="D3460" s="8">
        <v>3000</v>
      </c>
      <c r="E3460" s="6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8317</v>
      </c>
      <c r="R3460" t="s">
        <v>8345</v>
      </c>
      <c r="S3460" s="14">
        <f t="shared" si="272"/>
        <v>41821.407187500001</v>
      </c>
      <c r="T3460" s="14">
        <f t="shared" si="273"/>
        <v>41851.407187500001</v>
      </c>
      <c r="U3460">
        <f t="shared" si="274"/>
        <v>2014</v>
      </c>
    </row>
    <row r="3461" spans="1:21" ht="48" x14ac:dyDescent="0.2">
      <c r="A3461">
        <v>569</v>
      </c>
      <c r="B3461" s="3" t="s">
        <v>570</v>
      </c>
      <c r="C3461" s="3" t="s">
        <v>4679</v>
      </c>
      <c r="D3461" s="8">
        <v>2500</v>
      </c>
      <c r="E3461" s="6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8309</v>
      </c>
      <c r="R3461" t="s">
        <v>8343</v>
      </c>
      <c r="S3461" s="14">
        <f t="shared" si="272"/>
        <v>42340.847361111111</v>
      </c>
      <c r="T3461" s="14">
        <f t="shared" si="273"/>
        <v>42370.847361111111</v>
      </c>
      <c r="U3461">
        <f t="shared" si="274"/>
        <v>2015</v>
      </c>
    </row>
    <row r="3462" spans="1:21" ht="48" x14ac:dyDescent="0.2">
      <c r="A3462">
        <v>884</v>
      </c>
      <c r="B3462" s="3" t="s">
        <v>885</v>
      </c>
      <c r="C3462" s="3" t="s">
        <v>4994</v>
      </c>
      <c r="D3462" s="8">
        <v>2000</v>
      </c>
      <c r="E3462" s="6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8328</v>
      </c>
      <c r="R3462" t="s">
        <v>8329</v>
      </c>
      <c r="S3462" s="14">
        <f t="shared" si="272"/>
        <v>40981.802615740737</v>
      </c>
      <c r="T3462" s="14">
        <f t="shared" si="273"/>
        <v>41041.104861111111</v>
      </c>
      <c r="U3462">
        <f t="shared" si="274"/>
        <v>2012</v>
      </c>
    </row>
    <row r="3463" spans="1:21" ht="48" x14ac:dyDescent="0.2">
      <c r="A3463">
        <v>1542</v>
      </c>
      <c r="B3463" s="3" t="s">
        <v>1543</v>
      </c>
      <c r="C3463" s="3" t="s">
        <v>5652</v>
      </c>
      <c r="D3463" s="8">
        <v>500</v>
      </c>
      <c r="E3463" s="6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8314</v>
      </c>
      <c r="R3463" t="s">
        <v>8356</v>
      </c>
      <c r="S3463" s="14">
        <f t="shared" si="272"/>
        <v>42170.996527777781</v>
      </c>
      <c r="T3463" s="14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8">
        <v>150</v>
      </c>
      <c r="E3464" s="6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8324</v>
      </c>
      <c r="R3464" t="s">
        <v>8327</v>
      </c>
      <c r="S3464" s="14">
        <f t="shared" si="272"/>
        <v>42122.693159722221</v>
      </c>
      <c r="T3464" s="14">
        <f t="shared" si="273"/>
        <v>42152.693159722221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8309</v>
      </c>
      <c r="R3465" t="s">
        <v>8316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8324</v>
      </c>
      <c r="R3466" t="s">
        <v>8327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8309</v>
      </c>
      <c r="R3467" t="s">
        <v>8343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8328</v>
      </c>
      <c r="R3468" t="s">
        <v>8331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8322</v>
      </c>
      <c r="R3469" t="s">
        <v>8326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8320</v>
      </c>
      <c r="R3470" t="s">
        <v>8346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8">
        <v>20000</v>
      </c>
      <c r="E3471" s="6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8324</v>
      </c>
      <c r="R3471" t="s">
        <v>8327</v>
      </c>
      <c r="S3471" s="14">
        <f t="shared" si="272"/>
        <v>42169.958506944444</v>
      </c>
      <c r="T3471" s="14">
        <f t="shared" si="273"/>
        <v>42199.958506944444</v>
      </c>
      <c r="U3471">
        <f t="shared" si="274"/>
        <v>2015</v>
      </c>
    </row>
    <row r="3472" spans="1:21" ht="48" x14ac:dyDescent="0.2">
      <c r="A3472">
        <v>2133</v>
      </c>
      <c r="B3472" s="3" t="s">
        <v>2134</v>
      </c>
      <c r="C3472" s="3" t="s">
        <v>6243</v>
      </c>
      <c r="D3472" s="8">
        <v>1000</v>
      </c>
      <c r="E3472" s="6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8317</v>
      </c>
      <c r="R3472" t="s">
        <v>8335</v>
      </c>
      <c r="S3472" s="14">
        <f t="shared" si="272"/>
        <v>40619.097210648149</v>
      </c>
      <c r="T3472" s="14">
        <f t="shared" si="273"/>
        <v>40657.290972222225</v>
      </c>
      <c r="U3472">
        <f t="shared" si="274"/>
        <v>2011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8309</v>
      </c>
      <c r="R3473" t="s">
        <v>8311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8" x14ac:dyDescent="0.2">
      <c r="A3474">
        <v>1583</v>
      </c>
      <c r="B3474" s="3" t="s">
        <v>1584</v>
      </c>
      <c r="C3474" s="3" t="s">
        <v>5693</v>
      </c>
      <c r="D3474" s="8">
        <v>20000</v>
      </c>
      <c r="E3474" s="6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8314</v>
      </c>
      <c r="R3474" t="s">
        <v>8352</v>
      </c>
      <c r="S3474" s="14">
        <f t="shared" si="272"/>
        <v>41877.904988425929</v>
      </c>
      <c r="T3474" s="14">
        <f t="shared" si="273"/>
        <v>41907.904988425929</v>
      </c>
      <c r="U3474">
        <f t="shared" si="274"/>
        <v>2014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8317</v>
      </c>
      <c r="R3475" t="s">
        <v>8335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2" x14ac:dyDescent="0.2">
      <c r="A3476">
        <v>1435</v>
      </c>
      <c r="B3476" s="3" t="s">
        <v>1436</v>
      </c>
      <c r="C3476" s="3" t="s">
        <v>5545</v>
      </c>
      <c r="D3476" s="8">
        <v>15000</v>
      </c>
      <c r="E3476" s="6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8312</v>
      </c>
      <c r="R3476" t="s">
        <v>8349</v>
      </c>
      <c r="S3476" s="14">
        <f t="shared" si="272"/>
        <v>42258.780324074076</v>
      </c>
      <c r="T3476" s="14">
        <f t="shared" si="273"/>
        <v>42288.780324074076</v>
      </c>
      <c r="U3476">
        <f t="shared" si="274"/>
        <v>2015</v>
      </c>
    </row>
    <row r="3477" spans="1:21" ht="16" x14ac:dyDescent="0.2">
      <c r="A3477">
        <v>1406</v>
      </c>
      <c r="B3477" s="3" t="s">
        <v>1407</v>
      </c>
      <c r="C3477" s="3" t="s">
        <v>5516</v>
      </c>
      <c r="D3477" s="8">
        <v>12000</v>
      </c>
      <c r="E3477" s="6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8312</v>
      </c>
      <c r="R3477" t="s">
        <v>8349</v>
      </c>
      <c r="S3477" s="14">
        <f t="shared" si="272"/>
        <v>42297.432951388888</v>
      </c>
      <c r="T3477" s="14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8">
        <v>5000</v>
      </c>
      <c r="E3478" s="6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8324</v>
      </c>
      <c r="R3478" t="s">
        <v>8327</v>
      </c>
      <c r="S3478" s="14">
        <f t="shared" si="272"/>
        <v>41970.085046296299</v>
      </c>
      <c r="T3478" s="14">
        <f t="shared" si="273"/>
        <v>42000.085046296299</v>
      </c>
      <c r="U3478">
        <f t="shared" si="274"/>
        <v>2014</v>
      </c>
    </row>
    <row r="3479" spans="1:21" ht="48" x14ac:dyDescent="0.2">
      <c r="A3479">
        <v>1407</v>
      </c>
      <c r="B3479" s="3" t="s">
        <v>1408</v>
      </c>
      <c r="C3479" s="3" t="s">
        <v>5517</v>
      </c>
      <c r="D3479" s="8">
        <v>3000</v>
      </c>
      <c r="E3479" s="6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8312</v>
      </c>
      <c r="R3479" t="s">
        <v>8349</v>
      </c>
      <c r="S3479" s="14">
        <f t="shared" si="272"/>
        <v>41838.536782407406</v>
      </c>
      <c r="T3479" s="14">
        <f t="shared" si="273"/>
        <v>41863.536782407406</v>
      </c>
      <c r="U3479">
        <f t="shared" si="274"/>
        <v>2014</v>
      </c>
    </row>
    <row r="3480" spans="1:21" ht="48" x14ac:dyDescent="0.2">
      <c r="A3480">
        <v>1454</v>
      </c>
      <c r="B3480" s="3" t="s">
        <v>1455</v>
      </c>
      <c r="C3480" s="3" t="s">
        <v>5564</v>
      </c>
      <c r="D3480" s="8">
        <v>1750</v>
      </c>
      <c r="E3480" s="6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8312</v>
      </c>
      <c r="R3480" t="s">
        <v>8349</v>
      </c>
      <c r="S3480" s="14">
        <f t="shared" si="272"/>
        <v>42463.866666666669</v>
      </c>
      <c r="T3480" s="14">
        <f t="shared" si="273"/>
        <v>42484.915972222225</v>
      </c>
      <c r="U3480">
        <f t="shared" si="274"/>
        <v>2016</v>
      </c>
    </row>
    <row r="3481" spans="1:21" ht="48" x14ac:dyDescent="0.2">
      <c r="A3481">
        <v>1053</v>
      </c>
      <c r="B3481" s="3" t="s">
        <v>1054</v>
      </c>
      <c r="C3481" s="3" t="s">
        <v>5163</v>
      </c>
      <c r="D3481" s="8">
        <v>1500</v>
      </c>
      <c r="E3481" s="6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8347</v>
      </c>
      <c r="R3481" t="s">
        <v>8348</v>
      </c>
      <c r="S3481" s="14">
        <f t="shared" si="272"/>
        <v>42775.172824074078</v>
      </c>
      <c r="T3481" s="14">
        <f t="shared" si="273"/>
        <v>42800.172824074078</v>
      </c>
      <c r="U3481">
        <f t="shared" si="274"/>
        <v>2017</v>
      </c>
    </row>
    <row r="3482" spans="1:21" ht="32" x14ac:dyDescent="0.2">
      <c r="A3482">
        <v>2641</v>
      </c>
      <c r="B3482" s="3" t="s">
        <v>2641</v>
      </c>
      <c r="C3482" s="3" t="s">
        <v>6751</v>
      </c>
      <c r="D3482" s="8">
        <v>1500</v>
      </c>
      <c r="E3482" s="6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8309</v>
      </c>
      <c r="R3482" t="s">
        <v>8316</v>
      </c>
      <c r="S3482" s="14">
        <f t="shared" si="272"/>
        <v>41880.827118055553</v>
      </c>
      <c r="T3482" s="14">
        <f t="shared" si="273"/>
        <v>41897.839583333334</v>
      </c>
      <c r="U3482">
        <f t="shared" si="274"/>
        <v>2014</v>
      </c>
    </row>
    <row r="3483" spans="1:21" ht="48" x14ac:dyDescent="0.2">
      <c r="A3483">
        <v>2347</v>
      </c>
      <c r="B3483" s="3" t="s">
        <v>2348</v>
      </c>
      <c r="C3483" s="3" t="s">
        <v>6457</v>
      </c>
      <c r="D3483" s="8">
        <v>1000</v>
      </c>
      <c r="E3483" s="6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8309</v>
      </c>
      <c r="R3483" t="s">
        <v>8343</v>
      </c>
      <c r="S3483" s="14">
        <f t="shared" si="272"/>
        <v>42577.607361111113</v>
      </c>
      <c r="T3483" s="14">
        <f t="shared" si="273"/>
        <v>42607.607361111113</v>
      </c>
      <c r="U3483">
        <f t="shared" si="274"/>
        <v>2016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8324</v>
      </c>
      <c r="R3484" t="s">
        <v>8336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8" x14ac:dyDescent="0.2">
      <c r="A3485">
        <v>1810</v>
      </c>
      <c r="B3485" s="3" t="s">
        <v>1811</v>
      </c>
      <c r="C3485" s="3" t="s">
        <v>5920</v>
      </c>
      <c r="D3485" s="8">
        <v>450</v>
      </c>
      <c r="E3485" s="6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8314</v>
      </c>
      <c r="R3485" t="s">
        <v>8315</v>
      </c>
      <c r="S3485" s="14">
        <f t="shared" si="272"/>
        <v>41860.91002314815</v>
      </c>
      <c r="T3485" s="14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8">
        <v>150</v>
      </c>
      <c r="E3486" s="6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8324</v>
      </c>
      <c r="R3486" t="s">
        <v>8327</v>
      </c>
      <c r="S3486" s="14">
        <f t="shared" si="272"/>
        <v>41820.870821759258</v>
      </c>
      <c r="T3486" s="14">
        <f t="shared" si="273"/>
        <v>41850.870821759258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8322</v>
      </c>
      <c r="R3487" t="s">
        <v>8340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8309</v>
      </c>
      <c r="R3488" t="s">
        <v>8343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8322</v>
      </c>
      <c r="R3489" t="s">
        <v>8333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8324</v>
      </c>
      <c r="R3490" t="s">
        <v>8327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8309</v>
      </c>
      <c r="R3491" t="s">
        <v>8343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8317</v>
      </c>
      <c r="R3492" t="s">
        <v>8335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8309</v>
      </c>
      <c r="R3493" t="s">
        <v>8319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8322</v>
      </c>
      <c r="R3494" t="s">
        <v>8326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8" x14ac:dyDescent="0.2">
      <c r="A3495">
        <v>981</v>
      </c>
      <c r="B3495" s="3" t="s">
        <v>982</v>
      </c>
      <c r="C3495" s="3" t="s">
        <v>5091</v>
      </c>
      <c r="D3495" s="8">
        <v>88888</v>
      </c>
      <c r="E3495" s="6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8309</v>
      </c>
      <c r="R3495" t="s">
        <v>8311</v>
      </c>
      <c r="S3495" s="14">
        <f t="shared" si="272"/>
        <v>41830.947013888886</v>
      </c>
      <c r="T3495" s="14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8">
        <v>15000</v>
      </c>
      <c r="E3496" s="6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8324</v>
      </c>
      <c r="R3496" t="s">
        <v>8327</v>
      </c>
      <c r="S3496" s="14">
        <f t="shared" si="272"/>
        <v>42447.863553240735</v>
      </c>
      <c r="T3496" s="14">
        <f t="shared" si="273"/>
        <v>42477.863553240735</v>
      </c>
      <c r="U3496">
        <f t="shared" si="274"/>
        <v>2016</v>
      </c>
    </row>
    <row r="3497" spans="1:21" ht="48" x14ac:dyDescent="0.2">
      <c r="A3497">
        <v>512</v>
      </c>
      <c r="B3497" s="3" t="s">
        <v>513</v>
      </c>
      <c r="C3497" s="3" t="s">
        <v>4622</v>
      </c>
      <c r="D3497" s="8">
        <v>8000</v>
      </c>
      <c r="E3497" s="6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8322</v>
      </c>
      <c r="R3497" t="s">
        <v>8340</v>
      </c>
      <c r="S3497" s="14">
        <f t="shared" si="272"/>
        <v>42649.742210648154</v>
      </c>
      <c r="T3497" s="14">
        <f t="shared" si="273"/>
        <v>42694.783877314811</v>
      </c>
      <c r="U3497">
        <f t="shared" si="274"/>
        <v>2016</v>
      </c>
    </row>
    <row r="3498" spans="1:21" ht="48" x14ac:dyDescent="0.2">
      <c r="A3498">
        <v>1123</v>
      </c>
      <c r="B3498" s="3" t="s">
        <v>1124</v>
      </c>
      <c r="C3498" s="3" t="s">
        <v>5233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8317</v>
      </c>
      <c r="R3498" t="s">
        <v>8335</v>
      </c>
      <c r="S3498" s="14">
        <f t="shared" si="272"/>
        <v>41718.5237037037</v>
      </c>
      <c r="T3498" s="14">
        <f t="shared" si="273"/>
        <v>41748.5237037037</v>
      </c>
      <c r="U3498">
        <f t="shared" si="274"/>
        <v>2014</v>
      </c>
    </row>
    <row r="3499" spans="1:21" ht="48" x14ac:dyDescent="0.2">
      <c r="A3499">
        <v>1130</v>
      </c>
      <c r="B3499" s="3" t="s">
        <v>1131</v>
      </c>
      <c r="C3499" s="3" t="s">
        <v>5240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8317</v>
      </c>
      <c r="R3499" t="s">
        <v>8345</v>
      </c>
      <c r="S3499" s="14">
        <f t="shared" si="272"/>
        <v>41908.996527777781</v>
      </c>
      <c r="T3499" s="14">
        <f t="shared" si="273"/>
        <v>41969.038194444445</v>
      </c>
      <c r="U3499">
        <f t="shared" si="274"/>
        <v>2014</v>
      </c>
    </row>
    <row r="3500" spans="1:21" ht="48" x14ac:dyDescent="0.2">
      <c r="A3500">
        <v>1715</v>
      </c>
      <c r="B3500" s="3" t="s">
        <v>1716</v>
      </c>
      <c r="C3500" s="3" t="s">
        <v>5825</v>
      </c>
      <c r="D3500" s="8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8328</v>
      </c>
      <c r="R3500" t="s">
        <v>8331</v>
      </c>
      <c r="S3500" s="14">
        <f t="shared" si="272"/>
        <v>42064.217418981483</v>
      </c>
      <c r="T3500" s="14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8">
        <v>5000</v>
      </c>
      <c r="E3501" s="6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8324</v>
      </c>
      <c r="R3501" t="s">
        <v>8327</v>
      </c>
      <c r="S3501" s="14">
        <f t="shared" si="272"/>
        <v>41961.492488425924</v>
      </c>
      <c r="T3501" s="14">
        <f t="shared" si="273"/>
        <v>42006.492488425924</v>
      </c>
      <c r="U3501">
        <f t="shared" si="274"/>
        <v>2014</v>
      </c>
    </row>
    <row r="3502" spans="1:21" ht="32" x14ac:dyDescent="0.2">
      <c r="A3502">
        <v>3103</v>
      </c>
      <c r="B3502" s="3" t="s">
        <v>3103</v>
      </c>
      <c r="C3502" s="3" t="s">
        <v>7213</v>
      </c>
      <c r="D3502" s="8">
        <v>4100</v>
      </c>
      <c r="E3502" s="6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8324</v>
      </c>
      <c r="R3502" t="s">
        <v>8325</v>
      </c>
      <c r="S3502" s="14">
        <f t="shared" si="272"/>
        <v>42107.156319444446</v>
      </c>
      <c r="T3502" s="14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8">
        <v>2000</v>
      </c>
      <c r="E3503" s="6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8324</v>
      </c>
      <c r="R3503" t="s">
        <v>8327</v>
      </c>
      <c r="S3503" s="14">
        <f t="shared" si="272"/>
        <v>42402.947002314817</v>
      </c>
      <c r="T3503" s="14">
        <f t="shared" si="273"/>
        <v>42452.145138888889</v>
      </c>
      <c r="U3503">
        <f t="shared" si="274"/>
        <v>2016</v>
      </c>
    </row>
    <row r="3504" spans="1:21" ht="48" x14ac:dyDescent="0.2">
      <c r="A3504">
        <v>159</v>
      </c>
      <c r="B3504" s="3" t="s">
        <v>161</v>
      </c>
      <c r="C3504" s="3" t="s">
        <v>4269</v>
      </c>
      <c r="D3504" s="8">
        <v>500000</v>
      </c>
      <c r="E3504" s="6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8322</v>
      </c>
      <c r="R3504" t="s">
        <v>8338</v>
      </c>
      <c r="S3504" s="14">
        <f t="shared" si="272"/>
        <v>42514.434548611112</v>
      </c>
      <c r="T3504" s="14">
        <f t="shared" si="273"/>
        <v>42554.434548611112</v>
      </c>
      <c r="U3504">
        <f t="shared" si="274"/>
        <v>2016</v>
      </c>
    </row>
    <row r="3505" spans="1:21" ht="64" x14ac:dyDescent="0.2">
      <c r="A3505">
        <v>1176</v>
      </c>
      <c r="B3505" s="3" t="s">
        <v>1177</v>
      </c>
      <c r="C3505" s="3" t="s">
        <v>5286</v>
      </c>
      <c r="D3505" s="8">
        <v>175000</v>
      </c>
      <c r="E3505" s="6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8320</v>
      </c>
      <c r="R3505" t="s">
        <v>8346</v>
      </c>
      <c r="S3505" s="14">
        <f t="shared" si="272"/>
        <v>42746.019652777773</v>
      </c>
      <c r="T3505" s="14">
        <f t="shared" si="273"/>
        <v>42800.541666666672</v>
      </c>
      <c r="U3505">
        <f t="shared" si="274"/>
        <v>2017</v>
      </c>
    </row>
    <row r="3506" spans="1:21" ht="48" x14ac:dyDescent="0.2">
      <c r="A3506">
        <v>120</v>
      </c>
      <c r="B3506" s="3" t="s">
        <v>122</v>
      </c>
      <c r="C3506" s="3" t="s">
        <v>4231</v>
      </c>
      <c r="D3506" s="8">
        <v>70000</v>
      </c>
      <c r="E3506" s="6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8322</v>
      </c>
      <c r="R3506" t="s">
        <v>8338</v>
      </c>
      <c r="S3506" s="14">
        <f t="shared" si="272"/>
        <v>42616.049849537041</v>
      </c>
      <c r="T3506" s="14">
        <f t="shared" si="273"/>
        <v>42646.049849537041</v>
      </c>
      <c r="U3506">
        <f t="shared" si="274"/>
        <v>2016</v>
      </c>
    </row>
    <row r="3507" spans="1:21" ht="48" x14ac:dyDescent="0.2">
      <c r="A3507">
        <v>2685</v>
      </c>
      <c r="B3507" s="3" t="s">
        <v>2685</v>
      </c>
      <c r="C3507" s="3" t="s">
        <v>6795</v>
      </c>
      <c r="D3507" s="8">
        <v>50000</v>
      </c>
      <c r="E3507" s="6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8320</v>
      </c>
      <c r="R3507" t="s">
        <v>8346</v>
      </c>
      <c r="S3507" s="14">
        <f t="shared" si="272"/>
        <v>42061.69594907407</v>
      </c>
      <c r="T3507" s="14">
        <f t="shared" si="273"/>
        <v>42121.654282407413</v>
      </c>
      <c r="U3507">
        <f t="shared" si="274"/>
        <v>2015</v>
      </c>
    </row>
    <row r="3508" spans="1:21" ht="48" x14ac:dyDescent="0.2">
      <c r="A3508">
        <v>1911</v>
      </c>
      <c r="B3508" s="3" t="s">
        <v>1912</v>
      </c>
      <c r="C3508" s="3" t="s">
        <v>6021</v>
      </c>
      <c r="D3508" s="8">
        <v>42500</v>
      </c>
      <c r="E3508" s="6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8309</v>
      </c>
      <c r="R3508" t="s">
        <v>8319</v>
      </c>
      <c r="S3508" s="14">
        <f t="shared" si="272"/>
        <v>41830.033958333333</v>
      </c>
      <c r="T3508" s="14">
        <f t="shared" si="273"/>
        <v>41860.033958333333</v>
      </c>
      <c r="U3508">
        <f t="shared" si="274"/>
        <v>2014</v>
      </c>
    </row>
    <row r="3509" spans="1:21" ht="48" x14ac:dyDescent="0.2">
      <c r="A3509">
        <v>771</v>
      </c>
      <c r="B3509" s="3" t="s">
        <v>772</v>
      </c>
      <c r="C3509" s="3" t="s">
        <v>4881</v>
      </c>
      <c r="D3509" s="8">
        <v>38000</v>
      </c>
      <c r="E3509" s="6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8312</v>
      </c>
      <c r="R3509" t="s">
        <v>8353</v>
      </c>
      <c r="S3509" s="14">
        <f t="shared" si="272"/>
        <v>42349.824097222227</v>
      </c>
      <c r="T3509" s="14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8">
        <v>30000</v>
      </c>
      <c r="E3510" s="6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8324</v>
      </c>
      <c r="R3510" t="s">
        <v>8327</v>
      </c>
      <c r="S3510" s="14">
        <f t="shared" si="272"/>
        <v>42786.350231481483</v>
      </c>
      <c r="T3510" s="14">
        <f t="shared" si="273"/>
        <v>42846.308564814812</v>
      </c>
      <c r="U3510">
        <f t="shared" si="274"/>
        <v>2017</v>
      </c>
    </row>
    <row r="3511" spans="1:21" ht="48" x14ac:dyDescent="0.2">
      <c r="A3511">
        <v>3065</v>
      </c>
      <c r="B3511" s="3" t="s">
        <v>3065</v>
      </c>
      <c r="C3511" s="3" t="s">
        <v>7175</v>
      </c>
      <c r="D3511" s="8">
        <v>25000</v>
      </c>
      <c r="E3511" s="6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8324</v>
      </c>
      <c r="R3511" t="s">
        <v>8325</v>
      </c>
      <c r="S3511" s="14">
        <f t="shared" si="272"/>
        <v>41825.055231481485</v>
      </c>
      <c r="T3511" s="14">
        <f t="shared" si="273"/>
        <v>41850.055231481485</v>
      </c>
      <c r="U3511">
        <f t="shared" si="274"/>
        <v>2014</v>
      </c>
    </row>
    <row r="3512" spans="1:21" ht="48" x14ac:dyDescent="0.2">
      <c r="A3512">
        <v>3110</v>
      </c>
      <c r="B3512" s="3" t="s">
        <v>3110</v>
      </c>
      <c r="C3512" s="3" t="s">
        <v>7220</v>
      </c>
      <c r="D3512" s="8">
        <v>25000</v>
      </c>
      <c r="E3512" s="6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8324</v>
      </c>
      <c r="R3512" t="s">
        <v>8325</v>
      </c>
      <c r="S3512" s="14">
        <f t="shared" si="272"/>
        <v>42745.031469907408</v>
      </c>
      <c r="T3512" s="14">
        <f t="shared" si="273"/>
        <v>42785.031469907408</v>
      </c>
      <c r="U3512">
        <f t="shared" si="274"/>
        <v>2017</v>
      </c>
    </row>
    <row r="3513" spans="1:21" ht="48" x14ac:dyDescent="0.2">
      <c r="A3513">
        <v>2374</v>
      </c>
      <c r="B3513" s="3" t="s">
        <v>2375</v>
      </c>
      <c r="C3513" s="3" t="s">
        <v>6484</v>
      </c>
      <c r="D3513" s="8">
        <v>22000</v>
      </c>
      <c r="E3513" s="6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8309</v>
      </c>
      <c r="R3513" t="s">
        <v>8343</v>
      </c>
      <c r="S3513" s="14">
        <f t="shared" si="272"/>
        <v>42017.843287037031</v>
      </c>
      <c r="T3513" s="14">
        <f t="shared" si="273"/>
        <v>42047.843287037031</v>
      </c>
      <c r="U3513">
        <f t="shared" si="274"/>
        <v>2015</v>
      </c>
    </row>
    <row r="3514" spans="1:21" ht="48" x14ac:dyDescent="0.2">
      <c r="A3514">
        <v>1867</v>
      </c>
      <c r="B3514" s="3" t="s">
        <v>1868</v>
      </c>
      <c r="C3514" s="3" t="s">
        <v>5977</v>
      </c>
      <c r="D3514" s="8">
        <v>20000</v>
      </c>
      <c r="E3514" s="6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8317</v>
      </c>
      <c r="R3514" t="s">
        <v>8345</v>
      </c>
      <c r="S3514" s="14">
        <f t="shared" si="272"/>
        <v>42649.924907407403</v>
      </c>
      <c r="T3514" s="14">
        <f t="shared" si="273"/>
        <v>42679.924907407403</v>
      </c>
      <c r="U3514">
        <f t="shared" si="274"/>
        <v>2016</v>
      </c>
    </row>
    <row r="3515" spans="1:21" ht="48" x14ac:dyDescent="0.2">
      <c r="A3515">
        <v>2126</v>
      </c>
      <c r="B3515" s="3" t="s">
        <v>2127</v>
      </c>
      <c r="C3515" s="3" t="s">
        <v>6236</v>
      </c>
      <c r="D3515" s="8">
        <v>20000</v>
      </c>
      <c r="E3515" s="6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8317</v>
      </c>
      <c r="R3515" t="s">
        <v>8335</v>
      </c>
      <c r="S3515" s="14">
        <f t="shared" si="272"/>
        <v>41951.973229166666</v>
      </c>
      <c r="T3515" s="14">
        <f t="shared" si="273"/>
        <v>41981.973229166666</v>
      </c>
      <c r="U3515">
        <f t="shared" si="274"/>
        <v>2014</v>
      </c>
    </row>
    <row r="3516" spans="1:21" ht="48" x14ac:dyDescent="0.2">
      <c r="A3516">
        <v>3878</v>
      </c>
      <c r="B3516" s="3" t="s">
        <v>3875</v>
      </c>
      <c r="C3516" s="3" t="s">
        <v>7987</v>
      </c>
      <c r="D3516" s="8">
        <v>18000</v>
      </c>
      <c r="E3516" s="6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8324</v>
      </c>
      <c r="R3516" t="s">
        <v>8336</v>
      </c>
      <c r="S3516" s="14">
        <f t="shared" si="272"/>
        <v>42154.818819444445</v>
      </c>
      <c r="T3516" s="14">
        <f t="shared" si="273"/>
        <v>42185.165972222225</v>
      </c>
      <c r="U3516">
        <f t="shared" si="274"/>
        <v>2015</v>
      </c>
    </row>
    <row r="3517" spans="1:21" ht="48" x14ac:dyDescent="0.2">
      <c r="A3517">
        <v>630</v>
      </c>
      <c r="B3517" s="3" t="s">
        <v>631</v>
      </c>
      <c r="C3517" s="3" t="s">
        <v>4740</v>
      </c>
      <c r="D3517" s="8">
        <v>11999</v>
      </c>
      <c r="E3517" s="6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8309</v>
      </c>
      <c r="R3517" t="s">
        <v>8343</v>
      </c>
      <c r="S3517" s="14">
        <f t="shared" si="272"/>
        <v>42223.619456018518</v>
      </c>
      <c r="T3517" s="14">
        <f t="shared" si="273"/>
        <v>42253.215277777781</v>
      </c>
      <c r="U3517">
        <f t="shared" si="274"/>
        <v>2015</v>
      </c>
    </row>
    <row r="3518" spans="1:21" ht="48" x14ac:dyDescent="0.2">
      <c r="A3518">
        <v>443</v>
      </c>
      <c r="B3518" s="3" t="s">
        <v>444</v>
      </c>
      <c r="C3518" s="3" t="s">
        <v>4553</v>
      </c>
      <c r="D3518" s="8">
        <v>10000</v>
      </c>
      <c r="E3518" s="6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8322</v>
      </c>
      <c r="R3518" t="s">
        <v>8340</v>
      </c>
      <c r="S3518" s="14">
        <f t="shared" si="272"/>
        <v>41650.015057870369</v>
      </c>
      <c r="T3518" s="14">
        <f t="shared" si="273"/>
        <v>41680.015057870369</v>
      </c>
      <c r="U3518">
        <f t="shared" si="274"/>
        <v>2014</v>
      </c>
    </row>
    <row r="3519" spans="1:21" ht="48" x14ac:dyDescent="0.2">
      <c r="A3519">
        <v>482</v>
      </c>
      <c r="B3519" s="3" t="s">
        <v>483</v>
      </c>
      <c r="C3519" s="3" t="s">
        <v>4592</v>
      </c>
      <c r="D3519" s="8">
        <v>10000</v>
      </c>
      <c r="E3519" s="6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8322</v>
      </c>
      <c r="R3519" t="s">
        <v>8340</v>
      </c>
      <c r="S3519" s="14">
        <f t="shared" si="272"/>
        <v>42447.896875000006</v>
      </c>
      <c r="T3519" s="14">
        <f t="shared" si="273"/>
        <v>42474.606944444444</v>
      </c>
      <c r="U3519">
        <f t="shared" si="274"/>
        <v>2016</v>
      </c>
    </row>
    <row r="3520" spans="1:21" ht="48" x14ac:dyDescent="0.2">
      <c r="A3520">
        <v>1564</v>
      </c>
      <c r="B3520" s="3" t="s">
        <v>1565</v>
      </c>
      <c r="C3520" s="3" t="s">
        <v>5674</v>
      </c>
      <c r="D3520" s="8">
        <v>10000</v>
      </c>
      <c r="E3520" s="6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8312</v>
      </c>
      <c r="R3520" t="s">
        <v>8350</v>
      </c>
      <c r="S3520" s="14">
        <f t="shared" si="272"/>
        <v>42121.367002314815</v>
      </c>
      <c r="T3520" s="14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8">
        <v>8000</v>
      </c>
      <c r="E3521" s="6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8324</v>
      </c>
      <c r="R3521" t="s">
        <v>8327</v>
      </c>
      <c r="S3521" s="14">
        <f t="shared" si="272"/>
        <v>42437.64534722222</v>
      </c>
      <c r="T3521" s="14">
        <f t="shared" si="273"/>
        <v>42497.603680555556</v>
      </c>
      <c r="U3521">
        <f t="shared" si="274"/>
        <v>2016</v>
      </c>
    </row>
    <row r="3522" spans="1:21" ht="48" x14ac:dyDescent="0.2">
      <c r="A3522">
        <v>1114</v>
      </c>
      <c r="B3522" s="3" t="s">
        <v>1115</v>
      </c>
      <c r="C3522" s="3" t="s">
        <v>5224</v>
      </c>
      <c r="D3522" s="8">
        <v>6000</v>
      </c>
      <c r="E3522" s="6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8317</v>
      </c>
      <c r="R3522" t="s">
        <v>8335</v>
      </c>
      <c r="S3522" s="14">
        <f t="shared" si="272"/>
        <v>41526.345914351856</v>
      </c>
      <c r="T3522" s="14">
        <f t="shared" si="273"/>
        <v>41556.345914351856</v>
      </c>
      <c r="U3522">
        <f t="shared" si="274"/>
        <v>2013</v>
      </c>
    </row>
    <row r="3523" spans="1:21" ht="48" x14ac:dyDescent="0.2">
      <c r="A3523">
        <v>1701</v>
      </c>
      <c r="B3523" s="3" t="s">
        <v>1702</v>
      </c>
      <c r="C3523" s="3" t="s">
        <v>5811</v>
      </c>
      <c r="D3523" s="8">
        <v>5050</v>
      </c>
      <c r="E3523" s="6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ROUND(E3523/L3523,2)</f>
        <v>5</v>
      </c>
      <c r="Q3523" s="10" t="s">
        <v>8328</v>
      </c>
      <c r="R3523" t="s">
        <v>8331</v>
      </c>
      <c r="S3523" s="14">
        <f t="shared" ref="S3523:S3586" si="277">(((J3523/60)/60)/24)+DATE(1970,1,1)</f>
        <v>41989.664409722223</v>
      </c>
      <c r="T3523" s="14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x14ac:dyDescent="0.2">
      <c r="A3524">
        <v>509</v>
      </c>
      <c r="B3524" s="3" t="s">
        <v>510</v>
      </c>
      <c r="C3524" s="3" t="s">
        <v>4619</v>
      </c>
      <c r="D3524" s="8">
        <v>5000</v>
      </c>
      <c r="E3524" s="6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8322</v>
      </c>
      <c r="R3524" t="s">
        <v>8340</v>
      </c>
      <c r="S3524" s="14">
        <f t="shared" si="277"/>
        <v>42153.631597222222</v>
      </c>
      <c r="T3524" s="14">
        <f t="shared" si="278"/>
        <v>42183.631597222222</v>
      </c>
      <c r="U3524">
        <f t="shared" si="279"/>
        <v>2015</v>
      </c>
    </row>
    <row r="3525" spans="1:21" ht="48" x14ac:dyDescent="0.2">
      <c r="A3525">
        <v>577</v>
      </c>
      <c r="B3525" s="3" t="s">
        <v>578</v>
      </c>
      <c r="C3525" s="3" t="s">
        <v>4687</v>
      </c>
      <c r="D3525" s="8">
        <v>5000</v>
      </c>
      <c r="E3525" s="6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8309</v>
      </c>
      <c r="R3525" t="s">
        <v>8343</v>
      </c>
      <c r="S3525" s="14">
        <f t="shared" si="277"/>
        <v>42450.589143518519</v>
      </c>
      <c r="T3525" s="14">
        <f t="shared" si="278"/>
        <v>42510.589143518519</v>
      </c>
      <c r="U3525">
        <f t="shared" si="279"/>
        <v>2016</v>
      </c>
    </row>
    <row r="3526" spans="1:21" ht="48" x14ac:dyDescent="0.2">
      <c r="A3526">
        <v>606</v>
      </c>
      <c r="B3526" s="3" t="s">
        <v>607</v>
      </c>
      <c r="C3526" s="3" t="s">
        <v>4716</v>
      </c>
      <c r="D3526" s="8">
        <v>5000</v>
      </c>
      <c r="E3526" s="6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8309</v>
      </c>
      <c r="R3526" t="s">
        <v>8343</v>
      </c>
      <c r="S3526" s="14">
        <f t="shared" si="277"/>
        <v>42102.650567129633</v>
      </c>
      <c r="T3526" s="14">
        <f t="shared" si="278"/>
        <v>42148.625</v>
      </c>
      <c r="U3526">
        <f t="shared" si="279"/>
        <v>2015</v>
      </c>
    </row>
    <row r="3527" spans="1:21" ht="48" x14ac:dyDescent="0.2">
      <c r="A3527">
        <v>2396</v>
      </c>
      <c r="B3527" s="3" t="s">
        <v>2397</v>
      </c>
      <c r="C3527" s="3" t="s">
        <v>6506</v>
      </c>
      <c r="D3527" s="8">
        <v>5000</v>
      </c>
      <c r="E3527" s="6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8309</v>
      </c>
      <c r="R3527" t="s">
        <v>8343</v>
      </c>
      <c r="S3527" s="14">
        <f t="shared" si="277"/>
        <v>42262.849050925928</v>
      </c>
      <c r="T3527" s="14">
        <f t="shared" si="278"/>
        <v>42292.849050925928</v>
      </c>
      <c r="U3527">
        <f t="shared" si="279"/>
        <v>2015</v>
      </c>
    </row>
    <row r="3528" spans="1:21" ht="32" x14ac:dyDescent="0.2">
      <c r="A3528">
        <v>2440</v>
      </c>
      <c r="B3528" s="3" t="s">
        <v>2441</v>
      </c>
      <c r="C3528" s="3" t="s">
        <v>6550</v>
      </c>
      <c r="D3528" s="8">
        <v>5000</v>
      </c>
      <c r="E3528" s="6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8320</v>
      </c>
      <c r="R3528" t="s">
        <v>8346</v>
      </c>
      <c r="S3528" s="14">
        <f t="shared" si="277"/>
        <v>42383.899456018517</v>
      </c>
      <c r="T3528" s="14">
        <f t="shared" si="278"/>
        <v>42413.899456018517</v>
      </c>
      <c r="U3528">
        <f t="shared" si="279"/>
        <v>2016</v>
      </c>
    </row>
    <row r="3529" spans="1:21" ht="16" x14ac:dyDescent="0.2">
      <c r="A3529">
        <v>3868</v>
      </c>
      <c r="B3529" s="3" t="s">
        <v>3865</v>
      </c>
      <c r="C3529" s="3" t="s">
        <v>7977</v>
      </c>
      <c r="D3529" s="8">
        <v>5000</v>
      </c>
      <c r="E3529" s="6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8324</v>
      </c>
      <c r="R3529" t="s">
        <v>8336</v>
      </c>
      <c r="S3529" s="14">
        <f t="shared" si="277"/>
        <v>41865.659780092588</v>
      </c>
      <c r="T3529" s="14">
        <f t="shared" si="278"/>
        <v>41890.659780092588</v>
      </c>
      <c r="U3529">
        <f t="shared" si="279"/>
        <v>2014</v>
      </c>
    </row>
    <row r="3530" spans="1:21" ht="48" x14ac:dyDescent="0.2">
      <c r="A3530">
        <v>215</v>
      </c>
      <c r="B3530" s="3" t="s">
        <v>217</v>
      </c>
      <c r="C3530" s="3" t="s">
        <v>4325</v>
      </c>
      <c r="D3530" s="8">
        <v>4400</v>
      </c>
      <c r="E3530" s="6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8322</v>
      </c>
      <c r="R3530" t="s">
        <v>8326</v>
      </c>
      <c r="S3530" s="14">
        <f t="shared" si="277"/>
        <v>42375.230115740742</v>
      </c>
      <c r="T3530" s="14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8">
        <v>3500</v>
      </c>
      <c r="E3531" s="6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8324</v>
      </c>
      <c r="R3531" t="s">
        <v>8327</v>
      </c>
      <c r="S3531" s="14">
        <f t="shared" si="277"/>
        <v>41863.527326388888</v>
      </c>
      <c r="T3531" s="14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8">
        <v>3500</v>
      </c>
      <c r="E3532" s="6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8324</v>
      </c>
      <c r="R3532" t="s">
        <v>8327</v>
      </c>
      <c r="S3532" s="14">
        <f t="shared" si="277"/>
        <v>42058.603877314818</v>
      </c>
      <c r="T3532" s="14">
        <f t="shared" si="278"/>
        <v>42087.165972222225</v>
      </c>
      <c r="U3532">
        <f t="shared" si="279"/>
        <v>2015</v>
      </c>
    </row>
    <row r="3533" spans="1:21" ht="48" x14ac:dyDescent="0.2">
      <c r="A3533">
        <v>142</v>
      </c>
      <c r="B3533" s="3" t="s">
        <v>144</v>
      </c>
      <c r="C3533" s="3" t="s">
        <v>4252</v>
      </c>
      <c r="D3533" s="8">
        <v>3000</v>
      </c>
      <c r="E3533" s="6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8322</v>
      </c>
      <c r="R3533" t="s">
        <v>8338</v>
      </c>
      <c r="S3533" s="14">
        <f t="shared" si="277"/>
        <v>41938.893263888887</v>
      </c>
      <c r="T3533" s="14">
        <f t="shared" si="278"/>
        <v>41959.934930555552</v>
      </c>
      <c r="U3533">
        <f t="shared" si="279"/>
        <v>2014</v>
      </c>
    </row>
    <row r="3534" spans="1:21" ht="48" x14ac:dyDescent="0.2">
      <c r="A3534">
        <v>2777</v>
      </c>
      <c r="B3534" s="3" t="s">
        <v>2777</v>
      </c>
      <c r="C3534" s="3" t="s">
        <v>6887</v>
      </c>
      <c r="D3534" s="8">
        <v>3000</v>
      </c>
      <c r="E3534" s="6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8312</v>
      </c>
      <c r="R3534" t="s">
        <v>8357</v>
      </c>
      <c r="S3534" s="14">
        <f t="shared" si="277"/>
        <v>42172.669027777782</v>
      </c>
      <c r="T3534" s="14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8">
        <v>3000</v>
      </c>
      <c r="E3535" s="6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8324</v>
      </c>
      <c r="R3535" t="s">
        <v>8327</v>
      </c>
      <c r="S3535" s="14">
        <f t="shared" si="277"/>
        <v>42622.436412037037</v>
      </c>
      <c r="T3535" s="14">
        <f t="shared" si="278"/>
        <v>42652.436412037037</v>
      </c>
      <c r="U3535">
        <f t="shared" si="279"/>
        <v>2016</v>
      </c>
    </row>
    <row r="3536" spans="1:21" ht="48" x14ac:dyDescent="0.2">
      <c r="A3536">
        <v>1863</v>
      </c>
      <c r="B3536" s="3" t="s">
        <v>1864</v>
      </c>
      <c r="C3536" s="3" t="s">
        <v>5973</v>
      </c>
      <c r="D3536" s="8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8317</v>
      </c>
      <c r="R3536" t="s">
        <v>8345</v>
      </c>
      <c r="S3536" s="14">
        <f t="shared" si="277"/>
        <v>41772.797280092593</v>
      </c>
      <c r="T3536" s="14">
        <f t="shared" si="278"/>
        <v>41802.797280092593</v>
      </c>
      <c r="U3536">
        <f t="shared" si="279"/>
        <v>2014</v>
      </c>
    </row>
    <row r="3537" spans="1:21" ht="48" x14ac:dyDescent="0.2">
      <c r="A3537">
        <v>1543</v>
      </c>
      <c r="B3537" s="3" t="s">
        <v>1544</v>
      </c>
      <c r="C3537" s="3" t="s">
        <v>5653</v>
      </c>
      <c r="D3537" s="8">
        <v>2250</v>
      </c>
      <c r="E3537" s="6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8314</v>
      </c>
      <c r="R3537" t="s">
        <v>8356</v>
      </c>
      <c r="S3537" s="14">
        <f t="shared" si="277"/>
        <v>41935.509652777779</v>
      </c>
      <c r="T3537" s="14">
        <f t="shared" si="278"/>
        <v>41965.551319444443</v>
      </c>
      <c r="U3537">
        <f t="shared" si="279"/>
        <v>2014</v>
      </c>
    </row>
    <row r="3538" spans="1:21" ht="32" x14ac:dyDescent="0.2">
      <c r="A3538">
        <v>1126</v>
      </c>
      <c r="B3538" s="3" t="s">
        <v>1127</v>
      </c>
      <c r="C3538" s="3" t="s">
        <v>5236</v>
      </c>
      <c r="D3538" s="8">
        <v>2000</v>
      </c>
      <c r="E3538" s="6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8317</v>
      </c>
      <c r="R3538" t="s">
        <v>8345</v>
      </c>
      <c r="S3538" s="14">
        <f t="shared" si="277"/>
        <v>42535.327476851846</v>
      </c>
      <c r="T3538" s="14">
        <f t="shared" si="278"/>
        <v>42565.327476851846</v>
      </c>
      <c r="U3538">
        <f t="shared" si="279"/>
        <v>2016</v>
      </c>
    </row>
    <row r="3539" spans="1:21" ht="32" x14ac:dyDescent="0.2">
      <c r="A3539">
        <v>2757</v>
      </c>
      <c r="B3539" s="3" t="s">
        <v>2757</v>
      </c>
      <c r="C3539" s="3" t="s">
        <v>6867</v>
      </c>
      <c r="D3539" s="8">
        <v>1500</v>
      </c>
      <c r="E3539" s="6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8312</v>
      </c>
      <c r="R3539" t="s">
        <v>8357</v>
      </c>
      <c r="S3539" s="14">
        <f t="shared" si="277"/>
        <v>42573.65662037037</v>
      </c>
      <c r="T3539" s="14">
        <f t="shared" si="278"/>
        <v>42588.65662037037</v>
      </c>
      <c r="U3539">
        <f t="shared" si="279"/>
        <v>2016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8324</v>
      </c>
      <c r="R3540" t="s">
        <v>8325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8">
        <v>1500</v>
      </c>
      <c r="E3541" s="6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8324</v>
      </c>
      <c r="R3541" t="s">
        <v>8327</v>
      </c>
      <c r="S3541" s="14">
        <f t="shared" si="277"/>
        <v>42048.711724537032</v>
      </c>
      <c r="T3541" s="14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8">
        <v>1250</v>
      </c>
      <c r="E3542" s="6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8324</v>
      </c>
      <c r="R3542" t="s">
        <v>8327</v>
      </c>
      <c r="S3542" s="14">
        <f t="shared" si="277"/>
        <v>42803.842812499999</v>
      </c>
      <c r="T3542" s="14">
        <f t="shared" si="278"/>
        <v>42843.801145833335</v>
      </c>
      <c r="U3542">
        <f t="shared" si="279"/>
        <v>2017</v>
      </c>
    </row>
    <row r="3543" spans="1:21" ht="32" x14ac:dyDescent="0.2">
      <c r="A3543">
        <v>584</v>
      </c>
      <c r="B3543" s="3" t="s">
        <v>585</v>
      </c>
      <c r="C3543" s="3" t="s">
        <v>4694</v>
      </c>
      <c r="D3543" s="8">
        <v>1000</v>
      </c>
      <c r="E3543" s="6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8309</v>
      </c>
      <c r="R3543" t="s">
        <v>8343</v>
      </c>
      <c r="S3543" s="14">
        <f t="shared" si="277"/>
        <v>42049.716620370367</v>
      </c>
      <c r="T3543" s="14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8">
        <v>1000</v>
      </c>
      <c r="E3544" s="6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8324</v>
      </c>
      <c r="R3544" t="s">
        <v>8327</v>
      </c>
      <c r="S3544" s="14">
        <f t="shared" si="277"/>
        <v>42291.739548611105</v>
      </c>
      <c r="T3544" s="14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8">
        <v>800</v>
      </c>
      <c r="E3545" s="6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8324</v>
      </c>
      <c r="R3545" t="s">
        <v>8327</v>
      </c>
      <c r="S3545" s="14">
        <f t="shared" si="277"/>
        <v>42217.670104166667</v>
      </c>
      <c r="T3545" s="14">
        <f t="shared" si="278"/>
        <v>42247.670104166667</v>
      </c>
      <c r="U3545">
        <f t="shared" si="279"/>
        <v>2015</v>
      </c>
    </row>
    <row r="3546" spans="1:21" ht="32" x14ac:dyDescent="0.2">
      <c r="A3546">
        <v>1073</v>
      </c>
      <c r="B3546" s="3" t="s">
        <v>1074</v>
      </c>
      <c r="C3546" s="3" t="s">
        <v>5183</v>
      </c>
      <c r="D3546" s="8">
        <v>750</v>
      </c>
      <c r="E3546" s="6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8317</v>
      </c>
      <c r="R3546" t="s">
        <v>8335</v>
      </c>
      <c r="S3546" s="14">
        <f t="shared" si="277"/>
        <v>40802.964594907404</v>
      </c>
      <c r="T3546" s="14">
        <f t="shared" si="278"/>
        <v>40832.964594907404</v>
      </c>
      <c r="U3546">
        <f t="shared" si="279"/>
        <v>2011</v>
      </c>
    </row>
    <row r="3547" spans="1:21" ht="48" x14ac:dyDescent="0.2">
      <c r="A3547">
        <v>1042</v>
      </c>
      <c r="B3547" s="3" t="s">
        <v>1043</v>
      </c>
      <c r="C3547" s="3" t="s">
        <v>5152</v>
      </c>
      <c r="D3547" s="8">
        <v>650</v>
      </c>
      <c r="E3547" s="6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8347</v>
      </c>
      <c r="R3547" t="s">
        <v>8348</v>
      </c>
      <c r="S3547" s="14">
        <f t="shared" si="277"/>
        <v>41851.696157407408</v>
      </c>
      <c r="T3547" s="14">
        <f t="shared" si="278"/>
        <v>41894.416666666664</v>
      </c>
      <c r="U3547">
        <f t="shared" si="279"/>
        <v>2014</v>
      </c>
    </row>
    <row r="3548" spans="1:21" ht="48" x14ac:dyDescent="0.2">
      <c r="A3548">
        <v>3795</v>
      </c>
      <c r="B3548" s="3" t="s">
        <v>3792</v>
      </c>
      <c r="C3548" s="3" t="s">
        <v>7905</v>
      </c>
      <c r="D3548" s="8">
        <v>600</v>
      </c>
      <c r="E3548" s="6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8324</v>
      </c>
      <c r="R3548" t="s">
        <v>8336</v>
      </c>
      <c r="S3548" s="14">
        <f t="shared" si="277"/>
        <v>42201.436226851853</v>
      </c>
      <c r="T3548" s="14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8">
        <v>500</v>
      </c>
      <c r="E3549" s="6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8324</v>
      </c>
      <c r="R3549" t="s">
        <v>8327</v>
      </c>
      <c r="S3549" s="14">
        <f t="shared" si="277"/>
        <v>42128.431064814817</v>
      </c>
      <c r="T3549" s="14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8">
        <v>200</v>
      </c>
      <c r="E3550" s="6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8324</v>
      </c>
      <c r="R3550" t="s">
        <v>8327</v>
      </c>
      <c r="S3550" s="14">
        <f t="shared" si="277"/>
        <v>42261.632916666669</v>
      </c>
      <c r="T3550" s="14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8">
        <v>100</v>
      </c>
      <c r="E3551" s="6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8324</v>
      </c>
      <c r="R3551" t="s">
        <v>8327</v>
      </c>
      <c r="S3551" s="14">
        <f t="shared" si="277"/>
        <v>41831.697939814818</v>
      </c>
      <c r="T3551" s="14">
        <f t="shared" si="278"/>
        <v>41861.697939814818</v>
      </c>
      <c r="U3551">
        <f t="shared" si="279"/>
        <v>2014</v>
      </c>
    </row>
    <row r="3552" spans="1:21" ht="16" x14ac:dyDescent="0.2">
      <c r="A3552">
        <v>847</v>
      </c>
      <c r="B3552" s="3" t="s">
        <v>848</v>
      </c>
      <c r="C3552" s="3" t="s">
        <v>4957</v>
      </c>
      <c r="D3552" s="8">
        <v>10</v>
      </c>
      <c r="E3552" s="6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8328</v>
      </c>
      <c r="R3552" t="s">
        <v>8337</v>
      </c>
      <c r="S3552" s="14">
        <f t="shared" si="277"/>
        <v>42165.79833333334</v>
      </c>
      <c r="T3552" s="14">
        <f t="shared" si="278"/>
        <v>42195.79833333334</v>
      </c>
      <c r="U3552">
        <f t="shared" si="279"/>
        <v>2015</v>
      </c>
    </row>
    <row r="3553" spans="1:21" ht="48" x14ac:dyDescent="0.2">
      <c r="A3553">
        <v>2213</v>
      </c>
      <c r="B3553" s="3" t="s">
        <v>2214</v>
      </c>
      <c r="C3553" s="3" t="s">
        <v>6323</v>
      </c>
      <c r="D3553" s="8">
        <v>5</v>
      </c>
      <c r="E3553" s="6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8328</v>
      </c>
      <c r="R3553" t="s">
        <v>8330</v>
      </c>
      <c r="S3553" s="14">
        <f t="shared" si="277"/>
        <v>42109.826145833329</v>
      </c>
      <c r="T3553" s="14">
        <f t="shared" si="278"/>
        <v>42139.826145833329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8309</v>
      </c>
      <c r="R3554" t="s">
        <v>8343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8" x14ac:dyDescent="0.2">
      <c r="A3555">
        <v>666</v>
      </c>
      <c r="B3555" s="3" t="s">
        <v>667</v>
      </c>
      <c r="C3555" s="3" t="s">
        <v>4776</v>
      </c>
      <c r="D3555" s="8">
        <v>200000</v>
      </c>
      <c r="E3555" s="6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8309</v>
      </c>
      <c r="R3555" t="s">
        <v>8311</v>
      </c>
      <c r="S3555" s="14">
        <f t="shared" si="277"/>
        <v>41838.832152777781</v>
      </c>
      <c r="T3555" s="14">
        <f t="shared" si="278"/>
        <v>41868.832152777781</v>
      </c>
      <c r="U3555">
        <f t="shared" si="279"/>
        <v>2014</v>
      </c>
    </row>
    <row r="3556" spans="1:21" ht="48" x14ac:dyDescent="0.2">
      <c r="A3556">
        <v>2423</v>
      </c>
      <c r="B3556" s="3" t="s">
        <v>2424</v>
      </c>
      <c r="C3556" s="3" t="s">
        <v>6533</v>
      </c>
      <c r="D3556" s="8">
        <v>60000</v>
      </c>
      <c r="E3556" s="6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8320</v>
      </c>
      <c r="R3556" t="s">
        <v>8346</v>
      </c>
      <c r="S3556" s="14">
        <f t="shared" si="277"/>
        <v>41974.704745370371</v>
      </c>
      <c r="T3556" s="14">
        <f t="shared" si="278"/>
        <v>42004.704745370371</v>
      </c>
      <c r="U3556">
        <f t="shared" si="279"/>
        <v>2014</v>
      </c>
    </row>
    <row r="3557" spans="1:21" ht="48" x14ac:dyDescent="0.2">
      <c r="A3557">
        <v>157</v>
      </c>
      <c r="B3557" s="3" t="s">
        <v>159</v>
      </c>
      <c r="C3557" s="3" t="s">
        <v>4267</v>
      </c>
      <c r="D3557" s="8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8322</v>
      </c>
      <c r="R3557" t="s">
        <v>8338</v>
      </c>
      <c r="S3557" s="14">
        <f t="shared" si="277"/>
        <v>42396.911712962959</v>
      </c>
      <c r="T3557" s="14">
        <f t="shared" si="278"/>
        <v>42426.911712962959</v>
      </c>
      <c r="U3557">
        <f t="shared" si="279"/>
        <v>2016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8309</v>
      </c>
      <c r="R3558" t="s">
        <v>8343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8" x14ac:dyDescent="0.2">
      <c r="A3559">
        <v>1915</v>
      </c>
      <c r="B3559" s="3" t="s">
        <v>1916</v>
      </c>
      <c r="C3559" s="3" t="s">
        <v>6025</v>
      </c>
      <c r="D3559" s="8">
        <v>500</v>
      </c>
      <c r="E3559" s="6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8309</v>
      </c>
      <c r="R3559" t="s">
        <v>8319</v>
      </c>
      <c r="S3559" s="14">
        <f t="shared" si="277"/>
        <v>41864.04886574074</v>
      </c>
      <c r="T3559" s="14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8">
        <v>28000</v>
      </c>
      <c r="E3560" s="6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8324</v>
      </c>
      <c r="R3560" t="s">
        <v>8327</v>
      </c>
      <c r="S3560" s="14">
        <f t="shared" si="277"/>
        <v>42513.976319444439</v>
      </c>
      <c r="T3560" s="14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8324</v>
      </c>
      <c r="R3561" t="s">
        <v>8327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8" x14ac:dyDescent="0.2">
      <c r="A3562">
        <v>1411</v>
      </c>
      <c r="B3562" s="3" t="s">
        <v>1412</v>
      </c>
      <c r="C3562" s="3" t="s">
        <v>5521</v>
      </c>
      <c r="D3562" s="8">
        <v>3000</v>
      </c>
      <c r="E3562" s="6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8312</v>
      </c>
      <c r="R3562" t="s">
        <v>8349</v>
      </c>
      <c r="S3562" s="14">
        <f t="shared" si="277"/>
        <v>42013.059027777781</v>
      </c>
      <c r="T3562" s="14">
        <f t="shared" si="278"/>
        <v>42041.059027777781</v>
      </c>
      <c r="U3562">
        <f t="shared" si="279"/>
        <v>2015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8322</v>
      </c>
      <c r="R3563" t="s">
        <v>8340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32" x14ac:dyDescent="0.2">
      <c r="A3564">
        <v>596</v>
      </c>
      <c r="B3564" s="3" t="s">
        <v>597</v>
      </c>
      <c r="C3564" s="3" t="s">
        <v>4706</v>
      </c>
      <c r="D3564" s="8">
        <v>20000</v>
      </c>
      <c r="E3564" s="6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8309</v>
      </c>
      <c r="R3564" t="s">
        <v>8343</v>
      </c>
      <c r="S3564" s="14">
        <f t="shared" si="277"/>
        <v>42646.896898148145</v>
      </c>
      <c r="T3564" s="14">
        <f t="shared" si="278"/>
        <v>42676.896898148145</v>
      </c>
      <c r="U3564">
        <f t="shared" si="279"/>
        <v>2016</v>
      </c>
    </row>
    <row r="3565" spans="1:21" ht="48" x14ac:dyDescent="0.2">
      <c r="A3565">
        <v>1541</v>
      </c>
      <c r="B3565" s="3" t="s">
        <v>1542</v>
      </c>
      <c r="C3565" s="3" t="s">
        <v>5651</v>
      </c>
      <c r="D3565" s="8">
        <v>18000</v>
      </c>
      <c r="E3565" s="6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8314</v>
      </c>
      <c r="R3565" t="s">
        <v>8356</v>
      </c>
      <c r="S3565" s="14">
        <f t="shared" si="277"/>
        <v>41974.712245370371</v>
      </c>
      <c r="T3565" s="14">
        <f t="shared" si="278"/>
        <v>42004.712245370371</v>
      </c>
      <c r="U3565">
        <f t="shared" si="279"/>
        <v>2014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8347</v>
      </c>
      <c r="R3566" t="s">
        <v>8348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48" x14ac:dyDescent="0.2">
      <c r="A3567">
        <v>1879</v>
      </c>
      <c r="B3567" s="3" t="s">
        <v>1880</v>
      </c>
      <c r="C3567" s="3" t="s">
        <v>5989</v>
      </c>
      <c r="D3567" s="8">
        <v>5000</v>
      </c>
      <c r="E3567" s="6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8317</v>
      </c>
      <c r="R3567" t="s">
        <v>8345</v>
      </c>
      <c r="S3567" s="14">
        <f t="shared" si="277"/>
        <v>42413.649641203709</v>
      </c>
      <c r="T3567" s="14">
        <f t="shared" si="278"/>
        <v>42443.607974537037</v>
      </c>
      <c r="U3567">
        <f t="shared" si="279"/>
        <v>2016</v>
      </c>
    </row>
    <row r="3568" spans="1:21" ht="64" x14ac:dyDescent="0.2">
      <c r="A3568">
        <v>1418</v>
      </c>
      <c r="B3568" s="3" t="s">
        <v>1419</v>
      </c>
      <c r="C3568" s="3" t="s">
        <v>5528</v>
      </c>
      <c r="D3568" s="8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8312</v>
      </c>
      <c r="R3568" t="s">
        <v>8349</v>
      </c>
      <c r="S3568" s="14">
        <f t="shared" si="277"/>
        <v>42395.456412037034</v>
      </c>
      <c r="T3568" s="14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8">
        <v>750</v>
      </c>
      <c r="E3569" s="6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8324</v>
      </c>
      <c r="R3569" t="s">
        <v>8327</v>
      </c>
      <c r="S3569" s="14">
        <f t="shared" si="277"/>
        <v>41982.904386574075</v>
      </c>
      <c r="T3569" s="14">
        <f t="shared" si="278"/>
        <v>42042.904386574075</v>
      </c>
      <c r="U3569">
        <f t="shared" si="279"/>
        <v>2014</v>
      </c>
    </row>
    <row r="3570" spans="1:21" ht="48" x14ac:dyDescent="0.2">
      <c r="A3570">
        <v>544</v>
      </c>
      <c r="B3570" s="3" t="s">
        <v>545</v>
      </c>
      <c r="C3570" s="3" t="s">
        <v>4654</v>
      </c>
      <c r="D3570" s="8">
        <v>500</v>
      </c>
      <c r="E3570" s="6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8309</v>
      </c>
      <c r="R3570" t="s">
        <v>8343</v>
      </c>
      <c r="S3570" s="14">
        <f t="shared" si="277"/>
        <v>42525.656944444447</v>
      </c>
      <c r="T3570" s="14">
        <f t="shared" si="278"/>
        <v>42555.656944444447</v>
      </c>
      <c r="U3570">
        <f t="shared" si="279"/>
        <v>2016</v>
      </c>
    </row>
    <row r="3571" spans="1:21" ht="48" x14ac:dyDescent="0.2">
      <c r="A3571">
        <v>1178</v>
      </c>
      <c r="B3571" s="3" t="s">
        <v>1179</v>
      </c>
      <c r="C3571" s="3" t="s">
        <v>5288</v>
      </c>
      <c r="D3571" s="8">
        <v>75000</v>
      </c>
      <c r="E3571" s="6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8320</v>
      </c>
      <c r="R3571" t="s">
        <v>8346</v>
      </c>
      <c r="S3571" s="14">
        <f t="shared" si="277"/>
        <v>41837.905694444446</v>
      </c>
      <c r="T3571" s="14">
        <f t="shared" si="278"/>
        <v>41867.905694444446</v>
      </c>
      <c r="U3571">
        <f t="shared" si="279"/>
        <v>2014</v>
      </c>
    </row>
    <row r="3572" spans="1:21" ht="48" x14ac:dyDescent="0.2">
      <c r="A3572">
        <v>161</v>
      </c>
      <c r="B3572" s="3" t="s">
        <v>163</v>
      </c>
      <c r="C3572" s="3" t="s">
        <v>4271</v>
      </c>
      <c r="D3572" s="8">
        <v>50000</v>
      </c>
      <c r="E3572" s="6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8322</v>
      </c>
      <c r="R3572" t="s">
        <v>8326</v>
      </c>
      <c r="S3572" s="14">
        <f t="shared" si="277"/>
        <v>41792.687442129631</v>
      </c>
      <c r="T3572" s="14">
        <f t="shared" si="278"/>
        <v>41822.687442129631</v>
      </c>
      <c r="U3572">
        <f t="shared" si="279"/>
        <v>2014</v>
      </c>
    </row>
    <row r="3573" spans="1:21" ht="48" x14ac:dyDescent="0.2">
      <c r="A3573">
        <v>2589</v>
      </c>
      <c r="B3573" s="3" t="s">
        <v>2589</v>
      </c>
      <c r="C3573" s="3" t="s">
        <v>6699</v>
      </c>
      <c r="D3573" s="8">
        <v>50000</v>
      </c>
      <c r="E3573" s="6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8320</v>
      </c>
      <c r="R3573" t="s">
        <v>8346</v>
      </c>
      <c r="S3573" s="14">
        <f t="shared" si="277"/>
        <v>42422.536192129628</v>
      </c>
      <c r="T3573" s="14">
        <f t="shared" si="278"/>
        <v>42452.494525462964</v>
      </c>
      <c r="U3573">
        <f t="shared" si="279"/>
        <v>2016</v>
      </c>
    </row>
    <row r="3574" spans="1:21" ht="48" x14ac:dyDescent="0.2">
      <c r="A3574">
        <v>447</v>
      </c>
      <c r="B3574" s="3" t="s">
        <v>448</v>
      </c>
      <c r="C3574" s="3" t="s">
        <v>4557</v>
      </c>
      <c r="D3574" s="8">
        <v>30000</v>
      </c>
      <c r="E3574" s="6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8322</v>
      </c>
      <c r="R3574" t="s">
        <v>8340</v>
      </c>
      <c r="S3574" s="14">
        <f t="shared" si="277"/>
        <v>41331.555127314816</v>
      </c>
      <c r="T3574" s="14">
        <f t="shared" si="278"/>
        <v>41356.513460648144</v>
      </c>
      <c r="U3574">
        <f t="shared" si="279"/>
        <v>2013</v>
      </c>
    </row>
    <row r="3575" spans="1:21" ht="16" x14ac:dyDescent="0.2">
      <c r="A3575">
        <v>2418</v>
      </c>
      <c r="B3575" s="3" t="s">
        <v>2419</v>
      </c>
      <c r="C3575" s="3" t="s">
        <v>6528</v>
      </c>
      <c r="D3575" s="8">
        <v>25000</v>
      </c>
      <c r="E3575" s="6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8320</v>
      </c>
      <c r="R3575" t="s">
        <v>8346</v>
      </c>
      <c r="S3575" s="14">
        <f t="shared" si="277"/>
        <v>42027.856990740736</v>
      </c>
      <c r="T3575" s="14">
        <f t="shared" si="278"/>
        <v>42087.815324074079</v>
      </c>
      <c r="U3575">
        <f t="shared" si="279"/>
        <v>2015</v>
      </c>
    </row>
    <row r="3576" spans="1:21" ht="48" x14ac:dyDescent="0.2">
      <c r="A3576">
        <v>2416</v>
      </c>
      <c r="B3576" s="3" t="s">
        <v>2417</v>
      </c>
      <c r="C3576" s="3" t="s">
        <v>6526</v>
      </c>
      <c r="D3576" s="8">
        <v>20000</v>
      </c>
      <c r="E3576" s="6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8320</v>
      </c>
      <c r="R3576" t="s">
        <v>8346</v>
      </c>
      <c r="S3576" s="14">
        <f t="shared" si="277"/>
        <v>42019.737766203703</v>
      </c>
      <c r="T3576" s="14">
        <f t="shared" si="278"/>
        <v>42077.625</v>
      </c>
      <c r="U3576">
        <f t="shared" si="279"/>
        <v>2015</v>
      </c>
    </row>
    <row r="3577" spans="1:21" ht="48" x14ac:dyDescent="0.2">
      <c r="A3577">
        <v>1090</v>
      </c>
      <c r="B3577" s="3" t="s">
        <v>1091</v>
      </c>
      <c r="C3577" s="3" t="s">
        <v>5200</v>
      </c>
      <c r="D3577" s="8">
        <v>12999</v>
      </c>
      <c r="E3577" s="6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8317</v>
      </c>
      <c r="R3577" t="s">
        <v>8335</v>
      </c>
      <c r="S3577" s="14">
        <f t="shared" si="277"/>
        <v>42123.185798611114</v>
      </c>
      <c r="T3577" s="14">
        <f t="shared" si="278"/>
        <v>42153.185798611114</v>
      </c>
      <c r="U3577">
        <f t="shared" si="279"/>
        <v>2015</v>
      </c>
    </row>
    <row r="3578" spans="1:21" ht="48" x14ac:dyDescent="0.2">
      <c r="A3578">
        <v>1694</v>
      </c>
      <c r="B3578" s="3" t="s">
        <v>1695</v>
      </c>
      <c r="C3578" s="3" t="s">
        <v>5804</v>
      </c>
      <c r="D3578" s="8">
        <v>10000</v>
      </c>
      <c r="E3578" s="6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8328</v>
      </c>
      <c r="R3578" t="s">
        <v>8331</v>
      </c>
      <c r="S3578" s="14">
        <f t="shared" si="277"/>
        <v>42791.669837962967</v>
      </c>
      <c r="T3578" s="14">
        <f t="shared" si="278"/>
        <v>42821.191666666666</v>
      </c>
      <c r="U3578">
        <f t="shared" si="279"/>
        <v>2017</v>
      </c>
    </row>
    <row r="3579" spans="1:21" ht="48" x14ac:dyDescent="0.2">
      <c r="A3579">
        <v>3119</v>
      </c>
      <c r="B3579" s="3" t="s">
        <v>3119</v>
      </c>
      <c r="C3579" s="3" t="s">
        <v>7229</v>
      </c>
      <c r="D3579" s="8">
        <v>10000</v>
      </c>
      <c r="E3579" s="6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8324</v>
      </c>
      <c r="R3579" t="s">
        <v>8325</v>
      </c>
      <c r="S3579" s="14">
        <f t="shared" si="277"/>
        <v>42060.04550925926</v>
      </c>
      <c r="T3579" s="14">
        <f t="shared" si="278"/>
        <v>42090.003842592589</v>
      </c>
      <c r="U3579">
        <f t="shared" si="279"/>
        <v>2015</v>
      </c>
    </row>
    <row r="3580" spans="1:21" ht="48" x14ac:dyDescent="0.2">
      <c r="A3580">
        <v>1139</v>
      </c>
      <c r="B3580" s="3" t="s">
        <v>1140</v>
      </c>
      <c r="C3580" s="3" t="s">
        <v>5249</v>
      </c>
      <c r="D3580" s="8">
        <v>8000</v>
      </c>
      <c r="E3580" s="6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8317</v>
      </c>
      <c r="R3580" t="s">
        <v>8345</v>
      </c>
      <c r="S3580" s="14">
        <f t="shared" si="277"/>
        <v>41975.347523148142</v>
      </c>
      <c r="T3580" s="14">
        <f t="shared" si="278"/>
        <v>42005.347523148142</v>
      </c>
      <c r="U3580">
        <f t="shared" si="279"/>
        <v>2014</v>
      </c>
    </row>
    <row r="3581" spans="1:21" ht="48" x14ac:dyDescent="0.2">
      <c r="A3581">
        <v>3806</v>
      </c>
      <c r="B3581" s="3" t="s">
        <v>3803</v>
      </c>
      <c r="C3581" s="3" t="s">
        <v>7916</v>
      </c>
      <c r="D3581" s="8">
        <v>7500</v>
      </c>
      <c r="E3581" s="6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8324</v>
      </c>
      <c r="R3581" t="s">
        <v>8336</v>
      </c>
      <c r="S3581" s="14">
        <f t="shared" si="277"/>
        <v>41799.259039351848</v>
      </c>
      <c r="T3581" s="14">
        <f t="shared" si="278"/>
        <v>41819.259039351848</v>
      </c>
      <c r="U3581">
        <f t="shared" si="279"/>
        <v>2014</v>
      </c>
    </row>
    <row r="3582" spans="1:21" ht="48" x14ac:dyDescent="0.2">
      <c r="A3582">
        <v>440</v>
      </c>
      <c r="B3582" s="3" t="s">
        <v>441</v>
      </c>
      <c r="C3582" s="3" t="s">
        <v>4550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8322</v>
      </c>
      <c r="R3582" t="s">
        <v>8340</v>
      </c>
      <c r="S3582" s="14">
        <f t="shared" si="277"/>
        <v>42423.985567129625</v>
      </c>
      <c r="T3582" s="14">
        <f t="shared" si="278"/>
        <v>42453.943900462968</v>
      </c>
      <c r="U3582">
        <f t="shared" si="279"/>
        <v>2016</v>
      </c>
    </row>
    <row r="3583" spans="1:21" ht="48" x14ac:dyDescent="0.2">
      <c r="A3583">
        <v>1482</v>
      </c>
      <c r="B3583" s="3" t="s">
        <v>1483</v>
      </c>
      <c r="C3583" s="3" t="s">
        <v>5592</v>
      </c>
      <c r="D3583" s="8">
        <v>5000</v>
      </c>
      <c r="E3583" s="6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8312</v>
      </c>
      <c r="R3583" t="s">
        <v>8353</v>
      </c>
      <c r="S3583" s="14">
        <f t="shared" si="277"/>
        <v>41136.85805555556</v>
      </c>
      <c r="T3583" s="14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8">
        <v>5000</v>
      </c>
      <c r="E3584" s="6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8324</v>
      </c>
      <c r="R3584" t="s">
        <v>8327</v>
      </c>
      <c r="S3584" s="14">
        <f t="shared" si="277"/>
        <v>41915.400219907409</v>
      </c>
      <c r="T3584" s="14">
        <f t="shared" si="278"/>
        <v>41919.1875</v>
      </c>
      <c r="U3584">
        <f t="shared" si="279"/>
        <v>2014</v>
      </c>
    </row>
    <row r="3585" spans="1:21" ht="48" x14ac:dyDescent="0.2">
      <c r="A3585">
        <v>763</v>
      </c>
      <c r="B3585" s="3" t="s">
        <v>764</v>
      </c>
      <c r="C3585" s="3" t="s">
        <v>4873</v>
      </c>
      <c r="D3585" s="8">
        <v>4290</v>
      </c>
      <c r="E3585" s="6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8312</v>
      </c>
      <c r="R3585" t="s">
        <v>8353</v>
      </c>
      <c r="S3585" s="14">
        <f t="shared" si="277"/>
        <v>41471.446851851848</v>
      </c>
      <c r="T3585" s="14">
        <f t="shared" si="278"/>
        <v>41501.446851851848</v>
      </c>
      <c r="U3585">
        <f t="shared" si="279"/>
        <v>2013</v>
      </c>
    </row>
    <row r="3586" spans="1:21" ht="32" x14ac:dyDescent="0.2">
      <c r="A3586">
        <v>2586</v>
      </c>
      <c r="B3586" s="3" t="s">
        <v>2586</v>
      </c>
      <c r="C3586" s="3" t="s">
        <v>6696</v>
      </c>
      <c r="D3586" s="8">
        <v>3000</v>
      </c>
      <c r="E3586" s="6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8320</v>
      </c>
      <c r="R3586" t="s">
        <v>8346</v>
      </c>
      <c r="S3586" s="14">
        <f t="shared" si="277"/>
        <v>42333.330277777779</v>
      </c>
      <c r="T3586" s="14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8">
        <v>3000</v>
      </c>
      <c r="E3587" s="6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ROUND(E3587/L3587,2)</f>
        <v>5</v>
      </c>
      <c r="Q3587" s="10" t="s">
        <v>8324</v>
      </c>
      <c r="R3587" t="s">
        <v>8327</v>
      </c>
      <c r="S3587" s="14">
        <f t="shared" ref="S3587:S3650" si="282">(((J3587/60)/60)/24)+DATE(1970,1,1)</f>
        <v>41985.427361111113</v>
      </c>
      <c r="T3587" s="14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8">
        <v>3000</v>
      </c>
      <c r="E3588" s="6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8324</v>
      </c>
      <c r="R3588" t="s">
        <v>8327</v>
      </c>
      <c r="S3588" s="14">
        <f t="shared" si="282"/>
        <v>42510.938900462963</v>
      </c>
      <c r="T3588" s="14">
        <f t="shared" si="283"/>
        <v>42540.938900462963</v>
      </c>
      <c r="U3588">
        <f t="shared" si="284"/>
        <v>2016</v>
      </c>
    </row>
    <row r="3589" spans="1:21" ht="48" x14ac:dyDescent="0.2">
      <c r="A3589">
        <v>1119</v>
      </c>
      <c r="B3589" s="3" t="s">
        <v>1120</v>
      </c>
      <c r="C3589" s="3" t="s">
        <v>5229</v>
      </c>
      <c r="D3589" s="8">
        <v>2100</v>
      </c>
      <c r="E3589" s="6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8317</v>
      </c>
      <c r="R3589" t="s">
        <v>8335</v>
      </c>
      <c r="S3589" s="14">
        <f t="shared" si="282"/>
        <v>41722.792407407411</v>
      </c>
      <c r="T3589" s="14">
        <f t="shared" si="283"/>
        <v>41735.792407407411</v>
      </c>
      <c r="U3589">
        <f t="shared" si="284"/>
        <v>2014</v>
      </c>
    </row>
    <row r="3590" spans="1:21" ht="48" x14ac:dyDescent="0.2">
      <c r="A3590">
        <v>1499</v>
      </c>
      <c r="B3590" s="3" t="s">
        <v>1500</v>
      </c>
      <c r="C3590" s="3" t="s">
        <v>5609</v>
      </c>
      <c r="D3590" s="8">
        <v>2000</v>
      </c>
      <c r="E3590" s="6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8312</v>
      </c>
      <c r="R3590" t="s">
        <v>8353</v>
      </c>
      <c r="S3590" s="14">
        <f t="shared" si="282"/>
        <v>42527.007326388892</v>
      </c>
      <c r="T3590" s="14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8">
        <v>2000</v>
      </c>
      <c r="E3591" s="6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8324</v>
      </c>
      <c r="R3591" t="s">
        <v>8327</v>
      </c>
      <c r="S3591" s="14">
        <f t="shared" si="282"/>
        <v>42109.801712962959</v>
      </c>
      <c r="T3591" s="14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8">
        <v>2000</v>
      </c>
      <c r="E3592" s="6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8324</v>
      </c>
      <c r="R3592" t="s">
        <v>8327</v>
      </c>
      <c r="S3592" s="14">
        <f t="shared" si="282"/>
        <v>41809.389930555553</v>
      </c>
      <c r="T3592" s="14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8">
        <v>2000</v>
      </c>
      <c r="E3593" s="6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8324</v>
      </c>
      <c r="R3593" t="s">
        <v>8327</v>
      </c>
      <c r="S3593" s="14">
        <f t="shared" si="282"/>
        <v>41848.772928240738</v>
      </c>
      <c r="T3593" s="14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8">
        <v>1500</v>
      </c>
      <c r="E3594" s="6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8324</v>
      </c>
      <c r="R3594" t="s">
        <v>8327</v>
      </c>
      <c r="S3594" s="14">
        <f t="shared" si="282"/>
        <v>42492.98505787037</v>
      </c>
      <c r="T3594" s="14">
        <f t="shared" si="283"/>
        <v>42522.98505787037</v>
      </c>
      <c r="U3594">
        <f t="shared" si="284"/>
        <v>2016</v>
      </c>
    </row>
    <row r="3595" spans="1:21" ht="48" x14ac:dyDescent="0.2">
      <c r="A3595">
        <v>1113</v>
      </c>
      <c r="B3595" s="3" t="s">
        <v>1114</v>
      </c>
      <c r="C3595" s="3" t="s">
        <v>5223</v>
      </c>
      <c r="D3595" s="8">
        <v>1000</v>
      </c>
      <c r="E3595" s="6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8317</v>
      </c>
      <c r="R3595" t="s">
        <v>8335</v>
      </c>
      <c r="S3595" s="14">
        <f t="shared" si="282"/>
        <v>41835.977083333331</v>
      </c>
      <c r="T3595" s="14">
        <f t="shared" si="283"/>
        <v>41865.977083333331</v>
      </c>
      <c r="U3595">
        <f t="shared" si="284"/>
        <v>2014</v>
      </c>
    </row>
    <row r="3596" spans="1:21" ht="48" x14ac:dyDescent="0.2">
      <c r="A3596">
        <v>1581</v>
      </c>
      <c r="B3596" s="3" t="s">
        <v>1582</v>
      </c>
      <c r="C3596" s="3" t="s">
        <v>5691</v>
      </c>
      <c r="D3596" s="8">
        <v>1000</v>
      </c>
      <c r="E3596" s="6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8314</v>
      </c>
      <c r="R3596" t="s">
        <v>8352</v>
      </c>
      <c r="S3596" s="14">
        <f t="shared" si="282"/>
        <v>42325.448958333334</v>
      </c>
      <c r="T3596" s="14">
        <f t="shared" si="283"/>
        <v>42357.448958333334</v>
      </c>
      <c r="U3596">
        <f t="shared" si="284"/>
        <v>2015</v>
      </c>
    </row>
    <row r="3597" spans="1:21" ht="32" x14ac:dyDescent="0.2">
      <c r="A3597">
        <v>2583</v>
      </c>
      <c r="B3597" s="3" t="s">
        <v>2583</v>
      </c>
      <c r="C3597" s="3" t="s">
        <v>6693</v>
      </c>
      <c r="D3597" s="8">
        <v>1000</v>
      </c>
      <c r="E3597" s="6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8320</v>
      </c>
      <c r="R3597" t="s">
        <v>8346</v>
      </c>
      <c r="S3597" s="14">
        <f t="shared" si="282"/>
        <v>42019.76944444445</v>
      </c>
      <c r="T3597" s="14">
        <f t="shared" si="283"/>
        <v>42079.727777777778</v>
      </c>
      <c r="U3597">
        <f t="shared" si="284"/>
        <v>2015</v>
      </c>
    </row>
    <row r="3598" spans="1:21" ht="48" x14ac:dyDescent="0.2">
      <c r="A3598">
        <v>1242</v>
      </c>
      <c r="B3598" s="3" t="s">
        <v>1243</v>
      </c>
      <c r="C3598" s="3" t="s">
        <v>5352</v>
      </c>
      <c r="D3598" s="8">
        <v>911</v>
      </c>
      <c r="E3598" s="6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8328</v>
      </c>
      <c r="R3598" t="s">
        <v>8355</v>
      </c>
      <c r="S3598" s="14">
        <f t="shared" si="282"/>
        <v>40782.165532407409</v>
      </c>
      <c r="T3598" s="14">
        <f t="shared" si="283"/>
        <v>40797.554166666669</v>
      </c>
      <c r="U3598">
        <f t="shared" si="284"/>
        <v>2011</v>
      </c>
    </row>
    <row r="3599" spans="1:21" ht="48" x14ac:dyDescent="0.2">
      <c r="A3599">
        <v>609</v>
      </c>
      <c r="B3599" s="3" t="s">
        <v>610</v>
      </c>
      <c r="C3599" s="3" t="s">
        <v>4719</v>
      </c>
      <c r="D3599" s="8">
        <v>780</v>
      </c>
      <c r="E3599" s="6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8309</v>
      </c>
      <c r="R3599" t="s">
        <v>8343</v>
      </c>
      <c r="S3599" s="14">
        <f t="shared" si="282"/>
        <v>42307.034074074079</v>
      </c>
      <c r="T3599" s="14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8">
        <v>500</v>
      </c>
      <c r="E3600" s="6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8324</v>
      </c>
      <c r="R3600" t="s">
        <v>8327</v>
      </c>
      <c r="S3600" s="14">
        <f t="shared" si="282"/>
        <v>42453.428240740745</v>
      </c>
      <c r="T3600" s="14">
        <f t="shared" si="283"/>
        <v>42483.428240740745</v>
      </c>
      <c r="U3600">
        <f t="shared" si="284"/>
        <v>2016</v>
      </c>
    </row>
    <row r="3601" spans="1:21" ht="48" x14ac:dyDescent="0.2">
      <c r="A3601">
        <v>1865</v>
      </c>
      <c r="B3601" s="3" t="s">
        <v>1866</v>
      </c>
      <c r="C3601" s="3" t="s">
        <v>5975</v>
      </c>
      <c r="D3601" s="8">
        <v>110000</v>
      </c>
      <c r="E3601" s="6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8317</v>
      </c>
      <c r="R3601" t="s">
        <v>8345</v>
      </c>
      <c r="S3601" s="14">
        <f t="shared" si="282"/>
        <v>42645.367442129631</v>
      </c>
      <c r="T3601" s="14">
        <f t="shared" si="283"/>
        <v>42680.409108796302</v>
      </c>
      <c r="U3601">
        <f t="shared" si="284"/>
        <v>2016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8320</v>
      </c>
      <c r="R3602" t="s">
        <v>8346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32" x14ac:dyDescent="0.2">
      <c r="A3603">
        <v>636</v>
      </c>
      <c r="B3603" s="3" t="s">
        <v>637</v>
      </c>
      <c r="C3603" s="3" t="s">
        <v>4746</v>
      </c>
      <c r="D3603" s="8">
        <v>2000</v>
      </c>
      <c r="E3603" s="6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8309</v>
      </c>
      <c r="R3603" t="s">
        <v>8343</v>
      </c>
      <c r="S3603" s="14">
        <f t="shared" si="282"/>
        <v>42131.455439814818</v>
      </c>
      <c r="T3603" s="14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8324</v>
      </c>
      <c r="R3604" t="s">
        <v>8327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8" x14ac:dyDescent="0.2">
      <c r="A3605">
        <v>3805</v>
      </c>
      <c r="B3605" s="3" t="s">
        <v>3802</v>
      </c>
      <c r="C3605" s="3" t="s">
        <v>7915</v>
      </c>
      <c r="D3605" s="8">
        <v>150000</v>
      </c>
      <c r="E3605" s="6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8324</v>
      </c>
      <c r="R3605" t="s">
        <v>8336</v>
      </c>
      <c r="S3605" s="14">
        <f t="shared" si="282"/>
        <v>41849.887037037035</v>
      </c>
      <c r="T3605" s="14">
        <f t="shared" si="283"/>
        <v>41909.887037037035</v>
      </c>
      <c r="U3605">
        <f t="shared" si="284"/>
        <v>2014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8322</v>
      </c>
      <c r="R3606" t="s">
        <v>8340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8">
        <v>50000</v>
      </c>
      <c r="E3607" s="6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8324</v>
      </c>
      <c r="R3607" t="s">
        <v>8327</v>
      </c>
      <c r="S3607" s="14">
        <f t="shared" si="282"/>
        <v>42107.864722222221</v>
      </c>
      <c r="T3607" s="14">
        <f t="shared" si="283"/>
        <v>42137.864722222221</v>
      </c>
      <c r="U3607">
        <f t="shared" si="284"/>
        <v>2015</v>
      </c>
    </row>
    <row r="3608" spans="1:21" ht="32" x14ac:dyDescent="0.2">
      <c r="A3608">
        <v>1593</v>
      </c>
      <c r="B3608" s="3" t="s">
        <v>1594</v>
      </c>
      <c r="C3608" s="3" t="s">
        <v>5703</v>
      </c>
      <c r="D3608" s="8">
        <v>22000</v>
      </c>
      <c r="E3608" s="6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8314</v>
      </c>
      <c r="R3608" t="s">
        <v>8352</v>
      </c>
      <c r="S3608" s="14">
        <f t="shared" si="282"/>
        <v>42033.845543981486</v>
      </c>
      <c r="T3608" s="14">
        <f t="shared" si="283"/>
        <v>42063.845543981486</v>
      </c>
      <c r="U3608">
        <f t="shared" si="284"/>
        <v>2015</v>
      </c>
    </row>
    <row r="3609" spans="1:21" ht="48" x14ac:dyDescent="0.2">
      <c r="A3609">
        <v>3058</v>
      </c>
      <c r="B3609" s="3" t="s">
        <v>3058</v>
      </c>
      <c r="C3609" s="3" t="s">
        <v>7168</v>
      </c>
      <c r="D3609" s="8">
        <v>18000</v>
      </c>
      <c r="E3609" s="6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8324</v>
      </c>
      <c r="R3609" t="s">
        <v>8325</v>
      </c>
      <c r="S3609" s="14">
        <f t="shared" si="282"/>
        <v>42460.374305555553</v>
      </c>
      <c r="T3609" s="14">
        <f t="shared" si="283"/>
        <v>42510.374305555553</v>
      </c>
      <c r="U3609">
        <f t="shared" si="284"/>
        <v>2016</v>
      </c>
    </row>
    <row r="3610" spans="1:21" ht="32" x14ac:dyDescent="0.2">
      <c r="A3610">
        <v>982</v>
      </c>
      <c r="B3610" s="3" t="s">
        <v>983</v>
      </c>
      <c r="C3610" s="3" t="s">
        <v>5092</v>
      </c>
      <c r="D3610" s="8">
        <v>17500</v>
      </c>
      <c r="E3610" s="6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8309</v>
      </c>
      <c r="R3610" t="s">
        <v>8311</v>
      </c>
      <c r="S3610" s="14">
        <f t="shared" si="282"/>
        <v>42615.753310185188</v>
      </c>
      <c r="T3610" s="14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8">
        <v>10000</v>
      </c>
      <c r="E3611" s="6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8324</v>
      </c>
      <c r="R3611" t="s">
        <v>8327</v>
      </c>
      <c r="S3611" s="14">
        <f t="shared" si="282"/>
        <v>42095.229166666672</v>
      </c>
      <c r="T3611" s="14">
        <f t="shared" si="283"/>
        <v>42109.211111111115</v>
      </c>
      <c r="U3611">
        <f t="shared" si="284"/>
        <v>2015</v>
      </c>
    </row>
    <row r="3612" spans="1:21" ht="48" x14ac:dyDescent="0.2">
      <c r="A3612">
        <v>2394</v>
      </c>
      <c r="B3612" s="3" t="s">
        <v>2395</v>
      </c>
      <c r="C3612" s="3" t="s">
        <v>6504</v>
      </c>
      <c r="D3612" s="8">
        <v>5000</v>
      </c>
      <c r="E3612" s="6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8309</v>
      </c>
      <c r="R3612" t="s">
        <v>8343</v>
      </c>
      <c r="S3612" s="14">
        <f t="shared" si="282"/>
        <v>42031.362187499995</v>
      </c>
      <c r="T3612" s="14">
        <f t="shared" si="283"/>
        <v>42061.362187499995</v>
      </c>
      <c r="U3612">
        <f t="shared" si="284"/>
        <v>2015</v>
      </c>
    </row>
    <row r="3613" spans="1:21" ht="48" x14ac:dyDescent="0.2">
      <c r="A3613">
        <v>194</v>
      </c>
      <c r="B3613" s="3" t="s">
        <v>196</v>
      </c>
      <c r="C3613" s="3" t="s">
        <v>4304</v>
      </c>
      <c r="D3613" s="8">
        <v>2500</v>
      </c>
      <c r="E3613" s="6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8322</v>
      </c>
      <c r="R3613" t="s">
        <v>8326</v>
      </c>
      <c r="S3613" s="14">
        <f t="shared" si="282"/>
        <v>42375.996886574074</v>
      </c>
      <c r="T3613" s="14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8">
        <v>1500</v>
      </c>
      <c r="E3614" s="6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8324</v>
      </c>
      <c r="R3614" t="s">
        <v>8327</v>
      </c>
      <c r="S3614" s="14">
        <f t="shared" si="282"/>
        <v>42358.573182870372</v>
      </c>
      <c r="T3614" s="14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8324</v>
      </c>
      <c r="R3615" t="s">
        <v>8327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16" x14ac:dyDescent="0.2">
      <c r="A3616">
        <v>1420</v>
      </c>
      <c r="B3616" s="3" t="s">
        <v>1421</v>
      </c>
      <c r="C3616" s="3" t="s">
        <v>5530</v>
      </c>
      <c r="D3616" s="8">
        <v>110</v>
      </c>
      <c r="E3616" s="6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8312</v>
      </c>
      <c r="R3616" t="s">
        <v>8349</v>
      </c>
      <c r="S3616" s="14">
        <f t="shared" si="282"/>
        <v>42524.667662037042</v>
      </c>
      <c r="T3616" s="14">
        <f t="shared" si="283"/>
        <v>42549.667662037042</v>
      </c>
      <c r="U3616">
        <f t="shared" si="284"/>
        <v>2016</v>
      </c>
    </row>
    <row r="3617" spans="1:21" ht="48" x14ac:dyDescent="0.2">
      <c r="A3617">
        <v>3629</v>
      </c>
      <c r="B3617" s="3" t="s">
        <v>3627</v>
      </c>
      <c r="C3617" s="3" t="s">
        <v>7739</v>
      </c>
      <c r="D3617" s="8">
        <v>1000000</v>
      </c>
      <c r="E3617" s="6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8324</v>
      </c>
      <c r="R3617" t="s">
        <v>8336</v>
      </c>
      <c r="S3617" s="14">
        <f t="shared" si="282"/>
        <v>42437.094490740739</v>
      </c>
      <c r="T3617" s="14">
        <f t="shared" si="283"/>
        <v>42495.708333333328</v>
      </c>
      <c r="U3617">
        <f t="shared" si="284"/>
        <v>2016</v>
      </c>
    </row>
    <row r="3618" spans="1:21" ht="32" x14ac:dyDescent="0.2">
      <c r="A3618">
        <v>2431</v>
      </c>
      <c r="B3618" s="3" t="s">
        <v>2432</v>
      </c>
      <c r="C3618" s="3" t="s">
        <v>6541</v>
      </c>
      <c r="D3618" s="8">
        <v>100000</v>
      </c>
      <c r="E3618" s="6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8320</v>
      </c>
      <c r="R3618" t="s">
        <v>8346</v>
      </c>
      <c r="S3618" s="14">
        <f t="shared" si="282"/>
        <v>42489.099687499998</v>
      </c>
      <c r="T3618" s="14">
        <f t="shared" si="283"/>
        <v>42549.099687499998</v>
      </c>
      <c r="U3618">
        <f t="shared" si="284"/>
        <v>2016</v>
      </c>
    </row>
    <row r="3619" spans="1:21" ht="48" x14ac:dyDescent="0.2">
      <c r="A3619">
        <v>445</v>
      </c>
      <c r="B3619" s="3" t="s">
        <v>446</v>
      </c>
      <c r="C3619" s="3" t="s">
        <v>4555</v>
      </c>
      <c r="D3619" s="8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8322</v>
      </c>
      <c r="R3619" t="s">
        <v>8340</v>
      </c>
      <c r="S3619" s="14">
        <f t="shared" si="282"/>
        <v>42130.335358796292</v>
      </c>
      <c r="T3619" s="14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8">
        <v>30000</v>
      </c>
      <c r="E3620" s="6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8324</v>
      </c>
      <c r="R3620" t="s">
        <v>8327</v>
      </c>
      <c r="S3620" s="14">
        <f t="shared" si="282"/>
        <v>42391.772997685184</v>
      </c>
      <c r="T3620" s="14">
        <f t="shared" si="283"/>
        <v>42416.772997685184</v>
      </c>
      <c r="U3620">
        <f t="shared" si="284"/>
        <v>2016</v>
      </c>
    </row>
    <row r="3621" spans="1:21" ht="32" x14ac:dyDescent="0.2">
      <c r="A3621">
        <v>635</v>
      </c>
      <c r="B3621" s="3" t="s">
        <v>636</v>
      </c>
      <c r="C3621" s="3" t="s">
        <v>4745</v>
      </c>
      <c r="D3621" s="8">
        <v>25000</v>
      </c>
      <c r="E3621" s="6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8309</v>
      </c>
      <c r="R3621" t="s">
        <v>8343</v>
      </c>
      <c r="S3621" s="14">
        <f t="shared" si="282"/>
        <v>42076.092152777783</v>
      </c>
      <c r="T3621" s="14">
        <f t="shared" si="283"/>
        <v>42106.092152777783</v>
      </c>
      <c r="U3621">
        <f t="shared" si="284"/>
        <v>2015</v>
      </c>
    </row>
    <row r="3622" spans="1:21" ht="32" x14ac:dyDescent="0.2">
      <c r="A3622">
        <v>1451</v>
      </c>
      <c r="B3622" s="3" t="s">
        <v>1452</v>
      </c>
      <c r="C3622" s="3" t="s">
        <v>5561</v>
      </c>
      <c r="D3622" s="8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8312</v>
      </c>
      <c r="R3622" t="s">
        <v>8349</v>
      </c>
      <c r="S3622" s="14">
        <f t="shared" si="282"/>
        <v>41931.959016203706</v>
      </c>
      <c r="T3622" s="14">
        <f t="shared" si="283"/>
        <v>41962.00068287037</v>
      </c>
      <c r="U3622">
        <f t="shared" si="284"/>
        <v>2014</v>
      </c>
    </row>
    <row r="3623" spans="1:21" ht="48" x14ac:dyDescent="0.2">
      <c r="A3623">
        <v>2432</v>
      </c>
      <c r="B3623" s="3" t="s">
        <v>2433</v>
      </c>
      <c r="C3623" s="3" t="s">
        <v>6542</v>
      </c>
      <c r="D3623" s="8">
        <v>14000</v>
      </c>
      <c r="E3623" s="6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8320</v>
      </c>
      <c r="R3623" t="s">
        <v>8346</v>
      </c>
      <c r="S3623" s="14">
        <f t="shared" si="282"/>
        <v>42041.218715277777</v>
      </c>
      <c r="T3623" s="14">
        <f t="shared" si="283"/>
        <v>42071.218715277777</v>
      </c>
      <c r="U3623">
        <f t="shared" si="284"/>
        <v>2015</v>
      </c>
    </row>
    <row r="3624" spans="1:21" ht="48" x14ac:dyDescent="0.2">
      <c r="A3624">
        <v>3072</v>
      </c>
      <c r="B3624" s="3" t="s">
        <v>3072</v>
      </c>
      <c r="C3624" s="3" t="s">
        <v>7182</v>
      </c>
      <c r="D3624" s="8">
        <v>12000</v>
      </c>
      <c r="E3624" s="6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8324</v>
      </c>
      <c r="R3624" t="s">
        <v>8325</v>
      </c>
      <c r="S3624" s="14">
        <f t="shared" si="282"/>
        <v>42658.690532407403</v>
      </c>
      <c r="T3624" s="14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8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8324</v>
      </c>
      <c r="R3625" t="s">
        <v>8327</v>
      </c>
      <c r="S3625" s="14">
        <f t="shared" si="282"/>
        <v>41828.922905092593</v>
      </c>
      <c r="T3625" s="14">
        <f t="shared" si="283"/>
        <v>41888.922905092593</v>
      </c>
      <c r="U3625">
        <f t="shared" si="284"/>
        <v>2014</v>
      </c>
    </row>
    <row r="3626" spans="1:21" ht="48" x14ac:dyDescent="0.2">
      <c r="A3626">
        <v>2360</v>
      </c>
      <c r="B3626" s="3" t="s">
        <v>2361</v>
      </c>
      <c r="C3626" s="3" t="s">
        <v>6470</v>
      </c>
      <c r="D3626" s="8">
        <v>5000</v>
      </c>
      <c r="E3626" s="6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8309</v>
      </c>
      <c r="R3626" t="s">
        <v>8343</v>
      </c>
      <c r="S3626" s="14">
        <f t="shared" si="282"/>
        <v>42377.70694444445</v>
      </c>
      <c r="T3626" s="14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8">
        <v>2500</v>
      </c>
      <c r="E3627" s="6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8324</v>
      </c>
      <c r="R3627" t="s">
        <v>8327</v>
      </c>
      <c r="S3627" s="14">
        <f t="shared" si="282"/>
        <v>42444.877743055549</v>
      </c>
      <c r="T3627" s="14">
        <f t="shared" si="283"/>
        <v>42504.877743055549</v>
      </c>
      <c r="U3627">
        <f t="shared" si="284"/>
        <v>2016</v>
      </c>
    </row>
    <row r="3628" spans="1:21" ht="48" x14ac:dyDescent="0.2">
      <c r="A3628">
        <v>2946</v>
      </c>
      <c r="B3628" s="3" t="s">
        <v>2946</v>
      </c>
      <c r="C3628" s="3" t="s">
        <v>7056</v>
      </c>
      <c r="D3628" s="8">
        <v>2000</v>
      </c>
      <c r="E3628" s="6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8324</v>
      </c>
      <c r="R3628" t="s">
        <v>8325</v>
      </c>
      <c r="S3628" s="14">
        <f t="shared" si="282"/>
        <v>42567.531157407408</v>
      </c>
      <c r="T3628" s="14">
        <f t="shared" si="283"/>
        <v>42597.531157407408</v>
      </c>
      <c r="U3628">
        <f t="shared" si="284"/>
        <v>2016</v>
      </c>
    </row>
    <row r="3629" spans="1:21" ht="32" x14ac:dyDescent="0.2">
      <c r="A3629">
        <v>1992</v>
      </c>
      <c r="B3629" s="3" t="s">
        <v>1993</v>
      </c>
      <c r="C3629" s="3" t="s">
        <v>6102</v>
      </c>
      <c r="D3629" s="8">
        <v>1500</v>
      </c>
      <c r="E3629" s="6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8314</v>
      </c>
      <c r="R3629" t="s">
        <v>8354</v>
      </c>
      <c r="S3629" s="14">
        <f t="shared" si="282"/>
        <v>42023.143414351856</v>
      </c>
      <c r="T3629" s="14">
        <f t="shared" si="283"/>
        <v>42053.143414351856</v>
      </c>
      <c r="U3629">
        <f t="shared" si="284"/>
        <v>2015</v>
      </c>
    </row>
    <row r="3630" spans="1:21" ht="48" x14ac:dyDescent="0.2">
      <c r="A3630">
        <v>2769</v>
      </c>
      <c r="B3630" s="3" t="s">
        <v>2769</v>
      </c>
      <c r="C3630" s="3" t="s">
        <v>6879</v>
      </c>
      <c r="D3630" s="8">
        <v>800</v>
      </c>
      <c r="E3630" s="6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8312</v>
      </c>
      <c r="R3630" t="s">
        <v>8357</v>
      </c>
      <c r="S3630" s="14">
        <f t="shared" si="282"/>
        <v>41745.826273148145</v>
      </c>
      <c r="T3630" s="14">
        <f t="shared" si="283"/>
        <v>41795.826273148145</v>
      </c>
      <c r="U3630">
        <f t="shared" si="284"/>
        <v>2014</v>
      </c>
    </row>
    <row r="3631" spans="1:21" ht="48" x14ac:dyDescent="0.2">
      <c r="A3631">
        <v>778</v>
      </c>
      <c r="B3631" s="3" t="s">
        <v>779</v>
      </c>
      <c r="C3631" s="3" t="s">
        <v>4888</v>
      </c>
      <c r="D3631" s="8">
        <v>500</v>
      </c>
      <c r="E3631" s="6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8312</v>
      </c>
      <c r="R3631" t="s">
        <v>8353</v>
      </c>
      <c r="S3631" s="14">
        <f t="shared" si="282"/>
        <v>41729.702314814815</v>
      </c>
      <c r="T3631" s="14">
        <f t="shared" si="283"/>
        <v>41759.702314814815</v>
      </c>
      <c r="U3631">
        <f t="shared" si="284"/>
        <v>2014</v>
      </c>
    </row>
    <row r="3632" spans="1:21" ht="32" x14ac:dyDescent="0.2">
      <c r="A3632">
        <v>2154</v>
      </c>
      <c r="B3632" s="3" t="s">
        <v>2155</v>
      </c>
      <c r="C3632" s="3" t="s">
        <v>6264</v>
      </c>
      <c r="D3632" s="8">
        <v>250</v>
      </c>
      <c r="E3632" s="6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8317</v>
      </c>
      <c r="R3632" t="s">
        <v>8335</v>
      </c>
      <c r="S3632" s="14">
        <f t="shared" si="282"/>
        <v>41647.632256944446</v>
      </c>
      <c r="T3632" s="14">
        <f t="shared" si="283"/>
        <v>41667.632256944446</v>
      </c>
      <c r="U3632">
        <f t="shared" si="284"/>
        <v>2014</v>
      </c>
    </row>
    <row r="3633" spans="1:21" ht="48" x14ac:dyDescent="0.2">
      <c r="A3633">
        <v>2148</v>
      </c>
      <c r="B3633" s="3" t="s">
        <v>2149</v>
      </c>
      <c r="C3633" s="3" t="s">
        <v>6258</v>
      </c>
      <c r="D3633" s="8">
        <v>100</v>
      </c>
      <c r="E3633" s="6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8317</v>
      </c>
      <c r="R3633" t="s">
        <v>8335</v>
      </c>
      <c r="S3633" s="14">
        <f t="shared" si="282"/>
        <v>42066.733587962968</v>
      </c>
      <c r="T3633" s="14">
        <f t="shared" si="283"/>
        <v>42096.691921296297</v>
      </c>
      <c r="U3633">
        <f t="shared" si="284"/>
        <v>2015</v>
      </c>
    </row>
    <row r="3634" spans="1:21" ht="32" x14ac:dyDescent="0.2">
      <c r="A3634">
        <v>619</v>
      </c>
      <c r="B3634" s="3" t="s">
        <v>620</v>
      </c>
      <c r="C3634" s="3" t="s">
        <v>4729</v>
      </c>
      <c r="D3634" s="8">
        <v>2500000</v>
      </c>
      <c r="E3634" s="6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8309</v>
      </c>
      <c r="R3634" t="s">
        <v>8343</v>
      </c>
      <c r="S3634" s="14">
        <f t="shared" si="282"/>
        <v>41908.650347222225</v>
      </c>
      <c r="T3634" s="14">
        <f t="shared" si="283"/>
        <v>41968.692013888889</v>
      </c>
      <c r="U3634">
        <f t="shared" si="284"/>
        <v>2014</v>
      </c>
    </row>
    <row r="3635" spans="1:21" ht="32" x14ac:dyDescent="0.2">
      <c r="A3635">
        <v>639</v>
      </c>
      <c r="B3635" s="3" t="s">
        <v>640</v>
      </c>
      <c r="C3635" s="3" t="s">
        <v>4749</v>
      </c>
      <c r="D3635" s="8">
        <v>1000000</v>
      </c>
      <c r="E3635" s="6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8309</v>
      </c>
      <c r="R3635" t="s">
        <v>8343</v>
      </c>
      <c r="S3635" s="14">
        <f t="shared" si="282"/>
        <v>41865.583275462966</v>
      </c>
      <c r="T3635" s="14">
        <f t="shared" si="283"/>
        <v>41925.583275462966</v>
      </c>
      <c r="U3635">
        <f t="shared" si="284"/>
        <v>2014</v>
      </c>
    </row>
    <row r="3636" spans="1:21" ht="48" x14ac:dyDescent="0.2">
      <c r="A3636">
        <v>542</v>
      </c>
      <c r="B3636" s="3" t="s">
        <v>543</v>
      </c>
      <c r="C3636" s="3" t="s">
        <v>4652</v>
      </c>
      <c r="D3636" s="8">
        <v>250000</v>
      </c>
      <c r="E3636" s="6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8309</v>
      </c>
      <c r="R3636" t="s">
        <v>8343</v>
      </c>
      <c r="S3636" s="14">
        <f t="shared" si="282"/>
        <v>42433.737453703703</v>
      </c>
      <c r="T3636" s="14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8">
        <v>200000</v>
      </c>
      <c r="E3637" s="6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8324</v>
      </c>
      <c r="R3637" t="s">
        <v>8327</v>
      </c>
      <c r="S3637" s="14">
        <f t="shared" si="282"/>
        <v>42433.825717592597</v>
      </c>
      <c r="T3637" s="14">
        <f t="shared" si="283"/>
        <v>42493.784050925926</v>
      </c>
      <c r="U3637">
        <f t="shared" si="284"/>
        <v>2016</v>
      </c>
    </row>
    <row r="3638" spans="1:21" ht="32" x14ac:dyDescent="0.2">
      <c r="A3638">
        <v>696</v>
      </c>
      <c r="B3638" s="3" t="s">
        <v>697</v>
      </c>
      <c r="C3638" s="3" t="s">
        <v>4806</v>
      </c>
      <c r="D3638" s="8">
        <v>175000</v>
      </c>
      <c r="E3638" s="6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8309</v>
      </c>
      <c r="R3638" t="s">
        <v>8311</v>
      </c>
      <c r="S3638" s="14">
        <f t="shared" si="282"/>
        <v>41815.927106481482</v>
      </c>
      <c r="T3638" s="14">
        <f t="shared" si="283"/>
        <v>41845.927106481482</v>
      </c>
      <c r="U3638">
        <f t="shared" si="284"/>
        <v>2014</v>
      </c>
    </row>
    <row r="3639" spans="1:21" ht="48" x14ac:dyDescent="0.2">
      <c r="A3639">
        <v>1450</v>
      </c>
      <c r="B3639" s="3" t="s">
        <v>1451</v>
      </c>
      <c r="C3639" s="3" t="s">
        <v>5560</v>
      </c>
      <c r="D3639" s="8">
        <v>100000</v>
      </c>
      <c r="E3639" s="6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8312</v>
      </c>
      <c r="R3639" t="s">
        <v>8349</v>
      </c>
      <c r="S3639" s="14">
        <f t="shared" si="282"/>
        <v>42390.171261574069</v>
      </c>
      <c r="T3639" s="14">
        <f t="shared" si="283"/>
        <v>42420.171261574069</v>
      </c>
      <c r="U3639">
        <f t="shared" si="284"/>
        <v>2016</v>
      </c>
    </row>
    <row r="3640" spans="1:21" ht="32" x14ac:dyDescent="0.2">
      <c r="A3640">
        <v>2582</v>
      </c>
      <c r="B3640" s="3" t="s">
        <v>2582</v>
      </c>
      <c r="C3640" s="3" t="s">
        <v>6692</v>
      </c>
      <c r="D3640" s="8">
        <v>90000</v>
      </c>
      <c r="E3640" s="6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8320</v>
      </c>
      <c r="R3640" t="s">
        <v>8346</v>
      </c>
      <c r="S3640" s="14">
        <f t="shared" si="282"/>
        <v>42642.988819444443</v>
      </c>
      <c r="T3640" s="14">
        <f t="shared" si="283"/>
        <v>42672.988819444443</v>
      </c>
      <c r="U3640">
        <f t="shared" si="284"/>
        <v>2016</v>
      </c>
    </row>
    <row r="3641" spans="1:21" ht="48" x14ac:dyDescent="0.2">
      <c r="A3641">
        <v>576</v>
      </c>
      <c r="B3641" s="3" t="s">
        <v>577</v>
      </c>
      <c r="C3641" s="3" t="s">
        <v>4686</v>
      </c>
      <c r="D3641" s="8">
        <v>80000</v>
      </c>
      <c r="E3641" s="6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8309</v>
      </c>
      <c r="R3641" t="s">
        <v>8343</v>
      </c>
      <c r="S3641" s="14">
        <f t="shared" si="282"/>
        <v>42031.471666666665</v>
      </c>
      <c r="T3641" s="14">
        <f t="shared" si="283"/>
        <v>42091.43</v>
      </c>
      <c r="U3641">
        <f t="shared" si="284"/>
        <v>2015</v>
      </c>
    </row>
    <row r="3642" spans="1:21" ht="48" x14ac:dyDescent="0.2">
      <c r="A3642">
        <v>2594</v>
      </c>
      <c r="B3642" s="3" t="s">
        <v>2594</v>
      </c>
      <c r="C3642" s="3" t="s">
        <v>6704</v>
      </c>
      <c r="D3642" s="8">
        <v>80000</v>
      </c>
      <c r="E3642" s="6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8320</v>
      </c>
      <c r="R3642" t="s">
        <v>8346</v>
      </c>
      <c r="S3642" s="14">
        <f t="shared" si="282"/>
        <v>41828.967916666668</v>
      </c>
      <c r="T3642" s="14">
        <f t="shared" si="283"/>
        <v>41858.967916666668</v>
      </c>
      <c r="U3642">
        <f t="shared" si="284"/>
        <v>2014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8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8309</v>
      </c>
      <c r="R3643" t="s">
        <v>8311</v>
      </c>
      <c r="S3643" s="14">
        <f t="shared" si="282"/>
        <v>42393.961909722217</v>
      </c>
      <c r="T3643" s="14">
        <f t="shared" si="283"/>
        <v>42428.961909722217</v>
      </c>
      <c r="U3643">
        <f t="shared" si="284"/>
        <v>2016</v>
      </c>
    </row>
    <row r="3644" spans="1:21" ht="32" x14ac:dyDescent="0.2">
      <c r="A3644">
        <v>496</v>
      </c>
      <c r="B3644" s="3" t="s">
        <v>497</v>
      </c>
      <c r="C3644" s="3" t="s">
        <v>4606</v>
      </c>
      <c r="D3644" s="8">
        <v>60000</v>
      </c>
      <c r="E3644" s="6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8322</v>
      </c>
      <c r="R3644" t="s">
        <v>8340</v>
      </c>
      <c r="S3644" s="14">
        <f t="shared" si="282"/>
        <v>41620.93141203704</v>
      </c>
      <c r="T3644" s="14">
        <f t="shared" si="283"/>
        <v>41680.93141203704</v>
      </c>
      <c r="U3644">
        <f t="shared" si="284"/>
        <v>2013</v>
      </c>
    </row>
    <row r="3645" spans="1:21" ht="48" x14ac:dyDescent="0.2">
      <c r="A3645">
        <v>171</v>
      </c>
      <c r="B3645" s="3" t="s">
        <v>173</v>
      </c>
      <c r="C3645" s="3" t="s">
        <v>4281</v>
      </c>
      <c r="D3645" s="8">
        <v>50000</v>
      </c>
      <c r="E3645" s="6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8322</v>
      </c>
      <c r="R3645" t="s">
        <v>8326</v>
      </c>
      <c r="S3645" s="14">
        <f t="shared" si="282"/>
        <v>42534.180717592593</v>
      </c>
      <c r="T3645" s="14">
        <f t="shared" si="283"/>
        <v>42594.180717592593</v>
      </c>
      <c r="U3645">
        <f t="shared" si="284"/>
        <v>2016</v>
      </c>
    </row>
    <row r="3646" spans="1:21" ht="32" x14ac:dyDescent="0.2">
      <c r="A3646">
        <v>2427</v>
      </c>
      <c r="B3646" s="3" t="s">
        <v>2428</v>
      </c>
      <c r="C3646" s="3" t="s">
        <v>6537</v>
      </c>
      <c r="D3646" s="8">
        <v>50000</v>
      </c>
      <c r="E3646" s="6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8320</v>
      </c>
      <c r="R3646" t="s">
        <v>8346</v>
      </c>
      <c r="S3646" s="14">
        <f t="shared" si="282"/>
        <v>42412.318668981476</v>
      </c>
      <c r="T3646" s="14">
        <f t="shared" si="283"/>
        <v>42452.277002314819</v>
      </c>
      <c r="U3646">
        <f t="shared" si="284"/>
        <v>2016</v>
      </c>
    </row>
    <row r="3647" spans="1:21" ht="48" x14ac:dyDescent="0.2">
      <c r="A3647">
        <v>3200</v>
      </c>
      <c r="B3647" s="3" t="s">
        <v>3200</v>
      </c>
      <c r="C3647" s="3" t="s">
        <v>7310</v>
      </c>
      <c r="D3647" s="8">
        <v>50000</v>
      </c>
      <c r="E3647" s="6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8324</v>
      </c>
      <c r="R3647" t="s">
        <v>8336</v>
      </c>
      <c r="S3647" s="14">
        <f t="shared" si="282"/>
        <v>42460.320613425924</v>
      </c>
      <c r="T3647" s="14">
        <f t="shared" si="283"/>
        <v>42490.231944444444</v>
      </c>
      <c r="U3647">
        <f t="shared" si="284"/>
        <v>2016</v>
      </c>
    </row>
    <row r="3648" spans="1:21" ht="32" x14ac:dyDescent="0.2">
      <c r="A3648">
        <v>2428</v>
      </c>
      <c r="B3648" s="3" t="s">
        <v>2429</v>
      </c>
      <c r="C3648" s="3" t="s">
        <v>6538</v>
      </c>
      <c r="D3648" s="8">
        <v>35000</v>
      </c>
      <c r="E3648" s="6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8320</v>
      </c>
      <c r="R3648" t="s">
        <v>8346</v>
      </c>
      <c r="S3648" s="14">
        <f t="shared" si="282"/>
        <v>42045.784155092595</v>
      </c>
      <c r="T3648" s="14">
        <f t="shared" si="283"/>
        <v>42075.742488425924</v>
      </c>
      <c r="U3648">
        <f t="shared" si="284"/>
        <v>2015</v>
      </c>
    </row>
    <row r="3649" spans="1:21" ht="48" x14ac:dyDescent="0.2">
      <c r="A3649">
        <v>2689</v>
      </c>
      <c r="B3649" s="3" t="s">
        <v>2689</v>
      </c>
      <c r="C3649" s="3" t="s">
        <v>6799</v>
      </c>
      <c r="D3649" s="8">
        <v>35000</v>
      </c>
      <c r="E3649" s="6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8320</v>
      </c>
      <c r="R3649" t="s">
        <v>8346</v>
      </c>
      <c r="S3649" s="14">
        <f t="shared" si="282"/>
        <v>42551.961689814809</v>
      </c>
      <c r="T3649" s="14">
        <f t="shared" si="283"/>
        <v>42581.961689814809</v>
      </c>
      <c r="U3649">
        <f t="shared" si="284"/>
        <v>2016</v>
      </c>
    </row>
    <row r="3650" spans="1:21" ht="48" x14ac:dyDescent="0.2">
      <c r="A3650">
        <v>2694</v>
      </c>
      <c r="B3650" s="3" t="s">
        <v>2694</v>
      </c>
      <c r="C3650" s="3" t="s">
        <v>6804</v>
      </c>
      <c r="D3650" s="8">
        <v>30000</v>
      </c>
      <c r="E3650" s="6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8320</v>
      </c>
      <c r="R3650" t="s">
        <v>8346</v>
      </c>
      <c r="S3650" s="14">
        <f t="shared" si="282"/>
        <v>41878.140497685185</v>
      </c>
      <c r="T3650" s="14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8">
        <v>30000</v>
      </c>
      <c r="E3651" s="6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8324</v>
      </c>
      <c r="R3651" t="s">
        <v>8327</v>
      </c>
      <c r="S3651" s="14">
        <f t="shared" ref="S3651:S3714" si="287">(((J3651/60)/60)/24)+DATE(1970,1,1)</f>
        <v>42107.841284722221</v>
      </c>
      <c r="T3651" s="14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x14ac:dyDescent="0.2">
      <c r="A3652">
        <v>1134</v>
      </c>
      <c r="B3652" s="3" t="s">
        <v>1135</v>
      </c>
      <c r="C3652" s="3" t="s">
        <v>5244</v>
      </c>
      <c r="D3652" s="8">
        <v>25000</v>
      </c>
      <c r="E3652" s="6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8317</v>
      </c>
      <c r="R3652" t="s">
        <v>8345</v>
      </c>
      <c r="S3652" s="14">
        <f t="shared" si="287"/>
        <v>41958.285046296296</v>
      </c>
      <c r="T3652" s="14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8">
        <v>25000</v>
      </c>
      <c r="E3653" s="6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8324</v>
      </c>
      <c r="R3653" t="s">
        <v>8327</v>
      </c>
      <c r="S3653" s="14">
        <f t="shared" si="287"/>
        <v>42017.907337962963</v>
      </c>
      <c r="T3653" s="14">
        <f t="shared" si="288"/>
        <v>42077.865671296298</v>
      </c>
      <c r="U3653">
        <f t="shared" si="289"/>
        <v>2015</v>
      </c>
    </row>
    <row r="3654" spans="1:21" ht="48" x14ac:dyDescent="0.2">
      <c r="A3654">
        <v>2941</v>
      </c>
      <c r="B3654" s="3" t="s">
        <v>2941</v>
      </c>
      <c r="C3654" s="3" t="s">
        <v>7051</v>
      </c>
      <c r="D3654" s="8">
        <v>25000</v>
      </c>
      <c r="E3654" s="6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8324</v>
      </c>
      <c r="R3654" t="s">
        <v>8325</v>
      </c>
      <c r="S3654" s="14">
        <f t="shared" si="287"/>
        <v>42034.960127314815</v>
      </c>
      <c r="T3654" s="14">
        <f t="shared" si="288"/>
        <v>42064.960127314815</v>
      </c>
      <c r="U3654">
        <f t="shared" si="289"/>
        <v>2015</v>
      </c>
    </row>
    <row r="3655" spans="1:21" ht="48" x14ac:dyDescent="0.2">
      <c r="A3655">
        <v>3639</v>
      </c>
      <c r="B3655" s="3" t="s">
        <v>3637</v>
      </c>
      <c r="C3655" s="3" t="s">
        <v>7749</v>
      </c>
      <c r="D3655" s="8">
        <v>25000</v>
      </c>
      <c r="E3655" s="6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8324</v>
      </c>
      <c r="R3655" t="s">
        <v>8336</v>
      </c>
      <c r="S3655" s="14">
        <f t="shared" si="287"/>
        <v>42590.677152777775</v>
      </c>
      <c r="T3655" s="14">
        <f t="shared" si="288"/>
        <v>42650.632638888885</v>
      </c>
      <c r="U3655">
        <f t="shared" si="289"/>
        <v>2016</v>
      </c>
    </row>
    <row r="3656" spans="1:21" ht="48" x14ac:dyDescent="0.2">
      <c r="A3656">
        <v>3796</v>
      </c>
      <c r="B3656" s="3" t="s">
        <v>3793</v>
      </c>
      <c r="C3656" s="3" t="s">
        <v>7906</v>
      </c>
      <c r="D3656" s="8">
        <v>22500</v>
      </c>
      <c r="E3656" s="6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8324</v>
      </c>
      <c r="R3656" t="s">
        <v>8336</v>
      </c>
      <c r="S3656" s="14">
        <f t="shared" si="287"/>
        <v>42689.029583333337</v>
      </c>
      <c r="T3656" s="14">
        <f t="shared" si="288"/>
        <v>42749.029583333337</v>
      </c>
      <c r="U3656">
        <f t="shared" si="289"/>
        <v>2016</v>
      </c>
    </row>
    <row r="3657" spans="1:21" ht="48" x14ac:dyDescent="0.2">
      <c r="A3657">
        <v>3055</v>
      </c>
      <c r="B3657" s="3" t="s">
        <v>3055</v>
      </c>
      <c r="C3657" s="3" t="s">
        <v>7165</v>
      </c>
      <c r="D3657" s="8">
        <v>20000</v>
      </c>
      <c r="E3657" s="6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8324</v>
      </c>
      <c r="R3657" t="s">
        <v>8325</v>
      </c>
      <c r="S3657" s="14">
        <f t="shared" si="287"/>
        <v>41953.95821759259</v>
      </c>
      <c r="T3657" s="14">
        <f t="shared" si="288"/>
        <v>42013.95821759259</v>
      </c>
      <c r="U3657">
        <f t="shared" si="289"/>
        <v>2014</v>
      </c>
    </row>
    <row r="3658" spans="1:21" ht="48" x14ac:dyDescent="0.2">
      <c r="A3658">
        <v>564</v>
      </c>
      <c r="B3658" s="3" t="s">
        <v>565</v>
      </c>
      <c r="C3658" s="3" t="s">
        <v>4674</v>
      </c>
      <c r="D3658" s="8">
        <v>18000</v>
      </c>
      <c r="E3658" s="6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8309</v>
      </c>
      <c r="R3658" t="s">
        <v>8343</v>
      </c>
      <c r="S3658" s="14">
        <f t="shared" si="287"/>
        <v>42411.942997685182</v>
      </c>
      <c r="T3658" s="14">
        <f t="shared" si="288"/>
        <v>42441.942997685182</v>
      </c>
      <c r="U3658">
        <f t="shared" si="289"/>
        <v>2016</v>
      </c>
    </row>
    <row r="3659" spans="1:21" ht="16" x14ac:dyDescent="0.2">
      <c r="A3659">
        <v>1702</v>
      </c>
      <c r="B3659" s="3" t="s">
        <v>1703</v>
      </c>
      <c r="C3659" s="3" t="s">
        <v>5812</v>
      </c>
      <c r="D3659" s="8">
        <v>16500</v>
      </c>
      <c r="E3659" s="6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8328</v>
      </c>
      <c r="R3659" t="s">
        <v>8331</v>
      </c>
      <c r="S3659" s="14">
        <f t="shared" si="287"/>
        <v>42063.869791666672</v>
      </c>
      <c r="T3659" s="14">
        <f t="shared" si="288"/>
        <v>42093.828125</v>
      </c>
      <c r="U3659">
        <f t="shared" si="289"/>
        <v>2015</v>
      </c>
    </row>
    <row r="3660" spans="1:21" ht="64" x14ac:dyDescent="0.2">
      <c r="A3660">
        <v>540</v>
      </c>
      <c r="B3660" s="3" t="s">
        <v>541</v>
      </c>
      <c r="C3660" s="3" t="s">
        <v>4650</v>
      </c>
      <c r="D3660" s="8">
        <v>15000</v>
      </c>
      <c r="E3660" s="6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8309</v>
      </c>
      <c r="R3660" t="s">
        <v>8343</v>
      </c>
      <c r="S3660" s="14">
        <f t="shared" si="287"/>
        <v>42009.817199074074</v>
      </c>
      <c r="T3660" s="14">
        <f t="shared" si="288"/>
        <v>42039.817199074074</v>
      </c>
      <c r="U3660">
        <f t="shared" si="289"/>
        <v>2015</v>
      </c>
    </row>
    <row r="3661" spans="1:21" ht="48" x14ac:dyDescent="0.2">
      <c r="A3661">
        <v>1497</v>
      </c>
      <c r="B3661" s="3" t="s">
        <v>1498</v>
      </c>
      <c r="C3661" s="3" t="s">
        <v>5607</v>
      </c>
      <c r="D3661" s="8">
        <v>15000</v>
      </c>
      <c r="E3661" s="6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8312</v>
      </c>
      <c r="R3661" t="s">
        <v>8353</v>
      </c>
      <c r="S3661" s="14">
        <f t="shared" si="287"/>
        <v>41444.64261574074</v>
      </c>
      <c r="T3661" s="14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8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8324</v>
      </c>
      <c r="R3662" t="s">
        <v>8327</v>
      </c>
      <c r="S3662" s="14">
        <f t="shared" si="287"/>
        <v>42059.270023148143</v>
      </c>
      <c r="T3662" s="14">
        <f t="shared" si="288"/>
        <v>42119.190972222219</v>
      </c>
      <c r="U3662">
        <f t="shared" si="289"/>
        <v>2015</v>
      </c>
    </row>
    <row r="3663" spans="1:21" ht="48" x14ac:dyDescent="0.2">
      <c r="A3663">
        <v>1440</v>
      </c>
      <c r="B3663" s="3" t="s">
        <v>1441</v>
      </c>
      <c r="C3663" s="3" t="s">
        <v>5550</v>
      </c>
      <c r="D3663" s="8">
        <v>13000</v>
      </c>
      <c r="E3663" s="6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8312</v>
      </c>
      <c r="R3663" t="s">
        <v>8349</v>
      </c>
      <c r="S3663" s="14">
        <f t="shared" si="287"/>
        <v>42486.748414351852</v>
      </c>
      <c r="T3663" s="14">
        <f t="shared" si="288"/>
        <v>42516.748414351852</v>
      </c>
      <c r="U3663">
        <f t="shared" si="289"/>
        <v>2016</v>
      </c>
    </row>
    <row r="3664" spans="1:21" ht="48" x14ac:dyDescent="0.2">
      <c r="A3664">
        <v>214</v>
      </c>
      <c r="B3664" s="3" t="s">
        <v>216</v>
      </c>
      <c r="C3664" s="3" t="s">
        <v>4324</v>
      </c>
      <c r="D3664" s="8">
        <v>12500</v>
      </c>
      <c r="E3664" s="6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8322</v>
      </c>
      <c r="R3664" t="s">
        <v>8326</v>
      </c>
      <c r="S3664" s="14">
        <f t="shared" si="287"/>
        <v>42009.64061342593</v>
      </c>
      <c r="T3664" s="14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8">
        <v>12000</v>
      </c>
      <c r="E3665" s="6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8324</v>
      </c>
      <c r="R3665" t="s">
        <v>8327</v>
      </c>
      <c r="S3665" s="14">
        <f t="shared" si="287"/>
        <v>42415.168564814812</v>
      </c>
      <c r="T3665" s="14">
        <f t="shared" si="288"/>
        <v>42445.126898148148</v>
      </c>
      <c r="U3665">
        <f t="shared" si="289"/>
        <v>2016</v>
      </c>
    </row>
    <row r="3666" spans="1:21" ht="32" x14ac:dyDescent="0.2">
      <c r="A3666">
        <v>583</v>
      </c>
      <c r="B3666" s="3" t="s">
        <v>584</v>
      </c>
      <c r="C3666" s="3" t="s">
        <v>4693</v>
      </c>
      <c r="D3666" s="8">
        <v>9000</v>
      </c>
      <c r="E3666" s="6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8309</v>
      </c>
      <c r="R3666" t="s">
        <v>8343</v>
      </c>
      <c r="S3666" s="14">
        <f t="shared" si="287"/>
        <v>42052.93850694444</v>
      </c>
      <c r="T3666" s="14">
        <f t="shared" si="288"/>
        <v>42082.896840277783</v>
      </c>
      <c r="U3666">
        <f t="shared" si="289"/>
        <v>2015</v>
      </c>
    </row>
    <row r="3667" spans="1:21" ht="16" x14ac:dyDescent="0.2">
      <c r="A3667">
        <v>589</v>
      </c>
      <c r="B3667" s="3" t="s">
        <v>590</v>
      </c>
      <c r="C3667" s="3" t="s">
        <v>4699</v>
      </c>
      <c r="D3667" s="8">
        <v>7500</v>
      </c>
      <c r="E3667" s="6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8309</v>
      </c>
      <c r="R3667" t="s">
        <v>8343</v>
      </c>
      <c r="S3667" s="14">
        <f t="shared" si="287"/>
        <v>42178.614571759259</v>
      </c>
      <c r="T3667" s="14">
        <f t="shared" si="288"/>
        <v>42193.614571759259</v>
      </c>
      <c r="U3667">
        <f t="shared" si="289"/>
        <v>2015</v>
      </c>
    </row>
    <row r="3668" spans="1:21" ht="48" x14ac:dyDescent="0.2">
      <c r="A3668">
        <v>1587</v>
      </c>
      <c r="B3668" s="3" t="s">
        <v>1588</v>
      </c>
      <c r="C3668" s="3" t="s">
        <v>5697</v>
      </c>
      <c r="D3668" s="8">
        <v>7500</v>
      </c>
      <c r="E3668" s="6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8314</v>
      </c>
      <c r="R3668" t="s">
        <v>8352</v>
      </c>
      <c r="S3668" s="14">
        <f t="shared" si="287"/>
        <v>41956.950983796298</v>
      </c>
      <c r="T3668" s="14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8">
        <v>7500</v>
      </c>
      <c r="E3669" s="6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8324</v>
      </c>
      <c r="R3669" t="s">
        <v>8327</v>
      </c>
      <c r="S3669" s="14">
        <f t="shared" si="287"/>
        <v>42611.261064814811</v>
      </c>
      <c r="T3669" s="14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8">
        <v>7000</v>
      </c>
      <c r="E3670" s="6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8324</v>
      </c>
      <c r="R3670" t="s">
        <v>8327</v>
      </c>
      <c r="S3670" s="14">
        <f t="shared" si="287"/>
        <v>42174.780821759254</v>
      </c>
      <c r="T3670" s="14">
        <f t="shared" si="288"/>
        <v>42204.780821759254</v>
      </c>
      <c r="U3670">
        <f t="shared" si="289"/>
        <v>2015</v>
      </c>
    </row>
    <row r="3671" spans="1:21" ht="32" x14ac:dyDescent="0.2">
      <c r="A3671">
        <v>212</v>
      </c>
      <c r="B3671" s="3" t="s">
        <v>214</v>
      </c>
      <c r="C3671" s="3" t="s">
        <v>4322</v>
      </c>
      <c r="D3671" s="8">
        <v>6300</v>
      </c>
      <c r="E3671" s="6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8322</v>
      </c>
      <c r="R3671" t="s">
        <v>8326</v>
      </c>
      <c r="S3671" s="14">
        <f t="shared" si="287"/>
        <v>42416.881018518514</v>
      </c>
      <c r="T3671" s="14">
        <f t="shared" si="288"/>
        <v>42476.839351851857</v>
      </c>
      <c r="U3671">
        <f t="shared" si="289"/>
        <v>2016</v>
      </c>
    </row>
    <row r="3672" spans="1:21" ht="48" x14ac:dyDescent="0.2">
      <c r="A3672">
        <v>1410</v>
      </c>
      <c r="B3672" s="3" t="s">
        <v>1411</v>
      </c>
      <c r="C3672" s="3" t="s">
        <v>5520</v>
      </c>
      <c r="D3672" s="8">
        <v>6000</v>
      </c>
      <c r="E3672" s="6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8312</v>
      </c>
      <c r="R3672" t="s">
        <v>8349</v>
      </c>
      <c r="S3672" s="14">
        <f t="shared" si="287"/>
        <v>42479.318518518514</v>
      </c>
      <c r="T3672" s="14">
        <f t="shared" si="288"/>
        <v>42524.318518518514</v>
      </c>
      <c r="U3672">
        <f t="shared" si="289"/>
        <v>2016</v>
      </c>
    </row>
    <row r="3673" spans="1:21" ht="32" x14ac:dyDescent="0.2">
      <c r="A3673">
        <v>2421</v>
      </c>
      <c r="B3673" s="3" t="s">
        <v>2422</v>
      </c>
      <c r="C3673" s="3" t="s">
        <v>6531</v>
      </c>
      <c r="D3673" s="8">
        <v>6000</v>
      </c>
      <c r="E3673" s="6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8320</v>
      </c>
      <c r="R3673" t="s">
        <v>8346</v>
      </c>
      <c r="S3673" s="14">
        <f t="shared" si="287"/>
        <v>42026.687453703707</v>
      </c>
      <c r="T3673" s="14">
        <f t="shared" si="288"/>
        <v>42056.687453703707</v>
      </c>
      <c r="U3673">
        <f t="shared" si="289"/>
        <v>2015</v>
      </c>
    </row>
    <row r="3674" spans="1:21" ht="48" x14ac:dyDescent="0.2">
      <c r="A3674">
        <v>566</v>
      </c>
      <c r="B3674" s="3" t="s">
        <v>567</v>
      </c>
      <c r="C3674" s="3" t="s">
        <v>4676</v>
      </c>
      <c r="D3674" s="8">
        <v>5000</v>
      </c>
      <c r="E3674" s="6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8309</v>
      </c>
      <c r="R3674" t="s">
        <v>8343</v>
      </c>
      <c r="S3674" s="14">
        <f t="shared" si="287"/>
        <v>42535.68440972222</v>
      </c>
      <c r="T3674" s="14">
        <f t="shared" si="288"/>
        <v>42565.68440972222</v>
      </c>
      <c r="U3674">
        <f t="shared" si="289"/>
        <v>2016</v>
      </c>
    </row>
    <row r="3675" spans="1:21" ht="32" x14ac:dyDescent="0.2">
      <c r="A3675">
        <v>634</v>
      </c>
      <c r="B3675" s="3" t="s">
        <v>635</v>
      </c>
      <c r="C3675" s="3" t="s">
        <v>4744</v>
      </c>
      <c r="D3675" s="8">
        <v>5000</v>
      </c>
      <c r="E3675" s="6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8309</v>
      </c>
      <c r="R3675" t="s">
        <v>8343</v>
      </c>
      <c r="S3675" s="14">
        <f t="shared" si="287"/>
        <v>42031.928576388891</v>
      </c>
      <c r="T3675" s="14">
        <f t="shared" si="288"/>
        <v>42061.928576388891</v>
      </c>
      <c r="U3675">
        <f t="shared" si="289"/>
        <v>2015</v>
      </c>
    </row>
    <row r="3676" spans="1:21" ht="48" x14ac:dyDescent="0.2">
      <c r="A3676">
        <v>2146</v>
      </c>
      <c r="B3676" s="3" t="s">
        <v>2147</v>
      </c>
      <c r="C3676" s="3" t="s">
        <v>6256</v>
      </c>
      <c r="D3676" s="8">
        <v>5000</v>
      </c>
      <c r="E3676" s="6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8317</v>
      </c>
      <c r="R3676" t="s">
        <v>8335</v>
      </c>
      <c r="S3676" s="14">
        <f t="shared" si="287"/>
        <v>42397.679513888885</v>
      </c>
      <c r="T3676" s="14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8">
        <v>5000</v>
      </c>
      <c r="E3677" s="6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8324</v>
      </c>
      <c r="R3677" t="s">
        <v>8327</v>
      </c>
      <c r="S3677" s="14">
        <f t="shared" si="287"/>
        <v>42041.743090277778</v>
      </c>
      <c r="T3677" s="14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8">
        <v>5000</v>
      </c>
      <c r="E3678" s="6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8324</v>
      </c>
      <c r="R3678" t="s">
        <v>8327</v>
      </c>
      <c r="S3678" s="14">
        <f t="shared" si="287"/>
        <v>41842.201261574075</v>
      </c>
      <c r="T3678" s="14">
        <f t="shared" si="288"/>
        <v>41872.201261574075</v>
      </c>
      <c r="U3678">
        <f t="shared" si="289"/>
        <v>2014</v>
      </c>
    </row>
    <row r="3679" spans="1:21" ht="48" x14ac:dyDescent="0.2">
      <c r="A3679">
        <v>1734</v>
      </c>
      <c r="B3679" s="3" t="s">
        <v>1735</v>
      </c>
      <c r="C3679" s="3" t="s">
        <v>5844</v>
      </c>
      <c r="D3679" s="8">
        <v>4500</v>
      </c>
      <c r="E3679" s="6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8328</v>
      </c>
      <c r="R3679" t="s">
        <v>8331</v>
      </c>
      <c r="S3679" s="14">
        <f t="shared" si="287"/>
        <v>42102.036527777775</v>
      </c>
      <c r="T3679" s="14">
        <f t="shared" si="288"/>
        <v>42132.036527777775</v>
      </c>
      <c r="U3679">
        <f t="shared" si="289"/>
        <v>2015</v>
      </c>
    </row>
    <row r="3680" spans="1:21" ht="48" x14ac:dyDescent="0.2">
      <c r="A3680">
        <v>2425</v>
      </c>
      <c r="B3680" s="3" t="s">
        <v>2426</v>
      </c>
      <c r="C3680" s="3" t="s">
        <v>6535</v>
      </c>
      <c r="D3680" s="8">
        <v>3500</v>
      </c>
      <c r="E3680" s="6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8320</v>
      </c>
      <c r="R3680" t="s">
        <v>8346</v>
      </c>
      <c r="S3680" s="14">
        <f t="shared" si="287"/>
        <v>42502.913761574076</v>
      </c>
      <c r="T3680" s="14">
        <f t="shared" si="288"/>
        <v>42517.919444444444</v>
      </c>
      <c r="U3680">
        <f t="shared" si="289"/>
        <v>2016</v>
      </c>
    </row>
    <row r="3681" spans="1:21" ht="48" x14ac:dyDescent="0.2">
      <c r="A3681">
        <v>474</v>
      </c>
      <c r="B3681" s="3" t="s">
        <v>475</v>
      </c>
      <c r="C3681" s="3" t="s">
        <v>4584</v>
      </c>
      <c r="D3681" s="8">
        <v>3300</v>
      </c>
      <c r="E3681" s="6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8322</v>
      </c>
      <c r="R3681" t="s">
        <v>8340</v>
      </c>
      <c r="S3681" s="14">
        <f t="shared" si="287"/>
        <v>42753.329039351855</v>
      </c>
      <c r="T3681" s="14">
        <f t="shared" si="288"/>
        <v>42783.329039351855</v>
      </c>
      <c r="U3681">
        <f t="shared" si="289"/>
        <v>2017</v>
      </c>
    </row>
    <row r="3682" spans="1:21" ht="48" x14ac:dyDescent="0.2">
      <c r="A3682">
        <v>121</v>
      </c>
      <c r="B3682" s="3" t="s">
        <v>123</v>
      </c>
      <c r="C3682" s="3" t="s">
        <v>4232</v>
      </c>
      <c r="D3682" s="8">
        <v>3000</v>
      </c>
      <c r="E3682" s="6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8322</v>
      </c>
      <c r="R3682" t="s">
        <v>8338</v>
      </c>
      <c r="S3682" s="14">
        <f t="shared" si="287"/>
        <v>42096.704976851848</v>
      </c>
      <c r="T3682" s="14">
        <f t="shared" si="288"/>
        <v>42112.427777777775</v>
      </c>
      <c r="U3682">
        <f t="shared" si="289"/>
        <v>2015</v>
      </c>
    </row>
    <row r="3683" spans="1:21" ht="48" x14ac:dyDescent="0.2">
      <c r="A3683">
        <v>580</v>
      </c>
      <c r="B3683" s="3" t="s">
        <v>581</v>
      </c>
      <c r="C3683" s="3" t="s">
        <v>4690</v>
      </c>
      <c r="D3683" s="8">
        <v>3000</v>
      </c>
      <c r="E3683" s="6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8309</v>
      </c>
      <c r="R3683" t="s">
        <v>8343</v>
      </c>
      <c r="S3683" s="14">
        <f t="shared" si="287"/>
        <v>42605.908182870371</v>
      </c>
      <c r="T3683" s="14">
        <f t="shared" si="288"/>
        <v>42635.908182870371</v>
      </c>
      <c r="U3683">
        <f t="shared" si="289"/>
        <v>2016</v>
      </c>
    </row>
    <row r="3684" spans="1:21" ht="48" x14ac:dyDescent="0.2">
      <c r="A3684">
        <v>1545</v>
      </c>
      <c r="B3684" s="3" t="s">
        <v>1546</v>
      </c>
      <c r="C3684" s="3" t="s">
        <v>5655</v>
      </c>
      <c r="D3684" s="8">
        <v>3000</v>
      </c>
      <c r="E3684" s="6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8314</v>
      </c>
      <c r="R3684" t="s">
        <v>8356</v>
      </c>
      <c r="S3684" s="14">
        <f t="shared" si="287"/>
        <v>42031.884652777779</v>
      </c>
      <c r="T3684" s="14">
        <f t="shared" si="288"/>
        <v>42065.886111111111</v>
      </c>
      <c r="U3684">
        <f t="shared" si="289"/>
        <v>2015</v>
      </c>
    </row>
    <row r="3685" spans="1:21" ht="48" x14ac:dyDescent="0.2">
      <c r="A3685">
        <v>1727</v>
      </c>
      <c r="B3685" s="3" t="s">
        <v>1728</v>
      </c>
      <c r="C3685" s="3" t="s">
        <v>5837</v>
      </c>
      <c r="D3685" s="8">
        <v>3000</v>
      </c>
      <c r="E3685" s="6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8328</v>
      </c>
      <c r="R3685" t="s">
        <v>8331</v>
      </c>
      <c r="S3685" s="14">
        <f t="shared" si="287"/>
        <v>42044.927974537044</v>
      </c>
      <c r="T3685" s="14">
        <f t="shared" si="288"/>
        <v>42099.458333333328</v>
      </c>
      <c r="U3685">
        <f t="shared" si="289"/>
        <v>2015</v>
      </c>
    </row>
    <row r="3686" spans="1:21" ht="48" x14ac:dyDescent="0.2">
      <c r="A3686">
        <v>3630</v>
      </c>
      <c r="B3686" s="3" t="s">
        <v>3628</v>
      </c>
      <c r="C3686" s="3" t="s">
        <v>7740</v>
      </c>
      <c r="D3686" s="8">
        <v>3000</v>
      </c>
      <c r="E3686" s="6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8324</v>
      </c>
      <c r="R3686" t="s">
        <v>8336</v>
      </c>
      <c r="S3686" s="14">
        <f t="shared" si="287"/>
        <v>41942.84710648148</v>
      </c>
      <c r="T3686" s="14">
        <f t="shared" si="288"/>
        <v>41972.888773148152</v>
      </c>
      <c r="U3686">
        <f t="shared" si="289"/>
        <v>2014</v>
      </c>
    </row>
    <row r="3687" spans="1:21" ht="48" x14ac:dyDescent="0.2">
      <c r="A3687">
        <v>1722</v>
      </c>
      <c r="B3687" s="3" t="s">
        <v>1723</v>
      </c>
      <c r="C3687" s="3" t="s">
        <v>5832</v>
      </c>
      <c r="D3687" s="8">
        <v>2880</v>
      </c>
      <c r="E3687" s="6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8328</v>
      </c>
      <c r="R3687" t="s">
        <v>8331</v>
      </c>
      <c r="S3687" s="14">
        <f t="shared" si="287"/>
        <v>42425.960983796293</v>
      </c>
      <c r="T3687" s="14">
        <f t="shared" si="288"/>
        <v>42463.006944444445</v>
      </c>
      <c r="U3687">
        <f t="shared" si="289"/>
        <v>2016</v>
      </c>
    </row>
    <row r="3688" spans="1:21" ht="48" x14ac:dyDescent="0.2">
      <c r="A3688">
        <v>681</v>
      </c>
      <c r="B3688" s="3" t="s">
        <v>682</v>
      </c>
      <c r="C3688" s="3" t="s">
        <v>4791</v>
      </c>
      <c r="D3688" s="8">
        <v>2500</v>
      </c>
      <c r="E3688" s="6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8309</v>
      </c>
      <c r="R3688" t="s">
        <v>8311</v>
      </c>
      <c r="S3688" s="14">
        <f t="shared" si="287"/>
        <v>42639.805601851855</v>
      </c>
      <c r="T3688" s="14">
        <f t="shared" si="288"/>
        <v>42669.805601851855</v>
      </c>
      <c r="U3688">
        <f t="shared" si="289"/>
        <v>2016</v>
      </c>
    </row>
    <row r="3689" spans="1:21" ht="48" x14ac:dyDescent="0.2">
      <c r="A3689">
        <v>1111</v>
      </c>
      <c r="B3689" s="3" t="s">
        <v>1112</v>
      </c>
      <c r="C3689" s="3" t="s">
        <v>5221</v>
      </c>
      <c r="D3689" s="8">
        <v>2500</v>
      </c>
      <c r="E3689" s="6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8317</v>
      </c>
      <c r="R3689" t="s">
        <v>8335</v>
      </c>
      <c r="S3689" s="14">
        <f t="shared" si="287"/>
        <v>42347.203587962969</v>
      </c>
      <c r="T3689" s="14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8">
        <v>2500</v>
      </c>
      <c r="E3690" s="6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8324</v>
      </c>
      <c r="R3690" t="s">
        <v>8327</v>
      </c>
      <c r="S3690" s="14">
        <f t="shared" si="287"/>
        <v>41789.893599537041</v>
      </c>
      <c r="T3690" s="14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8">
        <v>2500</v>
      </c>
      <c r="E3691" s="6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8324</v>
      </c>
      <c r="R3691" t="s">
        <v>8327</v>
      </c>
      <c r="S3691" s="14">
        <f t="shared" si="287"/>
        <v>42400.946597222224</v>
      </c>
      <c r="T3691" s="14">
        <f t="shared" si="288"/>
        <v>42428</v>
      </c>
      <c r="U3691">
        <f t="shared" si="289"/>
        <v>2016</v>
      </c>
    </row>
    <row r="3692" spans="1:21" ht="48" x14ac:dyDescent="0.2">
      <c r="A3692">
        <v>1047</v>
      </c>
      <c r="B3692" s="3" t="s">
        <v>1048</v>
      </c>
      <c r="C3692" s="3" t="s">
        <v>5157</v>
      </c>
      <c r="D3692" s="8">
        <v>2000</v>
      </c>
      <c r="E3692" s="6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8347</v>
      </c>
      <c r="R3692" t="s">
        <v>8348</v>
      </c>
      <c r="S3692" s="14">
        <f t="shared" si="287"/>
        <v>41918.818460648145</v>
      </c>
      <c r="T3692" s="14">
        <f t="shared" si="288"/>
        <v>41948.860127314816</v>
      </c>
      <c r="U3692">
        <f t="shared" si="289"/>
        <v>2014</v>
      </c>
    </row>
    <row r="3693" spans="1:21" ht="48" x14ac:dyDescent="0.2">
      <c r="A3693">
        <v>1986</v>
      </c>
      <c r="B3693" s="3" t="s">
        <v>1987</v>
      </c>
      <c r="C3693" s="3" t="s">
        <v>6096</v>
      </c>
      <c r="D3693" s="8">
        <v>2000</v>
      </c>
      <c r="E3693" s="6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8314</v>
      </c>
      <c r="R3693" t="s">
        <v>8354</v>
      </c>
      <c r="S3693" s="14">
        <f t="shared" si="287"/>
        <v>42413.433831018512</v>
      </c>
      <c r="T3693" s="14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8">
        <v>1500</v>
      </c>
      <c r="E3694" s="6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8324</v>
      </c>
      <c r="R3694" t="s">
        <v>8327</v>
      </c>
      <c r="S3694" s="14">
        <f t="shared" si="287"/>
        <v>41905.636469907404</v>
      </c>
      <c r="T3694" s="14">
        <f t="shared" si="288"/>
        <v>41935.636469907404</v>
      </c>
      <c r="U3694">
        <f t="shared" si="289"/>
        <v>2014</v>
      </c>
    </row>
    <row r="3695" spans="1:21" ht="32" x14ac:dyDescent="0.2">
      <c r="A3695">
        <v>464</v>
      </c>
      <c r="B3695" s="3" t="s">
        <v>465</v>
      </c>
      <c r="C3695" s="3" t="s">
        <v>4574</v>
      </c>
      <c r="D3695" s="8">
        <v>1010</v>
      </c>
      <c r="E3695" s="6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8322</v>
      </c>
      <c r="R3695" t="s">
        <v>8340</v>
      </c>
      <c r="S3695" s="14">
        <f t="shared" si="287"/>
        <v>42488.848784722228</v>
      </c>
      <c r="T3695" s="14">
        <f t="shared" si="288"/>
        <v>42508.848784722228</v>
      </c>
      <c r="U3695">
        <f t="shared" si="289"/>
        <v>2016</v>
      </c>
    </row>
    <row r="3696" spans="1:21" ht="16" x14ac:dyDescent="0.2">
      <c r="A3696">
        <v>1128</v>
      </c>
      <c r="B3696" s="3" t="s">
        <v>1129</v>
      </c>
      <c r="C3696" s="3" t="s">
        <v>5238</v>
      </c>
      <c r="D3696" s="8">
        <v>1000</v>
      </c>
      <c r="E3696" s="6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8317</v>
      </c>
      <c r="R3696" t="s">
        <v>8345</v>
      </c>
      <c r="S3696" s="14">
        <f t="shared" si="287"/>
        <v>41828.649502314816</v>
      </c>
      <c r="T3696" s="14">
        <f t="shared" si="288"/>
        <v>41858.649502314816</v>
      </c>
      <c r="U3696">
        <f t="shared" si="289"/>
        <v>2014</v>
      </c>
    </row>
    <row r="3697" spans="1:21" ht="48" x14ac:dyDescent="0.2">
      <c r="A3697">
        <v>1739</v>
      </c>
      <c r="B3697" s="3" t="s">
        <v>1740</v>
      </c>
      <c r="C3697" s="3" t="s">
        <v>5849</v>
      </c>
      <c r="D3697" s="8">
        <v>1000</v>
      </c>
      <c r="E3697" s="6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8328</v>
      </c>
      <c r="R3697" t="s">
        <v>8331</v>
      </c>
      <c r="S3697" s="14">
        <f t="shared" si="287"/>
        <v>42435.874212962968</v>
      </c>
      <c r="T3697" s="14">
        <f t="shared" si="288"/>
        <v>42494.832546296297</v>
      </c>
      <c r="U3697">
        <f t="shared" si="289"/>
        <v>2016</v>
      </c>
    </row>
    <row r="3698" spans="1:21" ht="48" x14ac:dyDescent="0.2">
      <c r="A3698">
        <v>2344</v>
      </c>
      <c r="B3698" s="3" t="s">
        <v>2345</v>
      </c>
      <c r="C3698" s="3" t="s">
        <v>6454</v>
      </c>
      <c r="D3698" s="8">
        <v>1000</v>
      </c>
      <c r="E3698" s="6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8309</v>
      </c>
      <c r="R3698" t="s">
        <v>8343</v>
      </c>
      <c r="S3698" s="14">
        <f t="shared" si="287"/>
        <v>42515.727650462963</v>
      </c>
      <c r="T3698" s="14">
        <f t="shared" si="288"/>
        <v>42545.727650462963</v>
      </c>
      <c r="U3698">
        <f t="shared" si="289"/>
        <v>2016</v>
      </c>
    </row>
    <row r="3699" spans="1:21" ht="48" x14ac:dyDescent="0.2">
      <c r="A3699">
        <v>3117</v>
      </c>
      <c r="B3699" s="3" t="s">
        <v>3117</v>
      </c>
      <c r="C3699" s="3" t="s">
        <v>7227</v>
      </c>
      <c r="D3699" s="8">
        <v>1000</v>
      </c>
      <c r="E3699" s="6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8324</v>
      </c>
      <c r="R3699" t="s">
        <v>8325</v>
      </c>
      <c r="S3699" s="14">
        <f t="shared" si="287"/>
        <v>42509.374537037031</v>
      </c>
      <c r="T3699" s="14">
        <f t="shared" si="288"/>
        <v>42517.55</v>
      </c>
      <c r="U3699">
        <f t="shared" si="289"/>
        <v>2016</v>
      </c>
    </row>
    <row r="3700" spans="1:21" ht="48" x14ac:dyDescent="0.2">
      <c r="A3700">
        <v>3645</v>
      </c>
      <c r="B3700" s="3" t="s">
        <v>3643</v>
      </c>
      <c r="C3700" s="3" t="s">
        <v>7755</v>
      </c>
      <c r="D3700" s="8">
        <v>1000</v>
      </c>
      <c r="E3700" s="6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8324</v>
      </c>
      <c r="R3700" t="s">
        <v>8336</v>
      </c>
      <c r="S3700" s="14">
        <f t="shared" si="287"/>
        <v>42665.970347222217</v>
      </c>
      <c r="T3700" s="14">
        <f t="shared" si="288"/>
        <v>42696.012013888889</v>
      </c>
      <c r="U3700">
        <f t="shared" si="289"/>
        <v>2016</v>
      </c>
    </row>
    <row r="3701" spans="1:21" ht="48" x14ac:dyDescent="0.2">
      <c r="A3701">
        <v>1598</v>
      </c>
      <c r="B3701" s="3" t="s">
        <v>1599</v>
      </c>
      <c r="C3701" s="3" t="s">
        <v>5708</v>
      </c>
      <c r="D3701" s="8">
        <v>800</v>
      </c>
      <c r="E3701" s="6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8314</v>
      </c>
      <c r="R3701" t="s">
        <v>8352</v>
      </c>
      <c r="S3701" s="14">
        <f t="shared" si="287"/>
        <v>42151.667337962965</v>
      </c>
      <c r="T3701" s="14">
        <f t="shared" si="288"/>
        <v>42211.667337962965</v>
      </c>
      <c r="U3701">
        <f t="shared" si="289"/>
        <v>2015</v>
      </c>
    </row>
    <row r="3702" spans="1:21" ht="48" x14ac:dyDescent="0.2">
      <c r="A3702">
        <v>2773</v>
      </c>
      <c r="B3702" s="3" t="s">
        <v>2773</v>
      </c>
      <c r="C3702" s="3" t="s">
        <v>6883</v>
      </c>
      <c r="D3702" s="8">
        <v>530</v>
      </c>
      <c r="E3702" s="6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8312</v>
      </c>
      <c r="R3702" t="s">
        <v>8357</v>
      </c>
      <c r="S3702" s="14">
        <f t="shared" si="287"/>
        <v>42474.86482638889</v>
      </c>
      <c r="T3702" s="14">
        <f t="shared" si="288"/>
        <v>42484.86482638889</v>
      </c>
      <c r="U3702">
        <f t="shared" si="289"/>
        <v>2016</v>
      </c>
    </row>
    <row r="3703" spans="1:21" ht="48" x14ac:dyDescent="0.2">
      <c r="A3703">
        <v>1414</v>
      </c>
      <c r="B3703" s="3" t="s">
        <v>1415</v>
      </c>
      <c r="C3703" s="3" t="s">
        <v>5524</v>
      </c>
      <c r="D3703" s="8">
        <v>500</v>
      </c>
      <c r="E3703" s="6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8312</v>
      </c>
      <c r="R3703" t="s">
        <v>8349</v>
      </c>
      <c r="S3703" s="14">
        <f t="shared" si="287"/>
        <v>42708.25309027778</v>
      </c>
      <c r="T3703" s="14">
        <f t="shared" si="288"/>
        <v>42738.25309027778</v>
      </c>
      <c r="U3703">
        <f t="shared" si="289"/>
        <v>2016</v>
      </c>
    </row>
    <row r="3704" spans="1:21" ht="32" x14ac:dyDescent="0.2">
      <c r="A3704">
        <v>2422</v>
      </c>
      <c r="B3704" s="3" t="s">
        <v>2423</v>
      </c>
      <c r="C3704" s="3" t="s">
        <v>6532</v>
      </c>
      <c r="D3704" s="8">
        <v>500</v>
      </c>
      <c r="E3704" s="6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8320</v>
      </c>
      <c r="R3704" t="s">
        <v>8346</v>
      </c>
      <c r="S3704" s="14">
        <f t="shared" si="287"/>
        <v>42044.724953703699</v>
      </c>
      <c r="T3704" s="14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8">
        <v>500</v>
      </c>
      <c r="E3705" s="6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8324</v>
      </c>
      <c r="R3705" t="s">
        <v>8327</v>
      </c>
      <c r="S3705" s="14">
        <f t="shared" si="287"/>
        <v>41890.16269675926</v>
      </c>
      <c r="T3705" s="14">
        <f t="shared" si="288"/>
        <v>41920.16269675926</v>
      </c>
      <c r="U3705">
        <f t="shared" si="289"/>
        <v>2014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8322</v>
      </c>
      <c r="R3706" t="s">
        <v>8338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8" x14ac:dyDescent="0.2">
      <c r="A3707">
        <v>2960</v>
      </c>
      <c r="B3707" s="3" t="s">
        <v>2960</v>
      </c>
      <c r="C3707" s="3" t="s">
        <v>7070</v>
      </c>
      <c r="D3707" s="8">
        <v>30000000</v>
      </c>
      <c r="E3707" s="6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t="e">
        <f t="shared" si="286"/>
        <v>#DIV/0!</v>
      </c>
      <c r="Q3707" s="10" t="s">
        <v>8324</v>
      </c>
      <c r="R3707" t="s">
        <v>8325</v>
      </c>
      <c r="S3707" s="14">
        <f t="shared" si="287"/>
        <v>41863.757210648146</v>
      </c>
      <c r="T3707" s="14">
        <f t="shared" si="288"/>
        <v>41893.757210648146</v>
      </c>
      <c r="U3707">
        <f t="shared" si="289"/>
        <v>2014</v>
      </c>
    </row>
    <row r="3708" spans="1:21" ht="48" x14ac:dyDescent="0.2">
      <c r="A3708">
        <v>1460</v>
      </c>
      <c r="B3708" s="3" t="s">
        <v>1461</v>
      </c>
      <c r="C3708" s="3" t="s">
        <v>5570</v>
      </c>
      <c r="D3708" s="8">
        <v>25000000</v>
      </c>
      <c r="E3708" s="6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t="e">
        <f t="shared" si="286"/>
        <v>#DIV/0!</v>
      </c>
      <c r="Q3708" s="10" t="s">
        <v>8312</v>
      </c>
      <c r="R3708" t="s">
        <v>8349</v>
      </c>
      <c r="S3708" s="14">
        <f t="shared" si="287"/>
        <v>41915.896967592591</v>
      </c>
      <c r="T3708" s="14">
        <f t="shared" si="288"/>
        <v>41973.989583333328</v>
      </c>
      <c r="U3708">
        <f t="shared" si="289"/>
        <v>2014</v>
      </c>
    </row>
    <row r="3709" spans="1:21" ht="48" x14ac:dyDescent="0.2">
      <c r="A3709">
        <v>492</v>
      </c>
      <c r="B3709" s="3" t="s">
        <v>493</v>
      </c>
      <c r="C3709" s="3" t="s">
        <v>4602</v>
      </c>
      <c r="D3709" s="8">
        <v>10000000</v>
      </c>
      <c r="E3709" s="6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t="e">
        <f t="shared" si="286"/>
        <v>#DIV/0!</v>
      </c>
      <c r="Q3709" s="10" t="s">
        <v>8322</v>
      </c>
      <c r="R3709" t="s">
        <v>8340</v>
      </c>
      <c r="S3709" s="14">
        <f t="shared" si="287"/>
        <v>42596.03506944445</v>
      </c>
      <c r="T3709" s="14">
        <f t="shared" si="288"/>
        <v>42656.03506944445</v>
      </c>
      <c r="U3709">
        <f t="shared" si="289"/>
        <v>2016</v>
      </c>
    </row>
    <row r="3710" spans="1:21" ht="48" x14ac:dyDescent="0.2">
      <c r="A3710">
        <v>224</v>
      </c>
      <c r="B3710" s="3" t="s">
        <v>226</v>
      </c>
      <c r="C3710" s="3" t="s">
        <v>4334</v>
      </c>
      <c r="D3710" s="8">
        <v>6000000</v>
      </c>
      <c r="E3710" s="6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t="e">
        <f t="shared" si="286"/>
        <v>#DIV/0!</v>
      </c>
      <c r="Q3710" s="10" t="s">
        <v>8322</v>
      </c>
      <c r="R3710" t="s">
        <v>8326</v>
      </c>
      <c r="S3710" s="14">
        <f t="shared" si="287"/>
        <v>42135.235254629632</v>
      </c>
      <c r="T3710" s="14">
        <f t="shared" si="288"/>
        <v>42195.235254629632</v>
      </c>
      <c r="U3710">
        <f t="shared" si="289"/>
        <v>2015</v>
      </c>
    </row>
    <row r="3711" spans="1:21" ht="48" x14ac:dyDescent="0.2">
      <c r="A3711">
        <v>2950</v>
      </c>
      <c r="B3711" s="3" t="s">
        <v>2950</v>
      </c>
      <c r="C3711" s="3" t="s">
        <v>7060</v>
      </c>
      <c r="D3711" s="8">
        <v>5000000</v>
      </c>
      <c r="E3711" s="6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t="e">
        <f t="shared" si="286"/>
        <v>#DIV/0!</v>
      </c>
      <c r="Q3711" s="10" t="s">
        <v>8324</v>
      </c>
      <c r="R3711" t="s">
        <v>8325</v>
      </c>
      <c r="S3711" s="14">
        <f t="shared" si="287"/>
        <v>42362.36518518519</v>
      </c>
      <c r="T3711" s="14">
        <f t="shared" si="288"/>
        <v>42392.36518518519</v>
      </c>
      <c r="U3711">
        <f t="shared" si="289"/>
        <v>2015</v>
      </c>
    </row>
    <row r="3712" spans="1:21" ht="64" x14ac:dyDescent="0.2">
      <c r="A3712">
        <v>163</v>
      </c>
      <c r="B3712" s="3" t="s">
        <v>165</v>
      </c>
      <c r="C3712" s="3" t="s">
        <v>4273</v>
      </c>
      <c r="D3712" s="8">
        <v>2000000</v>
      </c>
      <c r="E3712" s="6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t="e">
        <f t="shared" si="286"/>
        <v>#DIV/0!</v>
      </c>
      <c r="Q3712" s="10" t="s">
        <v>8322</v>
      </c>
      <c r="R3712" t="s">
        <v>8326</v>
      </c>
      <c r="S3712" s="14">
        <f t="shared" si="287"/>
        <v>42243.961273148147</v>
      </c>
      <c r="T3712" s="14">
        <f t="shared" si="288"/>
        <v>42278</v>
      </c>
      <c r="U3712">
        <f t="shared" si="289"/>
        <v>2015</v>
      </c>
    </row>
    <row r="3713" spans="1:21" ht="48" x14ac:dyDescent="0.2">
      <c r="A3713">
        <v>195</v>
      </c>
      <c r="B3713" s="3" t="s">
        <v>197</v>
      </c>
      <c r="C3713" s="3" t="s">
        <v>4305</v>
      </c>
      <c r="D3713" s="8">
        <v>2000000</v>
      </c>
      <c r="E3713" s="6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t="e">
        <f t="shared" si="286"/>
        <v>#DIV/0!</v>
      </c>
      <c r="Q3713" s="10" t="s">
        <v>8322</v>
      </c>
      <c r="R3713" t="s">
        <v>8326</v>
      </c>
      <c r="S3713" s="14">
        <f t="shared" si="287"/>
        <v>42135.67050925926</v>
      </c>
      <c r="T3713" s="14">
        <f t="shared" si="288"/>
        <v>42195.67050925926</v>
      </c>
      <c r="U3713">
        <f t="shared" si="289"/>
        <v>2015</v>
      </c>
    </row>
    <row r="3714" spans="1:21" ht="48" x14ac:dyDescent="0.2">
      <c r="A3714">
        <v>223</v>
      </c>
      <c r="B3714" s="3" t="s">
        <v>225</v>
      </c>
      <c r="C3714" s="3" t="s">
        <v>4333</v>
      </c>
      <c r="D3714" s="8">
        <v>1500000</v>
      </c>
      <c r="E3714" s="6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t="e">
        <f t="shared" si="286"/>
        <v>#DIV/0!</v>
      </c>
      <c r="Q3714" s="10" t="s">
        <v>8322</v>
      </c>
      <c r="R3714" t="s">
        <v>8326</v>
      </c>
      <c r="S3714" s="14">
        <f t="shared" si="287"/>
        <v>42482.048032407409</v>
      </c>
      <c r="T3714" s="14">
        <f t="shared" si="288"/>
        <v>42512.045138888891</v>
      </c>
      <c r="U3714">
        <f t="shared" si="289"/>
        <v>2016</v>
      </c>
    </row>
    <row r="3715" spans="1:21" ht="48" x14ac:dyDescent="0.2">
      <c r="A3715">
        <v>231</v>
      </c>
      <c r="B3715" s="3" t="s">
        <v>233</v>
      </c>
      <c r="C3715" s="3" t="s">
        <v>4341</v>
      </c>
      <c r="D3715" s="8">
        <v>1500000</v>
      </c>
      <c r="E3715" s="6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8322</v>
      </c>
      <c r="R3715" t="s">
        <v>8326</v>
      </c>
      <c r="S3715" s="14">
        <f t="shared" ref="S3715:S3778" si="292">(((J3715/60)/60)/24)+DATE(1970,1,1)</f>
        <v>42341.958923611113</v>
      </c>
      <c r="T3715" s="14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x14ac:dyDescent="0.2">
      <c r="A3716">
        <v>3125</v>
      </c>
      <c r="B3716" s="3" t="s">
        <v>3125</v>
      </c>
      <c r="C3716" s="3" t="s">
        <v>7235</v>
      </c>
      <c r="D3716" s="8">
        <v>1500000</v>
      </c>
      <c r="E3716" s="6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t="e">
        <f t="shared" si="291"/>
        <v>#DIV/0!</v>
      </c>
      <c r="Q3716" s="10" t="s">
        <v>8324</v>
      </c>
      <c r="R3716" t="s">
        <v>8325</v>
      </c>
      <c r="S3716" s="14">
        <f t="shared" si="292"/>
        <v>42346.20685185185</v>
      </c>
      <c r="T3716" s="14">
        <f t="shared" si="293"/>
        <v>42376.20685185185</v>
      </c>
      <c r="U3716">
        <f t="shared" si="294"/>
        <v>2015</v>
      </c>
    </row>
    <row r="3717" spans="1:21" ht="16" x14ac:dyDescent="0.2">
      <c r="A3717">
        <v>3061</v>
      </c>
      <c r="B3717" s="3" t="s">
        <v>3061</v>
      </c>
      <c r="C3717" s="3" t="s">
        <v>7171</v>
      </c>
      <c r="D3717" s="8">
        <v>1000000</v>
      </c>
      <c r="E3717" s="6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t="e">
        <f t="shared" si="291"/>
        <v>#DIV/0!</v>
      </c>
      <c r="Q3717" s="10" t="s">
        <v>8324</v>
      </c>
      <c r="R3717" t="s">
        <v>8325</v>
      </c>
      <c r="S3717" s="14">
        <f t="shared" si="292"/>
        <v>41834.784120370372</v>
      </c>
      <c r="T3717" s="14">
        <f t="shared" si="293"/>
        <v>41864.784120370372</v>
      </c>
      <c r="U3717">
        <f t="shared" si="294"/>
        <v>2014</v>
      </c>
    </row>
    <row r="3718" spans="1:21" ht="48" x14ac:dyDescent="0.2">
      <c r="A3718">
        <v>2390</v>
      </c>
      <c r="B3718" s="3" t="s">
        <v>2391</v>
      </c>
      <c r="C3718" s="3" t="s">
        <v>6500</v>
      </c>
      <c r="D3718" s="8">
        <v>510000</v>
      </c>
      <c r="E3718" s="6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t="e">
        <f t="shared" si="291"/>
        <v>#DIV/0!</v>
      </c>
      <c r="Q3718" s="10" t="s">
        <v>8309</v>
      </c>
      <c r="R3718" t="s">
        <v>8343</v>
      </c>
      <c r="S3718" s="14">
        <f t="shared" si="292"/>
        <v>41968.262314814812</v>
      </c>
      <c r="T3718" s="14">
        <f t="shared" si="293"/>
        <v>42008.262314814812</v>
      </c>
      <c r="U3718">
        <f t="shared" si="294"/>
        <v>2014</v>
      </c>
    </row>
    <row r="3719" spans="1:21" ht="32" x14ac:dyDescent="0.2">
      <c r="A3719">
        <v>178</v>
      </c>
      <c r="B3719" s="3" t="s">
        <v>180</v>
      </c>
      <c r="C3719" s="3" t="s">
        <v>4288</v>
      </c>
      <c r="D3719" s="8">
        <v>500000</v>
      </c>
      <c r="E3719" s="6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8322</v>
      </c>
      <c r="R3719" t="s">
        <v>8326</v>
      </c>
      <c r="S3719" s="14">
        <f t="shared" si="292"/>
        <v>42304.955381944441</v>
      </c>
      <c r="T3719" s="14">
        <f t="shared" si="293"/>
        <v>42334.997048611112</v>
      </c>
      <c r="U3719">
        <f t="shared" si="294"/>
        <v>2015</v>
      </c>
    </row>
    <row r="3720" spans="1:21" ht="64" x14ac:dyDescent="0.2">
      <c r="A3720">
        <v>686</v>
      </c>
      <c r="B3720" s="3" t="s">
        <v>687</v>
      </c>
      <c r="C3720" s="3" t="s">
        <v>4796</v>
      </c>
      <c r="D3720" s="8">
        <v>500000</v>
      </c>
      <c r="E3720" s="6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t="e">
        <f t="shared" si="291"/>
        <v>#DIV/0!</v>
      </c>
      <c r="Q3720" s="10" t="s">
        <v>8309</v>
      </c>
      <c r="R3720" t="s">
        <v>8311</v>
      </c>
      <c r="S3720" s="14">
        <f t="shared" si="292"/>
        <v>42189.673263888893</v>
      </c>
      <c r="T3720" s="14">
        <f t="shared" si="293"/>
        <v>42219.673263888893</v>
      </c>
      <c r="U3720">
        <f t="shared" si="294"/>
        <v>2015</v>
      </c>
    </row>
    <row r="3721" spans="1:21" ht="48" x14ac:dyDescent="0.2">
      <c r="A3721">
        <v>1230</v>
      </c>
      <c r="B3721" s="3" t="s">
        <v>1231</v>
      </c>
      <c r="C3721" s="3" t="s">
        <v>5340</v>
      </c>
      <c r="D3721" s="8">
        <v>500000</v>
      </c>
      <c r="E3721" s="6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t="e">
        <f t="shared" si="291"/>
        <v>#DIV/0!</v>
      </c>
      <c r="Q3721" s="10" t="s">
        <v>8328</v>
      </c>
      <c r="R3721" t="s">
        <v>8355</v>
      </c>
      <c r="S3721" s="14">
        <f t="shared" si="292"/>
        <v>40568.972569444442</v>
      </c>
      <c r="T3721" s="14">
        <f t="shared" si="293"/>
        <v>40598.972569444442</v>
      </c>
      <c r="U3721">
        <f t="shared" si="294"/>
        <v>2011</v>
      </c>
    </row>
    <row r="3722" spans="1:21" ht="64" x14ac:dyDescent="0.2">
      <c r="A3722">
        <v>2642</v>
      </c>
      <c r="B3722" s="3" t="s">
        <v>2642</v>
      </c>
      <c r="C3722" s="3" t="s">
        <v>6752</v>
      </c>
      <c r="D3722" s="8">
        <v>500000</v>
      </c>
      <c r="E3722" s="6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t="e">
        <f t="shared" si="291"/>
        <v>#DIV/0!</v>
      </c>
      <c r="Q3722" s="10" t="s">
        <v>8309</v>
      </c>
      <c r="R3722" t="s">
        <v>8316</v>
      </c>
      <c r="S3722" s="14">
        <f t="shared" si="292"/>
        <v>42536.246620370366</v>
      </c>
      <c r="T3722" s="14">
        <f t="shared" si="293"/>
        <v>42566.289583333331</v>
      </c>
      <c r="U3722">
        <f t="shared" si="294"/>
        <v>2016</v>
      </c>
    </row>
    <row r="3723" spans="1:21" ht="48" x14ac:dyDescent="0.2">
      <c r="A3723">
        <v>2349</v>
      </c>
      <c r="B3723" s="3" t="s">
        <v>2350</v>
      </c>
      <c r="C3723" s="3" t="s">
        <v>6459</v>
      </c>
      <c r="D3723" s="8">
        <v>474900</v>
      </c>
      <c r="E3723" s="6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t="e">
        <f t="shared" si="291"/>
        <v>#DIV/0!</v>
      </c>
      <c r="Q3723" s="10" t="s">
        <v>8309</v>
      </c>
      <c r="R3723" t="s">
        <v>8343</v>
      </c>
      <c r="S3723" s="14">
        <f t="shared" si="292"/>
        <v>42198.775787037041</v>
      </c>
      <c r="T3723" s="14">
        <f t="shared" si="293"/>
        <v>42227.775787037041</v>
      </c>
      <c r="U3723">
        <f t="shared" si="294"/>
        <v>2015</v>
      </c>
    </row>
    <row r="3724" spans="1:21" ht="48" x14ac:dyDescent="0.2">
      <c r="A3724">
        <v>3885</v>
      </c>
      <c r="B3724" s="3" t="s">
        <v>3882</v>
      </c>
      <c r="C3724" s="3" t="s">
        <v>7994</v>
      </c>
      <c r="D3724" s="8">
        <v>375000</v>
      </c>
      <c r="E3724" s="6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t="e">
        <f t="shared" si="291"/>
        <v>#DIV/0!</v>
      </c>
      <c r="Q3724" s="10" t="s">
        <v>8324</v>
      </c>
      <c r="R3724" t="s">
        <v>8336</v>
      </c>
      <c r="S3724" s="14">
        <f t="shared" si="292"/>
        <v>42469.951284722221</v>
      </c>
      <c r="T3724" s="14">
        <f t="shared" si="293"/>
        <v>42499.951284722221</v>
      </c>
      <c r="U3724">
        <f t="shared" si="294"/>
        <v>2016</v>
      </c>
    </row>
    <row r="3725" spans="1:21" ht="48" x14ac:dyDescent="0.2">
      <c r="A3725">
        <v>233</v>
      </c>
      <c r="B3725" s="3" t="s">
        <v>235</v>
      </c>
      <c r="C3725" s="3" t="s">
        <v>4343</v>
      </c>
      <c r="D3725" s="8">
        <v>350000</v>
      </c>
      <c r="E3725" s="6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8322</v>
      </c>
      <c r="R3725" t="s">
        <v>8326</v>
      </c>
      <c r="S3725" s="14">
        <f t="shared" si="292"/>
        <v>42612.911712962959</v>
      </c>
      <c r="T3725" s="14">
        <f t="shared" si="293"/>
        <v>42642.911712962959</v>
      </c>
      <c r="U3725">
        <f t="shared" si="294"/>
        <v>2016</v>
      </c>
    </row>
    <row r="3726" spans="1:21" ht="48" x14ac:dyDescent="0.2">
      <c r="A3726">
        <v>1696</v>
      </c>
      <c r="B3726" s="3" t="s">
        <v>1697</v>
      </c>
      <c r="C3726" s="3" t="s">
        <v>5806</v>
      </c>
      <c r="D3726" s="8">
        <v>300000</v>
      </c>
      <c r="E3726" s="6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t="e">
        <f t="shared" si="291"/>
        <v>#DIV/0!</v>
      </c>
      <c r="Q3726" s="10" t="s">
        <v>8328</v>
      </c>
      <c r="R3726" t="s">
        <v>8331</v>
      </c>
      <c r="S3726" s="14">
        <f t="shared" si="292"/>
        <v>42796.069571759261</v>
      </c>
      <c r="T3726" s="14">
        <f t="shared" si="293"/>
        <v>42826.027905092589</v>
      </c>
      <c r="U3726">
        <f t="shared" si="294"/>
        <v>2017</v>
      </c>
    </row>
    <row r="3727" spans="1:21" ht="48" x14ac:dyDescent="0.2">
      <c r="A3727">
        <v>1861</v>
      </c>
      <c r="B3727" s="3" t="s">
        <v>1862</v>
      </c>
      <c r="C3727" s="3" t="s">
        <v>5971</v>
      </c>
      <c r="D3727" s="8">
        <v>250000</v>
      </c>
      <c r="E3727" s="6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t="e">
        <f t="shared" si="291"/>
        <v>#DIV/0!</v>
      </c>
      <c r="Q3727" s="10" t="s">
        <v>8317</v>
      </c>
      <c r="R3727" t="s">
        <v>8345</v>
      </c>
      <c r="S3727" s="14">
        <f t="shared" si="292"/>
        <v>42000.300243055557</v>
      </c>
      <c r="T3727" s="14">
        <f t="shared" si="293"/>
        <v>42030.300243055557</v>
      </c>
      <c r="U3727">
        <f t="shared" si="294"/>
        <v>2014</v>
      </c>
    </row>
    <row r="3728" spans="1:21" ht="48" x14ac:dyDescent="0.2">
      <c r="A3728">
        <v>140</v>
      </c>
      <c r="B3728" s="3" t="s">
        <v>142</v>
      </c>
      <c r="C3728" s="3" t="s">
        <v>4250</v>
      </c>
      <c r="D3728" s="8">
        <v>200000</v>
      </c>
      <c r="E3728" s="6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t="e">
        <f t="shared" si="291"/>
        <v>#DIV/0!</v>
      </c>
      <c r="Q3728" s="10" t="s">
        <v>8322</v>
      </c>
      <c r="R3728" t="s">
        <v>8338</v>
      </c>
      <c r="S3728" s="14">
        <f t="shared" si="292"/>
        <v>42053.198287037041</v>
      </c>
      <c r="T3728" s="14">
        <f t="shared" si="293"/>
        <v>42083.15662037037</v>
      </c>
      <c r="U3728">
        <f t="shared" si="294"/>
        <v>2015</v>
      </c>
    </row>
    <row r="3729" spans="1:21" ht="48" x14ac:dyDescent="0.2">
      <c r="A3729">
        <v>1448</v>
      </c>
      <c r="B3729" s="3" t="s">
        <v>1449</v>
      </c>
      <c r="C3729" s="3" t="s">
        <v>5558</v>
      </c>
      <c r="D3729" s="8">
        <v>200000</v>
      </c>
      <c r="E3729" s="6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t="e">
        <f t="shared" si="291"/>
        <v>#DIV/0!</v>
      </c>
      <c r="Q3729" s="10" t="s">
        <v>8312</v>
      </c>
      <c r="R3729" t="s">
        <v>8349</v>
      </c>
      <c r="S3729" s="14">
        <f t="shared" si="292"/>
        <v>42115.936550925922</v>
      </c>
      <c r="T3729" s="14">
        <f t="shared" si="293"/>
        <v>42146.225694444445</v>
      </c>
      <c r="U3729">
        <f t="shared" si="294"/>
        <v>2015</v>
      </c>
    </row>
    <row r="3730" spans="1:21" ht="48" x14ac:dyDescent="0.2">
      <c r="A3730">
        <v>1982</v>
      </c>
      <c r="B3730" s="3" t="s">
        <v>1983</v>
      </c>
      <c r="C3730" s="3" t="s">
        <v>6092</v>
      </c>
      <c r="D3730" s="8">
        <v>180000</v>
      </c>
      <c r="E3730" s="6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t="e">
        <f t="shared" si="291"/>
        <v>#DIV/0!</v>
      </c>
      <c r="Q3730" s="10" t="s">
        <v>8314</v>
      </c>
      <c r="R3730" t="s">
        <v>8354</v>
      </c>
      <c r="S3730" s="14">
        <f t="shared" si="292"/>
        <v>42678.586655092593</v>
      </c>
      <c r="T3730" s="14">
        <f t="shared" si="293"/>
        <v>42708.628321759257</v>
      </c>
      <c r="U3730">
        <f t="shared" si="294"/>
        <v>2016</v>
      </c>
    </row>
    <row r="3731" spans="1:21" ht="48" x14ac:dyDescent="0.2">
      <c r="A3731">
        <v>2513</v>
      </c>
      <c r="B3731" s="3" t="s">
        <v>2513</v>
      </c>
      <c r="C3731" s="3" t="s">
        <v>6623</v>
      </c>
      <c r="D3731" s="8">
        <v>180000</v>
      </c>
      <c r="E3731" s="6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t="e">
        <f t="shared" si="291"/>
        <v>#DIV/0!</v>
      </c>
      <c r="Q3731" s="10" t="s">
        <v>8320</v>
      </c>
      <c r="R3731" t="s">
        <v>8358</v>
      </c>
      <c r="S3731" s="14">
        <f t="shared" si="292"/>
        <v>42732.00681712963</v>
      </c>
      <c r="T3731" s="14">
        <f t="shared" si="293"/>
        <v>42792.00681712963</v>
      </c>
      <c r="U3731">
        <f t="shared" si="294"/>
        <v>2016</v>
      </c>
    </row>
    <row r="3732" spans="1:21" ht="48" x14ac:dyDescent="0.2">
      <c r="A3732">
        <v>2363</v>
      </c>
      <c r="B3732" s="3" t="s">
        <v>2364</v>
      </c>
      <c r="C3732" s="3" t="s">
        <v>6473</v>
      </c>
      <c r="D3732" s="8">
        <v>175000</v>
      </c>
      <c r="E3732" s="6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t="e">
        <f t="shared" si="291"/>
        <v>#DIV/0!</v>
      </c>
      <c r="Q3732" s="10" t="s">
        <v>8309</v>
      </c>
      <c r="R3732" t="s">
        <v>8343</v>
      </c>
      <c r="S3732" s="14">
        <f t="shared" si="292"/>
        <v>42322.011574074073</v>
      </c>
      <c r="T3732" s="14">
        <f t="shared" si="293"/>
        <v>42367.011574074073</v>
      </c>
      <c r="U3732">
        <f t="shared" si="294"/>
        <v>2015</v>
      </c>
    </row>
    <row r="3733" spans="1:21" ht="48" x14ac:dyDescent="0.2">
      <c r="A3733">
        <v>236</v>
      </c>
      <c r="B3733" s="3" t="s">
        <v>238</v>
      </c>
      <c r="C3733" s="3" t="s">
        <v>4346</v>
      </c>
      <c r="D3733" s="8">
        <v>150000</v>
      </c>
      <c r="E3733" s="6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8322</v>
      </c>
      <c r="R3733" t="s">
        <v>8326</v>
      </c>
      <c r="S3733" s="14">
        <f t="shared" si="292"/>
        <v>42321.08447916666</v>
      </c>
      <c r="T3733" s="14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8">
        <v>150000</v>
      </c>
      <c r="E3734" s="6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t="e">
        <f t="shared" si="291"/>
        <v>#DIV/0!</v>
      </c>
      <c r="Q3734" s="10" t="s">
        <v>8324</v>
      </c>
      <c r="R3734" t="s">
        <v>8327</v>
      </c>
      <c r="S3734" s="14">
        <f t="shared" si="292"/>
        <v>42171.743969907402</v>
      </c>
      <c r="T3734" s="14">
        <f t="shared" si="293"/>
        <v>42201.743969907402</v>
      </c>
      <c r="U3734">
        <f t="shared" si="294"/>
        <v>2015</v>
      </c>
    </row>
    <row r="3735" spans="1:21" ht="48" x14ac:dyDescent="0.2">
      <c r="A3735">
        <v>3636</v>
      </c>
      <c r="B3735" s="3" t="s">
        <v>3634</v>
      </c>
      <c r="C3735" s="3" t="s">
        <v>7746</v>
      </c>
      <c r="D3735" s="8">
        <v>150000</v>
      </c>
      <c r="E3735" s="6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t="e">
        <f t="shared" si="291"/>
        <v>#DIV/0!</v>
      </c>
      <c r="Q3735" s="10" t="s">
        <v>8324</v>
      </c>
      <c r="R3735" t="s">
        <v>8336</v>
      </c>
      <c r="S3735" s="14">
        <f t="shared" si="292"/>
        <v>42226.694780092599</v>
      </c>
      <c r="T3735" s="14">
        <f t="shared" si="293"/>
        <v>42261.694780092599</v>
      </c>
      <c r="U3735">
        <f t="shared" si="294"/>
        <v>2015</v>
      </c>
    </row>
    <row r="3736" spans="1:21" ht="48" x14ac:dyDescent="0.2">
      <c r="A3736">
        <v>1996</v>
      </c>
      <c r="B3736" s="3" t="s">
        <v>1997</v>
      </c>
      <c r="C3736" s="3" t="s">
        <v>6106</v>
      </c>
      <c r="D3736" s="8">
        <v>133800</v>
      </c>
      <c r="E3736" s="6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t="e">
        <f t="shared" si="291"/>
        <v>#DIV/0!</v>
      </c>
      <c r="Q3736" s="10" t="s">
        <v>8314</v>
      </c>
      <c r="R3736" t="s">
        <v>8354</v>
      </c>
      <c r="S3736" s="14">
        <f t="shared" si="292"/>
        <v>41800.819571759261</v>
      </c>
      <c r="T3736" s="14">
        <f t="shared" si="293"/>
        <v>41830.819571759261</v>
      </c>
      <c r="U3736">
        <f t="shared" si="294"/>
        <v>2014</v>
      </c>
    </row>
    <row r="3737" spans="1:21" ht="48" x14ac:dyDescent="0.2">
      <c r="A3737">
        <v>1445</v>
      </c>
      <c r="B3737" s="3" t="s">
        <v>1446</v>
      </c>
      <c r="C3737" s="3" t="s">
        <v>5555</v>
      </c>
      <c r="D3737" s="8">
        <v>130000</v>
      </c>
      <c r="E3737" s="6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t="e">
        <f t="shared" si="291"/>
        <v>#DIV/0!</v>
      </c>
      <c r="Q3737" s="10" t="s">
        <v>8312</v>
      </c>
      <c r="R3737" t="s">
        <v>8349</v>
      </c>
      <c r="S3737" s="14">
        <f t="shared" si="292"/>
        <v>42139.542303240742</v>
      </c>
      <c r="T3737" s="14">
        <f t="shared" si="293"/>
        <v>42169.542303240742</v>
      </c>
      <c r="U3737">
        <f t="shared" si="294"/>
        <v>2015</v>
      </c>
    </row>
    <row r="3738" spans="1:21" ht="80" x14ac:dyDescent="0.2">
      <c r="A3738">
        <v>1698</v>
      </c>
      <c r="B3738" s="3" t="s">
        <v>1699</v>
      </c>
      <c r="C3738" s="3" t="s">
        <v>5808</v>
      </c>
      <c r="D3738" s="8">
        <v>125000</v>
      </c>
      <c r="E3738" s="6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t="e">
        <f t="shared" si="291"/>
        <v>#DIV/0!</v>
      </c>
      <c r="Q3738" s="10" t="s">
        <v>8328</v>
      </c>
      <c r="R3738" t="s">
        <v>8331</v>
      </c>
      <c r="S3738" s="14">
        <f t="shared" si="292"/>
        <v>42796.207870370374</v>
      </c>
      <c r="T3738" s="14">
        <f t="shared" si="293"/>
        <v>42820.147916666669</v>
      </c>
      <c r="U3738">
        <f t="shared" si="294"/>
        <v>2017</v>
      </c>
    </row>
    <row r="3739" spans="1:21" ht="48" x14ac:dyDescent="0.2">
      <c r="A3739">
        <v>2397</v>
      </c>
      <c r="B3739" s="3" t="s">
        <v>2398</v>
      </c>
      <c r="C3739" s="3" t="s">
        <v>6507</v>
      </c>
      <c r="D3739" s="8">
        <v>124000</v>
      </c>
      <c r="E3739" s="6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t="e">
        <f t="shared" si="291"/>
        <v>#DIV/0!</v>
      </c>
      <c r="Q3739" s="10" t="s">
        <v>8309</v>
      </c>
      <c r="R3739" t="s">
        <v>8343</v>
      </c>
      <c r="S3739" s="14">
        <f t="shared" si="292"/>
        <v>41976.88490740741</v>
      </c>
      <c r="T3739" s="14">
        <f t="shared" si="293"/>
        <v>42006.88490740741</v>
      </c>
      <c r="U3739">
        <f t="shared" si="294"/>
        <v>2014</v>
      </c>
    </row>
    <row r="3740" spans="1:21" ht="32" x14ac:dyDescent="0.2">
      <c r="A3740">
        <v>2378</v>
      </c>
      <c r="B3740" s="3" t="s">
        <v>2379</v>
      </c>
      <c r="C3740" s="3" t="s">
        <v>6488</v>
      </c>
      <c r="D3740" s="8">
        <v>110000</v>
      </c>
      <c r="E3740" s="6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t="e">
        <f t="shared" si="291"/>
        <v>#DIV/0!</v>
      </c>
      <c r="Q3740" s="10" t="s">
        <v>8309</v>
      </c>
      <c r="R3740" t="s">
        <v>8343</v>
      </c>
      <c r="S3740" s="14">
        <f t="shared" si="292"/>
        <v>42213.013078703705</v>
      </c>
      <c r="T3740" s="14">
        <f t="shared" si="293"/>
        <v>42242.013078703705</v>
      </c>
      <c r="U3740">
        <f t="shared" si="294"/>
        <v>2015</v>
      </c>
    </row>
    <row r="3741" spans="1:21" ht="48" x14ac:dyDescent="0.2">
      <c r="A3741">
        <v>462</v>
      </c>
      <c r="B3741" s="3" t="s">
        <v>463</v>
      </c>
      <c r="C3741" s="3" t="s">
        <v>4572</v>
      </c>
      <c r="D3741" s="8">
        <v>100000</v>
      </c>
      <c r="E3741" s="6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t="e">
        <f t="shared" si="291"/>
        <v>#DIV/0!</v>
      </c>
      <c r="Q3741" s="10" t="s">
        <v>8322</v>
      </c>
      <c r="R3741" t="s">
        <v>8340</v>
      </c>
      <c r="S3741" s="14">
        <f t="shared" si="292"/>
        <v>40705.126631944448</v>
      </c>
      <c r="T3741" s="14">
        <f t="shared" si="293"/>
        <v>40765.126631944448</v>
      </c>
      <c r="U3741">
        <f t="shared" si="294"/>
        <v>2011</v>
      </c>
    </row>
    <row r="3742" spans="1:21" ht="48" x14ac:dyDescent="0.2">
      <c r="A3742">
        <v>582</v>
      </c>
      <c r="B3742" s="3" t="s">
        <v>583</v>
      </c>
      <c r="C3742" s="3" t="s">
        <v>4692</v>
      </c>
      <c r="D3742" s="8">
        <v>100000</v>
      </c>
      <c r="E3742" s="6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t="e">
        <f t="shared" si="291"/>
        <v>#DIV/0!</v>
      </c>
      <c r="Q3742" s="10" t="s">
        <v>8309</v>
      </c>
      <c r="R3742" t="s">
        <v>8343</v>
      </c>
      <c r="S3742" s="14">
        <f t="shared" si="292"/>
        <v>42055.739803240736</v>
      </c>
      <c r="T3742" s="14">
        <f t="shared" si="293"/>
        <v>42078.75</v>
      </c>
      <c r="U3742">
        <f t="shared" si="294"/>
        <v>2015</v>
      </c>
    </row>
    <row r="3743" spans="1:21" ht="48" x14ac:dyDescent="0.2">
      <c r="A3743">
        <v>637</v>
      </c>
      <c r="B3743" s="3" t="s">
        <v>638</v>
      </c>
      <c r="C3743" s="3" t="s">
        <v>4747</v>
      </c>
      <c r="D3743" s="8">
        <v>100000</v>
      </c>
      <c r="E3743" s="6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t="e">
        <f t="shared" si="291"/>
        <v>#DIV/0!</v>
      </c>
      <c r="Q3743" s="10" t="s">
        <v>8309</v>
      </c>
      <c r="R3743" t="s">
        <v>8343</v>
      </c>
      <c r="S3743" s="14">
        <f t="shared" si="292"/>
        <v>42762.962013888886</v>
      </c>
      <c r="T3743" s="14">
        <f t="shared" si="293"/>
        <v>42791.961111111115</v>
      </c>
      <c r="U3743">
        <f t="shared" si="294"/>
        <v>2017</v>
      </c>
    </row>
    <row r="3744" spans="1:21" ht="48" x14ac:dyDescent="0.2">
      <c r="A3744">
        <v>706</v>
      </c>
      <c r="B3744" s="3" t="s">
        <v>707</v>
      </c>
      <c r="C3744" s="3" t="s">
        <v>4816</v>
      </c>
      <c r="D3744" s="8">
        <v>100000</v>
      </c>
      <c r="E3744" s="6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t="e">
        <f t="shared" si="291"/>
        <v>#DIV/0!</v>
      </c>
      <c r="Q3744" s="10" t="s">
        <v>8309</v>
      </c>
      <c r="R3744" t="s">
        <v>8311</v>
      </c>
      <c r="S3744" s="14">
        <f t="shared" si="292"/>
        <v>42676.995173611111</v>
      </c>
      <c r="T3744" s="14">
        <f t="shared" si="293"/>
        <v>42718.777083333334</v>
      </c>
      <c r="U3744">
        <f t="shared" si="294"/>
        <v>2016</v>
      </c>
    </row>
    <row r="3745" spans="1:21" ht="48" x14ac:dyDescent="0.2">
      <c r="A3745">
        <v>911</v>
      </c>
      <c r="B3745" s="3" t="s">
        <v>912</v>
      </c>
      <c r="C3745" s="3" t="s">
        <v>5021</v>
      </c>
      <c r="D3745" s="8">
        <v>100000</v>
      </c>
      <c r="E3745" s="6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t="e">
        <f t="shared" si="291"/>
        <v>#DIV/0!</v>
      </c>
      <c r="Q3745" s="10" t="s">
        <v>8328</v>
      </c>
      <c r="R3745" t="s">
        <v>8351</v>
      </c>
      <c r="S3745" s="14">
        <f t="shared" si="292"/>
        <v>41642.005150462966</v>
      </c>
      <c r="T3745" s="14">
        <f t="shared" si="293"/>
        <v>41663.005150462966</v>
      </c>
      <c r="U3745">
        <f t="shared" si="294"/>
        <v>2014</v>
      </c>
    </row>
    <row r="3746" spans="1:21" ht="48" x14ac:dyDescent="0.2">
      <c r="A3746">
        <v>2511</v>
      </c>
      <c r="B3746" s="3" t="s">
        <v>2511</v>
      </c>
      <c r="C3746" s="3" t="s">
        <v>6621</v>
      </c>
      <c r="D3746" s="8">
        <v>100000</v>
      </c>
      <c r="E3746" s="6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t="e">
        <f t="shared" si="291"/>
        <v>#DIV/0!</v>
      </c>
      <c r="Q3746" s="10" t="s">
        <v>8320</v>
      </c>
      <c r="R3746" t="s">
        <v>8358</v>
      </c>
      <c r="S3746" s="14">
        <f t="shared" si="292"/>
        <v>42371.446909722217</v>
      </c>
      <c r="T3746" s="14">
        <f t="shared" si="293"/>
        <v>42401.446909722217</v>
      </c>
      <c r="U3746">
        <f t="shared" si="294"/>
        <v>2016</v>
      </c>
    </row>
    <row r="3747" spans="1:21" ht="48" x14ac:dyDescent="0.2">
      <c r="A3747">
        <v>2520</v>
      </c>
      <c r="B3747" s="3" t="s">
        <v>2520</v>
      </c>
      <c r="C3747" s="3" t="s">
        <v>6630</v>
      </c>
      <c r="D3747" s="8">
        <v>100000</v>
      </c>
      <c r="E3747" s="6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t="e">
        <f t="shared" si="291"/>
        <v>#DIV/0!</v>
      </c>
      <c r="Q3747" s="10" t="s">
        <v>8320</v>
      </c>
      <c r="R3747" t="s">
        <v>8358</v>
      </c>
      <c r="S3747" s="14">
        <f t="shared" si="292"/>
        <v>42612.600520833337</v>
      </c>
      <c r="T3747" s="14">
        <f t="shared" si="293"/>
        <v>42658.806249999994</v>
      </c>
      <c r="U3747">
        <f t="shared" si="294"/>
        <v>2016</v>
      </c>
    </row>
    <row r="3748" spans="1:21" ht="48" x14ac:dyDescent="0.2">
      <c r="A3748">
        <v>2561</v>
      </c>
      <c r="B3748" s="3" t="s">
        <v>2561</v>
      </c>
      <c r="C3748" s="3" t="s">
        <v>6671</v>
      </c>
      <c r="D3748" s="8">
        <v>100000</v>
      </c>
      <c r="E3748" s="6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t="e">
        <f t="shared" si="291"/>
        <v>#DIV/0!</v>
      </c>
      <c r="Q3748" s="10" t="s">
        <v>8320</v>
      </c>
      <c r="R3748" t="s">
        <v>8346</v>
      </c>
      <c r="S3748" s="14">
        <f t="shared" si="292"/>
        <v>42260.528807870374</v>
      </c>
      <c r="T3748" s="14">
        <f t="shared" si="293"/>
        <v>42290.528807870374</v>
      </c>
      <c r="U3748">
        <f t="shared" si="294"/>
        <v>2015</v>
      </c>
    </row>
    <row r="3749" spans="1:21" ht="32" x14ac:dyDescent="0.2">
      <c r="A3749">
        <v>2780</v>
      </c>
      <c r="B3749" s="3" t="s">
        <v>2780</v>
      </c>
      <c r="C3749" s="3" t="s">
        <v>6890</v>
      </c>
      <c r="D3749" s="8">
        <v>100000</v>
      </c>
      <c r="E3749" s="6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t="e">
        <f t="shared" si="291"/>
        <v>#DIV/0!</v>
      </c>
      <c r="Q3749" s="10" t="s">
        <v>8312</v>
      </c>
      <c r="R3749" t="s">
        <v>8357</v>
      </c>
      <c r="S3749" s="14">
        <f t="shared" si="292"/>
        <v>42774.447777777779</v>
      </c>
      <c r="T3749" s="14">
        <f t="shared" si="293"/>
        <v>42804.447777777779</v>
      </c>
      <c r="U3749">
        <f t="shared" si="294"/>
        <v>2017</v>
      </c>
    </row>
    <row r="3750" spans="1:21" ht="48" x14ac:dyDescent="0.2">
      <c r="A3750">
        <v>3127</v>
      </c>
      <c r="B3750" s="3" t="s">
        <v>3127</v>
      </c>
      <c r="C3750" s="3" t="s">
        <v>7237</v>
      </c>
      <c r="D3750" s="8">
        <v>100000</v>
      </c>
      <c r="E3750" s="6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t="e">
        <f t="shared" si="291"/>
        <v>#DIV/0!</v>
      </c>
      <c r="Q3750" s="10" t="s">
        <v>8324</v>
      </c>
      <c r="R3750" t="s">
        <v>8325</v>
      </c>
      <c r="S3750" s="14">
        <f t="shared" si="292"/>
        <v>42034.856817129628</v>
      </c>
      <c r="T3750" s="14">
        <f t="shared" si="293"/>
        <v>42064.856817129628</v>
      </c>
      <c r="U3750">
        <f t="shared" si="294"/>
        <v>2015</v>
      </c>
    </row>
    <row r="3751" spans="1:21" ht="48" x14ac:dyDescent="0.2">
      <c r="A3751">
        <v>3628</v>
      </c>
      <c r="B3751" s="3" t="s">
        <v>3626</v>
      </c>
      <c r="C3751" s="3" t="s">
        <v>7738</v>
      </c>
      <c r="D3751" s="8">
        <v>100000</v>
      </c>
      <c r="E3751" s="6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t="e">
        <f t="shared" si="291"/>
        <v>#DIV/0!</v>
      </c>
      <c r="Q3751" s="10" t="s">
        <v>8324</v>
      </c>
      <c r="R3751" t="s">
        <v>8336</v>
      </c>
      <c r="S3751" s="14">
        <f t="shared" si="292"/>
        <v>42291.833287037036</v>
      </c>
      <c r="T3751" s="14">
        <f t="shared" si="293"/>
        <v>42351.874953703707</v>
      </c>
      <c r="U3751">
        <f t="shared" si="294"/>
        <v>2015</v>
      </c>
    </row>
    <row r="3752" spans="1:21" ht="48" x14ac:dyDescent="0.2">
      <c r="A3752">
        <v>172</v>
      </c>
      <c r="B3752" s="3" t="s">
        <v>174</v>
      </c>
      <c r="C3752" s="3" t="s">
        <v>4282</v>
      </c>
      <c r="D3752" s="8">
        <v>95000</v>
      </c>
      <c r="E3752" s="6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t="e">
        <f t="shared" si="291"/>
        <v>#DIV/0!</v>
      </c>
      <c r="Q3752" s="10" t="s">
        <v>8322</v>
      </c>
      <c r="R3752" t="s">
        <v>8326</v>
      </c>
      <c r="S3752" s="14">
        <f t="shared" si="292"/>
        <v>42047.394942129627</v>
      </c>
      <c r="T3752" s="14">
        <f t="shared" si="293"/>
        <v>42082.353275462956</v>
      </c>
      <c r="U3752">
        <f t="shared" si="294"/>
        <v>2015</v>
      </c>
    </row>
    <row r="3753" spans="1:21" ht="48" x14ac:dyDescent="0.2">
      <c r="A3753">
        <v>2575</v>
      </c>
      <c r="B3753" s="3" t="s">
        <v>2575</v>
      </c>
      <c r="C3753" s="3" t="s">
        <v>6685</v>
      </c>
      <c r="D3753" s="8">
        <v>85000</v>
      </c>
      <c r="E3753" s="6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t="e">
        <f t="shared" si="291"/>
        <v>#DIV/0!</v>
      </c>
      <c r="Q3753" s="10" t="s">
        <v>8320</v>
      </c>
      <c r="R3753" t="s">
        <v>8346</v>
      </c>
      <c r="S3753" s="14">
        <f t="shared" si="292"/>
        <v>41986.108726851846</v>
      </c>
      <c r="T3753" s="14">
        <f t="shared" si="293"/>
        <v>42016.108726851846</v>
      </c>
      <c r="U3753">
        <f t="shared" si="294"/>
        <v>2014</v>
      </c>
    </row>
    <row r="3754" spans="1:21" ht="48" x14ac:dyDescent="0.2">
      <c r="A3754">
        <v>611</v>
      </c>
      <c r="B3754" s="3" t="s">
        <v>612</v>
      </c>
      <c r="C3754" s="3" t="s">
        <v>4721</v>
      </c>
      <c r="D3754" s="8">
        <v>80000</v>
      </c>
      <c r="E3754" s="6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t="e">
        <f t="shared" si="291"/>
        <v>#DIV/0!</v>
      </c>
      <c r="Q3754" s="10" t="s">
        <v>8309</v>
      </c>
      <c r="R3754" t="s">
        <v>8343</v>
      </c>
      <c r="S3754" s="14">
        <f t="shared" si="292"/>
        <v>42328.560613425929</v>
      </c>
      <c r="T3754" s="14">
        <f t="shared" si="293"/>
        <v>42388.560613425929</v>
      </c>
      <c r="U3754">
        <f t="shared" si="294"/>
        <v>2015</v>
      </c>
    </row>
    <row r="3755" spans="1:21" ht="48" x14ac:dyDescent="0.2">
      <c r="A3755">
        <v>2958</v>
      </c>
      <c r="B3755" s="3" t="s">
        <v>2958</v>
      </c>
      <c r="C3755" s="3" t="s">
        <v>7068</v>
      </c>
      <c r="D3755" s="8">
        <v>80000</v>
      </c>
      <c r="E3755" s="6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t="e">
        <f t="shared" si="291"/>
        <v>#DIV/0!</v>
      </c>
      <c r="Q3755" s="10" t="s">
        <v>8324</v>
      </c>
      <c r="R3755" t="s">
        <v>8325</v>
      </c>
      <c r="S3755" s="14">
        <f t="shared" si="292"/>
        <v>42438.779131944444</v>
      </c>
      <c r="T3755" s="14">
        <f t="shared" si="293"/>
        <v>42498.73746527778</v>
      </c>
      <c r="U3755">
        <f t="shared" si="294"/>
        <v>2016</v>
      </c>
    </row>
    <row r="3756" spans="1:21" ht="48" x14ac:dyDescent="0.2">
      <c r="A3756">
        <v>623</v>
      </c>
      <c r="B3756" s="3" t="s">
        <v>624</v>
      </c>
      <c r="C3756" s="3" t="s">
        <v>4733</v>
      </c>
      <c r="D3756" s="8">
        <v>75000</v>
      </c>
      <c r="E3756" s="6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t="e">
        <f t="shared" si="291"/>
        <v>#DIV/0!</v>
      </c>
      <c r="Q3756" s="10" t="s">
        <v>8309</v>
      </c>
      <c r="R3756" t="s">
        <v>8343</v>
      </c>
      <c r="S3756" s="14">
        <f t="shared" si="292"/>
        <v>42122.009224537032</v>
      </c>
      <c r="T3756" s="14">
        <f t="shared" si="293"/>
        <v>42152.009224537032</v>
      </c>
      <c r="U3756">
        <f t="shared" si="294"/>
        <v>2015</v>
      </c>
    </row>
    <row r="3757" spans="1:21" ht="48" x14ac:dyDescent="0.2">
      <c r="A3757">
        <v>3114</v>
      </c>
      <c r="B3757" s="3" t="s">
        <v>3114</v>
      </c>
      <c r="C3757" s="3" t="s">
        <v>7224</v>
      </c>
      <c r="D3757" s="8">
        <v>75000</v>
      </c>
      <c r="E3757" s="6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t="e">
        <f t="shared" si="291"/>
        <v>#DIV/0!</v>
      </c>
      <c r="Q3757" s="10" t="s">
        <v>8324</v>
      </c>
      <c r="R3757" t="s">
        <v>8325</v>
      </c>
      <c r="S3757" s="14">
        <f t="shared" si="292"/>
        <v>41843.632523148146</v>
      </c>
      <c r="T3757" s="14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8">
        <v>75000</v>
      </c>
      <c r="E3758" s="6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t="e">
        <f t="shared" si="291"/>
        <v>#DIV/0!</v>
      </c>
      <c r="Q3758" s="10" t="s">
        <v>8324</v>
      </c>
      <c r="R3758" t="s">
        <v>8327</v>
      </c>
      <c r="S3758" s="14">
        <f t="shared" si="292"/>
        <v>42495.722187499996</v>
      </c>
      <c r="T3758" s="14">
        <f t="shared" si="293"/>
        <v>42525.722187499996</v>
      </c>
      <c r="U3758">
        <f t="shared" si="294"/>
        <v>2016</v>
      </c>
    </row>
    <row r="3759" spans="1:21" ht="32" x14ac:dyDescent="0.2">
      <c r="A3759">
        <v>133</v>
      </c>
      <c r="B3759" s="3" t="s">
        <v>135</v>
      </c>
      <c r="C3759" s="3" t="s">
        <v>4244</v>
      </c>
      <c r="D3759" s="8">
        <v>71764</v>
      </c>
      <c r="E3759" s="6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t="e">
        <f t="shared" si="291"/>
        <v>#DIV/0!</v>
      </c>
      <c r="Q3759" s="10" t="s">
        <v>8322</v>
      </c>
      <c r="R3759" t="s">
        <v>8338</v>
      </c>
      <c r="S3759" s="14">
        <f t="shared" si="292"/>
        <v>42491.80768518518</v>
      </c>
      <c r="T3759" s="14">
        <f t="shared" si="293"/>
        <v>42521.729861111111</v>
      </c>
      <c r="U3759">
        <f t="shared" si="294"/>
        <v>2016</v>
      </c>
    </row>
    <row r="3760" spans="1:21" ht="48" x14ac:dyDescent="0.2">
      <c r="A3760">
        <v>602</v>
      </c>
      <c r="B3760" s="3" t="s">
        <v>603</v>
      </c>
      <c r="C3760" s="3" t="s">
        <v>4712</v>
      </c>
      <c r="D3760" s="8">
        <v>70000</v>
      </c>
      <c r="E3760" s="6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t="e">
        <f t="shared" si="291"/>
        <v>#DIV/0!</v>
      </c>
      <c r="Q3760" s="10" t="s">
        <v>8309</v>
      </c>
      <c r="R3760" t="s">
        <v>8343</v>
      </c>
      <c r="S3760" s="14">
        <f t="shared" si="292"/>
        <v>42143.79415509259</v>
      </c>
      <c r="T3760" s="14">
        <f t="shared" si="293"/>
        <v>42173.79415509259</v>
      </c>
      <c r="U3760">
        <f t="shared" si="294"/>
        <v>2015</v>
      </c>
    </row>
    <row r="3761" spans="1:21" ht="48" x14ac:dyDescent="0.2">
      <c r="A3761">
        <v>137</v>
      </c>
      <c r="B3761" s="3" t="s">
        <v>139</v>
      </c>
      <c r="C3761" s="3" t="s">
        <v>4247</v>
      </c>
      <c r="D3761" s="8">
        <v>55000</v>
      </c>
      <c r="E3761" s="6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t="e">
        <f t="shared" si="291"/>
        <v>#DIV/0!</v>
      </c>
      <c r="Q3761" s="10" t="s">
        <v>8322</v>
      </c>
      <c r="R3761" t="s">
        <v>8338</v>
      </c>
      <c r="S3761" s="14">
        <f t="shared" si="292"/>
        <v>42239.573993055557</v>
      </c>
      <c r="T3761" s="14">
        <f t="shared" si="293"/>
        <v>42289.573993055557</v>
      </c>
      <c r="U3761">
        <f t="shared" si="294"/>
        <v>2015</v>
      </c>
    </row>
    <row r="3762" spans="1:21" ht="48" x14ac:dyDescent="0.2">
      <c r="A3762">
        <v>208</v>
      </c>
      <c r="B3762" s="3" t="s">
        <v>210</v>
      </c>
      <c r="C3762" s="3" t="s">
        <v>4318</v>
      </c>
      <c r="D3762" s="8">
        <v>50000</v>
      </c>
      <c r="E3762" s="6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t="e">
        <f t="shared" si="291"/>
        <v>#DIV/0!</v>
      </c>
      <c r="Q3762" s="10" t="s">
        <v>8322</v>
      </c>
      <c r="R3762" t="s">
        <v>8326</v>
      </c>
      <c r="S3762" s="14">
        <f t="shared" si="292"/>
        <v>41959.369988425926</v>
      </c>
      <c r="T3762" s="14">
        <f t="shared" si="293"/>
        <v>41989.369988425926</v>
      </c>
      <c r="U3762">
        <f t="shared" si="294"/>
        <v>2014</v>
      </c>
    </row>
    <row r="3763" spans="1:21" ht="16" x14ac:dyDescent="0.2">
      <c r="A3763">
        <v>221</v>
      </c>
      <c r="B3763" s="3" t="s">
        <v>223</v>
      </c>
      <c r="C3763" s="3" t="s">
        <v>4331</v>
      </c>
      <c r="D3763" s="8">
        <v>50000</v>
      </c>
      <c r="E3763" s="6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t="e">
        <f t="shared" si="291"/>
        <v>#DIV/0!</v>
      </c>
      <c r="Q3763" s="10" t="s">
        <v>8322</v>
      </c>
      <c r="R3763" t="s">
        <v>8326</v>
      </c>
      <c r="S3763" s="14">
        <f t="shared" si="292"/>
        <v>42031.837546296301</v>
      </c>
      <c r="T3763" s="14">
        <f t="shared" si="293"/>
        <v>42091.79587962963</v>
      </c>
      <c r="U3763">
        <f t="shared" si="294"/>
        <v>2015</v>
      </c>
    </row>
    <row r="3764" spans="1:21" ht="48" x14ac:dyDescent="0.2">
      <c r="A3764">
        <v>487</v>
      </c>
      <c r="B3764" s="3" t="s">
        <v>488</v>
      </c>
      <c r="C3764" s="3" t="s">
        <v>4597</v>
      </c>
      <c r="D3764" s="8">
        <v>50000</v>
      </c>
      <c r="E3764" s="6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8322</v>
      </c>
      <c r="R3764" t="s">
        <v>8340</v>
      </c>
      <c r="S3764" s="14">
        <f t="shared" si="292"/>
        <v>42669.594837962963</v>
      </c>
      <c r="T3764" s="14">
        <f t="shared" si="293"/>
        <v>42729.636504629627</v>
      </c>
      <c r="U3764">
        <f t="shared" si="294"/>
        <v>2016</v>
      </c>
    </row>
    <row r="3765" spans="1:21" ht="48" x14ac:dyDescent="0.2">
      <c r="A3765">
        <v>562</v>
      </c>
      <c r="B3765" s="3" t="s">
        <v>563</v>
      </c>
      <c r="C3765" s="3" t="s">
        <v>4672</v>
      </c>
      <c r="D3765" s="8">
        <v>50000</v>
      </c>
      <c r="E3765" s="6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t="e">
        <f t="shared" si="291"/>
        <v>#DIV/0!</v>
      </c>
      <c r="Q3765" s="10" t="s">
        <v>8309</v>
      </c>
      <c r="R3765" t="s">
        <v>8343</v>
      </c>
      <c r="S3765" s="14">
        <f t="shared" si="292"/>
        <v>42692.389062500006</v>
      </c>
      <c r="T3765" s="14">
        <f t="shared" si="293"/>
        <v>42722.389062500006</v>
      </c>
      <c r="U3765">
        <f t="shared" si="294"/>
        <v>2016</v>
      </c>
    </row>
    <row r="3766" spans="1:21" ht="48" x14ac:dyDescent="0.2">
      <c r="A3766">
        <v>1234</v>
      </c>
      <c r="B3766" s="3" t="s">
        <v>1235</v>
      </c>
      <c r="C3766" s="3" t="s">
        <v>5344</v>
      </c>
      <c r="D3766" s="8">
        <v>50000</v>
      </c>
      <c r="E3766" s="6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t="e">
        <f t="shared" si="291"/>
        <v>#DIV/0!</v>
      </c>
      <c r="Q3766" s="10" t="s">
        <v>8328</v>
      </c>
      <c r="R3766" t="s">
        <v>8355</v>
      </c>
      <c r="S3766" s="14">
        <f t="shared" si="292"/>
        <v>42007.788680555561</v>
      </c>
      <c r="T3766" s="14">
        <f t="shared" si="293"/>
        <v>42037.788680555561</v>
      </c>
      <c r="U3766">
        <f t="shared" si="294"/>
        <v>2015</v>
      </c>
    </row>
    <row r="3767" spans="1:21" ht="48" x14ac:dyDescent="0.2">
      <c r="A3767">
        <v>1416</v>
      </c>
      <c r="B3767" s="3" t="s">
        <v>1417</v>
      </c>
      <c r="C3767" s="3" t="s">
        <v>5526</v>
      </c>
      <c r="D3767" s="8">
        <v>50000</v>
      </c>
      <c r="E3767" s="6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t="e">
        <f t="shared" si="291"/>
        <v>#DIV/0!</v>
      </c>
      <c r="Q3767" s="10" t="s">
        <v>8312</v>
      </c>
      <c r="R3767" t="s">
        <v>8349</v>
      </c>
      <c r="S3767" s="14">
        <f t="shared" si="292"/>
        <v>42299.926145833335</v>
      </c>
      <c r="T3767" s="14">
        <f t="shared" si="293"/>
        <v>42329.967812499999</v>
      </c>
      <c r="U3767">
        <f t="shared" si="294"/>
        <v>2015</v>
      </c>
    </row>
    <row r="3768" spans="1:21" ht="32" x14ac:dyDescent="0.2">
      <c r="A3768">
        <v>2350</v>
      </c>
      <c r="B3768" s="3" t="s">
        <v>2351</v>
      </c>
      <c r="C3768" s="3" t="s">
        <v>6460</v>
      </c>
      <c r="D3768" s="8">
        <v>50000</v>
      </c>
      <c r="E3768" s="6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t="e">
        <f t="shared" si="291"/>
        <v>#DIV/0!</v>
      </c>
      <c r="Q3768" s="10" t="s">
        <v>8309</v>
      </c>
      <c r="R3768" t="s">
        <v>8343</v>
      </c>
      <c r="S3768" s="14">
        <f t="shared" si="292"/>
        <v>42708.842245370368</v>
      </c>
      <c r="T3768" s="14">
        <f t="shared" si="293"/>
        <v>42738.842245370368</v>
      </c>
      <c r="U3768">
        <f t="shared" si="294"/>
        <v>2016</v>
      </c>
    </row>
    <row r="3769" spans="1:21" ht="48" x14ac:dyDescent="0.2">
      <c r="A3769">
        <v>2400</v>
      </c>
      <c r="B3769" s="3" t="s">
        <v>2401</v>
      </c>
      <c r="C3769" s="3" t="s">
        <v>6510</v>
      </c>
      <c r="D3769" s="8">
        <v>50000</v>
      </c>
      <c r="E3769" s="6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t="e">
        <f t="shared" si="291"/>
        <v>#DIV/0!</v>
      </c>
      <c r="Q3769" s="10" t="s">
        <v>8309</v>
      </c>
      <c r="R3769" t="s">
        <v>8343</v>
      </c>
      <c r="S3769" s="14">
        <f t="shared" si="292"/>
        <v>42444.268101851849</v>
      </c>
      <c r="T3769" s="14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8">
        <v>50000</v>
      </c>
      <c r="E3770" s="6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t="e">
        <f t="shared" si="291"/>
        <v>#DIV/0!</v>
      </c>
      <c r="Q3770" s="10" t="s">
        <v>8324</v>
      </c>
      <c r="R3770" t="s">
        <v>8327</v>
      </c>
      <c r="S3770" s="14">
        <f t="shared" si="292"/>
        <v>42037.986284722225</v>
      </c>
      <c r="T3770" s="14">
        <f t="shared" si="293"/>
        <v>42097.944618055553</v>
      </c>
      <c r="U3770">
        <f t="shared" si="294"/>
        <v>2015</v>
      </c>
    </row>
    <row r="3771" spans="1:21" ht="48" x14ac:dyDescent="0.2">
      <c r="A3771">
        <v>2945</v>
      </c>
      <c r="B3771" s="3" t="s">
        <v>2945</v>
      </c>
      <c r="C3771" s="3" t="s">
        <v>7055</v>
      </c>
      <c r="D3771" s="8">
        <v>50000</v>
      </c>
      <c r="E3771" s="6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t="e">
        <f t="shared" si="291"/>
        <v>#DIV/0!</v>
      </c>
      <c r="Q3771" s="10" t="s">
        <v>8324</v>
      </c>
      <c r="R3771" t="s">
        <v>8325</v>
      </c>
      <c r="S3771" s="14">
        <f t="shared" si="292"/>
        <v>42118.139583333337</v>
      </c>
      <c r="T3771" s="14">
        <f t="shared" si="293"/>
        <v>42148.139583333337</v>
      </c>
      <c r="U3771">
        <f t="shared" si="294"/>
        <v>2015</v>
      </c>
    </row>
    <row r="3772" spans="1:21" ht="48" x14ac:dyDescent="0.2">
      <c r="A3772">
        <v>3057</v>
      </c>
      <c r="B3772" s="3" t="s">
        <v>3057</v>
      </c>
      <c r="C3772" s="3" t="s">
        <v>7167</v>
      </c>
      <c r="D3772" s="8">
        <v>50000</v>
      </c>
      <c r="E3772" s="6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t="e">
        <f t="shared" si="291"/>
        <v>#DIV/0!</v>
      </c>
      <c r="Q3772" s="10" t="s">
        <v>8324</v>
      </c>
      <c r="R3772" t="s">
        <v>8325</v>
      </c>
      <c r="S3772" s="14">
        <f t="shared" si="292"/>
        <v>42433.650590277779</v>
      </c>
      <c r="T3772" s="14">
        <f t="shared" si="293"/>
        <v>42463.608923611115</v>
      </c>
      <c r="U3772">
        <f t="shared" si="294"/>
        <v>2016</v>
      </c>
    </row>
    <row r="3773" spans="1:21" ht="48" x14ac:dyDescent="0.2">
      <c r="A3773">
        <v>552</v>
      </c>
      <c r="B3773" s="3" t="s">
        <v>553</v>
      </c>
      <c r="C3773" s="3" t="s">
        <v>4662</v>
      </c>
      <c r="D3773" s="8">
        <v>45000</v>
      </c>
      <c r="E3773" s="6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t="e">
        <f t="shared" si="291"/>
        <v>#DIV/0!</v>
      </c>
      <c r="Q3773" s="10" t="s">
        <v>8309</v>
      </c>
      <c r="R3773" t="s">
        <v>8343</v>
      </c>
      <c r="S3773" s="14">
        <f t="shared" si="292"/>
        <v>42318.616851851853</v>
      </c>
      <c r="T3773" s="14">
        <f t="shared" si="293"/>
        <v>42378.616851851853</v>
      </c>
      <c r="U3773">
        <f t="shared" si="294"/>
        <v>2015</v>
      </c>
    </row>
    <row r="3774" spans="1:21" ht="16" x14ac:dyDescent="0.2">
      <c r="A3774">
        <v>2507</v>
      </c>
      <c r="B3774" s="3" t="s">
        <v>2507</v>
      </c>
      <c r="C3774" s="3" t="s">
        <v>6617</v>
      </c>
      <c r="D3774" s="8">
        <v>42850</v>
      </c>
      <c r="E3774" s="6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t="e">
        <f t="shared" si="291"/>
        <v>#DIV/0!</v>
      </c>
      <c r="Q3774" s="10" t="s">
        <v>8320</v>
      </c>
      <c r="R3774" t="s">
        <v>8358</v>
      </c>
      <c r="S3774" s="14">
        <f t="shared" si="292"/>
        <v>42105.072962962964</v>
      </c>
      <c r="T3774" s="14">
        <f t="shared" si="293"/>
        <v>42135.072962962964</v>
      </c>
      <c r="U3774">
        <f t="shared" si="294"/>
        <v>2015</v>
      </c>
    </row>
    <row r="3775" spans="1:21" ht="48" x14ac:dyDescent="0.2">
      <c r="A3775">
        <v>1058</v>
      </c>
      <c r="B3775" s="3" t="s">
        <v>1059</v>
      </c>
      <c r="C3775" s="3" t="s">
        <v>5168</v>
      </c>
      <c r="D3775" s="8">
        <v>40000</v>
      </c>
      <c r="E3775" s="6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t="e">
        <f t="shared" si="291"/>
        <v>#DIV/0!</v>
      </c>
      <c r="Q3775" s="10" t="s">
        <v>8347</v>
      </c>
      <c r="R3775" t="s">
        <v>8348</v>
      </c>
      <c r="S3775" s="14">
        <f t="shared" si="292"/>
        <v>42047.900960648149</v>
      </c>
      <c r="T3775" s="14">
        <f t="shared" si="293"/>
        <v>42089</v>
      </c>
      <c r="U3775">
        <f t="shared" si="294"/>
        <v>2015</v>
      </c>
    </row>
    <row r="3776" spans="1:21" ht="48" x14ac:dyDescent="0.2">
      <c r="A3776">
        <v>1131</v>
      </c>
      <c r="B3776" s="3" t="s">
        <v>1132</v>
      </c>
      <c r="C3776" s="3" t="s">
        <v>5241</v>
      </c>
      <c r="D3776" s="8">
        <v>40000</v>
      </c>
      <c r="E3776" s="6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t="e">
        <f t="shared" si="291"/>
        <v>#DIV/0!</v>
      </c>
      <c r="Q3776" s="10" t="s">
        <v>8317</v>
      </c>
      <c r="R3776" t="s">
        <v>8345</v>
      </c>
      <c r="S3776" s="14">
        <f t="shared" si="292"/>
        <v>42332.908194444448</v>
      </c>
      <c r="T3776" s="14">
        <f t="shared" si="293"/>
        <v>42362.908194444448</v>
      </c>
      <c r="U3776">
        <f t="shared" si="294"/>
        <v>2015</v>
      </c>
    </row>
    <row r="3777" spans="1:21" ht="48" x14ac:dyDescent="0.2">
      <c r="A3777">
        <v>1432</v>
      </c>
      <c r="B3777" s="3" t="s">
        <v>1433</v>
      </c>
      <c r="C3777" s="3" t="s">
        <v>5542</v>
      </c>
      <c r="D3777" s="8">
        <v>40000</v>
      </c>
      <c r="E3777" s="6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t="e">
        <f t="shared" si="291"/>
        <v>#DIV/0!</v>
      </c>
      <c r="Q3777" s="10" t="s">
        <v>8312</v>
      </c>
      <c r="R3777" t="s">
        <v>8349</v>
      </c>
      <c r="S3777" s="14">
        <f t="shared" si="292"/>
        <v>42175.780416666668</v>
      </c>
      <c r="T3777" s="14">
        <f t="shared" si="293"/>
        <v>42205.780416666668</v>
      </c>
      <c r="U3777">
        <f t="shared" si="294"/>
        <v>2015</v>
      </c>
    </row>
    <row r="3778" spans="1:21" ht="48" x14ac:dyDescent="0.2">
      <c r="A3778">
        <v>2564</v>
      </c>
      <c r="B3778" s="3" t="s">
        <v>2564</v>
      </c>
      <c r="C3778" s="3" t="s">
        <v>6674</v>
      </c>
      <c r="D3778" s="8">
        <v>40000</v>
      </c>
      <c r="E3778" s="6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t="e">
        <f t="shared" si="291"/>
        <v>#DIV/0!</v>
      </c>
      <c r="Q3778" s="10" t="s">
        <v>8320</v>
      </c>
      <c r="R3778" t="s">
        <v>8346</v>
      </c>
      <c r="S3778" s="14">
        <f t="shared" si="292"/>
        <v>41822.040497685186</v>
      </c>
      <c r="T3778" s="14">
        <f t="shared" si="293"/>
        <v>41852.040497685186</v>
      </c>
      <c r="U3778">
        <f t="shared" si="294"/>
        <v>2014</v>
      </c>
    </row>
    <row r="3779" spans="1:21" ht="48" x14ac:dyDescent="0.2">
      <c r="A3779">
        <v>1459</v>
      </c>
      <c r="B3779" s="3" t="s">
        <v>1460</v>
      </c>
      <c r="C3779" s="3" t="s">
        <v>5569</v>
      </c>
      <c r="D3779" s="8">
        <v>37000</v>
      </c>
      <c r="E3779" s="6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8312</v>
      </c>
      <c r="R3779" t="s">
        <v>8349</v>
      </c>
      <c r="S3779" s="14">
        <f t="shared" ref="S3779:S3842" si="297">(((J3779/60)/60)/24)+DATE(1970,1,1)</f>
        <v>42312.204814814817</v>
      </c>
      <c r="T3779" s="14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x14ac:dyDescent="0.2">
      <c r="A3780">
        <v>2504</v>
      </c>
      <c r="B3780" s="3" t="s">
        <v>2504</v>
      </c>
      <c r="C3780" s="3" t="s">
        <v>6614</v>
      </c>
      <c r="D3780" s="8">
        <v>35000</v>
      </c>
      <c r="E3780" s="6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t="e">
        <f t="shared" si="296"/>
        <v>#DIV/0!</v>
      </c>
      <c r="Q3780" s="10" t="s">
        <v>8320</v>
      </c>
      <c r="R3780" t="s">
        <v>8358</v>
      </c>
      <c r="S3780" s="14">
        <f t="shared" si="297"/>
        <v>41928.015439814815</v>
      </c>
      <c r="T3780" s="14">
        <f t="shared" si="298"/>
        <v>41958.057106481487</v>
      </c>
      <c r="U3780">
        <f t="shared" si="299"/>
        <v>2014</v>
      </c>
    </row>
    <row r="3781" spans="1:21" ht="48" x14ac:dyDescent="0.2">
      <c r="A3781">
        <v>2566</v>
      </c>
      <c r="B3781" s="3" t="s">
        <v>2566</v>
      </c>
      <c r="C3781" s="3" t="s">
        <v>6676</v>
      </c>
      <c r="D3781" s="8">
        <v>35000</v>
      </c>
      <c r="E3781" s="6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t="e">
        <f t="shared" si="296"/>
        <v>#DIV/0!</v>
      </c>
      <c r="Q3781" s="10" t="s">
        <v>8320</v>
      </c>
      <c r="R3781" t="s">
        <v>8346</v>
      </c>
      <c r="S3781" s="14">
        <f t="shared" si="297"/>
        <v>41842.980879629627</v>
      </c>
      <c r="T3781" s="14">
        <f t="shared" si="298"/>
        <v>41872.980879629627</v>
      </c>
      <c r="U3781">
        <f t="shared" si="299"/>
        <v>2014</v>
      </c>
    </row>
    <row r="3782" spans="1:21" ht="48" x14ac:dyDescent="0.2">
      <c r="A3782">
        <v>2395</v>
      </c>
      <c r="B3782" s="3" t="s">
        <v>2396</v>
      </c>
      <c r="C3782" s="3" t="s">
        <v>6505</v>
      </c>
      <c r="D3782" s="8">
        <v>33000</v>
      </c>
      <c r="E3782" s="6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8309</v>
      </c>
      <c r="R3782" t="s">
        <v>8343</v>
      </c>
      <c r="S3782" s="14">
        <f t="shared" si="297"/>
        <v>42717.121377314819</v>
      </c>
      <c r="T3782" s="14">
        <f t="shared" si="298"/>
        <v>42745.372916666667</v>
      </c>
      <c r="U3782">
        <f t="shared" si="299"/>
        <v>2016</v>
      </c>
    </row>
    <row r="3783" spans="1:21" ht="48" x14ac:dyDescent="0.2">
      <c r="A3783">
        <v>493</v>
      </c>
      <c r="B3783" s="3" t="s">
        <v>494</v>
      </c>
      <c r="C3783" s="3" t="s">
        <v>4603</v>
      </c>
      <c r="D3783" s="8">
        <v>30000</v>
      </c>
      <c r="E3783" s="6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t="e">
        <f t="shared" si="296"/>
        <v>#DIV/0!</v>
      </c>
      <c r="Q3783" s="10" t="s">
        <v>8322</v>
      </c>
      <c r="R3783" t="s">
        <v>8340</v>
      </c>
      <c r="S3783" s="14">
        <f t="shared" si="297"/>
        <v>42114.726134259254</v>
      </c>
      <c r="T3783" s="14">
        <f t="shared" si="298"/>
        <v>42144.726134259254</v>
      </c>
      <c r="U3783">
        <f t="shared" si="299"/>
        <v>2015</v>
      </c>
    </row>
    <row r="3784" spans="1:21" ht="16" x14ac:dyDescent="0.2">
      <c r="A3784">
        <v>1569</v>
      </c>
      <c r="B3784" s="3" t="s">
        <v>1570</v>
      </c>
      <c r="C3784" s="3" t="s">
        <v>5679</v>
      </c>
      <c r="D3784" s="8">
        <v>30000</v>
      </c>
      <c r="E3784" s="6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t="e">
        <f t="shared" si="296"/>
        <v>#DIV/0!</v>
      </c>
      <c r="Q3784" s="10" t="s">
        <v>8312</v>
      </c>
      <c r="R3784" t="s">
        <v>8350</v>
      </c>
      <c r="S3784" s="14">
        <f t="shared" si="297"/>
        <v>41389.679560185185</v>
      </c>
      <c r="T3784" s="14">
        <f t="shared" si="298"/>
        <v>41419.679560185185</v>
      </c>
      <c r="U3784">
        <f t="shared" si="299"/>
        <v>2013</v>
      </c>
    </row>
    <row r="3785" spans="1:21" ht="32" x14ac:dyDescent="0.2">
      <c r="A3785">
        <v>2379</v>
      </c>
      <c r="B3785" s="3" t="s">
        <v>2380</v>
      </c>
      <c r="C3785" s="3" t="s">
        <v>6489</v>
      </c>
      <c r="D3785" s="8">
        <v>30000</v>
      </c>
      <c r="E3785" s="6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8309</v>
      </c>
      <c r="R3785" t="s">
        <v>8343</v>
      </c>
      <c r="S3785" s="14">
        <f t="shared" si="297"/>
        <v>42237.016388888893</v>
      </c>
      <c r="T3785" s="14">
        <f t="shared" si="298"/>
        <v>42282.016388888893</v>
      </c>
      <c r="U3785">
        <f t="shared" si="299"/>
        <v>2015</v>
      </c>
    </row>
    <row r="3786" spans="1:21" ht="48" x14ac:dyDescent="0.2">
      <c r="A3786">
        <v>2386</v>
      </c>
      <c r="B3786" s="3" t="s">
        <v>2387</v>
      </c>
      <c r="C3786" s="3" t="s">
        <v>6496</v>
      </c>
      <c r="D3786" s="8">
        <v>30000</v>
      </c>
      <c r="E3786" s="6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8309</v>
      </c>
      <c r="R3786" t="s">
        <v>8343</v>
      </c>
      <c r="S3786" s="14">
        <f t="shared" si="297"/>
        <v>41954.838240740741</v>
      </c>
      <c r="T3786" s="14">
        <f t="shared" si="298"/>
        <v>42014.838240740741</v>
      </c>
      <c r="U3786">
        <f t="shared" si="299"/>
        <v>2014</v>
      </c>
    </row>
    <row r="3787" spans="1:21" ht="48" x14ac:dyDescent="0.2">
      <c r="A3787">
        <v>2572</v>
      </c>
      <c r="B3787" s="3" t="s">
        <v>2572</v>
      </c>
      <c r="C3787" s="3" t="s">
        <v>6682</v>
      </c>
      <c r="D3787" s="8">
        <v>30000</v>
      </c>
      <c r="E3787" s="6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t="e">
        <f t="shared" si="296"/>
        <v>#DIV/0!</v>
      </c>
      <c r="Q3787" s="10" t="s">
        <v>8320</v>
      </c>
      <c r="R3787" t="s">
        <v>8346</v>
      </c>
      <c r="S3787" s="14">
        <f t="shared" si="297"/>
        <v>42077.119409722218</v>
      </c>
      <c r="T3787" s="14">
        <f t="shared" si="298"/>
        <v>42107.119409722218</v>
      </c>
      <c r="U3787">
        <f t="shared" si="299"/>
        <v>2015</v>
      </c>
    </row>
    <row r="3788" spans="1:21" ht="48" x14ac:dyDescent="0.2">
      <c r="A3788">
        <v>2686</v>
      </c>
      <c r="B3788" s="3" t="s">
        <v>2686</v>
      </c>
      <c r="C3788" s="3" t="s">
        <v>6796</v>
      </c>
      <c r="D3788" s="8">
        <v>30000</v>
      </c>
      <c r="E3788" s="6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t="e">
        <f t="shared" si="296"/>
        <v>#DIV/0!</v>
      </c>
      <c r="Q3788" s="10" t="s">
        <v>8320</v>
      </c>
      <c r="R3788" t="s">
        <v>8346</v>
      </c>
      <c r="S3788" s="14">
        <f t="shared" si="297"/>
        <v>41892.974803240737</v>
      </c>
      <c r="T3788" s="14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8">
        <v>30000</v>
      </c>
      <c r="E3789" s="6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t="e">
        <f t="shared" si="296"/>
        <v>#DIV/0!</v>
      </c>
      <c r="Q3789" s="10" t="s">
        <v>8324</v>
      </c>
      <c r="R3789" t="s">
        <v>8327</v>
      </c>
      <c r="S3789" s="14">
        <f t="shared" si="297"/>
        <v>41922.535185185188</v>
      </c>
      <c r="T3789" s="14">
        <f t="shared" si="298"/>
        <v>41930.207638888889</v>
      </c>
      <c r="U3789">
        <f t="shared" si="299"/>
        <v>2014</v>
      </c>
    </row>
    <row r="3790" spans="1:21" ht="48" x14ac:dyDescent="0.2">
      <c r="A3790">
        <v>3875</v>
      </c>
      <c r="B3790" s="3" t="s">
        <v>3872</v>
      </c>
      <c r="C3790" s="3" t="s">
        <v>7984</v>
      </c>
      <c r="D3790" s="8">
        <v>30000</v>
      </c>
      <c r="E3790" s="6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t="e">
        <f t="shared" si="296"/>
        <v>#DIV/0!</v>
      </c>
      <c r="Q3790" s="10" t="s">
        <v>8324</v>
      </c>
      <c r="R3790" t="s">
        <v>8336</v>
      </c>
      <c r="S3790" s="14">
        <f t="shared" si="297"/>
        <v>42615.346817129626</v>
      </c>
      <c r="T3790" s="14">
        <f t="shared" si="298"/>
        <v>42616.416666666672</v>
      </c>
      <c r="U3790">
        <f t="shared" si="299"/>
        <v>2016</v>
      </c>
    </row>
    <row r="3791" spans="1:21" ht="48" x14ac:dyDescent="0.2">
      <c r="A3791">
        <v>3882</v>
      </c>
      <c r="B3791" s="3" t="s">
        <v>3879</v>
      </c>
      <c r="C3791" s="3" t="s">
        <v>7991</v>
      </c>
      <c r="D3791" s="8">
        <v>30000</v>
      </c>
      <c r="E3791" s="6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t="e">
        <f t="shared" si="296"/>
        <v>#DIV/0!</v>
      </c>
      <c r="Q3791" s="10" t="s">
        <v>8324</v>
      </c>
      <c r="R3791" t="s">
        <v>8336</v>
      </c>
      <c r="S3791" s="14">
        <f t="shared" si="297"/>
        <v>42373.983449074076</v>
      </c>
      <c r="T3791" s="14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8">
        <v>30000</v>
      </c>
      <c r="E3792" s="6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t="e">
        <f t="shared" si="296"/>
        <v>#DIV/0!</v>
      </c>
      <c r="Q3792" s="10" t="s">
        <v>8324</v>
      </c>
      <c r="R3792" t="s">
        <v>8327</v>
      </c>
      <c r="S3792" s="14">
        <f t="shared" si="297"/>
        <v>41829.325497685182</v>
      </c>
      <c r="T3792" s="14">
        <f t="shared" si="298"/>
        <v>41889.325497685182</v>
      </c>
      <c r="U3792">
        <f t="shared" si="299"/>
        <v>2014</v>
      </c>
    </row>
    <row r="3793" spans="1:21" ht="48" x14ac:dyDescent="0.2">
      <c r="A3793">
        <v>227</v>
      </c>
      <c r="B3793" s="3" t="s">
        <v>229</v>
      </c>
      <c r="C3793" s="3" t="s">
        <v>4337</v>
      </c>
      <c r="D3793" s="8">
        <v>28000</v>
      </c>
      <c r="E3793" s="6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t="e">
        <f t="shared" si="296"/>
        <v>#DIV/0!</v>
      </c>
      <c r="Q3793" s="10" t="s">
        <v>8322</v>
      </c>
      <c r="R3793" t="s">
        <v>8326</v>
      </c>
      <c r="S3793" s="14">
        <f t="shared" si="297"/>
        <v>42164.893993055557</v>
      </c>
      <c r="T3793" s="14">
        <f t="shared" si="298"/>
        <v>42194.893993055557</v>
      </c>
      <c r="U3793">
        <f t="shared" si="299"/>
        <v>2015</v>
      </c>
    </row>
    <row r="3794" spans="1:21" ht="32" x14ac:dyDescent="0.2">
      <c r="A3794">
        <v>2357</v>
      </c>
      <c r="B3794" s="3" t="s">
        <v>2358</v>
      </c>
      <c r="C3794" s="3" t="s">
        <v>6467</v>
      </c>
      <c r="D3794" s="8">
        <v>27000</v>
      </c>
      <c r="E3794" s="6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8309</v>
      </c>
      <c r="R3794" t="s">
        <v>8343</v>
      </c>
      <c r="S3794" s="14">
        <f t="shared" si="297"/>
        <v>42264.620115740734</v>
      </c>
      <c r="T3794" s="14">
        <f t="shared" si="298"/>
        <v>42294.620115740734</v>
      </c>
      <c r="U3794">
        <f t="shared" si="299"/>
        <v>2015</v>
      </c>
    </row>
    <row r="3795" spans="1:21" ht="48" x14ac:dyDescent="0.2">
      <c r="A3795">
        <v>238</v>
      </c>
      <c r="B3795" s="3" t="s">
        <v>240</v>
      </c>
      <c r="C3795" s="3" t="s">
        <v>4348</v>
      </c>
      <c r="D3795" s="8">
        <v>26000</v>
      </c>
      <c r="E3795" s="6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t="e">
        <f t="shared" si="296"/>
        <v>#DIV/0!</v>
      </c>
      <c r="Q3795" s="10" t="s">
        <v>8322</v>
      </c>
      <c r="R3795" t="s">
        <v>8326</v>
      </c>
      <c r="S3795" s="14">
        <f t="shared" si="297"/>
        <v>42713.962499999994</v>
      </c>
      <c r="T3795" s="14">
        <f t="shared" si="298"/>
        <v>42734.375</v>
      </c>
      <c r="U3795">
        <f t="shared" si="299"/>
        <v>2016</v>
      </c>
    </row>
    <row r="3796" spans="1:21" ht="48" x14ac:dyDescent="0.2">
      <c r="A3796">
        <v>209</v>
      </c>
      <c r="B3796" s="3" t="s">
        <v>211</v>
      </c>
      <c r="C3796" s="3" t="s">
        <v>4319</v>
      </c>
      <c r="D3796" s="8">
        <v>25000</v>
      </c>
      <c r="E3796" s="6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t="e">
        <f t="shared" si="296"/>
        <v>#DIV/0!</v>
      </c>
      <c r="Q3796" s="10" t="s">
        <v>8322</v>
      </c>
      <c r="R3796" t="s">
        <v>8326</v>
      </c>
      <c r="S3796" s="14">
        <f t="shared" si="297"/>
        <v>42165.922858796301</v>
      </c>
      <c r="T3796" s="14">
        <f t="shared" si="298"/>
        <v>42195.922858796301</v>
      </c>
      <c r="U3796">
        <f t="shared" si="299"/>
        <v>2015</v>
      </c>
    </row>
    <row r="3797" spans="1:21" ht="48" x14ac:dyDescent="0.2">
      <c r="A3797">
        <v>565</v>
      </c>
      <c r="B3797" s="3" t="s">
        <v>566</v>
      </c>
      <c r="C3797" s="3" t="s">
        <v>4675</v>
      </c>
      <c r="D3797" s="8">
        <v>25000</v>
      </c>
      <c r="E3797" s="6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8309</v>
      </c>
      <c r="R3797" t="s">
        <v>8343</v>
      </c>
      <c r="S3797" s="14">
        <f t="shared" si="297"/>
        <v>42165.785289351858</v>
      </c>
      <c r="T3797" s="14">
        <f t="shared" si="298"/>
        <v>42195.785289351858</v>
      </c>
      <c r="U3797">
        <f t="shared" si="299"/>
        <v>2015</v>
      </c>
    </row>
    <row r="3798" spans="1:21" ht="48" x14ac:dyDescent="0.2">
      <c r="A3798">
        <v>625</v>
      </c>
      <c r="B3798" s="3" t="s">
        <v>626</v>
      </c>
      <c r="C3798" s="3" t="s">
        <v>4735</v>
      </c>
      <c r="D3798" s="8">
        <v>25000</v>
      </c>
      <c r="E3798" s="6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8309</v>
      </c>
      <c r="R3798" t="s">
        <v>8343</v>
      </c>
      <c r="S3798" s="14">
        <f t="shared" si="297"/>
        <v>42790.895567129628</v>
      </c>
      <c r="T3798" s="14">
        <f t="shared" si="298"/>
        <v>42820.853900462964</v>
      </c>
      <c r="U3798">
        <f t="shared" si="299"/>
        <v>2017</v>
      </c>
    </row>
    <row r="3799" spans="1:21" ht="32" x14ac:dyDescent="0.2">
      <c r="A3799">
        <v>1120</v>
      </c>
      <c r="B3799" s="3" t="s">
        <v>1121</v>
      </c>
      <c r="C3799" s="3" t="s">
        <v>5230</v>
      </c>
      <c r="D3799" s="8">
        <v>25000</v>
      </c>
      <c r="E3799" s="6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t="e">
        <f t="shared" si="296"/>
        <v>#DIV/0!</v>
      </c>
      <c r="Q3799" s="10" t="s">
        <v>8317</v>
      </c>
      <c r="R3799" t="s">
        <v>8335</v>
      </c>
      <c r="S3799" s="14">
        <f t="shared" si="297"/>
        <v>40799.872685185182</v>
      </c>
      <c r="T3799" s="14">
        <f t="shared" si="298"/>
        <v>40844.872685185182</v>
      </c>
      <c r="U3799">
        <f t="shared" si="299"/>
        <v>2011</v>
      </c>
    </row>
    <row r="3800" spans="1:21" ht="48" x14ac:dyDescent="0.2">
      <c r="A3800">
        <v>1147</v>
      </c>
      <c r="B3800" s="3" t="s">
        <v>1148</v>
      </c>
      <c r="C3800" s="3" t="s">
        <v>5257</v>
      </c>
      <c r="D3800" s="8">
        <v>25000</v>
      </c>
      <c r="E3800" s="6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t="e">
        <f t="shared" si="296"/>
        <v>#DIV/0!</v>
      </c>
      <c r="Q3800" s="10" t="s">
        <v>8320</v>
      </c>
      <c r="R3800" t="s">
        <v>8346</v>
      </c>
      <c r="S3800" s="14">
        <f t="shared" si="297"/>
        <v>41871.972025462965</v>
      </c>
      <c r="T3800" s="14">
        <f t="shared" si="298"/>
        <v>41931.972025462965</v>
      </c>
      <c r="U3800">
        <f t="shared" si="299"/>
        <v>2014</v>
      </c>
    </row>
    <row r="3801" spans="1:21" ht="48" x14ac:dyDescent="0.2">
      <c r="A3801">
        <v>1151</v>
      </c>
      <c r="B3801" s="3" t="s">
        <v>1152</v>
      </c>
      <c r="C3801" s="3" t="s">
        <v>5261</v>
      </c>
      <c r="D3801" s="8">
        <v>25000</v>
      </c>
      <c r="E3801" s="6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t="e">
        <f t="shared" si="296"/>
        <v>#DIV/0!</v>
      </c>
      <c r="Q3801" s="10" t="s">
        <v>8320</v>
      </c>
      <c r="R3801" t="s">
        <v>8346</v>
      </c>
      <c r="S3801" s="14">
        <f t="shared" si="297"/>
        <v>42224.102581018517</v>
      </c>
      <c r="T3801" s="14">
        <f t="shared" si="298"/>
        <v>42254.102581018517</v>
      </c>
      <c r="U3801">
        <f t="shared" si="299"/>
        <v>2015</v>
      </c>
    </row>
    <row r="3802" spans="1:21" ht="48" x14ac:dyDescent="0.2">
      <c r="A3802">
        <v>1237</v>
      </c>
      <c r="B3802" s="3" t="s">
        <v>1238</v>
      </c>
      <c r="C3802" s="3" t="s">
        <v>5347</v>
      </c>
      <c r="D3802" s="8">
        <v>25000</v>
      </c>
      <c r="E3802" s="6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t="e">
        <f t="shared" si="296"/>
        <v>#DIV/0!</v>
      </c>
      <c r="Q3802" s="10" t="s">
        <v>8328</v>
      </c>
      <c r="R3802" t="s">
        <v>8355</v>
      </c>
      <c r="S3802" s="14">
        <f t="shared" si="297"/>
        <v>41125.283159722225</v>
      </c>
      <c r="T3802" s="14">
        <f t="shared" si="298"/>
        <v>41145.283159722225</v>
      </c>
      <c r="U3802">
        <f t="shared" si="299"/>
        <v>2012</v>
      </c>
    </row>
    <row r="3803" spans="1:21" ht="48" x14ac:dyDescent="0.2">
      <c r="A3803">
        <v>1453</v>
      </c>
      <c r="B3803" s="3" t="s">
        <v>1454</v>
      </c>
      <c r="C3803" s="3" t="s">
        <v>5563</v>
      </c>
      <c r="D3803" s="8">
        <v>25000</v>
      </c>
      <c r="E3803" s="6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t="e">
        <f t="shared" si="296"/>
        <v>#DIV/0!</v>
      </c>
      <c r="Q3803" s="10" t="s">
        <v>8312</v>
      </c>
      <c r="R3803" t="s">
        <v>8349</v>
      </c>
      <c r="S3803" s="14">
        <f t="shared" si="297"/>
        <v>42795.696145833332</v>
      </c>
      <c r="T3803" s="14">
        <f t="shared" si="298"/>
        <v>42840.654479166667</v>
      </c>
      <c r="U3803">
        <f t="shared" si="299"/>
        <v>2017</v>
      </c>
    </row>
    <row r="3804" spans="1:21" ht="48" x14ac:dyDescent="0.2">
      <c r="A3804">
        <v>2369</v>
      </c>
      <c r="B3804" s="3" t="s">
        <v>2370</v>
      </c>
      <c r="C3804" s="3" t="s">
        <v>6479</v>
      </c>
      <c r="D3804" s="8">
        <v>25000</v>
      </c>
      <c r="E3804" s="6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t="e">
        <f t="shared" si="296"/>
        <v>#DIV/0!</v>
      </c>
      <c r="Q3804" s="10" t="s">
        <v>8309</v>
      </c>
      <c r="R3804" t="s">
        <v>8343</v>
      </c>
      <c r="S3804" s="14">
        <f t="shared" si="297"/>
        <v>42380.812627314815</v>
      </c>
      <c r="T3804" s="14">
        <f t="shared" si="298"/>
        <v>42410.812627314815</v>
      </c>
      <c r="U3804">
        <f t="shared" si="299"/>
        <v>2016</v>
      </c>
    </row>
    <row r="3805" spans="1:21" ht="48" x14ac:dyDescent="0.2">
      <c r="A3805">
        <v>3056</v>
      </c>
      <c r="B3805" s="3" t="s">
        <v>3056</v>
      </c>
      <c r="C3805" s="3" t="s">
        <v>7166</v>
      </c>
      <c r="D3805" s="8">
        <v>25000</v>
      </c>
      <c r="E3805" s="6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t="e">
        <f t="shared" si="296"/>
        <v>#DIV/0!</v>
      </c>
      <c r="Q3805" s="10" t="s">
        <v>8324</v>
      </c>
      <c r="R3805" t="s">
        <v>8325</v>
      </c>
      <c r="S3805" s="14">
        <f t="shared" si="297"/>
        <v>41851.636388888888</v>
      </c>
      <c r="T3805" s="14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8">
        <v>25000</v>
      </c>
      <c r="E3806" s="6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t="e">
        <f t="shared" si="296"/>
        <v>#DIV/0!</v>
      </c>
      <c r="Q3806" s="10" t="s">
        <v>8324</v>
      </c>
      <c r="R3806" t="s">
        <v>8327</v>
      </c>
      <c r="S3806" s="14">
        <f t="shared" si="297"/>
        <v>42762.040902777779</v>
      </c>
      <c r="T3806" s="14">
        <f t="shared" si="298"/>
        <v>42821.999236111107</v>
      </c>
      <c r="U3806">
        <f t="shared" si="299"/>
        <v>2017</v>
      </c>
    </row>
    <row r="3807" spans="1:21" ht="48" x14ac:dyDescent="0.2">
      <c r="A3807">
        <v>3643</v>
      </c>
      <c r="B3807" s="3" t="s">
        <v>3641</v>
      </c>
      <c r="C3807" s="3" t="s">
        <v>7753</v>
      </c>
      <c r="D3807" s="8">
        <v>25000</v>
      </c>
      <c r="E3807" s="6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t="e">
        <f t="shared" si="296"/>
        <v>#DIV/0!</v>
      </c>
      <c r="Q3807" s="10" t="s">
        <v>8324</v>
      </c>
      <c r="R3807" t="s">
        <v>8336</v>
      </c>
      <c r="S3807" s="14">
        <f t="shared" si="297"/>
        <v>42285.143969907411</v>
      </c>
      <c r="T3807" s="14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8">
        <v>25000</v>
      </c>
      <c r="E3808" s="6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t="e">
        <f t="shared" si="296"/>
        <v>#DIV/0!</v>
      </c>
      <c r="Q3808" s="10" t="s">
        <v>8324</v>
      </c>
      <c r="R3808" t="s">
        <v>8327</v>
      </c>
      <c r="S3808" s="14">
        <f t="shared" si="297"/>
        <v>41774.651203703703</v>
      </c>
      <c r="T3808" s="14">
        <f t="shared" si="298"/>
        <v>41834.651203703703</v>
      </c>
      <c r="U3808">
        <f t="shared" si="299"/>
        <v>2014</v>
      </c>
    </row>
    <row r="3809" spans="1:21" ht="48" x14ac:dyDescent="0.2">
      <c r="A3809">
        <v>2516</v>
      </c>
      <c r="B3809" s="3" t="s">
        <v>2516</v>
      </c>
      <c r="C3809" s="3" t="s">
        <v>6626</v>
      </c>
      <c r="D3809" s="8">
        <v>22000</v>
      </c>
      <c r="E3809" s="6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t="e">
        <f t="shared" si="296"/>
        <v>#DIV/0!</v>
      </c>
      <c r="Q3809" s="10" t="s">
        <v>8320</v>
      </c>
      <c r="R3809" t="s">
        <v>8358</v>
      </c>
      <c r="S3809" s="14">
        <f t="shared" si="297"/>
        <v>41942.653379629628</v>
      </c>
      <c r="T3809" s="14">
        <f t="shared" si="298"/>
        <v>41972.6950462963</v>
      </c>
      <c r="U3809">
        <f t="shared" si="299"/>
        <v>2014</v>
      </c>
    </row>
    <row r="3810" spans="1:21" ht="48" x14ac:dyDescent="0.2">
      <c r="A3810">
        <v>129</v>
      </c>
      <c r="B3810" s="3" t="s">
        <v>131</v>
      </c>
      <c r="C3810" s="3" t="s">
        <v>4240</v>
      </c>
      <c r="D3810" s="8">
        <v>20000</v>
      </c>
      <c r="E3810" s="6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t="e">
        <f t="shared" si="296"/>
        <v>#DIV/0!</v>
      </c>
      <c r="Q3810" s="10" t="s">
        <v>8322</v>
      </c>
      <c r="R3810" t="s">
        <v>8338</v>
      </c>
      <c r="S3810" s="14">
        <f t="shared" si="297"/>
        <v>41882.937303240738</v>
      </c>
      <c r="T3810" s="14">
        <f t="shared" si="298"/>
        <v>41942.937303240738</v>
      </c>
      <c r="U3810">
        <f t="shared" si="299"/>
        <v>2014</v>
      </c>
    </row>
    <row r="3811" spans="1:21" ht="48" x14ac:dyDescent="0.2">
      <c r="A3811">
        <v>451</v>
      </c>
      <c r="B3811" s="3" t="s">
        <v>452</v>
      </c>
      <c r="C3811" s="3" t="s">
        <v>4561</v>
      </c>
      <c r="D3811" s="8">
        <v>20000</v>
      </c>
      <c r="E3811" s="6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t="e">
        <f t="shared" si="296"/>
        <v>#DIV/0!</v>
      </c>
      <c r="Q3811" s="10" t="s">
        <v>8322</v>
      </c>
      <c r="R3811" t="s">
        <v>8340</v>
      </c>
      <c r="S3811" s="14">
        <f t="shared" si="297"/>
        <v>41634.715173611112</v>
      </c>
      <c r="T3811" s="14">
        <f t="shared" si="298"/>
        <v>41664.715173611112</v>
      </c>
      <c r="U3811">
        <f t="shared" si="299"/>
        <v>2013</v>
      </c>
    </row>
    <row r="3812" spans="1:21" ht="48" x14ac:dyDescent="0.2">
      <c r="A3812">
        <v>457</v>
      </c>
      <c r="B3812" s="3" t="s">
        <v>458</v>
      </c>
      <c r="C3812" s="3" t="s">
        <v>4567</v>
      </c>
      <c r="D3812" s="8">
        <v>20000</v>
      </c>
      <c r="E3812" s="6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t="e">
        <f t="shared" si="296"/>
        <v>#DIV/0!</v>
      </c>
      <c r="Q3812" s="10" t="s">
        <v>8322</v>
      </c>
      <c r="R3812" t="s">
        <v>8340</v>
      </c>
      <c r="S3812" s="14">
        <f t="shared" si="297"/>
        <v>41837.767500000002</v>
      </c>
      <c r="T3812" s="14">
        <f t="shared" si="298"/>
        <v>41867.767500000002</v>
      </c>
      <c r="U3812">
        <f t="shared" si="299"/>
        <v>2014</v>
      </c>
    </row>
    <row r="3813" spans="1:21" ht="32" x14ac:dyDescent="0.2">
      <c r="A3813">
        <v>632</v>
      </c>
      <c r="B3813" s="3" t="s">
        <v>633</v>
      </c>
      <c r="C3813" s="3" t="s">
        <v>4742</v>
      </c>
      <c r="D3813" s="8">
        <v>20000</v>
      </c>
      <c r="E3813" s="6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t="e">
        <f t="shared" si="296"/>
        <v>#DIV/0!</v>
      </c>
      <c r="Q3813" s="10" t="s">
        <v>8309</v>
      </c>
      <c r="R3813" t="s">
        <v>8343</v>
      </c>
      <c r="S3813" s="14">
        <f t="shared" si="297"/>
        <v>42303.659317129626</v>
      </c>
      <c r="T3813" s="14">
        <f t="shared" si="298"/>
        <v>42333.700983796298</v>
      </c>
      <c r="U3813">
        <f t="shared" si="299"/>
        <v>2015</v>
      </c>
    </row>
    <row r="3814" spans="1:21" ht="32" x14ac:dyDescent="0.2">
      <c r="A3814">
        <v>927</v>
      </c>
      <c r="B3814" s="3" t="s">
        <v>928</v>
      </c>
      <c r="C3814" s="3" t="s">
        <v>5037</v>
      </c>
      <c r="D3814" s="8">
        <v>20000</v>
      </c>
      <c r="E3814" s="6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t="e">
        <f t="shared" si="296"/>
        <v>#DIV/0!</v>
      </c>
      <c r="Q3814" s="10" t="s">
        <v>8328</v>
      </c>
      <c r="R3814" t="s">
        <v>8351</v>
      </c>
      <c r="S3814" s="14">
        <f t="shared" si="297"/>
        <v>41013.822858796295</v>
      </c>
      <c r="T3814" s="14">
        <f t="shared" si="298"/>
        <v>41043.822858796295</v>
      </c>
      <c r="U3814">
        <f t="shared" si="299"/>
        <v>2012</v>
      </c>
    </row>
    <row r="3815" spans="1:21" ht="48" x14ac:dyDescent="0.2">
      <c r="A3815">
        <v>1554</v>
      </c>
      <c r="B3815" s="3" t="s">
        <v>1555</v>
      </c>
      <c r="C3815" s="3" t="s">
        <v>5664</v>
      </c>
      <c r="D3815" s="8">
        <v>20000</v>
      </c>
      <c r="E3815" s="6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t="e">
        <f t="shared" si="296"/>
        <v>#DIV/0!</v>
      </c>
      <c r="Q3815" s="10" t="s">
        <v>8314</v>
      </c>
      <c r="R3815" t="s">
        <v>8356</v>
      </c>
      <c r="S3815" s="14">
        <f t="shared" si="297"/>
        <v>42188.252199074079</v>
      </c>
      <c r="T3815" s="14">
        <f t="shared" si="298"/>
        <v>42218.252199074079</v>
      </c>
      <c r="U3815">
        <f t="shared" si="299"/>
        <v>2015</v>
      </c>
    </row>
    <row r="3816" spans="1:21" ht="48" x14ac:dyDescent="0.2">
      <c r="A3816">
        <v>2426</v>
      </c>
      <c r="B3816" s="3" t="s">
        <v>2427</v>
      </c>
      <c r="C3816" s="3" t="s">
        <v>6536</v>
      </c>
      <c r="D3816" s="8">
        <v>20000</v>
      </c>
      <c r="E3816" s="6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t="e">
        <f t="shared" si="296"/>
        <v>#DIV/0!</v>
      </c>
      <c r="Q3816" s="10" t="s">
        <v>8320</v>
      </c>
      <c r="R3816" t="s">
        <v>8346</v>
      </c>
      <c r="S3816" s="14">
        <f t="shared" si="297"/>
        <v>42164.170046296291</v>
      </c>
      <c r="T3816" s="14">
        <f t="shared" si="298"/>
        <v>42224.170046296291</v>
      </c>
      <c r="U3816">
        <f t="shared" si="299"/>
        <v>2015</v>
      </c>
    </row>
    <row r="3817" spans="1:21" ht="48" x14ac:dyDescent="0.2">
      <c r="A3817">
        <v>2508</v>
      </c>
      <c r="B3817" s="3" t="s">
        <v>2508</v>
      </c>
      <c r="C3817" s="3" t="s">
        <v>6618</v>
      </c>
      <c r="D3817" s="8">
        <v>20000</v>
      </c>
      <c r="E3817" s="6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t="e">
        <f t="shared" si="296"/>
        <v>#DIV/0!</v>
      </c>
      <c r="Q3817" s="10" t="s">
        <v>8320</v>
      </c>
      <c r="R3817" t="s">
        <v>8358</v>
      </c>
      <c r="S3817" s="14">
        <f t="shared" si="297"/>
        <v>41835.951782407406</v>
      </c>
      <c r="T3817" s="14">
        <f t="shared" si="298"/>
        <v>41865.951782407406</v>
      </c>
      <c r="U3817">
        <f t="shared" si="299"/>
        <v>2014</v>
      </c>
    </row>
    <row r="3818" spans="1:21" ht="32" x14ac:dyDescent="0.2">
      <c r="A3818">
        <v>2563</v>
      </c>
      <c r="B3818" s="3" t="s">
        <v>2563</v>
      </c>
      <c r="C3818" s="3" t="s">
        <v>6673</v>
      </c>
      <c r="D3818" s="8">
        <v>20000</v>
      </c>
      <c r="E3818" s="6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t="e">
        <f t="shared" si="296"/>
        <v>#DIV/0!</v>
      </c>
      <c r="Q3818" s="10" t="s">
        <v>8320</v>
      </c>
      <c r="R3818" t="s">
        <v>8346</v>
      </c>
      <c r="S3818" s="14">
        <f t="shared" si="297"/>
        <v>42155.139479166668</v>
      </c>
      <c r="T3818" s="14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8">
        <v>20000</v>
      </c>
      <c r="E3819" s="6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t="e">
        <f t="shared" si="296"/>
        <v>#DIV/0!</v>
      </c>
      <c r="Q3819" s="10" t="s">
        <v>8324</v>
      </c>
      <c r="R3819" t="s">
        <v>8327</v>
      </c>
      <c r="S3819" s="14">
        <f t="shared" si="297"/>
        <v>42325.920717592591</v>
      </c>
      <c r="T3819" s="14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8">
        <v>20000</v>
      </c>
      <c r="E3820" s="6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t="e">
        <f t="shared" si="296"/>
        <v>#DIV/0!</v>
      </c>
      <c r="Q3820" s="10" t="s">
        <v>8324</v>
      </c>
      <c r="R3820" t="s">
        <v>8327</v>
      </c>
      <c r="S3820" s="14">
        <f t="shared" si="297"/>
        <v>42675.262962962966</v>
      </c>
      <c r="T3820" s="14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8">
        <v>20000</v>
      </c>
      <c r="E3821" s="6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t="e">
        <f t="shared" si="296"/>
        <v>#DIV/0!</v>
      </c>
      <c r="Q3821" s="10" t="s">
        <v>8324</v>
      </c>
      <c r="R3821" t="s">
        <v>8327</v>
      </c>
      <c r="S3821" s="14">
        <f t="shared" si="297"/>
        <v>42322.025115740747</v>
      </c>
      <c r="T3821" s="14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8">
        <v>20000</v>
      </c>
      <c r="E3822" s="6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t="e">
        <f t="shared" si="296"/>
        <v>#DIV/0!</v>
      </c>
      <c r="Q3822" s="10" t="s">
        <v>8324</v>
      </c>
      <c r="R3822" t="s">
        <v>8327</v>
      </c>
      <c r="S3822" s="14">
        <f t="shared" si="297"/>
        <v>42700.804756944446</v>
      </c>
      <c r="T3822" s="14">
        <f t="shared" si="298"/>
        <v>42730.804756944446</v>
      </c>
      <c r="U3822">
        <f t="shared" si="299"/>
        <v>2016</v>
      </c>
    </row>
    <row r="3823" spans="1:21" ht="48" x14ac:dyDescent="0.2">
      <c r="A3823">
        <v>2771</v>
      </c>
      <c r="B3823" s="3" t="s">
        <v>2771</v>
      </c>
      <c r="C3823" s="3" t="s">
        <v>6881</v>
      </c>
      <c r="D3823" s="8">
        <v>19980</v>
      </c>
      <c r="E3823" s="6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t="e">
        <f t="shared" si="296"/>
        <v>#DIV/0!</v>
      </c>
      <c r="Q3823" s="10" t="s">
        <v>8312</v>
      </c>
      <c r="R3823" t="s">
        <v>8357</v>
      </c>
      <c r="S3823" s="14">
        <f t="shared" si="297"/>
        <v>41257.531712962962</v>
      </c>
      <c r="T3823" s="14">
        <f t="shared" si="298"/>
        <v>41306.708333333336</v>
      </c>
      <c r="U3823">
        <f t="shared" si="299"/>
        <v>2012</v>
      </c>
    </row>
    <row r="3824" spans="1:21" ht="48" x14ac:dyDescent="0.2">
      <c r="A3824">
        <v>1161</v>
      </c>
      <c r="B3824" s="3" t="s">
        <v>1162</v>
      </c>
      <c r="C3824" s="3" t="s">
        <v>5271</v>
      </c>
      <c r="D3824" s="8">
        <v>18000</v>
      </c>
      <c r="E3824" s="6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t="e">
        <f t="shared" si="296"/>
        <v>#DIV/0!</v>
      </c>
      <c r="Q3824" s="10" t="s">
        <v>8320</v>
      </c>
      <c r="R3824" t="s">
        <v>8346</v>
      </c>
      <c r="S3824" s="14">
        <f t="shared" si="297"/>
        <v>42122.629502314812</v>
      </c>
      <c r="T3824" s="14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8">
        <v>17600</v>
      </c>
      <c r="E3825" s="6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t="e">
        <f t="shared" si="296"/>
        <v>#DIV/0!</v>
      </c>
      <c r="Q3825" s="10" t="s">
        <v>8324</v>
      </c>
      <c r="R3825" t="s">
        <v>8327</v>
      </c>
      <c r="S3825" s="14">
        <f t="shared" si="297"/>
        <v>42550.048449074078</v>
      </c>
      <c r="T3825" s="14">
        <f t="shared" si="298"/>
        <v>42580.978472222225</v>
      </c>
      <c r="U3825">
        <f t="shared" si="299"/>
        <v>2016</v>
      </c>
    </row>
    <row r="3826" spans="1:21" ht="48" x14ac:dyDescent="0.2">
      <c r="A3826">
        <v>770</v>
      </c>
      <c r="B3826" s="3" t="s">
        <v>771</v>
      </c>
      <c r="C3826" s="3" t="s">
        <v>4880</v>
      </c>
      <c r="D3826" s="8">
        <v>17500</v>
      </c>
      <c r="E3826" s="6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t="e">
        <f t="shared" si="296"/>
        <v>#DIV/0!</v>
      </c>
      <c r="Q3826" s="10" t="s">
        <v>8312</v>
      </c>
      <c r="R3826" t="s">
        <v>8353</v>
      </c>
      <c r="S3826" s="14">
        <f t="shared" si="297"/>
        <v>41289.999641203707</v>
      </c>
      <c r="T3826" s="14">
        <f t="shared" si="298"/>
        <v>41329.999641203707</v>
      </c>
      <c r="U3826">
        <f t="shared" si="299"/>
        <v>2013</v>
      </c>
    </row>
    <row r="3827" spans="1:21" ht="32" x14ac:dyDescent="0.2">
      <c r="A3827">
        <v>165</v>
      </c>
      <c r="B3827" s="3" t="s">
        <v>167</v>
      </c>
      <c r="C3827" s="3" t="s">
        <v>4275</v>
      </c>
      <c r="D3827" s="8">
        <v>17000</v>
      </c>
      <c r="E3827" s="6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t="e">
        <f t="shared" si="296"/>
        <v>#DIV/0!</v>
      </c>
      <c r="Q3827" s="10" t="s">
        <v>8322</v>
      </c>
      <c r="R3827" t="s">
        <v>8326</v>
      </c>
      <c r="S3827" s="14">
        <f t="shared" si="297"/>
        <v>42351.658842592587</v>
      </c>
      <c r="T3827" s="14">
        <f t="shared" si="298"/>
        <v>42381.658842592587</v>
      </c>
      <c r="U3827">
        <f t="shared" si="299"/>
        <v>2015</v>
      </c>
    </row>
    <row r="3828" spans="1:21" ht="32" x14ac:dyDescent="0.2">
      <c r="A3828">
        <v>906</v>
      </c>
      <c r="B3828" s="3" t="s">
        <v>907</v>
      </c>
      <c r="C3828" s="3" t="s">
        <v>5016</v>
      </c>
      <c r="D3828" s="8">
        <v>15000</v>
      </c>
      <c r="E3828" s="6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t="e">
        <f t="shared" si="296"/>
        <v>#DIV/0!</v>
      </c>
      <c r="Q3828" s="10" t="s">
        <v>8328</v>
      </c>
      <c r="R3828" t="s">
        <v>8351</v>
      </c>
      <c r="S3828" s="14">
        <f t="shared" si="297"/>
        <v>41681.189699074072</v>
      </c>
      <c r="T3828" s="14">
        <f t="shared" si="298"/>
        <v>41711.148032407407</v>
      </c>
      <c r="U3828">
        <f t="shared" si="299"/>
        <v>2014</v>
      </c>
    </row>
    <row r="3829" spans="1:21" ht="48" x14ac:dyDescent="0.2">
      <c r="A3829">
        <v>1597</v>
      </c>
      <c r="B3829" s="3" t="s">
        <v>1598</v>
      </c>
      <c r="C3829" s="3" t="s">
        <v>5707</v>
      </c>
      <c r="D3829" s="8">
        <v>15000</v>
      </c>
      <c r="E3829" s="6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t="e">
        <f t="shared" si="296"/>
        <v>#DIV/0!</v>
      </c>
      <c r="Q3829" s="10" t="s">
        <v>8314</v>
      </c>
      <c r="R3829" t="s">
        <v>8352</v>
      </c>
      <c r="S3829" s="14">
        <f t="shared" si="297"/>
        <v>42603.354131944448</v>
      </c>
      <c r="T3829" s="14">
        <f t="shared" si="298"/>
        <v>42633.354131944448</v>
      </c>
      <c r="U3829">
        <f t="shared" si="299"/>
        <v>2016</v>
      </c>
    </row>
    <row r="3830" spans="1:21" ht="32" x14ac:dyDescent="0.2">
      <c r="A3830">
        <v>1818</v>
      </c>
      <c r="B3830" s="3" t="s">
        <v>1819</v>
      </c>
      <c r="C3830" s="3" t="s">
        <v>5928</v>
      </c>
      <c r="D3830" s="8">
        <v>15000</v>
      </c>
      <c r="E3830" s="6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t="e">
        <f t="shared" si="296"/>
        <v>#DIV/0!</v>
      </c>
      <c r="Q3830" s="10" t="s">
        <v>8314</v>
      </c>
      <c r="R3830" t="s">
        <v>8315</v>
      </c>
      <c r="S3830" s="14">
        <f t="shared" si="297"/>
        <v>42067.234375</v>
      </c>
      <c r="T3830" s="14">
        <f t="shared" si="298"/>
        <v>42097.192708333328</v>
      </c>
      <c r="U3830">
        <f t="shared" si="299"/>
        <v>2015</v>
      </c>
    </row>
    <row r="3831" spans="1:21" ht="48" x14ac:dyDescent="0.2">
      <c r="A3831">
        <v>2141</v>
      </c>
      <c r="B3831" s="3" t="s">
        <v>2142</v>
      </c>
      <c r="C3831" s="3" t="s">
        <v>6251</v>
      </c>
      <c r="D3831" s="8">
        <v>15000</v>
      </c>
      <c r="E3831" s="6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t="e">
        <f t="shared" si="296"/>
        <v>#DIV/0!</v>
      </c>
      <c r="Q3831" s="10" t="s">
        <v>8317</v>
      </c>
      <c r="R3831" t="s">
        <v>8335</v>
      </c>
      <c r="S3831" s="14">
        <f t="shared" si="297"/>
        <v>41927.235636574071</v>
      </c>
      <c r="T3831" s="14">
        <f t="shared" si="298"/>
        <v>41957.277303240742</v>
      </c>
      <c r="U3831">
        <f t="shared" si="299"/>
        <v>2014</v>
      </c>
    </row>
    <row r="3832" spans="1:21" ht="48" x14ac:dyDescent="0.2">
      <c r="A3832">
        <v>2404</v>
      </c>
      <c r="B3832" s="3" t="s">
        <v>2405</v>
      </c>
      <c r="C3832" s="3" t="s">
        <v>6514</v>
      </c>
      <c r="D3832" s="8">
        <v>15000</v>
      </c>
      <c r="E3832" s="6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t="e">
        <f t="shared" si="296"/>
        <v>#DIV/0!</v>
      </c>
      <c r="Q3832" s="10" t="s">
        <v>8320</v>
      </c>
      <c r="R3832" t="s">
        <v>8346</v>
      </c>
      <c r="S3832" s="14">
        <f t="shared" si="297"/>
        <v>42342.03943287037</v>
      </c>
      <c r="T3832" s="14">
        <f t="shared" si="298"/>
        <v>42372.03943287037</v>
      </c>
      <c r="U3832">
        <f t="shared" si="299"/>
        <v>2015</v>
      </c>
    </row>
    <row r="3833" spans="1:21" ht="64" x14ac:dyDescent="0.2">
      <c r="A3833">
        <v>2410</v>
      </c>
      <c r="B3833" s="3" t="s">
        <v>2411</v>
      </c>
      <c r="C3833" s="3" t="s">
        <v>6520</v>
      </c>
      <c r="D3833" s="8">
        <v>15000</v>
      </c>
      <c r="E3833" s="6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t="e">
        <f t="shared" si="296"/>
        <v>#DIV/0!</v>
      </c>
      <c r="Q3833" s="10" t="s">
        <v>8320</v>
      </c>
      <c r="R3833" t="s">
        <v>8346</v>
      </c>
      <c r="S3833" s="14">
        <f t="shared" si="297"/>
        <v>42224.408275462964</v>
      </c>
      <c r="T3833" s="14">
        <f t="shared" si="298"/>
        <v>42254.408275462964</v>
      </c>
      <c r="U3833">
        <f t="shared" si="299"/>
        <v>2015</v>
      </c>
    </row>
    <row r="3834" spans="1:21" ht="48" x14ac:dyDescent="0.2">
      <c r="A3834">
        <v>2577</v>
      </c>
      <c r="B3834" s="3" t="s">
        <v>2577</v>
      </c>
      <c r="C3834" s="3" t="s">
        <v>6687</v>
      </c>
      <c r="D3834" s="8">
        <v>15000</v>
      </c>
      <c r="E3834" s="6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t="e">
        <f t="shared" si="296"/>
        <v>#DIV/0!</v>
      </c>
      <c r="Q3834" s="10" t="s">
        <v>8320</v>
      </c>
      <c r="R3834" t="s">
        <v>8346</v>
      </c>
      <c r="S3834" s="14">
        <f t="shared" si="297"/>
        <v>41830.820567129631</v>
      </c>
      <c r="T3834" s="14">
        <f t="shared" si="298"/>
        <v>41855.820567129631</v>
      </c>
      <c r="U3834">
        <f t="shared" si="299"/>
        <v>2014</v>
      </c>
    </row>
    <row r="3835" spans="1:21" ht="48" x14ac:dyDescent="0.2">
      <c r="A3835">
        <v>2687</v>
      </c>
      <c r="B3835" s="3" t="s">
        <v>2687</v>
      </c>
      <c r="C3835" s="3" t="s">
        <v>6797</v>
      </c>
      <c r="D3835" s="8">
        <v>15000</v>
      </c>
      <c r="E3835" s="6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t="e">
        <f t="shared" si="296"/>
        <v>#DIV/0!</v>
      </c>
      <c r="Q3835" s="10" t="s">
        <v>8320</v>
      </c>
      <c r="R3835" t="s">
        <v>8346</v>
      </c>
      <c r="S3835" s="14">
        <f t="shared" si="297"/>
        <v>42154.64025462963</v>
      </c>
      <c r="T3835" s="14">
        <f t="shared" si="298"/>
        <v>42184.64025462963</v>
      </c>
      <c r="U3835">
        <f t="shared" si="299"/>
        <v>2015</v>
      </c>
    </row>
    <row r="3836" spans="1:21" ht="48" x14ac:dyDescent="0.2">
      <c r="A3836">
        <v>2954</v>
      </c>
      <c r="B3836" s="3" t="s">
        <v>2954</v>
      </c>
      <c r="C3836" s="3" t="s">
        <v>7064</v>
      </c>
      <c r="D3836" s="8">
        <v>15000</v>
      </c>
      <c r="E3836" s="6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t="e">
        <f t="shared" si="296"/>
        <v>#DIV/0!</v>
      </c>
      <c r="Q3836" s="10" t="s">
        <v>8324</v>
      </c>
      <c r="R3836" t="s">
        <v>8325</v>
      </c>
      <c r="S3836" s="14">
        <f t="shared" si="297"/>
        <v>42790.583368055552</v>
      </c>
      <c r="T3836" s="14">
        <f t="shared" si="298"/>
        <v>42810.541701388895</v>
      </c>
      <c r="U3836">
        <f t="shared" si="299"/>
        <v>2017</v>
      </c>
    </row>
    <row r="3837" spans="1:21" ht="48" x14ac:dyDescent="0.2">
      <c r="A3837">
        <v>3790</v>
      </c>
      <c r="B3837" s="3" t="s">
        <v>3787</v>
      </c>
      <c r="C3837" s="3" t="s">
        <v>7900</v>
      </c>
      <c r="D3837" s="8">
        <v>15000</v>
      </c>
      <c r="E3837" s="6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t="e">
        <f t="shared" si="296"/>
        <v>#DIV/0!</v>
      </c>
      <c r="Q3837" s="10" t="s">
        <v>8324</v>
      </c>
      <c r="R3837" t="s">
        <v>8336</v>
      </c>
      <c r="S3837" s="14">
        <f t="shared" si="297"/>
        <v>42666.666932870372</v>
      </c>
      <c r="T3837" s="14">
        <f t="shared" si="298"/>
        <v>42696.708599537036</v>
      </c>
      <c r="U3837">
        <f t="shared" si="299"/>
        <v>2016</v>
      </c>
    </row>
    <row r="3838" spans="1:21" ht="48" x14ac:dyDescent="0.2">
      <c r="A3838">
        <v>3872</v>
      </c>
      <c r="B3838" s="3" t="s">
        <v>3869</v>
      </c>
      <c r="C3838" s="3" t="s">
        <v>7981</v>
      </c>
      <c r="D3838" s="8">
        <v>15000</v>
      </c>
      <c r="E3838" s="6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t="e">
        <f t="shared" si="296"/>
        <v>#DIV/0!</v>
      </c>
      <c r="Q3838" s="10" t="s">
        <v>8324</v>
      </c>
      <c r="R3838" t="s">
        <v>8336</v>
      </c>
      <c r="S3838" s="14">
        <f t="shared" si="297"/>
        <v>42180.145787037036</v>
      </c>
      <c r="T3838" s="14">
        <f t="shared" si="298"/>
        <v>42230.145787037036</v>
      </c>
      <c r="U3838">
        <f t="shared" si="299"/>
        <v>2015</v>
      </c>
    </row>
    <row r="3839" spans="1:21" ht="48" x14ac:dyDescent="0.2">
      <c r="A3839">
        <v>3879</v>
      </c>
      <c r="B3839" s="3" t="s">
        <v>3876</v>
      </c>
      <c r="C3839" s="3" t="s">
        <v>7988</v>
      </c>
      <c r="D3839" s="8">
        <v>15000</v>
      </c>
      <c r="E3839" s="6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t="e">
        <f t="shared" si="296"/>
        <v>#DIV/0!</v>
      </c>
      <c r="Q3839" s="10" t="s">
        <v>8324</v>
      </c>
      <c r="R3839" t="s">
        <v>8336</v>
      </c>
      <c r="S3839" s="14">
        <f t="shared" si="297"/>
        <v>41999.861064814817</v>
      </c>
      <c r="T3839" s="14">
        <f t="shared" si="298"/>
        <v>42029.861064814817</v>
      </c>
      <c r="U3839">
        <f t="shared" si="299"/>
        <v>2014</v>
      </c>
    </row>
    <row r="3840" spans="1:21" ht="48" x14ac:dyDescent="0.2">
      <c r="A3840">
        <v>3883</v>
      </c>
      <c r="B3840" s="3" t="s">
        <v>3880</v>
      </c>
      <c r="C3840" s="3" t="s">
        <v>7992</v>
      </c>
      <c r="D3840" s="8">
        <v>15000</v>
      </c>
      <c r="E3840" s="6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t="e">
        <f t="shared" si="296"/>
        <v>#DIV/0!</v>
      </c>
      <c r="Q3840" s="10" t="s">
        <v>8324</v>
      </c>
      <c r="R3840" t="s">
        <v>8336</v>
      </c>
      <c r="S3840" s="14">
        <f t="shared" si="297"/>
        <v>41854.602650462963</v>
      </c>
      <c r="T3840" s="14">
        <f t="shared" si="298"/>
        <v>41884.602650462963</v>
      </c>
      <c r="U3840">
        <f t="shared" si="299"/>
        <v>2014</v>
      </c>
    </row>
    <row r="3841" spans="1:21" ht="48" x14ac:dyDescent="0.2">
      <c r="A3841">
        <v>510</v>
      </c>
      <c r="B3841" s="3" t="s">
        <v>511</v>
      </c>
      <c r="C3841" s="3" t="s">
        <v>4620</v>
      </c>
      <c r="D3841" s="8">
        <v>14000</v>
      </c>
      <c r="E3841" s="6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t="e">
        <f t="shared" si="296"/>
        <v>#DIV/0!</v>
      </c>
      <c r="Q3841" s="10" t="s">
        <v>8322</v>
      </c>
      <c r="R3841" t="s">
        <v>8340</v>
      </c>
      <c r="S3841" s="14">
        <f t="shared" si="297"/>
        <v>42400.176377314812</v>
      </c>
      <c r="T3841" s="14">
        <f t="shared" si="298"/>
        <v>42430.176377314812</v>
      </c>
      <c r="U3841">
        <f t="shared" si="299"/>
        <v>2016</v>
      </c>
    </row>
    <row r="3842" spans="1:21" ht="32" x14ac:dyDescent="0.2">
      <c r="A3842">
        <v>1452</v>
      </c>
      <c r="B3842" s="3" t="s">
        <v>1453</v>
      </c>
      <c r="C3842" s="3" t="s">
        <v>5562</v>
      </c>
      <c r="D3842" s="8">
        <v>14000</v>
      </c>
      <c r="E3842" s="6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t="e">
        <f t="shared" si="296"/>
        <v>#DIV/0!</v>
      </c>
      <c r="Q3842" s="10" t="s">
        <v>8312</v>
      </c>
      <c r="R3842" t="s">
        <v>8349</v>
      </c>
      <c r="S3842" s="14">
        <f t="shared" si="297"/>
        <v>41818.703275462962</v>
      </c>
      <c r="T3842" s="14">
        <f t="shared" si="298"/>
        <v>41848.703275462962</v>
      </c>
      <c r="U3842">
        <f t="shared" si="299"/>
        <v>2014</v>
      </c>
    </row>
    <row r="3843" spans="1:21" ht="48" x14ac:dyDescent="0.2">
      <c r="A3843">
        <v>610</v>
      </c>
      <c r="B3843" s="3" t="s">
        <v>611</v>
      </c>
      <c r="C3843" s="3" t="s">
        <v>4720</v>
      </c>
      <c r="D3843" s="8">
        <v>13803</v>
      </c>
      <c r="E3843" s="6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8309</v>
      </c>
      <c r="R3843" t="s">
        <v>8343</v>
      </c>
      <c r="S3843" s="14">
        <f t="shared" ref="S3843:S3906" si="302">(((J3843/60)/60)/24)+DATE(1970,1,1)</f>
        <v>42086.83085648148</v>
      </c>
      <c r="T3843" s="14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x14ac:dyDescent="0.2">
      <c r="A3844">
        <v>1425</v>
      </c>
      <c r="B3844" s="3" t="s">
        <v>1426</v>
      </c>
      <c r="C3844" s="3" t="s">
        <v>5535</v>
      </c>
      <c r="D3844" s="8">
        <v>13000</v>
      </c>
      <c r="E3844" s="6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t="e">
        <f t="shared" si="301"/>
        <v>#DIV/0!</v>
      </c>
      <c r="Q3844" s="10" t="s">
        <v>8312</v>
      </c>
      <c r="R3844" t="s">
        <v>8349</v>
      </c>
      <c r="S3844" s="14">
        <f t="shared" si="302"/>
        <v>42093.131469907406</v>
      </c>
      <c r="T3844" s="14">
        <f t="shared" si="303"/>
        <v>42123.131469907406</v>
      </c>
      <c r="U3844">
        <f t="shared" si="304"/>
        <v>2015</v>
      </c>
    </row>
    <row r="3845" spans="1:21" ht="48" x14ac:dyDescent="0.2">
      <c r="A3845">
        <v>1443</v>
      </c>
      <c r="B3845" s="3" t="s">
        <v>1444</v>
      </c>
      <c r="C3845" s="3" t="s">
        <v>5553</v>
      </c>
      <c r="D3845" s="8">
        <v>13000</v>
      </c>
      <c r="E3845" s="6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t="e">
        <f t="shared" si="301"/>
        <v>#DIV/0!</v>
      </c>
      <c r="Q3845" s="10" t="s">
        <v>8312</v>
      </c>
      <c r="R3845" t="s">
        <v>8349</v>
      </c>
      <c r="S3845" s="14">
        <f t="shared" si="302"/>
        <v>42707.926030092596</v>
      </c>
      <c r="T3845" s="14">
        <f t="shared" si="303"/>
        <v>42737.926030092596</v>
      </c>
      <c r="U3845">
        <f t="shared" si="304"/>
        <v>2016</v>
      </c>
    </row>
    <row r="3846" spans="1:21" ht="48" x14ac:dyDescent="0.2">
      <c r="A3846">
        <v>2399</v>
      </c>
      <c r="B3846" s="3" t="s">
        <v>2400</v>
      </c>
      <c r="C3846" s="3" t="s">
        <v>6509</v>
      </c>
      <c r="D3846" s="8">
        <v>13000</v>
      </c>
      <c r="E3846" s="6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t="e">
        <f t="shared" si="301"/>
        <v>#DIV/0!</v>
      </c>
      <c r="Q3846" s="10" t="s">
        <v>8309</v>
      </c>
      <c r="R3846" t="s">
        <v>8343</v>
      </c>
      <c r="S3846" s="14">
        <f t="shared" si="302"/>
        <v>41956.853078703702</v>
      </c>
      <c r="T3846" s="14">
        <f t="shared" si="303"/>
        <v>41991.853078703702</v>
      </c>
      <c r="U3846">
        <f t="shared" si="304"/>
        <v>2014</v>
      </c>
    </row>
    <row r="3847" spans="1:21" ht="48" x14ac:dyDescent="0.2">
      <c r="A3847">
        <v>206</v>
      </c>
      <c r="B3847" s="3" t="s">
        <v>208</v>
      </c>
      <c r="C3847" s="3" t="s">
        <v>4316</v>
      </c>
      <c r="D3847" s="8">
        <v>12700</v>
      </c>
      <c r="E3847" s="6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t="e">
        <f t="shared" si="301"/>
        <v>#DIV/0!</v>
      </c>
      <c r="Q3847" s="10" t="s">
        <v>8322</v>
      </c>
      <c r="R3847" t="s">
        <v>8326</v>
      </c>
      <c r="S3847" s="14">
        <f t="shared" si="302"/>
        <v>42567.004432870366</v>
      </c>
      <c r="T3847" s="14">
        <f t="shared" si="303"/>
        <v>42588.004432870366</v>
      </c>
      <c r="U3847">
        <f t="shared" si="304"/>
        <v>2016</v>
      </c>
    </row>
    <row r="3848" spans="1:21" ht="32" x14ac:dyDescent="0.2">
      <c r="A3848">
        <v>488</v>
      </c>
      <c r="B3848" s="3" t="s">
        <v>489</v>
      </c>
      <c r="C3848" s="3" t="s">
        <v>4598</v>
      </c>
      <c r="D3848" s="8">
        <v>12000</v>
      </c>
      <c r="E3848" s="6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t="e">
        <f t="shared" si="301"/>
        <v>#DIV/0!</v>
      </c>
      <c r="Q3848" s="10" t="s">
        <v>8322</v>
      </c>
      <c r="R3848" t="s">
        <v>8340</v>
      </c>
      <c r="S3848" s="14">
        <f t="shared" si="302"/>
        <v>42714.054398148146</v>
      </c>
      <c r="T3848" s="14">
        <f t="shared" si="303"/>
        <v>42744.054398148146</v>
      </c>
      <c r="U3848">
        <f t="shared" si="304"/>
        <v>2016</v>
      </c>
    </row>
    <row r="3849" spans="1:21" ht="16" x14ac:dyDescent="0.2">
      <c r="A3849">
        <v>1049</v>
      </c>
      <c r="B3849" s="3" t="s">
        <v>1050</v>
      </c>
      <c r="C3849" s="3" t="s">
        <v>5159</v>
      </c>
      <c r="D3849" s="8">
        <v>12000</v>
      </c>
      <c r="E3849" s="6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t="e">
        <f t="shared" si="301"/>
        <v>#DIV/0!</v>
      </c>
      <c r="Q3849" s="10" t="s">
        <v>8347</v>
      </c>
      <c r="R3849" t="s">
        <v>8348</v>
      </c>
      <c r="S3849" s="14">
        <f t="shared" si="302"/>
        <v>42382.431076388893</v>
      </c>
      <c r="T3849" s="14">
        <f t="shared" si="303"/>
        <v>42412.431076388893</v>
      </c>
      <c r="U3849">
        <f t="shared" si="304"/>
        <v>2016</v>
      </c>
    </row>
    <row r="3850" spans="1:21" ht="48" x14ac:dyDescent="0.2">
      <c r="A3850">
        <v>3194</v>
      </c>
      <c r="B3850" s="3" t="s">
        <v>3194</v>
      </c>
      <c r="C3850" s="3" t="s">
        <v>7304</v>
      </c>
      <c r="D3850" s="8">
        <v>11000</v>
      </c>
      <c r="E3850" s="6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t="e">
        <f t="shared" si="301"/>
        <v>#DIV/0!</v>
      </c>
      <c r="Q3850" s="10" t="s">
        <v>8324</v>
      </c>
      <c r="R3850" t="s">
        <v>8336</v>
      </c>
      <c r="S3850" s="14">
        <f t="shared" si="302"/>
        <v>42182.062476851846</v>
      </c>
      <c r="T3850" s="14">
        <f t="shared" si="303"/>
        <v>42212.062476851846</v>
      </c>
      <c r="U3850">
        <f t="shared" si="304"/>
        <v>2015</v>
      </c>
    </row>
    <row r="3851" spans="1:21" ht="48" x14ac:dyDescent="0.2">
      <c r="A3851">
        <v>1332</v>
      </c>
      <c r="B3851" s="3" t="s">
        <v>1333</v>
      </c>
      <c r="C3851" s="3" t="s">
        <v>5442</v>
      </c>
      <c r="D3851" s="8">
        <v>10115</v>
      </c>
      <c r="E3851" s="6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t="e">
        <f t="shared" si="301"/>
        <v>#DIV/0!</v>
      </c>
      <c r="Q3851" s="10" t="s">
        <v>8309</v>
      </c>
      <c r="R3851" t="s">
        <v>8311</v>
      </c>
      <c r="S3851" s="14">
        <f t="shared" si="302"/>
        <v>42732.060277777782</v>
      </c>
      <c r="T3851" s="14">
        <f t="shared" si="303"/>
        <v>42762.060277777782</v>
      </c>
      <c r="U3851">
        <f t="shared" si="304"/>
        <v>2016</v>
      </c>
    </row>
    <row r="3852" spans="1:21" ht="48" x14ac:dyDescent="0.2">
      <c r="A3852">
        <v>199</v>
      </c>
      <c r="B3852" s="3" t="s">
        <v>201</v>
      </c>
      <c r="C3852" s="3" t="s">
        <v>4309</v>
      </c>
      <c r="D3852" s="8">
        <v>10000</v>
      </c>
      <c r="E3852" s="6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t="e">
        <f t="shared" si="301"/>
        <v>#DIV/0!</v>
      </c>
      <c r="Q3852" s="10" t="s">
        <v>8322</v>
      </c>
      <c r="R3852" t="s">
        <v>8326</v>
      </c>
      <c r="S3852" s="14">
        <f t="shared" si="302"/>
        <v>42584.123865740738</v>
      </c>
      <c r="T3852" s="14">
        <f t="shared" si="303"/>
        <v>42614.123865740738</v>
      </c>
      <c r="U3852">
        <f t="shared" si="304"/>
        <v>2016</v>
      </c>
    </row>
    <row r="3853" spans="1:21" ht="32" x14ac:dyDescent="0.2">
      <c r="A3853">
        <v>235</v>
      </c>
      <c r="B3853" s="3" t="s">
        <v>237</v>
      </c>
      <c r="C3853" s="3" t="s">
        <v>4345</v>
      </c>
      <c r="D3853" s="8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t="e">
        <f t="shared" si="301"/>
        <v>#DIV/0!</v>
      </c>
      <c r="Q3853" s="10" t="s">
        <v>8322</v>
      </c>
      <c r="R3853" t="s">
        <v>8326</v>
      </c>
      <c r="S3853" s="14">
        <f t="shared" si="302"/>
        <v>42164.908530092594</v>
      </c>
      <c r="T3853" s="14">
        <f t="shared" si="303"/>
        <v>42194.908530092594</v>
      </c>
      <c r="U3853">
        <f t="shared" si="304"/>
        <v>2015</v>
      </c>
    </row>
    <row r="3854" spans="1:21" ht="48" x14ac:dyDescent="0.2">
      <c r="A3854">
        <v>478</v>
      </c>
      <c r="B3854" s="3" t="s">
        <v>479</v>
      </c>
      <c r="C3854" s="3" t="s">
        <v>4588</v>
      </c>
      <c r="D3854" s="8">
        <v>10000</v>
      </c>
      <c r="E3854" s="6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t="e">
        <f t="shared" si="301"/>
        <v>#DIV/0!</v>
      </c>
      <c r="Q3854" s="10" t="s">
        <v>8322</v>
      </c>
      <c r="R3854" t="s">
        <v>8340</v>
      </c>
      <c r="S3854" s="14">
        <f t="shared" si="302"/>
        <v>42065.910983796297</v>
      </c>
      <c r="T3854" s="14">
        <f t="shared" si="303"/>
        <v>42095.869317129633</v>
      </c>
      <c r="U3854">
        <f t="shared" si="304"/>
        <v>2015</v>
      </c>
    </row>
    <row r="3855" spans="1:21" ht="48" x14ac:dyDescent="0.2">
      <c r="A3855">
        <v>491</v>
      </c>
      <c r="B3855" s="3" t="s">
        <v>492</v>
      </c>
      <c r="C3855" s="3" t="s">
        <v>4601</v>
      </c>
      <c r="D3855" s="8">
        <v>10000</v>
      </c>
      <c r="E3855" s="6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t="e">
        <f t="shared" si="301"/>
        <v>#DIV/0!</v>
      </c>
      <c r="Q3855" s="10" t="s">
        <v>8322</v>
      </c>
      <c r="R3855" t="s">
        <v>8340</v>
      </c>
      <c r="S3855" s="14">
        <f t="shared" si="302"/>
        <v>42366.982627314821</v>
      </c>
      <c r="T3855" s="14">
        <f t="shared" si="303"/>
        <v>42396.982627314821</v>
      </c>
      <c r="U3855">
        <f t="shared" si="304"/>
        <v>2015</v>
      </c>
    </row>
    <row r="3856" spans="1:21" ht="48" x14ac:dyDescent="0.2">
      <c r="A3856">
        <v>501</v>
      </c>
      <c r="B3856" s="3" t="s">
        <v>502</v>
      </c>
      <c r="C3856" s="3" t="s">
        <v>4611</v>
      </c>
      <c r="D3856" s="8">
        <v>10000</v>
      </c>
      <c r="E3856" s="6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t="e">
        <f t="shared" si="301"/>
        <v>#DIV/0!</v>
      </c>
      <c r="Q3856" s="10" t="s">
        <v>8322</v>
      </c>
      <c r="R3856" t="s">
        <v>8340</v>
      </c>
      <c r="S3856" s="14">
        <f t="shared" si="302"/>
        <v>40703.234386574077</v>
      </c>
      <c r="T3856" s="14">
        <f t="shared" si="303"/>
        <v>40733.234386574077</v>
      </c>
      <c r="U3856">
        <f t="shared" si="304"/>
        <v>2011</v>
      </c>
    </row>
    <row r="3857" spans="1:21" ht="48" x14ac:dyDescent="0.2">
      <c r="A3857">
        <v>567</v>
      </c>
      <c r="B3857" s="3" t="s">
        <v>568</v>
      </c>
      <c r="C3857" s="3" t="s">
        <v>4677</v>
      </c>
      <c r="D3857" s="8">
        <v>10000</v>
      </c>
      <c r="E3857" s="6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t="e">
        <f t="shared" si="301"/>
        <v>#DIV/0!</v>
      </c>
      <c r="Q3857" s="10" t="s">
        <v>8309</v>
      </c>
      <c r="R3857" t="s">
        <v>8343</v>
      </c>
      <c r="S3857" s="14">
        <f t="shared" si="302"/>
        <v>41975.842523148152</v>
      </c>
      <c r="T3857" s="14">
        <f t="shared" si="303"/>
        <v>42005.842523148152</v>
      </c>
      <c r="U3857">
        <f t="shared" si="304"/>
        <v>2014</v>
      </c>
    </row>
    <row r="3858" spans="1:21" ht="32" x14ac:dyDescent="0.2">
      <c r="A3858">
        <v>612</v>
      </c>
      <c r="B3858" s="3" t="s">
        <v>613</v>
      </c>
      <c r="C3858" s="3" t="s">
        <v>4722</v>
      </c>
      <c r="D3858" s="8">
        <v>10000</v>
      </c>
      <c r="E3858" s="6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t="e">
        <f t="shared" si="301"/>
        <v>#DIV/0!</v>
      </c>
      <c r="Q3858" s="10" t="s">
        <v>8309</v>
      </c>
      <c r="R3858" t="s">
        <v>8343</v>
      </c>
      <c r="S3858" s="14">
        <f t="shared" si="302"/>
        <v>42585.031782407401</v>
      </c>
      <c r="T3858" s="14">
        <f t="shared" si="303"/>
        <v>42615.031782407401</v>
      </c>
      <c r="U3858">
        <f t="shared" si="304"/>
        <v>2016</v>
      </c>
    </row>
    <row r="3859" spans="1:21" ht="48" x14ac:dyDescent="0.2">
      <c r="A3859">
        <v>614</v>
      </c>
      <c r="B3859" s="3" t="s">
        <v>615</v>
      </c>
      <c r="C3859" s="3" t="s">
        <v>4724</v>
      </c>
      <c r="D3859" s="8">
        <v>10000</v>
      </c>
      <c r="E3859" s="6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t="e">
        <f t="shared" si="301"/>
        <v>#DIV/0!</v>
      </c>
      <c r="Q3859" s="10" t="s">
        <v>8309</v>
      </c>
      <c r="R3859" t="s">
        <v>8343</v>
      </c>
      <c r="S3859" s="14">
        <f t="shared" si="302"/>
        <v>42515.061805555553</v>
      </c>
      <c r="T3859" s="14">
        <f t="shared" si="303"/>
        <v>42545.061805555553</v>
      </c>
      <c r="U3859">
        <f t="shared" si="304"/>
        <v>2016</v>
      </c>
    </row>
    <row r="3860" spans="1:21" ht="48" x14ac:dyDescent="0.2">
      <c r="A3860">
        <v>1056</v>
      </c>
      <c r="B3860" s="3" t="s">
        <v>1057</v>
      </c>
      <c r="C3860" s="3" t="s">
        <v>5166</v>
      </c>
      <c r="D3860" s="8">
        <v>10000</v>
      </c>
      <c r="E3860" s="6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t="e">
        <f t="shared" si="301"/>
        <v>#DIV/0!</v>
      </c>
      <c r="Q3860" s="10" t="s">
        <v>8347</v>
      </c>
      <c r="R3860" t="s">
        <v>8348</v>
      </c>
      <c r="S3860" s="14">
        <f t="shared" si="302"/>
        <v>42058.719641203701</v>
      </c>
      <c r="T3860" s="14">
        <f t="shared" si="303"/>
        <v>42118.677974537044</v>
      </c>
      <c r="U3860">
        <f t="shared" si="304"/>
        <v>2015</v>
      </c>
    </row>
    <row r="3861" spans="1:21" ht="32" x14ac:dyDescent="0.2">
      <c r="A3861">
        <v>1057</v>
      </c>
      <c r="B3861" s="3" t="s">
        <v>1058</v>
      </c>
      <c r="C3861" s="3" t="s">
        <v>5167</v>
      </c>
      <c r="D3861" s="8">
        <v>10000</v>
      </c>
      <c r="E3861" s="6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t="e">
        <f t="shared" si="301"/>
        <v>#DIV/0!</v>
      </c>
      <c r="Q3861" s="10" t="s">
        <v>8347</v>
      </c>
      <c r="R3861" t="s">
        <v>8348</v>
      </c>
      <c r="S3861" s="14">
        <f t="shared" si="302"/>
        <v>42678.871331018512</v>
      </c>
      <c r="T3861" s="14">
        <f t="shared" si="303"/>
        <v>42708.912997685184</v>
      </c>
      <c r="U3861">
        <f t="shared" si="304"/>
        <v>2016</v>
      </c>
    </row>
    <row r="3862" spans="1:21" ht="64" x14ac:dyDescent="0.2">
      <c r="A3862">
        <v>1107</v>
      </c>
      <c r="B3862" s="3" t="s">
        <v>1108</v>
      </c>
      <c r="C3862" s="3" t="s">
        <v>5217</v>
      </c>
      <c r="D3862" s="8">
        <v>10000</v>
      </c>
      <c r="E3862" s="6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t="e">
        <f t="shared" si="301"/>
        <v>#DIV/0!</v>
      </c>
      <c r="Q3862" s="10" t="s">
        <v>8317</v>
      </c>
      <c r="R3862" t="s">
        <v>8335</v>
      </c>
      <c r="S3862" s="14">
        <f t="shared" si="302"/>
        <v>41813.861388888887</v>
      </c>
      <c r="T3862" s="14">
        <f t="shared" si="303"/>
        <v>41843.861388888887</v>
      </c>
      <c r="U3862">
        <f t="shared" si="304"/>
        <v>2014</v>
      </c>
    </row>
    <row r="3863" spans="1:21" ht="64" x14ac:dyDescent="0.2">
      <c r="A3863">
        <v>1164</v>
      </c>
      <c r="B3863" s="3" t="s">
        <v>1165</v>
      </c>
      <c r="C3863" s="3" t="s">
        <v>5274</v>
      </c>
      <c r="D3863" s="8">
        <v>10000</v>
      </c>
      <c r="E3863" s="6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8320</v>
      </c>
      <c r="R3863" t="s">
        <v>8346</v>
      </c>
      <c r="S3863" s="14">
        <f t="shared" si="302"/>
        <v>42509.724328703705</v>
      </c>
      <c r="T3863" s="14">
        <f t="shared" si="303"/>
        <v>42539.724328703705</v>
      </c>
      <c r="U3863">
        <f t="shared" si="304"/>
        <v>2016</v>
      </c>
    </row>
    <row r="3864" spans="1:21" ht="32" x14ac:dyDescent="0.2">
      <c r="A3864">
        <v>1429</v>
      </c>
      <c r="B3864" s="3" t="s">
        <v>1430</v>
      </c>
      <c r="C3864" s="3" t="s">
        <v>5539</v>
      </c>
      <c r="D3864" s="8">
        <v>10000</v>
      </c>
      <c r="E3864" s="6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t="e">
        <f t="shared" si="301"/>
        <v>#DIV/0!</v>
      </c>
      <c r="Q3864" s="10" t="s">
        <v>8312</v>
      </c>
      <c r="R3864" t="s">
        <v>8349</v>
      </c>
      <c r="S3864" s="14">
        <f t="shared" si="302"/>
        <v>42074.060671296291</v>
      </c>
      <c r="T3864" s="14">
        <f t="shared" si="303"/>
        <v>42104.060671296291</v>
      </c>
      <c r="U3864">
        <f t="shared" si="304"/>
        <v>2015</v>
      </c>
    </row>
    <row r="3865" spans="1:21" ht="48" x14ac:dyDescent="0.2">
      <c r="A3865">
        <v>1487</v>
      </c>
      <c r="B3865" s="3" t="s">
        <v>1488</v>
      </c>
      <c r="C3865" s="3" t="s">
        <v>5597</v>
      </c>
      <c r="D3865" s="8">
        <v>10000</v>
      </c>
      <c r="E3865" s="6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t="e">
        <f t="shared" si="301"/>
        <v>#DIV/0!</v>
      </c>
      <c r="Q3865" s="10" t="s">
        <v>8312</v>
      </c>
      <c r="R3865" t="s">
        <v>8353</v>
      </c>
      <c r="S3865" s="14">
        <f t="shared" si="302"/>
        <v>42554.917488425926</v>
      </c>
      <c r="T3865" s="14">
        <f t="shared" si="303"/>
        <v>42584.917488425926</v>
      </c>
      <c r="U3865">
        <f t="shared" si="304"/>
        <v>2016</v>
      </c>
    </row>
    <row r="3866" spans="1:21" ht="48" x14ac:dyDescent="0.2">
      <c r="A3866">
        <v>1729</v>
      </c>
      <c r="B3866" s="3" t="s">
        <v>1730</v>
      </c>
      <c r="C3866" s="3" t="s">
        <v>5839</v>
      </c>
      <c r="D3866" s="8">
        <v>10000</v>
      </c>
      <c r="E3866" s="6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t="e">
        <f t="shared" si="301"/>
        <v>#DIV/0!</v>
      </c>
      <c r="Q3866" s="10" t="s">
        <v>8328</v>
      </c>
      <c r="R3866" t="s">
        <v>8331</v>
      </c>
      <c r="S3866" s="14">
        <f t="shared" si="302"/>
        <v>42471.052152777775</v>
      </c>
      <c r="T3866" s="14">
        <f t="shared" si="303"/>
        <v>42531.052152777775</v>
      </c>
      <c r="U3866">
        <f t="shared" si="304"/>
        <v>2016</v>
      </c>
    </row>
    <row r="3867" spans="1:21" ht="48" x14ac:dyDescent="0.2">
      <c r="A3867">
        <v>1733</v>
      </c>
      <c r="B3867" s="3" t="s">
        <v>1734</v>
      </c>
      <c r="C3867" s="3" t="s">
        <v>5843</v>
      </c>
      <c r="D3867" s="8">
        <v>10000</v>
      </c>
      <c r="E3867" s="6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t="e">
        <f t="shared" si="301"/>
        <v>#DIV/0!</v>
      </c>
      <c r="Q3867" s="10" t="s">
        <v>8328</v>
      </c>
      <c r="R3867" t="s">
        <v>8331</v>
      </c>
      <c r="S3867" s="14">
        <f t="shared" si="302"/>
        <v>42614.675625000003</v>
      </c>
      <c r="T3867" s="14">
        <f t="shared" si="303"/>
        <v>42626.895833333328</v>
      </c>
      <c r="U3867">
        <f t="shared" si="304"/>
        <v>2016</v>
      </c>
    </row>
    <row r="3868" spans="1:21" ht="48" x14ac:dyDescent="0.2">
      <c r="A3868">
        <v>1869</v>
      </c>
      <c r="B3868" s="3" t="s">
        <v>1870</v>
      </c>
      <c r="C3868" s="3" t="s">
        <v>5979</v>
      </c>
      <c r="D3868" s="8">
        <v>10000</v>
      </c>
      <c r="E3868" s="6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t="e">
        <f t="shared" si="301"/>
        <v>#DIV/0!</v>
      </c>
      <c r="Q3868" s="10" t="s">
        <v>8317</v>
      </c>
      <c r="R3868" t="s">
        <v>8345</v>
      </c>
      <c r="S3868" s="14">
        <f t="shared" si="302"/>
        <v>42709.002881944441</v>
      </c>
      <c r="T3868" s="14">
        <f t="shared" si="303"/>
        <v>42739.002881944441</v>
      </c>
      <c r="U3868">
        <f t="shared" si="304"/>
        <v>2016</v>
      </c>
    </row>
    <row r="3869" spans="1:21" ht="32" x14ac:dyDescent="0.2">
      <c r="A3869">
        <v>2356</v>
      </c>
      <c r="B3869" s="3" t="s">
        <v>2357</v>
      </c>
      <c r="C3869" s="3" t="s">
        <v>6466</v>
      </c>
      <c r="D3869" s="8">
        <v>10000</v>
      </c>
      <c r="E3869" s="6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t="e">
        <f t="shared" si="301"/>
        <v>#DIV/0!</v>
      </c>
      <c r="Q3869" s="10" t="s">
        <v>8309</v>
      </c>
      <c r="R3869" t="s">
        <v>8343</v>
      </c>
      <c r="S3869" s="14">
        <f t="shared" si="302"/>
        <v>42130.78361111111</v>
      </c>
      <c r="T3869" s="14">
        <f t="shared" si="303"/>
        <v>42160.78361111111</v>
      </c>
      <c r="U3869">
        <f t="shared" si="304"/>
        <v>2015</v>
      </c>
    </row>
    <row r="3870" spans="1:21" ht="48" x14ac:dyDescent="0.2">
      <c r="A3870">
        <v>2375</v>
      </c>
      <c r="B3870" s="3" t="s">
        <v>2376</v>
      </c>
      <c r="C3870" s="3" t="s">
        <v>6485</v>
      </c>
      <c r="D3870" s="8">
        <v>10000</v>
      </c>
      <c r="E3870" s="6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t="e">
        <f t="shared" si="301"/>
        <v>#DIV/0!</v>
      </c>
      <c r="Q3870" s="10" t="s">
        <v>8309</v>
      </c>
      <c r="R3870" t="s">
        <v>8343</v>
      </c>
      <c r="S3870" s="14">
        <f t="shared" si="302"/>
        <v>42592.836076388892</v>
      </c>
      <c r="T3870" s="14">
        <f t="shared" si="303"/>
        <v>42622.836076388892</v>
      </c>
      <c r="U3870">
        <f t="shared" si="304"/>
        <v>2016</v>
      </c>
    </row>
    <row r="3871" spans="1:21" ht="48" x14ac:dyDescent="0.2">
      <c r="A3871">
        <v>2433</v>
      </c>
      <c r="B3871" s="3" t="s">
        <v>2434</v>
      </c>
      <c r="C3871" s="3" t="s">
        <v>6543</v>
      </c>
      <c r="D3871" s="8">
        <v>10000</v>
      </c>
      <c r="E3871" s="6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t="e">
        <f t="shared" si="301"/>
        <v>#DIV/0!</v>
      </c>
      <c r="Q3871" s="10" t="s">
        <v>8320</v>
      </c>
      <c r="R3871" t="s">
        <v>8346</v>
      </c>
      <c r="S3871" s="14">
        <f t="shared" si="302"/>
        <v>42397.89980324074</v>
      </c>
      <c r="T3871" s="14">
        <f t="shared" si="303"/>
        <v>42427.89980324074</v>
      </c>
      <c r="U3871">
        <f t="shared" si="304"/>
        <v>2016</v>
      </c>
    </row>
    <row r="3872" spans="1:21" ht="48" x14ac:dyDescent="0.2">
      <c r="A3872">
        <v>2439</v>
      </c>
      <c r="B3872" s="3" t="s">
        <v>2440</v>
      </c>
      <c r="C3872" s="3" t="s">
        <v>6549</v>
      </c>
      <c r="D3872" s="8">
        <v>10000</v>
      </c>
      <c r="E3872" s="6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t="e">
        <f t="shared" si="301"/>
        <v>#DIV/0!</v>
      </c>
      <c r="Q3872" s="10" t="s">
        <v>8320</v>
      </c>
      <c r="R3872" t="s">
        <v>8346</v>
      </c>
      <c r="S3872" s="14">
        <f t="shared" si="302"/>
        <v>42265.818622685183</v>
      </c>
      <c r="T3872" s="14">
        <f t="shared" si="303"/>
        <v>42295.818622685183</v>
      </c>
      <c r="U3872">
        <f t="shared" si="304"/>
        <v>2015</v>
      </c>
    </row>
    <row r="3873" spans="1:21" ht="48" x14ac:dyDescent="0.2">
      <c r="A3873">
        <v>2503</v>
      </c>
      <c r="B3873" s="3" t="s">
        <v>2503</v>
      </c>
      <c r="C3873" s="3" t="s">
        <v>6613</v>
      </c>
      <c r="D3873" s="8">
        <v>10000</v>
      </c>
      <c r="E3873" s="6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t="e">
        <f t="shared" si="301"/>
        <v>#DIV/0!</v>
      </c>
      <c r="Q3873" s="10" t="s">
        <v>8320</v>
      </c>
      <c r="R3873" t="s">
        <v>8358</v>
      </c>
      <c r="S3873" s="14">
        <f t="shared" si="302"/>
        <v>42498.899398148147</v>
      </c>
      <c r="T3873" s="14">
        <f t="shared" si="303"/>
        <v>42528.879166666666</v>
      </c>
      <c r="U3873">
        <f t="shared" si="304"/>
        <v>2016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8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t="e">
        <f t="shared" si="301"/>
        <v>#DIV/0!</v>
      </c>
      <c r="Q3874" s="10" t="s">
        <v>8320</v>
      </c>
      <c r="R3874" t="s">
        <v>8346</v>
      </c>
      <c r="S3874" s="14">
        <f t="shared" si="302"/>
        <v>42487.825752314813</v>
      </c>
      <c r="T3874" s="14">
        <f t="shared" si="303"/>
        <v>42508.825752314813</v>
      </c>
      <c r="U3874">
        <f t="shared" si="304"/>
        <v>2016</v>
      </c>
    </row>
    <row r="3875" spans="1:21" ht="32" x14ac:dyDescent="0.2">
      <c r="A3875">
        <v>2576</v>
      </c>
      <c r="B3875" s="3" t="s">
        <v>2576</v>
      </c>
      <c r="C3875" s="3" t="s">
        <v>6686</v>
      </c>
      <c r="D3875" s="8">
        <v>10000</v>
      </c>
      <c r="E3875" s="6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t="e">
        <f t="shared" si="301"/>
        <v>#DIV/0!</v>
      </c>
      <c r="Q3875" s="10" t="s">
        <v>8320</v>
      </c>
      <c r="R3875" t="s">
        <v>8346</v>
      </c>
      <c r="S3875" s="14">
        <f t="shared" si="302"/>
        <v>42060.00980324074</v>
      </c>
      <c r="T3875" s="14">
        <f t="shared" si="303"/>
        <v>42104.968136574069</v>
      </c>
      <c r="U3875">
        <f t="shared" si="304"/>
        <v>2015</v>
      </c>
    </row>
    <row r="3876" spans="1:21" ht="32" x14ac:dyDescent="0.2">
      <c r="A3876">
        <v>2584</v>
      </c>
      <c r="B3876" s="3" t="s">
        <v>2584</v>
      </c>
      <c r="C3876" s="3" t="s">
        <v>6694</v>
      </c>
      <c r="D3876" s="8">
        <v>10000</v>
      </c>
      <c r="E3876" s="6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t="e">
        <f t="shared" si="301"/>
        <v>#DIV/0!</v>
      </c>
      <c r="Q3876" s="10" t="s">
        <v>8320</v>
      </c>
      <c r="R3876" t="s">
        <v>8346</v>
      </c>
      <c r="S3876" s="14">
        <f t="shared" si="302"/>
        <v>42140.173252314817</v>
      </c>
      <c r="T3876" s="14">
        <f t="shared" si="303"/>
        <v>42170.173252314817</v>
      </c>
      <c r="U3876">
        <f t="shared" si="304"/>
        <v>2015</v>
      </c>
    </row>
    <row r="3877" spans="1:21" ht="48" x14ac:dyDescent="0.2">
      <c r="A3877">
        <v>2593</v>
      </c>
      <c r="B3877" s="3" t="s">
        <v>2593</v>
      </c>
      <c r="C3877" s="3" t="s">
        <v>6703</v>
      </c>
      <c r="D3877" s="8">
        <v>10000</v>
      </c>
      <c r="E3877" s="6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t="e">
        <f t="shared" si="301"/>
        <v>#DIV/0!</v>
      </c>
      <c r="Q3877" s="10" t="s">
        <v>8320</v>
      </c>
      <c r="R3877" t="s">
        <v>8346</v>
      </c>
      <c r="S3877" s="14">
        <f t="shared" si="302"/>
        <v>42089.84520833334</v>
      </c>
      <c r="T3877" s="14">
        <f t="shared" si="303"/>
        <v>42119.84520833334</v>
      </c>
      <c r="U3877">
        <f t="shared" si="304"/>
        <v>2015</v>
      </c>
    </row>
    <row r="3878" spans="1:21" ht="48" x14ac:dyDescent="0.2">
      <c r="A3878">
        <v>2754</v>
      </c>
      <c r="B3878" s="3" t="s">
        <v>2754</v>
      </c>
      <c r="C3878" s="3" t="s">
        <v>6864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t="e">
        <f t="shared" si="301"/>
        <v>#DIV/0!</v>
      </c>
      <c r="Q3878" s="10" t="s">
        <v>8312</v>
      </c>
      <c r="R3878" t="s">
        <v>8357</v>
      </c>
      <c r="S3878" s="14">
        <f t="shared" si="302"/>
        <v>41863.636006944449</v>
      </c>
      <c r="T3878" s="14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8">
        <v>10000</v>
      </c>
      <c r="E3879" s="6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t="e">
        <f t="shared" si="301"/>
        <v>#DIV/0!</v>
      </c>
      <c r="Q3879" s="10" t="s">
        <v>8324</v>
      </c>
      <c r="R3879" t="s">
        <v>8327</v>
      </c>
      <c r="S3879" s="14">
        <f t="shared" si="302"/>
        <v>42515.078217592592</v>
      </c>
      <c r="T3879" s="14">
        <f t="shared" si="303"/>
        <v>42575.078217592592</v>
      </c>
      <c r="U3879">
        <f t="shared" si="304"/>
        <v>2016</v>
      </c>
    </row>
    <row r="3880" spans="1:21" ht="48" x14ac:dyDescent="0.2">
      <c r="A3880">
        <v>2959</v>
      </c>
      <c r="B3880" s="3" t="s">
        <v>2959</v>
      </c>
      <c r="C3880" s="3" t="s">
        <v>7069</v>
      </c>
      <c r="D3880" s="8">
        <v>10000</v>
      </c>
      <c r="E3880" s="6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t="e">
        <f t="shared" si="301"/>
        <v>#DIV/0!</v>
      </c>
      <c r="Q3880" s="10" t="s">
        <v>8324</v>
      </c>
      <c r="R3880" t="s">
        <v>8325</v>
      </c>
      <c r="S3880" s="14">
        <f t="shared" si="302"/>
        <v>42498.008391203708</v>
      </c>
      <c r="T3880" s="14">
        <f t="shared" si="303"/>
        <v>42528.008391203708</v>
      </c>
      <c r="U3880">
        <f t="shared" si="304"/>
        <v>2016</v>
      </c>
    </row>
    <row r="3881" spans="1:21" ht="48" x14ac:dyDescent="0.2">
      <c r="A3881">
        <v>3884</v>
      </c>
      <c r="B3881" s="3" t="s">
        <v>3881</v>
      </c>
      <c r="C3881" s="3" t="s">
        <v>7993</v>
      </c>
      <c r="D3881" s="8">
        <v>10000</v>
      </c>
      <c r="E3881" s="6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8324</v>
      </c>
      <c r="R3881" t="s">
        <v>8336</v>
      </c>
      <c r="S3881" s="14">
        <f t="shared" si="302"/>
        <v>42065.791574074072</v>
      </c>
      <c r="T3881" s="14">
        <f t="shared" si="303"/>
        <v>42090.749907407408</v>
      </c>
      <c r="U3881">
        <f t="shared" si="304"/>
        <v>2015</v>
      </c>
    </row>
    <row r="3882" spans="1:21" ht="16" x14ac:dyDescent="0.2">
      <c r="A3882">
        <v>3886</v>
      </c>
      <c r="B3882" s="3" t="s">
        <v>3883</v>
      </c>
      <c r="C3882" s="3">
        <v>1</v>
      </c>
      <c r="D3882" s="8">
        <v>10000</v>
      </c>
      <c r="E3882" s="6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t="e">
        <f t="shared" si="301"/>
        <v>#DIV/0!</v>
      </c>
      <c r="Q3882" s="10" t="s">
        <v>8324</v>
      </c>
      <c r="R3882" t="s">
        <v>8336</v>
      </c>
      <c r="S3882" s="14">
        <f t="shared" si="302"/>
        <v>41954.228032407409</v>
      </c>
      <c r="T3882" s="14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8">
        <v>10000</v>
      </c>
      <c r="E3883" s="6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t="e">
        <f t="shared" si="301"/>
        <v>#DIV/0!</v>
      </c>
      <c r="Q3883" s="10" t="s">
        <v>8324</v>
      </c>
      <c r="R3883" t="s">
        <v>8327</v>
      </c>
      <c r="S3883" s="14">
        <f t="shared" si="302"/>
        <v>42433.338749999995</v>
      </c>
      <c r="T3883" s="14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8">
        <v>10000</v>
      </c>
      <c r="E3884" s="6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t="e">
        <f t="shared" si="301"/>
        <v>#DIV/0!</v>
      </c>
      <c r="Q3884" s="10" t="s">
        <v>8324</v>
      </c>
      <c r="R3884" t="s">
        <v>8327</v>
      </c>
      <c r="S3884" s="14">
        <f t="shared" si="302"/>
        <v>42296.154131944444</v>
      </c>
      <c r="T3884" s="14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8">
        <v>10000</v>
      </c>
      <c r="E3885" s="6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t="e">
        <f t="shared" si="301"/>
        <v>#DIV/0!</v>
      </c>
      <c r="Q3885" s="10" t="s">
        <v>8324</v>
      </c>
      <c r="R3885" t="s">
        <v>8327</v>
      </c>
      <c r="S3885" s="14">
        <f t="shared" si="302"/>
        <v>42344.824502314819</v>
      </c>
      <c r="T3885" s="14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8">
        <v>9600</v>
      </c>
      <c r="E3886" s="6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t="e">
        <f t="shared" si="301"/>
        <v>#DIV/0!</v>
      </c>
      <c r="Q3886" s="10" t="s">
        <v>8324</v>
      </c>
      <c r="R3886" t="s">
        <v>8327</v>
      </c>
      <c r="S3886" s="14">
        <f t="shared" si="302"/>
        <v>42538.742893518516</v>
      </c>
      <c r="T3886" s="14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8">
        <v>9500</v>
      </c>
      <c r="E3887" s="6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t="e">
        <f t="shared" si="301"/>
        <v>#DIV/0!</v>
      </c>
      <c r="Q3887" s="10" t="s">
        <v>8324</v>
      </c>
      <c r="R3887" t="s">
        <v>8327</v>
      </c>
      <c r="S3887" s="14">
        <f t="shared" si="302"/>
        <v>41836.190937499996</v>
      </c>
      <c r="T3887" s="14">
        <f t="shared" si="303"/>
        <v>41896.190937499996</v>
      </c>
      <c r="U3887">
        <f t="shared" si="304"/>
        <v>2014</v>
      </c>
    </row>
    <row r="3888" spans="1:21" ht="48" x14ac:dyDescent="0.2">
      <c r="A3888">
        <v>1144</v>
      </c>
      <c r="B3888" s="3" t="s">
        <v>1145</v>
      </c>
      <c r="C3888" s="3" t="s">
        <v>5254</v>
      </c>
      <c r="D3888" s="8">
        <v>9300</v>
      </c>
      <c r="E3888" s="6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t="e">
        <f t="shared" si="301"/>
        <v>#DIV/0!</v>
      </c>
      <c r="Q3888" s="10" t="s">
        <v>8320</v>
      </c>
      <c r="R3888" t="s">
        <v>8346</v>
      </c>
      <c r="S3888" s="14">
        <f t="shared" si="302"/>
        <v>42093.181944444441</v>
      </c>
      <c r="T3888" s="14">
        <f t="shared" si="303"/>
        <v>42123.181944444441</v>
      </c>
      <c r="U3888">
        <f t="shared" si="304"/>
        <v>2015</v>
      </c>
    </row>
    <row r="3889" spans="1:21" ht="48" x14ac:dyDescent="0.2">
      <c r="A3889">
        <v>585</v>
      </c>
      <c r="B3889" s="3" t="s">
        <v>586</v>
      </c>
      <c r="C3889" s="3" t="s">
        <v>4695</v>
      </c>
      <c r="D3889" s="8">
        <v>9000</v>
      </c>
      <c r="E3889" s="6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t="e">
        <f t="shared" si="301"/>
        <v>#DIV/0!</v>
      </c>
      <c r="Q3889" s="10" t="s">
        <v>8309</v>
      </c>
      <c r="R3889" t="s">
        <v>8343</v>
      </c>
      <c r="S3889" s="14">
        <f t="shared" si="302"/>
        <v>42283.3909375</v>
      </c>
      <c r="T3889" s="14">
        <f t="shared" si="303"/>
        <v>42339</v>
      </c>
      <c r="U3889">
        <f t="shared" si="304"/>
        <v>2015</v>
      </c>
    </row>
    <row r="3890" spans="1:21" ht="16" x14ac:dyDescent="0.2">
      <c r="A3890">
        <v>1172</v>
      </c>
      <c r="B3890" s="3" t="s">
        <v>1173</v>
      </c>
      <c r="C3890" s="3" t="s">
        <v>5282</v>
      </c>
      <c r="D3890" s="8">
        <v>9000</v>
      </c>
      <c r="E3890" s="6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t="e">
        <f t="shared" si="301"/>
        <v>#DIV/0!</v>
      </c>
      <c r="Q3890" s="10" t="s">
        <v>8320</v>
      </c>
      <c r="R3890" t="s">
        <v>8346</v>
      </c>
      <c r="S3890" s="14">
        <f t="shared" si="302"/>
        <v>41841.682314814818</v>
      </c>
      <c r="T3890" s="14">
        <f t="shared" si="303"/>
        <v>41871.682314814818</v>
      </c>
      <c r="U3890">
        <f t="shared" si="304"/>
        <v>2014</v>
      </c>
    </row>
    <row r="3891" spans="1:21" ht="48" x14ac:dyDescent="0.2">
      <c r="A3891">
        <v>3082</v>
      </c>
      <c r="B3891" s="3" t="s">
        <v>3082</v>
      </c>
      <c r="C3891" s="3" t="s">
        <v>7192</v>
      </c>
      <c r="D3891" s="8">
        <v>9000</v>
      </c>
      <c r="E3891" s="6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t="e">
        <f t="shared" si="301"/>
        <v>#DIV/0!</v>
      </c>
      <c r="Q3891" s="10" t="s">
        <v>8324</v>
      </c>
      <c r="R3891" t="s">
        <v>8325</v>
      </c>
      <c r="S3891" s="14">
        <f t="shared" si="302"/>
        <v>42293.922986111109</v>
      </c>
      <c r="T3891" s="14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8">
        <v>9000</v>
      </c>
      <c r="E3892" s="6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t="e">
        <f t="shared" si="301"/>
        <v>#DIV/0!</v>
      </c>
      <c r="Q3892" s="10" t="s">
        <v>8324</v>
      </c>
      <c r="R3892" t="s">
        <v>8327</v>
      </c>
      <c r="S3892" s="14">
        <f t="shared" si="302"/>
        <v>42419.246168981481</v>
      </c>
      <c r="T3892" s="14">
        <f t="shared" si="303"/>
        <v>42434.246168981481</v>
      </c>
      <c r="U3892">
        <f t="shared" si="304"/>
        <v>2016</v>
      </c>
    </row>
    <row r="3893" spans="1:21" ht="48" x14ac:dyDescent="0.2">
      <c r="A3893">
        <v>1449</v>
      </c>
      <c r="B3893" s="3" t="s">
        <v>1450</v>
      </c>
      <c r="C3893" s="3" t="s">
        <v>5559</v>
      </c>
      <c r="D3893" s="8">
        <v>8888</v>
      </c>
      <c r="E3893" s="6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t="e">
        <f t="shared" si="301"/>
        <v>#DIV/0!</v>
      </c>
      <c r="Q3893" s="10" t="s">
        <v>8312</v>
      </c>
      <c r="R3893" t="s">
        <v>8349</v>
      </c>
      <c r="S3893" s="14">
        <f t="shared" si="302"/>
        <v>42086.811400462961</v>
      </c>
      <c r="T3893" s="14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8">
        <v>8880</v>
      </c>
      <c r="E3894" s="6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8324</v>
      </c>
      <c r="R3894" t="s">
        <v>8327</v>
      </c>
      <c r="S3894" s="14">
        <f t="shared" si="302"/>
        <v>42613.841261574074</v>
      </c>
      <c r="T3894" s="14">
        <f t="shared" si="303"/>
        <v>42644.166666666672</v>
      </c>
      <c r="U3894">
        <f t="shared" si="304"/>
        <v>2016</v>
      </c>
    </row>
    <row r="3895" spans="1:21" ht="48" x14ac:dyDescent="0.2">
      <c r="A3895">
        <v>1813</v>
      </c>
      <c r="B3895" s="3" t="s">
        <v>1814</v>
      </c>
      <c r="C3895" s="3" t="s">
        <v>5923</v>
      </c>
      <c r="D3895" s="8">
        <v>8750</v>
      </c>
      <c r="E3895" s="6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t="e">
        <f t="shared" si="301"/>
        <v>#DIV/0!</v>
      </c>
      <c r="Q3895" s="10" t="s">
        <v>8314</v>
      </c>
      <c r="R3895" t="s">
        <v>8315</v>
      </c>
      <c r="S3895" s="14">
        <f t="shared" si="302"/>
        <v>41829.889027777775</v>
      </c>
      <c r="T3895" s="14">
        <f t="shared" si="303"/>
        <v>41859.889027777775</v>
      </c>
      <c r="U3895">
        <f t="shared" si="304"/>
        <v>2014</v>
      </c>
    </row>
    <row r="3896" spans="1:21" ht="32" x14ac:dyDescent="0.2">
      <c r="A3896">
        <v>228</v>
      </c>
      <c r="B3896" s="3" t="s">
        <v>230</v>
      </c>
      <c r="C3896" s="3" t="s">
        <v>4338</v>
      </c>
      <c r="D3896" s="8">
        <v>8000</v>
      </c>
      <c r="E3896" s="6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t="e">
        <f t="shared" si="301"/>
        <v>#DIV/0!</v>
      </c>
      <c r="Q3896" s="10" t="s">
        <v>8322</v>
      </c>
      <c r="R3896" t="s">
        <v>8326</v>
      </c>
      <c r="S3896" s="14">
        <f t="shared" si="302"/>
        <v>42096.686400462961</v>
      </c>
      <c r="T3896" s="14">
        <f t="shared" si="303"/>
        <v>42156.686400462961</v>
      </c>
      <c r="U3896">
        <f t="shared" si="304"/>
        <v>2015</v>
      </c>
    </row>
    <row r="3897" spans="1:21" ht="48" x14ac:dyDescent="0.2">
      <c r="A3897">
        <v>1878</v>
      </c>
      <c r="B3897" s="3" t="s">
        <v>1879</v>
      </c>
      <c r="C3897" s="3" t="s">
        <v>5988</v>
      </c>
      <c r="D3897" s="8">
        <v>8000</v>
      </c>
      <c r="E3897" s="6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t="e">
        <f t="shared" si="301"/>
        <v>#DIV/0!</v>
      </c>
      <c r="Q3897" s="10" t="s">
        <v>8317</v>
      </c>
      <c r="R3897" t="s">
        <v>8345</v>
      </c>
      <c r="S3897" s="14">
        <f t="shared" si="302"/>
        <v>41773.008738425924</v>
      </c>
      <c r="T3897" s="14">
        <f t="shared" si="303"/>
        <v>41803.008738425924</v>
      </c>
      <c r="U3897">
        <f t="shared" si="304"/>
        <v>2014</v>
      </c>
    </row>
    <row r="3898" spans="1:21" ht="48" x14ac:dyDescent="0.2">
      <c r="A3898">
        <v>2412</v>
      </c>
      <c r="B3898" s="3" t="s">
        <v>2413</v>
      </c>
      <c r="C3898" s="3" t="s">
        <v>6522</v>
      </c>
      <c r="D3898" s="8">
        <v>8000</v>
      </c>
      <c r="E3898" s="6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t="e">
        <f t="shared" si="301"/>
        <v>#DIV/0!</v>
      </c>
      <c r="Q3898" s="10" t="s">
        <v>8320</v>
      </c>
      <c r="R3898" t="s">
        <v>8346</v>
      </c>
      <c r="S3898" s="14">
        <f t="shared" si="302"/>
        <v>42655.736956018518</v>
      </c>
      <c r="T3898" s="14">
        <f t="shared" si="303"/>
        <v>42700.778622685189</v>
      </c>
      <c r="U3898">
        <f t="shared" si="304"/>
        <v>2016</v>
      </c>
    </row>
    <row r="3899" spans="1:21" ht="48" x14ac:dyDescent="0.2">
      <c r="A3899">
        <v>2437</v>
      </c>
      <c r="B3899" s="3" t="s">
        <v>2438</v>
      </c>
      <c r="C3899" s="3" t="s">
        <v>6547</v>
      </c>
      <c r="D3899" s="8">
        <v>8000</v>
      </c>
      <c r="E3899" s="6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t="e">
        <f t="shared" si="301"/>
        <v>#DIV/0!</v>
      </c>
      <c r="Q3899" s="10" t="s">
        <v>8320</v>
      </c>
      <c r="R3899" t="s">
        <v>8346</v>
      </c>
      <c r="S3899" s="14">
        <f t="shared" si="302"/>
        <v>42031.965138888889</v>
      </c>
      <c r="T3899" s="14">
        <f t="shared" si="303"/>
        <v>42080.75</v>
      </c>
      <c r="U3899">
        <f t="shared" si="304"/>
        <v>2015</v>
      </c>
    </row>
    <row r="3900" spans="1:21" ht="48" x14ac:dyDescent="0.2">
      <c r="A3900">
        <v>2573</v>
      </c>
      <c r="B3900" s="3" t="s">
        <v>2573</v>
      </c>
      <c r="C3900" s="3" t="s">
        <v>6683</v>
      </c>
      <c r="D3900" s="8">
        <v>8000</v>
      </c>
      <c r="E3900" s="6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t="e">
        <f t="shared" si="301"/>
        <v>#DIV/0!</v>
      </c>
      <c r="Q3900" s="10" t="s">
        <v>8320</v>
      </c>
      <c r="R3900" t="s">
        <v>8346</v>
      </c>
      <c r="S3900" s="14">
        <f t="shared" si="302"/>
        <v>41829.592002314814</v>
      </c>
      <c r="T3900" s="14">
        <f t="shared" si="303"/>
        <v>41874.592002314814</v>
      </c>
      <c r="U3900">
        <f t="shared" si="304"/>
        <v>2014</v>
      </c>
    </row>
    <row r="3901" spans="1:21" ht="48" x14ac:dyDescent="0.2">
      <c r="A3901">
        <v>2772</v>
      </c>
      <c r="B3901" s="3" t="s">
        <v>2772</v>
      </c>
      <c r="C3901" s="3" t="s">
        <v>6882</v>
      </c>
      <c r="D3901" s="8">
        <v>8000</v>
      </c>
      <c r="E3901" s="6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t="e">
        <f t="shared" si="301"/>
        <v>#DIV/0!</v>
      </c>
      <c r="Q3901" s="10" t="s">
        <v>8312</v>
      </c>
      <c r="R3901" t="s">
        <v>8357</v>
      </c>
      <c r="S3901" s="14">
        <f t="shared" si="302"/>
        <v>41537.869143518517</v>
      </c>
      <c r="T3901" s="14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8">
        <v>8000</v>
      </c>
      <c r="E3902" s="6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t="e">
        <f t="shared" si="301"/>
        <v>#DIV/0!</v>
      </c>
      <c r="Q3902" s="10" t="s">
        <v>8324</v>
      </c>
      <c r="R3902" t="s">
        <v>8327</v>
      </c>
      <c r="S3902" s="14">
        <f t="shared" si="302"/>
        <v>42108.692060185189</v>
      </c>
      <c r="T3902" s="14">
        <f t="shared" si="303"/>
        <v>42153.692060185189</v>
      </c>
      <c r="U3902">
        <f t="shared" si="304"/>
        <v>2015</v>
      </c>
    </row>
    <row r="3903" spans="1:21" ht="48" x14ac:dyDescent="0.2">
      <c r="A3903">
        <v>3804</v>
      </c>
      <c r="B3903" s="3" t="s">
        <v>3801</v>
      </c>
      <c r="C3903" s="3" t="s">
        <v>7914</v>
      </c>
      <c r="D3903" s="8">
        <v>8000</v>
      </c>
      <c r="E3903" s="6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t="e">
        <f t="shared" si="301"/>
        <v>#DIV/0!</v>
      </c>
      <c r="Q3903" s="10" t="s">
        <v>8324</v>
      </c>
      <c r="R3903" t="s">
        <v>8336</v>
      </c>
      <c r="S3903" s="14">
        <f t="shared" si="302"/>
        <v>42527.00953703704</v>
      </c>
      <c r="T3903" s="14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8">
        <v>8000</v>
      </c>
      <c r="E3904" s="6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t="e">
        <f t="shared" si="301"/>
        <v>#DIV/0!</v>
      </c>
      <c r="Q3904" s="10" t="s">
        <v>8324</v>
      </c>
      <c r="R3904" t="s">
        <v>8327</v>
      </c>
      <c r="S3904" s="14">
        <f t="shared" si="302"/>
        <v>42228.151701388888</v>
      </c>
      <c r="T3904" s="14">
        <f t="shared" si="303"/>
        <v>42253.151701388888</v>
      </c>
      <c r="U3904">
        <f t="shared" si="304"/>
        <v>2015</v>
      </c>
    </row>
    <row r="3905" spans="1:21" ht="48" x14ac:dyDescent="0.2">
      <c r="A3905">
        <v>468</v>
      </c>
      <c r="B3905" s="3" t="s">
        <v>469</v>
      </c>
      <c r="C3905" s="3" t="s">
        <v>4578</v>
      </c>
      <c r="D3905" s="8">
        <v>7500</v>
      </c>
      <c r="E3905" s="6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t="e">
        <f t="shared" si="301"/>
        <v>#DIV/0!</v>
      </c>
      <c r="Q3905" s="10" t="s">
        <v>8322</v>
      </c>
      <c r="R3905" t="s">
        <v>8340</v>
      </c>
      <c r="S3905" s="14">
        <f t="shared" si="302"/>
        <v>41041.167627314811</v>
      </c>
      <c r="T3905" s="14">
        <f t="shared" si="303"/>
        <v>41101.160474537035</v>
      </c>
      <c r="U3905">
        <f t="shared" si="304"/>
        <v>2012</v>
      </c>
    </row>
    <row r="3906" spans="1:21" ht="48" x14ac:dyDescent="0.2">
      <c r="A3906">
        <v>547</v>
      </c>
      <c r="B3906" s="3" t="s">
        <v>548</v>
      </c>
      <c r="C3906" s="3" t="s">
        <v>4657</v>
      </c>
      <c r="D3906" s="8">
        <v>7500</v>
      </c>
      <c r="E3906" s="6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t="e">
        <f t="shared" si="301"/>
        <v>#DIV/0!</v>
      </c>
      <c r="Q3906" s="10" t="s">
        <v>8309</v>
      </c>
      <c r="R3906" t="s">
        <v>8343</v>
      </c>
      <c r="S3906" s="14">
        <f t="shared" si="302"/>
        <v>42380.696342592593</v>
      </c>
      <c r="T3906" s="14">
        <f t="shared" si="303"/>
        <v>42410.696342592593</v>
      </c>
      <c r="U3906">
        <f t="shared" si="304"/>
        <v>2016</v>
      </c>
    </row>
    <row r="3907" spans="1:21" ht="48" x14ac:dyDescent="0.2">
      <c r="A3907">
        <v>555</v>
      </c>
      <c r="B3907" s="3" t="s">
        <v>556</v>
      </c>
      <c r="C3907" s="3" t="s">
        <v>4665</v>
      </c>
      <c r="D3907" s="8">
        <v>7500</v>
      </c>
      <c r="E3907" s="6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8309</v>
      </c>
      <c r="R3907" t="s">
        <v>8343</v>
      </c>
      <c r="S3907" s="14">
        <f t="shared" ref="S3907:S3970" si="307">(((J3907/60)/60)/24)+DATE(1970,1,1)</f>
        <v>42503.353506944448</v>
      </c>
      <c r="T3907" s="14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x14ac:dyDescent="0.2">
      <c r="A3908">
        <v>518</v>
      </c>
      <c r="B3908" s="3" t="s">
        <v>519</v>
      </c>
      <c r="C3908" s="3" t="s">
        <v>4628</v>
      </c>
      <c r="D3908" s="8">
        <v>7175</v>
      </c>
      <c r="E3908" s="6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t="e">
        <f t="shared" si="306"/>
        <v>#DIV/0!</v>
      </c>
      <c r="Q3908" s="10" t="s">
        <v>8322</v>
      </c>
      <c r="R3908" t="s">
        <v>8340</v>
      </c>
      <c r="S3908" s="14">
        <f t="shared" si="307"/>
        <v>42223.616018518514</v>
      </c>
      <c r="T3908" s="14">
        <f t="shared" si="308"/>
        <v>42253.615277777775</v>
      </c>
      <c r="U3908">
        <f t="shared" si="309"/>
        <v>2015</v>
      </c>
    </row>
    <row r="3909" spans="1:21" ht="32" x14ac:dyDescent="0.2">
      <c r="A3909">
        <v>147</v>
      </c>
      <c r="B3909" s="3" t="s">
        <v>149</v>
      </c>
      <c r="C3909" s="3" t="s">
        <v>4257</v>
      </c>
      <c r="D3909" s="8">
        <v>7000</v>
      </c>
      <c r="E3909" s="6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t="e">
        <f t="shared" si="306"/>
        <v>#DIV/0!</v>
      </c>
      <c r="Q3909" s="10" t="s">
        <v>8322</v>
      </c>
      <c r="R3909" t="s">
        <v>8338</v>
      </c>
      <c r="S3909" s="14">
        <f t="shared" si="307"/>
        <v>41969.767824074079</v>
      </c>
      <c r="T3909" s="14">
        <f t="shared" si="308"/>
        <v>42012.762499999997</v>
      </c>
      <c r="U3909">
        <f t="shared" si="309"/>
        <v>2014</v>
      </c>
    </row>
    <row r="3910" spans="1:21" ht="48" x14ac:dyDescent="0.2">
      <c r="A3910">
        <v>437</v>
      </c>
      <c r="B3910" s="3" t="s">
        <v>438</v>
      </c>
      <c r="C3910" s="3" t="s">
        <v>4547</v>
      </c>
      <c r="D3910" s="8">
        <v>7000</v>
      </c>
      <c r="E3910" s="6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t="e">
        <f t="shared" si="306"/>
        <v>#DIV/0!</v>
      </c>
      <c r="Q3910" s="10" t="s">
        <v>8322</v>
      </c>
      <c r="R3910" t="s">
        <v>8340</v>
      </c>
      <c r="S3910" s="14">
        <f t="shared" si="307"/>
        <v>42591.31858796296</v>
      </c>
      <c r="T3910" s="14">
        <f t="shared" si="308"/>
        <v>42651.31858796296</v>
      </c>
      <c r="U3910">
        <f t="shared" si="309"/>
        <v>2016</v>
      </c>
    </row>
    <row r="3911" spans="1:21" ht="48" x14ac:dyDescent="0.2">
      <c r="A3911">
        <v>495</v>
      </c>
      <c r="B3911" s="3" t="s">
        <v>496</v>
      </c>
      <c r="C3911" s="3" t="s">
        <v>4605</v>
      </c>
      <c r="D3911" s="8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t="e">
        <f t="shared" si="306"/>
        <v>#DIV/0!</v>
      </c>
      <c r="Q3911" s="10" t="s">
        <v>8322</v>
      </c>
      <c r="R3911" t="s">
        <v>8340</v>
      </c>
      <c r="S3911" s="14">
        <f t="shared" si="307"/>
        <v>42171.827604166669</v>
      </c>
      <c r="T3911" s="14">
        <f t="shared" si="308"/>
        <v>42201.827604166669</v>
      </c>
      <c r="U3911">
        <f t="shared" si="309"/>
        <v>2015</v>
      </c>
    </row>
    <row r="3912" spans="1:21" ht="64" x14ac:dyDescent="0.2">
      <c r="A3912">
        <v>926</v>
      </c>
      <c r="B3912" s="3" t="s">
        <v>927</v>
      </c>
      <c r="C3912" s="3" t="s">
        <v>5036</v>
      </c>
      <c r="D3912" s="8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t="e">
        <f t="shared" si="306"/>
        <v>#DIV/0!</v>
      </c>
      <c r="Q3912" s="10" t="s">
        <v>8328</v>
      </c>
      <c r="R3912" t="s">
        <v>8351</v>
      </c>
      <c r="S3912" s="14">
        <f t="shared" si="307"/>
        <v>40338.02002314815</v>
      </c>
      <c r="T3912" s="14">
        <f t="shared" si="308"/>
        <v>40367.944444444445</v>
      </c>
      <c r="U3912">
        <f t="shared" si="309"/>
        <v>2010</v>
      </c>
    </row>
    <row r="3913" spans="1:21" ht="48" x14ac:dyDescent="0.2">
      <c r="A3913">
        <v>1708</v>
      </c>
      <c r="B3913" s="3" t="s">
        <v>1709</v>
      </c>
      <c r="C3913" s="3" t="s">
        <v>5818</v>
      </c>
      <c r="D3913" s="8">
        <v>7000</v>
      </c>
      <c r="E3913" s="6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t="e">
        <f t="shared" si="306"/>
        <v>#DIV/0!</v>
      </c>
      <c r="Q3913" s="10" t="s">
        <v>8328</v>
      </c>
      <c r="R3913" t="s">
        <v>8331</v>
      </c>
      <c r="S3913" s="14">
        <f t="shared" si="307"/>
        <v>42451.866967592592</v>
      </c>
      <c r="T3913" s="14">
        <f t="shared" si="308"/>
        <v>42491.866967592592</v>
      </c>
      <c r="U3913">
        <f t="shared" si="309"/>
        <v>2016</v>
      </c>
    </row>
    <row r="3914" spans="1:21" ht="64" x14ac:dyDescent="0.2">
      <c r="A3914">
        <v>2505</v>
      </c>
      <c r="B3914" s="3" t="s">
        <v>2505</v>
      </c>
      <c r="C3914" s="3" t="s">
        <v>6615</v>
      </c>
      <c r="D3914" s="8">
        <v>7000</v>
      </c>
      <c r="E3914" s="6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t="e">
        <f t="shared" si="306"/>
        <v>#DIV/0!</v>
      </c>
      <c r="Q3914" s="10" t="s">
        <v>8320</v>
      </c>
      <c r="R3914" t="s">
        <v>8358</v>
      </c>
      <c r="S3914" s="14">
        <f t="shared" si="307"/>
        <v>42047.05574074074</v>
      </c>
      <c r="T3914" s="14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8">
        <v>7000</v>
      </c>
      <c r="E3915" s="6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t="e">
        <f t="shared" si="306"/>
        <v>#DIV/0!</v>
      </c>
      <c r="Q3915" s="10" t="s">
        <v>8324</v>
      </c>
      <c r="R3915" t="s">
        <v>8327</v>
      </c>
      <c r="S3915" s="14">
        <f t="shared" si="307"/>
        <v>42408.999571759254</v>
      </c>
      <c r="T3915" s="14">
        <f t="shared" si="308"/>
        <v>42453.957905092597</v>
      </c>
      <c r="U3915">
        <f t="shared" si="309"/>
        <v>2016</v>
      </c>
    </row>
    <row r="3916" spans="1:21" ht="48" x14ac:dyDescent="0.2">
      <c r="A3916">
        <v>1159</v>
      </c>
      <c r="B3916" s="3" t="s">
        <v>1160</v>
      </c>
      <c r="C3916" s="3" t="s">
        <v>5269</v>
      </c>
      <c r="D3916" s="8">
        <v>6750</v>
      </c>
      <c r="E3916" s="6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t="e">
        <f t="shared" si="306"/>
        <v>#DIV/0!</v>
      </c>
      <c r="Q3916" s="10" t="s">
        <v>8320</v>
      </c>
      <c r="R3916" t="s">
        <v>8346</v>
      </c>
      <c r="S3916" s="14">
        <f t="shared" si="307"/>
        <v>42154.726446759261</v>
      </c>
      <c r="T3916" s="14">
        <f t="shared" si="308"/>
        <v>42185.65625</v>
      </c>
      <c r="U3916">
        <f t="shared" si="309"/>
        <v>2015</v>
      </c>
    </row>
    <row r="3917" spans="1:21" ht="48" x14ac:dyDescent="0.2">
      <c r="A3917">
        <v>427</v>
      </c>
      <c r="B3917" s="3" t="s">
        <v>428</v>
      </c>
      <c r="C3917" s="3" t="s">
        <v>4537</v>
      </c>
      <c r="D3917" s="8">
        <v>6500</v>
      </c>
      <c r="E3917" s="6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t="e">
        <f t="shared" si="306"/>
        <v>#DIV/0!</v>
      </c>
      <c r="Q3917" s="10" t="s">
        <v>8322</v>
      </c>
      <c r="R3917" t="s">
        <v>8340</v>
      </c>
      <c r="S3917" s="14">
        <f t="shared" si="307"/>
        <v>42285.909027777772</v>
      </c>
      <c r="T3917" s="14">
        <f t="shared" si="308"/>
        <v>42299.790972222225</v>
      </c>
      <c r="U3917">
        <f t="shared" si="309"/>
        <v>2015</v>
      </c>
    </row>
    <row r="3918" spans="1:21" ht="64" x14ac:dyDescent="0.2">
      <c r="A3918">
        <v>901</v>
      </c>
      <c r="B3918" s="3" t="s">
        <v>902</v>
      </c>
      <c r="C3918" s="3" t="s">
        <v>5011</v>
      </c>
      <c r="D3918" s="8">
        <v>6500</v>
      </c>
      <c r="E3918" s="6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t="e">
        <f t="shared" si="306"/>
        <v>#DIV/0!</v>
      </c>
      <c r="Q3918" s="10" t="s">
        <v>8328</v>
      </c>
      <c r="R3918" t="s">
        <v>8351</v>
      </c>
      <c r="S3918" s="14">
        <f t="shared" si="307"/>
        <v>40291.81150462963</v>
      </c>
      <c r="T3918" s="14">
        <f t="shared" si="308"/>
        <v>40337.799305555556</v>
      </c>
      <c r="U3918">
        <f t="shared" si="309"/>
        <v>2010</v>
      </c>
    </row>
    <row r="3919" spans="1:21" ht="48" x14ac:dyDescent="0.2">
      <c r="A3919">
        <v>1156</v>
      </c>
      <c r="B3919" s="3" t="s">
        <v>1157</v>
      </c>
      <c r="C3919" s="3" t="s">
        <v>5266</v>
      </c>
      <c r="D3919" s="8">
        <v>6500</v>
      </c>
      <c r="E3919" s="6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t="e">
        <f t="shared" si="306"/>
        <v>#DIV/0!</v>
      </c>
      <c r="Q3919" s="10" t="s">
        <v>8320</v>
      </c>
      <c r="R3919" t="s">
        <v>8346</v>
      </c>
      <c r="S3919" s="14">
        <f t="shared" si="307"/>
        <v>42029.07131944444</v>
      </c>
      <c r="T3919" s="14">
        <f t="shared" si="308"/>
        <v>42059.07131944444</v>
      </c>
      <c r="U3919">
        <f t="shared" si="309"/>
        <v>2015</v>
      </c>
    </row>
    <row r="3920" spans="1:21" ht="48" x14ac:dyDescent="0.2">
      <c r="A3920">
        <v>1997</v>
      </c>
      <c r="B3920" s="3" t="s">
        <v>1998</v>
      </c>
      <c r="C3920" s="3" t="s">
        <v>6107</v>
      </c>
      <c r="D3920" s="8">
        <v>6500</v>
      </c>
      <c r="E3920" s="6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t="e">
        <f t="shared" si="306"/>
        <v>#DIV/0!</v>
      </c>
      <c r="Q3920" s="10" t="s">
        <v>8314</v>
      </c>
      <c r="R3920" t="s">
        <v>8354</v>
      </c>
      <c r="S3920" s="14">
        <f t="shared" si="307"/>
        <v>41847.930694444447</v>
      </c>
      <c r="T3920" s="14">
        <f t="shared" si="308"/>
        <v>41877.930694444447</v>
      </c>
      <c r="U3920">
        <f t="shared" si="309"/>
        <v>2014</v>
      </c>
    </row>
    <row r="3921" spans="1:21" ht="48" x14ac:dyDescent="0.2">
      <c r="A3921">
        <v>174</v>
      </c>
      <c r="B3921" s="3" t="s">
        <v>176</v>
      </c>
      <c r="C3921" s="3" t="s">
        <v>4284</v>
      </c>
      <c r="D3921" s="8">
        <v>6000</v>
      </c>
      <c r="E3921" s="6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t="e">
        <f t="shared" si="306"/>
        <v>#DIV/0!</v>
      </c>
      <c r="Q3921" s="10" t="s">
        <v>8322</v>
      </c>
      <c r="R3921" t="s">
        <v>8326</v>
      </c>
      <c r="S3921" s="14">
        <f t="shared" si="307"/>
        <v>42072.758981481486</v>
      </c>
      <c r="T3921" s="14">
        <f t="shared" si="308"/>
        <v>42132.758981481486</v>
      </c>
      <c r="U3921">
        <f t="shared" si="309"/>
        <v>2015</v>
      </c>
    </row>
    <row r="3922" spans="1:21" ht="16" x14ac:dyDescent="0.2">
      <c r="A3922">
        <v>202</v>
      </c>
      <c r="B3922" s="3" t="s">
        <v>204</v>
      </c>
      <c r="C3922" s="3" t="s">
        <v>4312</v>
      </c>
      <c r="D3922" s="8">
        <v>6000</v>
      </c>
      <c r="E3922" s="6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t="e">
        <f t="shared" si="306"/>
        <v>#DIV/0!</v>
      </c>
      <c r="Q3922" s="10" t="s">
        <v>8322</v>
      </c>
      <c r="R3922" t="s">
        <v>8326</v>
      </c>
      <c r="S3922" s="14">
        <f t="shared" si="307"/>
        <v>42255.927824074075</v>
      </c>
      <c r="T3922" s="14">
        <f t="shared" si="308"/>
        <v>42285.874305555553</v>
      </c>
      <c r="U3922">
        <f t="shared" si="309"/>
        <v>2015</v>
      </c>
    </row>
    <row r="3923" spans="1:21" ht="32" x14ac:dyDescent="0.2">
      <c r="A3923">
        <v>469</v>
      </c>
      <c r="B3923" s="3" t="s">
        <v>470</v>
      </c>
      <c r="C3923" s="3" t="s">
        <v>4579</v>
      </c>
      <c r="D3923" s="8">
        <v>6000</v>
      </c>
      <c r="E3923" s="6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t="e">
        <f t="shared" si="306"/>
        <v>#DIV/0!</v>
      </c>
      <c r="Q3923" s="10" t="s">
        <v>8322</v>
      </c>
      <c r="R3923" t="s">
        <v>8340</v>
      </c>
      <c r="S3923" s="14">
        <f t="shared" si="307"/>
        <v>41827.989861111113</v>
      </c>
      <c r="T3923" s="14">
        <f t="shared" si="308"/>
        <v>41887.989861111113</v>
      </c>
      <c r="U3923">
        <f t="shared" si="309"/>
        <v>2014</v>
      </c>
    </row>
    <row r="3924" spans="1:21" ht="48" x14ac:dyDescent="0.2">
      <c r="A3924">
        <v>1177</v>
      </c>
      <c r="B3924" s="3" t="s">
        <v>1178</v>
      </c>
      <c r="C3924" s="3" t="s">
        <v>5287</v>
      </c>
      <c r="D3924" s="8">
        <v>6000</v>
      </c>
      <c r="E3924" s="6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t="e">
        <f t="shared" si="306"/>
        <v>#DIV/0!</v>
      </c>
      <c r="Q3924" s="10" t="s">
        <v>8320</v>
      </c>
      <c r="R3924" t="s">
        <v>8346</v>
      </c>
      <c r="S3924" s="14">
        <f t="shared" si="307"/>
        <v>41897.660833333335</v>
      </c>
      <c r="T3924" s="14">
        <f t="shared" si="308"/>
        <v>41927.660833333335</v>
      </c>
      <c r="U3924">
        <f t="shared" si="309"/>
        <v>2014</v>
      </c>
    </row>
    <row r="3925" spans="1:21" ht="32" x14ac:dyDescent="0.2">
      <c r="A3925">
        <v>1457</v>
      </c>
      <c r="B3925" s="3" t="s">
        <v>1458</v>
      </c>
      <c r="C3925" s="3" t="s">
        <v>5567</v>
      </c>
      <c r="D3925" s="8">
        <v>6000</v>
      </c>
      <c r="E3925" s="6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t="e">
        <f t="shared" si="306"/>
        <v>#DIV/0!</v>
      </c>
      <c r="Q3925" s="10" t="s">
        <v>8312</v>
      </c>
      <c r="R3925" t="s">
        <v>8349</v>
      </c>
      <c r="S3925" s="14">
        <f t="shared" si="307"/>
        <v>42289.89634259259</v>
      </c>
      <c r="T3925" s="14">
        <f t="shared" si="308"/>
        <v>42319.938009259262</v>
      </c>
      <c r="U3925">
        <f t="shared" si="309"/>
        <v>2015</v>
      </c>
    </row>
    <row r="3926" spans="1:21" ht="48" x14ac:dyDescent="0.2">
      <c r="A3926">
        <v>1553</v>
      </c>
      <c r="B3926" s="3" t="s">
        <v>1554</v>
      </c>
      <c r="C3926" s="3" t="s">
        <v>5663</v>
      </c>
      <c r="D3926" s="8">
        <v>6000</v>
      </c>
      <c r="E3926" s="6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t="e">
        <f t="shared" si="306"/>
        <v>#DIV/0!</v>
      </c>
      <c r="Q3926" s="10" t="s">
        <v>8314</v>
      </c>
      <c r="R3926" t="s">
        <v>8356</v>
      </c>
      <c r="S3926" s="14">
        <f t="shared" si="307"/>
        <v>42219.282951388886</v>
      </c>
      <c r="T3926" s="14">
        <f t="shared" si="308"/>
        <v>42249.282951388886</v>
      </c>
      <c r="U3926">
        <f t="shared" si="309"/>
        <v>2015</v>
      </c>
    </row>
    <row r="3927" spans="1:21" ht="32" x14ac:dyDescent="0.2">
      <c r="A3927">
        <v>1682</v>
      </c>
      <c r="B3927" s="3" t="s">
        <v>1683</v>
      </c>
      <c r="C3927" s="3" t="s">
        <v>5792</v>
      </c>
      <c r="D3927" s="8">
        <v>6000</v>
      </c>
      <c r="E3927" s="6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8328</v>
      </c>
      <c r="R3927" t="s">
        <v>8331</v>
      </c>
      <c r="S3927" s="14">
        <f t="shared" si="307"/>
        <v>42779.21365740741</v>
      </c>
      <c r="T3927" s="14">
        <f t="shared" si="308"/>
        <v>42839.171990740739</v>
      </c>
      <c r="U3927">
        <f t="shared" si="309"/>
        <v>2017</v>
      </c>
    </row>
    <row r="3928" spans="1:21" ht="48" x14ac:dyDescent="0.2">
      <c r="A3928">
        <v>2578</v>
      </c>
      <c r="B3928" s="3" t="s">
        <v>2578</v>
      </c>
      <c r="C3928" s="3" t="s">
        <v>6688</v>
      </c>
      <c r="D3928" s="8">
        <v>6000</v>
      </c>
      <c r="E3928" s="6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t="e">
        <f t="shared" si="306"/>
        <v>#DIV/0!</v>
      </c>
      <c r="Q3928" s="10" t="s">
        <v>8320</v>
      </c>
      <c r="R3928" t="s">
        <v>8346</v>
      </c>
      <c r="S3928" s="14">
        <f t="shared" si="307"/>
        <v>42238.022905092599</v>
      </c>
      <c r="T3928" s="14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8">
        <v>6000</v>
      </c>
      <c r="E3929" s="6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t="e">
        <f t="shared" si="306"/>
        <v>#DIV/0!</v>
      </c>
      <c r="Q3929" s="10" t="s">
        <v>8324</v>
      </c>
      <c r="R3929" t="s">
        <v>8327</v>
      </c>
      <c r="S3929" s="14">
        <f t="shared" si="307"/>
        <v>42253.633159722223</v>
      </c>
      <c r="T3929" s="14">
        <f t="shared" si="308"/>
        <v>42313.674826388888</v>
      </c>
      <c r="U3929">
        <f t="shared" si="309"/>
        <v>2015</v>
      </c>
    </row>
    <row r="3930" spans="1:21" ht="64" x14ac:dyDescent="0.2">
      <c r="A3930">
        <v>2743</v>
      </c>
      <c r="B3930" s="3" t="s">
        <v>2743</v>
      </c>
      <c r="C3930" s="3" t="s">
        <v>6853</v>
      </c>
      <c r="D3930" s="8">
        <v>5999</v>
      </c>
      <c r="E3930" s="6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t="e">
        <f t="shared" si="306"/>
        <v>#DIV/0!</v>
      </c>
      <c r="Q3930" s="10" t="s">
        <v>8312</v>
      </c>
      <c r="R3930" t="s">
        <v>8357</v>
      </c>
      <c r="S3930" s="14">
        <f t="shared" si="307"/>
        <v>42632.328784722224</v>
      </c>
      <c r="T3930" s="14">
        <f t="shared" si="308"/>
        <v>42662.328784722224</v>
      </c>
      <c r="U3930">
        <f t="shared" si="309"/>
        <v>2016</v>
      </c>
    </row>
    <row r="3931" spans="1:21" ht="48" x14ac:dyDescent="0.2">
      <c r="A3931">
        <v>143</v>
      </c>
      <c r="B3931" s="3" t="s">
        <v>145</v>
      </c>
      <c r="C3931" s="3" t="s">
        <v>4253</v>
      </c>
      <c r="D3931" s="8">
        <v>5500</v>
      </c>
      <c r="E3931" s="6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t="e">
        <f t="shared" si="306"/>
        <v>#DIV/0!</v>
      </c>
      <c r="Q3931" s="10" t="s">
        <v>8322</v>
      </c>
      <c r="R3931" t="s">
        <v>8338</v>
      </c>
      <c r="S3931" s="14">
        <f t="shared" si="307"/>
        <v>42559.064143518524</v>
      </c>
      <c r="T3931" s="14">
        <f t="shared" si="308"/>
        <v>42616.246527777781</v>
      </c>
      <c r="U3931">
        <f t="shared" si="309"/>
        <v>2016</v>
      </c>
    </row>
    <row r="3932" spans="1:21" ht="48" x14ac:dyDescent="0.2">
      <c r="A3932">
        <v>920</v>
      </c>
      <c r="B3932" s="3" t="s">
        <v>921</v>
      </c>
      <c r="C3932" s="3" t="s">
        <v>5030</v>
      </c>
      <c r="D3932" s="8">
        <v>5500</v>
      </c>
      <c r="E3932" s="6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t="e">
        <f t="shared" si="306"/>
        <v>#DIV/0!</v>
      </c>
      <c r="Q3932" s="10" t="s">
        <v>8328</v>
      </c>
      <c r="R3932" t="s">
        <v>8351</v>
      </c>
      <c r="S3932" s="14">
        <f t="shared" si="307"/>
        <v>41562.67155092593</v>
      </c>
      <c r="T3932" s="14">
        <f t="shared" si="308"/>
        <v>41592.713217592594</v>
      </c>
      <c r="U3932">
        <f t="shared" si="309"/>
        <v>2013</v>
      </c>
    </row>
    <row r="3933" spans="1:21" ht="48" x14ac:dyDescent="0.2">
      <c r="A3933">
        <v>1706</v>
      </c>
      <c r="B3933" s="3" t="s">
        <v>1707</v>
      </c>
      <c r="C3933" s="3" t="s">
        <v>5816</v>
      </c>
      <c r="D3933" s="8">
        <v>5500</v>
      </c>
      <c r="E3933" s="6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t="e">
        <f t="shared" si="306"/>
        <v>#DIV/0!</v>
      </c>
      <c r="Q3933" s="10" t="s">
        <v>8328</v>
      </c>
      <c r="R3933" t="s">
        <v>8331</v>
      </c>
      <c r="S3933" s="14">
        <f t="shared" si="307"/>
        <v>42179.306388888886</v>
      </c>
      <c r="T3933" s="14">
        <f t="shared" si="308"/>
        <v>42239.306388888886</v>
      </c>
      <c r="U3933">
        <f t="shared" si="309"/>
        <v>2015</v>
      </c>
    </row>
    <row r="3934" spans="1:21" ht="48" x14ac:dyDescent="0.2">
      <c r="A3934">
        <v>2342</v>
      </c>
      <c r="B3934" s="3" t="s">
        <v>2343</v>
      </c>
      <c r="C3934" s="3" t="s">
        <v>6452</v>
      </c>
      <c r="D3934" s="8">
        <v>5500</v>
      </c>
      <c r="E3934" s="6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t="e">
        <f t="shared" si="306"/>
        <v>#DIV/0!</v>
      </c>
      <c r="Q3934" s="10" t="s">
        <v>8309</v>
      </c>
      <c r="R3934" t="s">
        <v>8343</v>
      </c>
      <c r="S3934" s="14">
        <f t="shared" si="307"/>
        <v>41897.702199074076</v>
      </c>
      <c r="T3934" s="14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8">
        <v>5500</v>
      </c>
      <c r="E3935" s="6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t="e">
        <f t="shared" si="306"/>
        <v>#DIV/0!</v>
      </c>
      <c r="Q3935" s="10" t="s">
        <v>8324</v>
      </c>
      <c r="R3935" t="s">
        <v>8327</v>
      </c>
      <c r="S3935" s="14">
        <f t="shared" si="307"/>
        <v>41916.597638888888</v>
      </c>
      <c r="T3935" s="14">
        <f t="shared" si="308"/>
        <v>41976.639305555553</v>
      </c>
      <c r="U3935">
        <f t="shared" si="309"/>
        <v>2014</v>
      </c>
    </row>
    <row r="3936" spans="1:21" ht="48" x14ac:dyDescent="0.2">
      <c r="A3936">
        <v>3873</v>
      </c>
      <c r="B3936" s="3" t="s">
        <v>3870</v>
      </c>
      <c r="C3936" s="3" t="s">
        <v>7982</v>
      </c>
      <c r="D3936" s="8">
        <v>5500</v>
      </c>
      <c r="E3936" s="6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t="e">
        <f t="shared" si="306"/>
        <v>#DIV/0!</v>
      </c>
      <c r="Q3936" s="10" t="s">
        <v>8324</v>
      </c>
      <c r="R3936" t="s">
        <v>8336</v>
      </c>
      <c r="S3936" s="14">
        <f t="shared" si="307"/>
        <v>42255.696006944447</v>
      </c>
      <c r="T3936" s="14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8">
        <v>5500</v>
      </c>
      <c r="E3937" s="6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t="e">
        <f t="shared" si="306"/>
        <v>#DIV/0!</v>
      </c>
      <c r="Q3937" s="10" t="s">
        <v>8324</v>
      </c>
      <c r="R3937" t="s">
        <v>8327</v>
      </c>
      <c r="S3937" s="14">
        <f t="shared" si="307"/>
        <v>42457.932025462964</v>
      </c>
      <c r="T3937" s="14">
        <f t="shared" si="308"/>
        <v>42485.013888888891</v>
      </c>
      <c r="U3937">
        <f t="shared" si="309"/>
        <v>2016</v>
      </c>
    </row>
    <row r="3938" spans="1:21" ht="48" x14ac:dyDescent="0.2">
      <c r="A3938">
        <v>1163</v>
      </c>
      <c r="B3938" s="3" t="s">
        <v>1164</v>
      </c>
      <c r="C3938" s="3" t="s">
        <v>5273</v>
      </c>
      <c r="D3938" s="8">
        <v>5200</v>
      </c>
      <c r="E3938" s="6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t="e">
        <f t="shared" si="306"/>
        <v>#DIV/0!</v>
      </c>
      <c r="Q3938" s="10" t="s">
        <v>8320</v>
      </c>
      <c r="R3938" t="s">
        <v>8346</v>
      </c>
      <c r="S3938" s="14">
        <f t="shared" si="307"/>
        <v>41830.723611111112</v>
      </c>
      <c r="T3938" s="14">
        <f t="shared" si="308"/>
        <v>41860.723611111112</v>
      </c>
      <c r="U3938">
        <f t="shared" si="309"/>
        <v>2014</v>
      </c>
    </row>
    <row r="3939" spans="1:21" ht="32" x14ac:dyDescent="0.2">
      <c r="A3939">
        <v>134</v>
      </c>
      <c r="B3939" s="3" t="s">
        <v>136</v>
      </c>
      <c r="C3939" s="3" t="s">
        <v>4245</v>
      </c>
      <c r="D3939" s="8">
        <v>5000</v>
      </c>
      <c r="E3939" s="6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t="e">
        <f t="shared" si="306"/>
        <v>#DIV/0!</v>
      </c>
      <c r="Q3939" s="10" t="s">
        <v>8322</v>
      </c>
      <c r="R3939" t="s">
        <v>8338</v>
      </c>
      <c r="S3939" s="14">
        <f t="shared" si="307"/>
        <v>42221.909930555557</v>
      </c>
      <c r="T3939" s="14">
        <f t="shared" si="308"/>
        <v>42251.708333333328</v>
      </c>
      <c r="U3939">
        <f t="shared" si="309"/>
        <v>2015</v>
      </c>
    </row>
    <row r="3940" spans="1:21" ht="48" x14ac:dyDescent="0.2">
      <c r="A3940">
        <v>158</v>
      </c>
      <c r="B3940" s="3" t="s">
        <v>160</v>
      </c>
      <c r="C3940" s="3" t="s">
        <v>4268</v>
      </c>
      <c r="D3940" s="8">
        <v>5000</v>
      </c>
      <c r="E3940" s="6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t="e">
        <f t="shared" si="306"/>
        <v>#DIV/0!</v>
      </c>
      <c r="Q3940" s="10" t="s">
        <v>8322</v>
      </c>
      <c r="R3940" t="s">
        <v>8338</v>
      </c>
      <c r="S3940" s="14">
        <f t="shared" si="307"/>
        <v>41904.07671296296</v>
      </c>
      <c r="T3940" s="14">
        <f t="shared" si="308"/>
        <v>41934.07671296296</v>
      </c>
      <c r="U3940">
        <f t="shared" si="309"/>
        <v>2014</v>
      </c>
    </row>
    <row r="3941" spans="1:21" ht="48" x14ac:dyDescent="0.2">
      <c r="A3941">
        <v>160</v>
      </c>
      <c r="B3941" s="3" t="s">
        <v>162</v>
      </c>
      <c r="C3941" s="3" t="s">
        <v>4270</v>
      </c>
      <c r="D3941" s="8">
        <v>5000</v>
      </c>
      <c r="E3941" s="6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t="e">
        <f t="shared" si="306"/>
        <v>#DIV/0!</v>
      </c>
      <c r="Q3941" s="10" t="s">
        <v>8322</v>
      </c>
      <c r="R3941" t="s">
        <v>8326</v>
      </c>
      <c r="S3941" s="14">
        <f t="shared" si="307"/>
        <v>42171.913090277783</v>
      </c>
      <c r="T3941" s="14">
        <f t="shared" si="308"/>
        <v>42231.913090277783</v>
      </c>
      <c r="U3941">
        <f t="shared" si="309"/>
        <v>2015</v>
      </c>
    </row>
    <row r="3942" spans="1:21" ht="48" x14ac:dyDescent="0.2">
      <c r="A3942">
        <v>186</v>
      </c>
      <c r="B3942" s="3" t="s">
        <v>188</v>
      </c>
      <c r="C3942" s="3" t="s">
        <v>4296</v>
      </c>
      <c r="D3942" s="8">
        <v>5000</v>
      </c>
      <c r="E3942" s="6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t="e">
        <f t="shared" si="306"/>
        <v>#DIV/0!</v>
      </c>
      <c r="Q3942" s="10" t="s">
        <v>8322</v>
      </c>
      <c r="R3942" t="s">
        <v>8326</v>
      </c>
      <c r="S3942" s="14">
        <f t="shared" si="307"/>
        <v>42767.812893518523</v>
      </c>
      <c r="T3942" s="14">
        <f t="shared" si="308"/>
        <v>42797.833333333328</v>
      </c>
      <c r="U3942">
        <f t="shared" si="309"/>
        <v>2017</v>
      </c>
    </row>
    <row r="3943" spans="1:21" ht="64" x14ac:dyDescent="0.2">
      <c r="A3943">
        <v>429</v>
      </c>
      <c r="B3943" s="3" t="s">
        <v>430</v>
      </c>
      <c r="C3943" s="3" t="s">
        <v>4539</v>
      </c>
      <c r="D3943" s="8">
        <v>5000</v>
      </c>
      <c r="E3943" s="6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t="e">
        <f t="shared" si="306"/>
        <v>#DIV/0!</v>
      </c>
      <c r="Q3943" s="10" t="s">
        <v>8322</v>
      </c>
      <c r="R3943" t="s">
        <v>8340</v>
      </c>
      <c r="S3943" s="14">
        <f t="shared" si="307"/>
        <v>40070.901412037041</v>
      </c>
      <c r="T3943" s="14">
        <f t="shared" si="308"/>
        <v>40144.207638888889</v>
      </c>
      <c r="U3943">
        <f t="shared" si="309"/>
        <v>2009</v>
      </c>
    </row>
    <row r="3944" spans="1:21" ht="32" x14ac:dyDescent="0.2">
      <c r="A3944">
        <v>516</v>
      </c>
      <c r="B3944" s="3" t="s">
        <v>517</v>
      </c>
      <c r="C3944" s="3" t="s">
        <v>4626</v>
      </c>
      <c r="D3944" s="8">
        <v>5000</v>
      </c>
      <c r="E3944" s="6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t="e">
        <f t="shared" si="306"/>
        <v>#DIV/0!</v>
      </c>
      <c r="Q3944" s="10" t="s">
        <v>8322</v>
      </c>
      <c r="R3944" t="s">
        <v>8340</v>
      </c>
      <c r="S3944" s="14">
        <f t="shared" si="307"/>
        <v>42091.778703703705</v>
      </c>
      <c r="T3944" s="14">
        <f t="shared" si="308"/>
        <v>42151.778703703705</v>
      </c>
      <c r="U3944">
        <f t="shared" si="309"/>
        <v>2015</v>
      </c>
    </row>
    <row r="3945" spans="1:21" ht="48" x14ac:dyDescent="0.2">
      <c r="A3945">
        <v>616</v>
      </c>
      <c r="B3945" s="3" t="s">
        <v>617</v>
      </c>
      <c r="C3945" s="3" t="s">
        <v>4726</v>
      </c>
      <c r="D3945" s="8">
        <v>5000</v>
      </c>
      <c r="E3945" s="6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8309</v>
      </c>
      <c r="R3945" t="s">
        <v>8343</v>
      </c>
      <c r="S3945" s="14">
        <f t="shared" si="307"/>
        <v>42761.376238425932</v>
      </c>
      <c r="T3945" s="14">
        <f t="shared" si="308"/>
        <v>42791.376238425932</v>
      </c>
      <c r="U3945">
        <f t="shared" si="309"/>
        <v>2017</v>
      </c>
    </row>
    <row r="3946" spans="1:21" ht="48" x14ac:dyDescent="0.2">
      <c r="A3946">
        <v>624</v>
      </c>
      <c r="B3946" s="3" t="s">
        <v>625</v>
      </c>
      <c r="C3946" s="3" t="s">
        <v>4734</v>
      </c>
      <c r="D3946" s="8">
        <v>5000</v>
      </c>
      <c r="E3946" s="6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8309</v>
      </c>
      <c r="R3946" t="s">
        <v>8343</v>
      </c>
      <c r="S3946" s="14">
        <f t="shared" si="307"/>
        <v>42108.988900462966</v>
      </c>
      <c r="T3946" s="14">
        <f t="shared" si="308"/>
        <v>42138.988900462966</v>
      </c>
      <c r="U3946">
        <f t="shared" si="309"/>
        <v>2015</v>
      </c>
    </row>
    <row r="3947" spans="1:21" ht="48" x14ac:dyDescent="0.2">
      <c r="A3947">
        <v>628</v>
      </c>
      <c r="B3947" s="3" t="s">
        <v>629</v>
      </c>
      <c r="C3947" s="3" t="s">
        <v>4738</v>
      </c>
      <c r="D3947" s="8">
        <v>5000</v>
      </c>
      <c r="E3947" s="6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8309</v>
      </c>
      <c r="R3947" t="s">
        <v>8343</v>
      </c>
      <c r="S3947" s="14">
        <f t="shared" si="307"/>
        <v>41803.692789351851</v>
      </c>
      <c r="T3947" s="14">
        <f t="shared" si="308"/>
        <v>41833.692789351851</v>
      </c>
      <c r="U3947">
        <f t="shared" si="309"/>
        <v>2014</v>
      </c>
    </row>
    <row r="3948" spans="1:21" ht="48" x14ac:dyDescent="0.2">
      <c r="A3948">
        <v>764</v>
      </c>
      <c r="B3948" s="3" t="s">
        <v>765</v>
      </c>
      <c r="C3948" s="3" t="s">
        <v>4874</v>
      </c>
      <c r="D3948" s="8">
        <v>5000</v>
      </c>
      <c r="E3948" s="6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t="e">
        <f t="shared" si="306"/>
        <v>#DIV/0!</v>
      </c>
      <c r="Q3948" s="10" t="s">
        <v>8312</v>
      </c>
      <c r="R3948" t="s">
        <v>8353</v>
      </c>
      <c r="S3948" s="14">
        <f t="shared" si="307"/>
        <v>42227.173159722224</v>
      </c>
      <c r="T3948" s="14">
        <f t="shared" si="308"/>
        <v>42257.173159722224</v>
      </c>
      <c r="U3948">
        <f t="shared" si="309"/>
        <v>2015</v>
      </c>
    </row>
    <row r="3949" spans="1:21" ht="64" x14ac:dyDescent="0.2">
      <c r="A3949">
        <v>875</v>
      </c>
      <c r="B3949" s="3" t="s">
        <v>876</v>
      </c>
      <c r="C3949" s="3" t="s">
        <v>4985</v>
      </c>
      <c r="D3949" s="8">
        <v>5000</v>
      </c>
      <c r="E3949" s="6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t="e">
        <f t="shared" si="306"/>
        <v>#DIV/0!</v>
      </c>
      <c r="Q3949" s="10" t="s">
        <v>8328</v>
      </c>
      <c r="R3949" t="s">
        <v>8351</v>
      </c>
      <c r="S3949" s="14">
        <f t="shared" si="307"/>
        <v>42248.723738425921</v>
      </c>
      <c r="T3949" s="14">
        <f t="shared" si="308"/>
        <v>42268.723738425921</v>
      </c>
      <c r="U3949">
        <f t="shared" si="309"/>
        <v>2015</v>
      </c>
    </row>
    <row r="3950" spans="1:21" ht="48" x14ac:dyDescent="0.2">
      <c r="A3950">
        <v>988</v>
      </c>
      <c r="B3950" s="3" t="s">
        <v>989</v>
      </c>
      <c r="C3950" s="3" t="s">
        <v>5098</v>
      </c>
      <c r="D3950" s="8">
        <v>5000</v>
      </c>
      <c r="E3950" s="6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s="10" t="s">
        <v>8309</v>
      </c>
      <c r="R3950" t="s">
        <v>8311</v>
      </c>
      <c r="S3950" s="14">
        <f t="shared" si="307"/>
        <v>42614.356770833328</v>
      </c>
      <c r="T3950" s="14">
        <f t="shared" si="308"/>
        <v>42644.356770833328</v>
      </c>
      <c r="U3950">
        <f t="shared" si="309"/>
        <v>2016</v>
      </c>
    </row>
    <row r="3951" spans="1:21" ht="48" x14ac:dyDescent="0.2">
      <c r="A3951">
        <v>1140</v>
      </c>
      <c r="B3951" s="3" t="s">
        <v>1141</v>
      </c>
      <c r="C3951" s="3" t="s">
        <v>5250</v>
      </c>
      <c r="D3951" s="8">
        <v>5000</v>
      </c>
      <c r="E3951" s="6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t="e">
        <f t="shared" si="306"/>
        <v>#DIV/0!</v>
      </c>
      <c r="Q3951" s="10" t="s">
        <v>8317</v>
      </c>
      <c r="R3951" t="s">
        <v>8345</v>
      </c>
      <c r="S3951" s="14">
        <f t="shared" si="307"/>
        <v>42192.462048611109</v>
      </c>
      <c r="T3951" s="14">
        <f t="shared" si="308"/>
        <v>42222.462048611109</v>
      </c>
      <c r="U3951">
        <f t="shared" si="309"/>
        <v>2015</v>
      </c>
    </row>
    <row r="3952" spans="1:21" ht="48" x14ac:dyDescent="0.2">
      <c r="A3952">
        <v>1231</v>
      </c>
      <c r="B3952" s="3" t="s">
        <v>1232</v>
      </c>
      <c r="C3952" s="3" t="s">
        <v>5341</v>
      </c>
      <c r="D3952" s="8">
        <v>5000</v>
      </c>
      <c r="E3952" s="6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t="e">
        <f t="shared" si="306"/>
        <v>#DIV/0!</v>
      </c>
      <c r="Q3952" s="10" t="s">
        <v>8328</v>
      </c>
      <c r="R3952" t="s">
        <v>8355</v>
      </c>
      <c r="S3952" s="14">
        <f t="shared" si="307"/>
        <v>42193.941759259258</v>
      </c>
      <c r="T3952" s="14">
        <f t="shared" si="308"/>
        <v>42244.041666666672</v>
      </c>
      <c r="U3952">
        <f t="shared" si="309"/>
        <v>2015</v>
      </c>
    </row>
    <row r="3953" spans="1:21" ht="48" x14ac:dyDescent="0.2">
      <c r="A3953">
        <v>1458</v>
      </c>
      <c r="B3953" s="3" t="s">
        <v>1459</v>
      </c>
      <c r="C3953" s="3" t="s">
        <v>5568</v>
      </c>
      <c r="D3953" s="8">
        <v>5000</v>
      </c>
      <c r="E3953" s="6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t="e">
        <f t="shared" si="306"/>
        <v>#DIV/0!</v>
      </c>
      <c r="Q3953" s="10" t="s">
        <v>8312</v>
      </c>
      <c r="R3953" t="s">
        <v>8349</v>
      </c>
      <c r="S3953" s="14">
        <f t="shared" si="307"/>
        <v>41831.705555555556</v>
      </c>
      <c r="T3953" s="14">
        <f t="shared" si="308"/>
        <v>41862.166666666664</v>
      </c>
      <c r="U3953">
        <f t="shared" si="309"/>
        <v>2014</v>
      </c>
    </row>
    <row r="3954" spans="1:21" ht="48" x14ac:dyDescent="0.2">
      <c r="A3954">
        <v>1489</v>
      </c>
      <c r="B3954" s="3" t="s">
        <v>1490</v>
      </c>
      <c r="C3954" s="3" t="s">
        <v>5599</v>
      </c>
      <c r="D3954" s="8">
        <v>5000</v>
      </c>
      <c r="E3954" s="6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t="e">
        <f t="shared" si="306"/>
        <v>#DIV/0!</v>
      </c>
      <c r="Q3954" s="10" t="s">
        <v>8312</v>
      </c>
      <c r="R3954" t="s">
        <v>8353</v>
      </c>
      <c r="S3954" s="14">
        <f t="shared" si="307"/>
        <v>41198.611712962964</v>
      </c>
      <c r="T3954" s="14">
        <f t="shared" si="308"/>
        <v>41228.653379629628</v>
      </c>
      <c r="U3954">
        <f t="shared" si="309"/>
        <v>2012</v>
      </c>
    </row>
    <row r="3955" spans="1:21" ht="48" x14ac:dyDescent="0.2">
      <c r="A3955">
        <v>1712</v>
      </c>
      <c r="B3955" s="3" t="s">
        <v>1713</v>
      </c>
      <c r="C3955" s="3" t="s">
        <v>5822</v>
      </c>
      <c r="D3955" s="8">
        <v>5000</v>
      </c>
      <c r="E3955" s="6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t="e">
        <f t="shared" si="306"/>
        <v>#DIV/0!</v>
      </c>
      <c r="Q3955" s="10" t="s">
        <v>8328</v>
      </c>
      <c r="R3955" t="s">
        <v>8331</v>
      </c>
      <c r="S3955" s="14">
        <f t="shared" si="307"/>
        <v>42125.913807870369</v>
      </c>
      <c r="T3955" s="14">
        <f t="shared" si="308"/>
        <v>42185.913807870369</v>
      </c>
      <c r="U3955">
        <f t="shared" si="309"/>
        <v>2015</v>
      </c>
    </row>
    <row r="3956" spans="1:21" ht="48" x14ac:dyDescent="0.2">
      <c r="A3956">
        <v>1721</v>
      </c>
      <c r="B3956" s="3" t="s">
        <v>1722</v>
      </c>
      <c r="C3956" s="3" t="s">
        <v>5831</v>
      </c>
      <c r="D3956" s="8">
        <v>5000</v>
      </c>
      <c r="E3956" s="6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t="e">
        <f t="shared" si="306"/>
        <v>#DIV/0!</v>
      </c>
      <c r="Q3956" s="10" t="s">
        <v>8328</v>
      </c>
      <c r="R3956" t="s">
        <v>8331</v>
      </c>
      <c r="S3956" s="14">
        <f t="shared" si="307"/>
        <v>42319.461377314816</v>
      </c>
      <c r="T3956" s="14">
        <f t="shared" si="308"/>
        <v>42349.461377314816</v>
      </c>
      <c r="U3956">
        <f t="shared" si="309"/>
        <v>2015</v>
      </c>
    </row>
    <row r="3957" spans="1:21" ht="48" x14ac:dyDescent="0.2">
      <c r="A3957">
        <v>2341</v>
      </c>
      <c r="B3957" s="3" t="s">
        <v>2342</v>
      </c>
      <c r="C3957" s="3" t="s">
        <v>6451</v>
      </c>
      <c r="D3957" s="8">
        <v>5000</v>
      </c>
      <c r="E3957" s="6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8309</v>
      </c>
      <c r="R3957" t="s">
        <v>8343</v>
      </c>
      <c r="S3957" s="14">
        <f t="shared" si="307"/>
        <v>42167.813703703709</v>
      </c>
      <c r="T3957" s="14">
        <f t="shared" si="308"/>
        <v>42197.813703703709</v>
      </c>
      <c r="U3957">
        <f t="shared" si="309"/>
        <v>2015</v>
      </c>
    </row>
    <row r="3958" spans="1:21" ht="48" x14ac:dyDescent="0.2">
      <c r="A3958">
        <v>2518</v>
      </c>
      <c r="B3958" s="3" t="s">
        <v>2518</v>
      </c>
      <c r="C3958" s="3" t="s">
        <v>6628</v>
      </c>
      <c r="D3958" s="8">
        <v>5000</v>
      </c>
      <c r="E3958" s="6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t="e">
        <f t="shared" si="306"/>
        <v>#DIV/0!</v>
      </c>
      <c r="Q3958" s="10" t="s">
        <v>8320</v>
      </c>
      <c r="R3958" t="s">
        <v>8358</v>
      </c>
      <c r="S3958" s="14">
        <f t="shared" si="307"/>
        <v>41926.680879629632</v>
      </c>
      <c r="T3958" s="14">
        <f t="shared" si="308"/>
        <v>41956.722546296296</v>
      </c>
      <c r="U3958">
        <f t="shared" si="309"/>
        <v>2014</v>
      </c>
    </row>
    <row r="3959" spans="1:21" ht="48" x14ac:dyDescent="0.2">
      <c r="A3959">
        <v>2760</v>
      </c>
      <c r="B3959" s="3" t="s">
        <v>2760</v>
      </c>
      <c r="C3959" s="3" t="s">
        <v>6870</v>
      </c>
      <c r="D3959" s="8">
        <v>5000</v>
      </c>
      <c r="E3959" s="6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t="e">
        <f t="shared" si="306"/>
        <v>#DIV/0!</v>
      </c>
      <c r="Q3959" s="10" t="s">
        <v>8312</v>
      </c>
      <c r="R3959" t="s">
        <v>8357</v>
      </c>
      <c r="S3959" s="14">
        <f t="shared" si="307"/>
        <v>41415.461319444446</v>
      </c>
      <c r="T3959" s="14">
        <f t="shared" si="308"/>
        <v>41445.461319444446</v>
      </c>
      <c r="U3959">
        <f t="shared" si="309"/>
        <v>2013</v>
      </c>
    </row>
    <row r="3960" spans="1:21" ht="48" x14ac:dyDescent="0.2">
      <c r="A3960">
        <v>3206</v>
      </c>
      <c r="B3960" s="3" t="s">
        <v>3206</v>
      </c>
      <c r="C3960" s="3" t="s">
        <v>7316</v>
      </c>
      <c r="D3960" s="8">
        <v>5000</v>
      </c>
      <c r="E3960" s="6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t="e">
        <f t="shared" si="306"/>
        <v>#DIV/0!</v>
      </c>
      <c r="Q3960" s="10" t="s">
        <v>8324</v>
      </c>
      <c r="R3960" t="s">
        <v>8336</v>
      </c>
      <c r="S3960" s="14">
        <f t="shared" si="307"/>
        <v>42236.276053240741</v>
      </c>
      <c r="T3960" s="14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8">
        <v>5000</v>
      </c>
      <c r="E3961" s="6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t="e">
        <f t="shared" si="306"/>
        <v>#DIV/0!</v>
      </c>
      <c r="Q3961" s="10" t="s">
        <v>8324</v>
      </c>
      <c r="R3961" t="s">
        <v>8327</v>
      </c>
      <c r="S3961" s="14">
        <f t="shared" si="307"/>
        <v>42213.662905092591</v>
      </c>
      <c r="T3961" s="14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8">
        <v>5000</v>
      </c>
      <c r="E3962" s="6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t="e">
        <f t="shared" si="306"/>
        <v>#DIV/0!</v>
      </c>
      <c r="Q3962" s="10" t="s">
        <v>8324</v>
      </c>
      <c r="R3962" t="s">
        <v>8327</v>
      </c>
      <c r="S3962" s="14">
        <f t="shared" si="307"/>
        <v>41941.585231481484</v>
      </c>
      <c r="T3962" s="14">
        <f t="shared" si="308"/>
        <v>41991.626898148148</v>
      </c>
      <c r="U3962">
        <f t="shared" si="309"/>
        <v>2014</v>
      </c>
    </row>
    <row r="3963" spans="1:21" ht="32" x14ac:dyDescent="0.2">
      <c r="A3963">
        <v>1444</v>
      </c>
      <c r="B3963" s="3" t="s">
        <v>1445</v>
      </c>
      <c r="C3963" s="3" t="s">
        <v>5554</v>
      </c>
      <c r="D3963" s="8">
        <v>4950</v>
      </c>
      <c r="E3963" s="6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t="e">
        <f t="shared" si="306"/>
        <v>#DIV/0!</v>
      </c>
      <c r="Q3963" s="10" t="s">
        <v>8312</v>
      </c>
      <c r="R3963" t="s">
        <v>8349</v>
      </c>
      <c r="S3963" s="14">
        <f t="shared" si="307"/>
        <v>42199.873402777783</v>
      </c>
      <c r="T3963" s="14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8">
        <v>4500</v>
      </c>
      <c r="E3964" s="6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t="e">
        <f t="shared" si="306"/>
        <v>#DIV/0!</v>
      </c>
      <c r="Q3964" s="10" t="s">
        <v>8324</v>
      </c>
      <c r="R3964" t="s">
        <v>8327</v>
      </c>
      <c r="S3964" s="14">
        <f t="shared" si="307"/>
        <v>42390.002650462964</v>
      </c>
      <c r="T3964" s="14">
        <f t="shared" si="308"/>
        <v>42398.970138888893</v>
      </c>
      <c r="U3964">
        <f t="shared" si="309"/>
        <v>2016</v>
      </c>
    </row>
    <row r="3965" spans="1:21" ht="64" x14ac:dyDescent="0.2">
      <c r="A3965">
        <v>1052</v>
      </c>
      <c r="B3965" s="3" t="s">
        <v>1053</v>
      </c>
      <c r="C3965" s="3" t="s">
        <v>5162</v>
      </c>
      <c r="D3965" s="8">
        <v>4336</v>
      </c>
      <c r="E3965" s="6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t="e">
        <f t="shared" si="306"/>
        <v>#DIV/0!</v>
      </c>
      <c r="Q3965" s="10" t="s">
        <v>8347</v>
      </c>
      <c r="R3965" t="s">
        <v>8348</v>
      </c>
      <c r="S3965" s="14">
        <f t="shared" si="307"/>
        <v>42483.797395833331</v>
      </c>
      <c r="T3965" s="14">
        <f t="shared" si="308"/>
        <v>42527.839583333334</v>
      </c>
      <c r="U3965">
        <f t="shared" si="309"/>
        <v>2016</v>
      </c>
    </row>
    <row r="3966" spans="1:21" ht="48" x14ac:dyDescent="0.2">
      <c r="A3966">
        <v>2392</v>
      </c>
      <c r="B3966" s="3" t="s">
        <v>2393</v>
      </c>
      <c r="C3966" s="3" t="s">
        <v>6502</v>
      </c>
      <c r="D3966" s="8">
        <v>4200</v>
      </c>
      <c r="E3966" s="6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8309</v>
      </c>
      <c r="R3966" t="s">
        <v>8343</v>
      </c>
      <c r="S3966" s="14">
        <f t="shared" si="307"/>
        <v>42276.120636574073</v>
      </c>
      <c r="T3966" s="14">
        <f t="shared" si="308"/>
        <v>42306.120636574073</v>
      </c>
      <c r="U3966">
        <f t="shared" si="309"/>
        <v>2015</v>
      </c>
    </row>
    <row r="3967" spans="1:21" ht="48" x14ac:dyDescent="0.2">
      <c r="A3967">
        <v>124</v>
      </c>
      <c r="B3967" s="3" t="s">
        <v>126</v>
      </c>
      <c r="C3967" s="3" t="s">
        <v>4235</v>
      </c>
      <c r="D3967" s="8">
        <v>4000</v>
      </c>
      <c r="E3967" s="6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t="e">
        <f t="shared" si="306"/>
        <v>#DIV/0!</v>
      </c>
      <c r="Q3967" s="10" t="s">
        <v>8322</v>
      </c>
      <c r="R3967" t="s">
        <v>8338</v>
      </c>
      <c r="S3967" s="14">
        <f t="shared" si="307"/>
        <v>42114.928726851853</v>
      </c>
      <c r="T3967" s="14">
        <f t="shared" si="308"/>
        <v>42139.928726851853</v>
      </c>
      <c r="U3967">
        <f t="shared" si="309"/>
        <v>2015</v>
      </c>
    </row>
    <row r="3968" spans="1:21" ht="48" x14ac:dyDescent="0.2">
      <c r="A3968">
        <v>766</v>
      </c>
      <c r="B3968" s="3" t="s">
        <v>767</v>
      </c>
      <c r="C3968" s="3" t="s">
        <v>4876</v>
      </c>
      <c r="D3968" s="8">
        <v>4000</v>
      </c>
      <c r="E3968" s="6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t="e">
        <f t="shared" si="306"/>
        <v>#DIV/0!</v>
      </c>
      <c r="Q3968" s="10" t="s">
        <v>8312</v>
      </c>
      <c r="R3968" t="s">
        <v>8353</v>
      </c>
      <c r="S3968" s="14">
        <f t="shared" si="307"/>
        <v>42021.783368055556</v>
      </c>
      <c r="T3968" s="14">
        <f t="shared" si="308"/>
        <v>42051.783368055556</v>
      </c>
      <c r="U3968">
        <f t="shared" si="309"/>
        <v>2015</v>
      </c>
    </row>
    <row r="3969" spans="1:21" ht="32" x14ac:dyDescent="0.2">
      <c r="A3969">
        <v>1061</v>
      </c>
      <c r="B3969" s="3" t="s">
        <v>1062</v>
      </c>
      <c r="C3969" s="3" t="s">
        <v>5171</v>
      </c>
      <c r="D3969" s="8">
        <v>4000</v>
      </c>
      <c r="E3969" s="6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t="e">
        <f t="shared" si="306"/>
        <v>#DIV/0!</v>
      </c>
      <c r="Q3969" s="10" t="s">
        <v>8347</v>
      </c>
      <c r="R3969" t="s">
        <v>8348</v>
      </c>
      <c r="S3969" s="14">
        <f t="shared" si="307"/>
        <v>42432.276712962965</v>
      </c>
      <c r="T3969" s="14">
        <f t="shared" si="308"/>
        <v>42492.041666666672</v>
      </c>
      <c r="U3969">
        <f t="shared" si="309"/>
        <v>2016</v>
      </c>
    </row>
    <row r="3970" spans="1:21" ht="48" x14ac:dyDescent="0.2">
      <c r="A3970">
        <v>1142</v>
      </c>
      <c r="B3970" s="3" t="s">
        <v>1143</v>
      </c>
      <c r="C3970" s="3" t="s">
        <v>5252</v>
      </c>
      <c r="D3970" s="8">
        <v>4000</v>
      </c>
      <c r="E3970" s="6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t="e">
        <f t="shared" si="306"/>
        <v>#DIV/0!</v>
      </c>
      <c r="Q3970" s="10" t="s">
        <v>8317</v>
      </c>
      <c r="R3970" t="s">
        <v>8345</v>
      </c>
      <c r="S3970" s="14">
        <f t="shared" si="307"/>
        <v>42022.006099537044</v>
      </c>
      <c r="T3970" s="14">
        <f t="shared" si="308"/>
        <v>42052.006099537044</v>
      </c>
      <c r="U3970">
        <f t="shared" si="309"/>
        <v>2015</v>
      </c>
    </row>
    <row r="3971" spans="1:21" ht="48" x14ac:dyDescent="0.2">
      <c r="A3971">
        <v>1409</v>
      </c>
      <c r="B3971" s="3" t="s">
        <v>1410</v>
      </c>
      <c r="C3971" s="3" t="s">
        <v>5519</v>
      </c>
      <c r="D3971" s="8">
        <v>4000</v>
      </c>
      <c r="E3971" s="6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8312</v>
      </c>
      <c r="R3971" t="s">
        <v>8349</v>
      </c>
      <c r="S3971" s="14">
        <f t="shared" ref="S3971:S4034" si="312">(((J3971/60)/60)/24)+DATE(1970,1,1)</f>
        <v>41945.133506944447</v>
      </c>
      <c r="T3971" s="14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x14ac:dyDescent="0.2">
      <c r="A3972">
        <v>1562</v>
      </c>
      <c r="B3972" s="3" t="s">
        <v>1563</v>
      </c>
      <c r="C3972" s="3" t="s">
        <v>5672</v>
      </c>
      <c r="D3972" s="8">
        <v>4000</v>
      </c>
      <c r="E3972" s="6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t="e">
        <f t="shared" si="311"/>
        <v>#DIV/0!</v>
      </c>
      <c r="Q3972" s="10" t="s">
        <v>8312</v>
      </c>
      <c r="R3972" t="s">
        <v>8350</v>
      </c>
      <c r="S3972" s="14">
        <f t="shared" si="312"/>
        <v>40079.566157407404</v>
      </c>
      <c r="T3972" s="14">
        <f t="shared" si="313"/>
        <v>40149.034722222219</v>
      </c>
      <c r="U3972">
        <f t="shared" si="314"/>
        <v>2009</v>
      </c>
    </row>
    <row r="3973" spans="1:21" ht="48" x14ac:dyDescent="0.2">
      <c r="A3973">
        <v>1732</v>
      </c>
      <c r="B3973" s="3" t="s">
        <v>1733</v>
      </c>
      <c r="C3973" s="3" t="s">
        <v>5842</v>
      </c>
      <c r="D3973" s="8">
        <v>4000</v>
      </c>
      <c r="E3973" s="6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t="e">
        <f t="shared" si="311"/>
        <v>#DIV/0!</v>
      </c>
      <c r="Q3973" s="10" t="s">
        <v>8328</v>
      </c>
      <c r="R3973" t="s">
        <v>8331</v>
      </c>
      <c r="S3973" s="14">
        <f t="shared" si="312"/>
        <v>42325.683807870373</v>
      </c>
      <c r="T3973" s="14">
        <f t="shared" si="313"/>
        <v>42385.208333333328</v>
      </c>
      <c r="U3973">
        <f t="shared" si="314"/>
        <v>2015</v>
      </c>
    </row>
    <row r="3974" spans="1:21" ht="48" x14ac:dyDescent="0.2">
      <c r="A3974">
        <v>2398</v>
      </c>
      <c r="B3974" s="3" t="s">
        <v>2399</v>
      </c>
      <c r="C3974" s="3" t="s">
        <v>6508</v>
      </c>
      <c r="D3974" s="8">
        <v>4000</v>
      </c>
      <c r="E3974" s="6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t="e">
        <f t="shared" si="311"/>
        <v>#DIV/0!</v>
      </c>
      <c r="Q3974" s="10" t="s">
        <v>8309</v>
      </c>
      <c r="R3974" t="s">
        <v>8343</v>
      </c>
      <c r="S3974" s="14">
        <f t="shared" si="312"/>
        <v>42157.916481481487</v>
      </c>
      <c r="T3974" s="14">
        <f t="shared" si="313"/>
        <v>42187.916481481487</v>
      </c>
      <c r="U3974">
        <f t="shared" si="314"/>
        <v>2015</v>
      </c>
    </row>
    <row r="3975" spans="1:21" ht="48" x14ac:dyDescent="0.2">
      <c r="A3975">
        <v>2765</v>
      </c>
      <c r="B3975" s="3" t="s">
        <v>2765</v>
      </c>
      <c r="C3975" s="3" t="s">
        <v>6875</v>
      </c>
      <c r="D3975" s="8">
        <v>4000</v>
      </c>
      <c r="E3975" s="6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t="e">
        <f t="shared" si="311"/>
        <v>#DIV/0!</v>
      </c>
      <c r="Q3975" s="10" t="s">
        <v>8312</v>
      </c>
      <c r="R3975" t="s">
        <v>8357</v>
      </c>
      <c r="S3975" s="14">
        <f t="shared" si="312"/>
        <v>41194.579027777778</v>
      </c>
      <c r="T3975" s="14">
        <f t="shared" si="313"/>
        <v>41210.579027777778</v>
      </c>
      <c r="U3975">
        <f t="shared" si="314"/>
        <v>2012</v>
      </c>
    </row>
    <row r="3976" spans="1:21" ht="48" x14ac:dyDescent="0.2">
      <c r="A3976">
        <v>3190</v>
      </c>
      <c r="B3976" s="3" t="s">
        <v>3190</v>
      </c>
      <c r="C3976" s="3" t="s">
        <v>7300</v>
      </c>
      <c r="D3976" s="8">
        <v>4000</v>
      </c>
      <c r="E3976" s="6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t="e">
        <f t="shared" si="311"/>
        <v>#DIV/0!</v>
      </c>
      <c r="Q3976" s="10" t="s">
        <v>8324</v>
      </c>
      <c r="R3976" t="s">
        <v>8336</v>
      </c>
      <c r="S3976" s="14">
        <f t="shared" si="312"/>
        <v>42683.151331018518</v>
      </c>
      <c r="T3976" s="14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8">
        <v>4000</v>
      </c>
      <c r="E3977" s="6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8324</v>
      </c>
      <c r="R3977" t="s">
        <v>8327</v>
      </c>
      <c r="S3977" s="14">
        <f t="shared" si="312"/>
        <v>42282.655543981484</v>
      </c>
      <c r="T3977" s="14">
        <f t="shared" si="313"/>
        <v>42342.697210648148</v>
      </c>
      <c r="U3977">
        <f t="shared" si="314"/>
        <v>2015</v>
      </c>
    </row>
    <row r="3978" spans="1:21" ht="48" x14ac:dyDescent="0.2">
      <c r="A3978">
        <v>762</v>
      </c>
      <c r="B3978" s="3" t="s">
        <v>763</v>
      </c>
      <c r="C3978" s="3" t="s">
        <v>4872</v>
      </c>
      <c r="D3978" s="8">
        <v>3500</v>
      </c>
      <c r="E3978" s="6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t="e">
        <f t="shared" si="311"/>
        <v>#DIV/0!</v>
      </c>
      <c r="Q3978" s="10" t="s">
        <v>8312</v>
      </c>
      <c r="R3978" t="s">
        <v>8353</v>
      </c>
      <c r="S3978" s="14">
        <f t="shared" si="312"/>
        <v>42690.858449074076</v>
      </c>
      <c r="T3978" s="14">
        <f t="shared" si="313"/>
        <v>42708.25</v>
      </c>
      <c r="U3978">
        <f t="shared" si="314"/>
        <v>2016</v>
      </c>
    </row>
    <row r="3979" spans="1:21" ht="48" x14ac:dyDescent="0.2">
      <c r="A3979">
        <v>1055</v>
      </c>
      <c r="B3979" s="3" t="s">
        <v>1056</v>
      </c>
      <c r="C3979" s="3" t="s">
        <v>5165</v>
      </c>
      <c r="D3979" s="8">
        <v>3500</v>
      </c>
      <c r="E3979" s="6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t="e">
        <f t="shared" si="311"/>
        <v>#DIV/0!</v>
      </c>
      <c r="Q3979" s="10" t="s">
        <v>8347</v>
      </c>
      <c r="R3979" t="s">
        <v>8348</v>
      </c>
      <c r="S3979" s="14">
        <f t="shared" si="312"/>
        <v>42406.992418981477</v>
      </c>
      <c r="T3979" s="14">
        <f t="shared" si="313"/>
        <v>42436.992418981477</v>
      </c>
      <c r="U3979">
        <f t="shared" si="314"/>
        <v>2016</v>
      </c>
    </row>
    <row r="3980" spans="1:21" ht="48" x14ac:dyDescent="0.2">
      <c r="A3980">
        <v>1551</v>
      </c>
      <c r="B3980" s="3" t="s">
        <v>1552</v>
      </c>
      <c r="C3980" s="3" t="s">
        <v>5661</v>
      </c>
      <c r="D3980" s="8">
        <v>3500</v>
      </c>
      <c r="E3980" s="6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t="e">
        <f t="shared" si="311"/>
        <v>#DIV/0!</v>
      </c>
      <c r="Q3980" s="10" t="s">
        <v>8314</v>
      </c>
      <c r="R3980" t="s">
        <v>8356</v>
      </c>
      <c r="S3980" s="14">
        <f t="shared" si="312"/>
        <v>42121.824525462958</v>
      </c>
      <c r="T3980" s="14">
        <f t="shared" si="313"/>
        <v>42151.824525462958</v>
      </c>
      <c r="U3980">
        <f t="shared" si="314"/>
        <v>2015</v>
      </c>
    </row>
    <row r="3981" spans="1:21" ht="48" x14ac:dyDescent="0.2">
      <c r="A3981">
        <v>916</v>
      </c>
      <c r="B3981" s="3" t="s">
        <v>917</v>
      </c>
      <c r="C3981" s="3" t="s">
        <v>5026</v>
      </c>
      <c r="D3981" s="8">
        <v>3300</v>
      </c>
      <c r="E3981" s="6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t="e">
        <f t="shared" si="311"/>
        <v>#DIV/0!</v>
      </c>
      <c r="Q3981" s="10" t="s">
        <v>8328</v>
      </c>
      <c r="R3981" t="s">
        <v>8351</v>
      </c>
      <c r="S3981" s="14">
        <f t="shared" si="312"/>
        <v>40434.853402777779</v>
      </c>
      <c r="T3981" s="14">
        <f t="shared" si="313"/>
        <v>40473.208333333336</v>
      </c>
      <c r="U3981">
        <f t="shared" si="314"/>
        <v>2010</v>
      </c>
    </row>
    <row r="3982" spans="1:21" ht="48" x14ac:dyDescent="0.2">
      <c r="A3982">
        <v>2751</v>
      </c>
      <c r="B3982" s="3" t="s">
        <v>2751</v>
      </c>
      <c r="C3982" s="3" t="s">
        <v>6861</v>
      </c>
      <c r="D3982" s="8">
        <v>3274</v>
      </c>
      <c r="E3982" s="6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t="e">
        <f t="shared" si="311"/>
        <v>#DIV/0!</v>
      </c>
      <c r="Q3982" s="10" t="s">
        <v>8312</v>
      </c>
      <c r="R3982" t="s">
        <v>8357</v>
      </c>
      <c r="S3982" s="14">
        <f t="shared" si="312"/>
        <v>41747.887060185189</v>
      </c>
      <c r="T3982" s="14">
        <f t="shared" si="313"/>
        <v>41807.887060185189</v>
      </c>
      <c r="U3982">
        <f t="shared" si="314"/>
        <v>2014</v>
      </c>
    </row>
    <row r="3983" spans="1:21" ht="48" x14ac:dyDescent="0.2">
      <c r="A3983">
        <v>1122</v>
      </c>
      <c r="B3983" s="3" t="s">
        <v>1123</v>
      </c>
      <c r="C3983" s="3" t="s">
        <v>5232</v>
      </c>
      <c r="D3983" s="8">
        <v>3200</v>
      </c>
      <c r="E3983" s="6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t="e">
        <f t="shared" si="311"/>
        <v>#DIV/0!</v>
      </c>
      <c r="Q3983" s="10" t="s">
        <v>8317</v>
      </c>
      <c r="R3983" t="s">
        <v>8335</v>
      </c>
      <c r="S3983" s="14">
        <f t="shared" si="312"/>
        <v>41410.703993055555</v>
      </c>
      <c r="T3983" s="14">
        <f t="shared" si="313"/>
        <v>41424.703993055555</v>
      </c>
      <c r="U3983">
        <f t="shared" si="314"/>
        <v>2013</v>
      </c>
    </row>
    <row r="3984" spans="1:21" ht="48" x14ac:dyDescent="0.2">
      <c r="A3984">
        <v>1994</v>
      </c>
      <c r="B3984" s="3" t="s">
        <v>1995</v>
      </c>
      <c r="C3984" s="3" t="s">
        <v>6104</v>
      </c>
      <c r="D3984" s="8">
        <v>3200</v>
      </c>
      <c r="E3984" s="6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t="e">
        <f t="shared" si="311"/>
        <v>#DIV/0!</v>
      </c>
      <c r="Q3984" s="10" t="s">
        <v>8314</v>
      </c>
      <c r="R3984" t="s">
        <v>8354</v>
      </c>
      <c r="S3984" s="14">
        <f t="shared" si="312"/>
        <v>42651.006273148145</v>
      </c>
      <c r="T3984" s="14">
        <f t="shared" si="313"/>
        <v>42711.047939814816</v>
      </c>
      <c r="U3984">
        <f t="shared" si="314"/>
        <v>2016</v>
      </c>
    </row>
    <row r="3985" spans="1:21" ht="48" x14ac:dyDescent="0.2">
      <c r="A3985">
        <v>136</v>
      </c>
      <c r="B3985" s="3" t="s">
        <v>138</v>
      </c>
      <c r="C3985" s="3" t="s">
        <v>4232</v>
      </c>
      <c r="D3985" s="8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t="e">
        <f t="shared" si="311"/>
        <v>#DIV/0!</v>
      </c>
      <c r="Q3985" s="10" t="s">
        <v>8322</v>
      </c>
      <c r="R3985" t="s">
        <v>8338</v>
      </c>
      <c r="S3985" s="14">
        <f t="shared" si="312"/>
        <v>42096.410115740742</v>
      </c>
      <c r="T3985" s="14">
        <f t="shared" si="313"/>
        <v>42140.427777777775</v>
      </c>
      <c r="U3985">
        <f t="shared" si="314"/>
        <v>2015</v>
      </c>
    </row>
    <row r="3986" spans="1:21" ht="48" x14ac:dyDescent="0.2">
      <c r="A3986">
        <v>229</v>
      </c>
      <c r="B3986" s="3" t="s">
        <v>231</v>
      </c>
      <c r="C3986" s="3" t="s">
        <v>4339</v>
      </c>
      <c r="D3986" s="8">
        <v>3000</v>
      </c>
      <c r="E3986" s="6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t="e">
        <f t="shared" si="311"/>
        <v>#DIV/0!</v>
      </c>
      <c r="Q3986" s="10" t="s">
        <v>8322</v>
      </c>
      <c r="R3986" t="s">
        <v>8326</v>
      </c>
      <c r="S3986" s="14">
        <f t="shared" si="312"/>
        <v>42383.933993055558</v>
      </c>
      <c r="T3986" s="14">
        <f t="shared" si="313"/>
        <v>42413.933993055558</v>
      </c>
      <c r="U3986">
        <f t="shared" si="314"/>
        <v>2016</v>
      </c>
    </row>
    <row r="3987" spans="1:21" ht="64" x14ac:dyDescent="0.2">
      <c r="A3987">
        <v>433</v>
      </c>
      <c r="B3987" s="3" t="s">
        <v>434</v>
      </c>
      <c r="C3987" s="3" t="s">
        <v>4543</v>
      </c>
      <c r="D3987" s="8">
        <v>3000</v>
      </c>
      <c r="E3987" s="6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t="e">
        <f t="shared" si="311"/>
        <v>#DIV/0!</v>
      </c>
      <c r="Q3987" s="10" t="s">
        <v>8322</v>
      </c>
      <c r="R3987" t="s">
        <v>8340</v>
      </c>
      <c r="S3987" s="14">
        <f t="shared" si="312"/>
        <v>42228.629884259266</v>
      </c>
      <c r="T3987" s="14">
        <f t="shared" si="313"/>
        <v>42288.629884259266</v>
      </c>
      <c r="U3987">
        <f t="shared" si="314"/>
        <v>2015</v>
      </c>
    </row>
    <row r="3988" spans="1:21" ht="48" x14ac:dyDescent="0.2">
      <c r="A3988">
        <v>897</v>
      </c>
      <c r="B3988" s="3" t="s">
        <v>898</v>
      </c>
      <c r="C3988" s="3" t="s">
        <v>5007</v>
      </c>
      <c r="D3988" s="8">
        <v>3000</v>
      </c>
      <c r="E3988" s="6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t="e">
        <f t="shared" si="311"/>
        <v>#DIV/0!</v>
      </c>
      <c r="Q3988" s="10" t="s">
        <v>8328</v>
      </c>
      <c r="R3988" t="s">
        <v>8329</v>
      </c>
      <c r="S3988" s="14">
        <f t="shared" si="312"/>
        <v>41211.688750000001</v>
      </c>
      <c r="T3988" s="14">
        <f t="shared" si="313"/>
        <v>41241.730416666665</v>
      </c>
      <c r="U3988">
        <f t="shared" si="314"/>
        <v>2012</v>
      </c>
    </row>
    <row r="3989" spans="1:21" ht="48" x14ac:dyDescent="0.2">
      <c r="A3989">
        <v>1046</v>
      </c>
      <c r="B3989" s="3" t="s">
        <v>1047</v>
      </c>
      <c r="C3989" s="3" t="s">
        <v>5156</v>
      </c>
      <c r="D3989" s="8">
        <v>3000</v>
      </c>
      <c r="E3989" s="6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t="e">
        <f t="shared" si="311"/>
        <v>#DIV/0!</v>
      </c>
      <c r="Q3989" s="10" t="s">
        <v>8347</v>
      </c>
      <c r="R3989" t="s">
        <v>8348</v>
      </c>
      <c r="S3989" s="14">
        <f t="shared" si="312"/>
        <v>42319.851388888885</v>
      </c>
      <c r="T3989" s="14">
        <f t="shared" si="313"/>
        <v>42364.851388888885</v>
      </c>
      <c r="U3989">
        <f t="shared" si="314"/>
        <v>2015</v>
      </c>
    </row>
    <row r="3990" spans="1:21" ht="48" x14ac:dyDescent="0.2">
      <c r="A3990">
        <v>1125</v>
      </c>
      <c r="B3990" s="3" t="s">
        <v>1126</v>
      </c>
      <c r="C3990" s="3" t="s">
        <v>5235</v>
      </c>
      <c r="D3990" s="8">
        <v>3000</v>
      </c>
      <c r="E3990" s="6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t="e">
        <f t="shared" si="311"/>
        <v>#DIV/0!</v>
      </c>
      <c r="Q3990" s="10" t="s">
        <v>8317</v>
      </c>
      <c r="R3990" t="s">
        <v>8345</v>
      </c>
      <c r="S3990" s="14">
        <f t="shared" si="312"/>
        <v>42212.624189814815</v>
      </c>
      <c r="T3990" s="14">
        <f t="shared" si="313"/>
        <v>42272.624189814815</v>
      </c>
      <c r="U3990">
        <f t="shared" si="314"/>
        <v>2015</v>
      </c>
    </row>
    <row r="3991" spans="1:21" ht="48" x14ac:dyDescent="0.2">
      <c r="A3991">
        <v>1730</v>
      </c>
      <c r="B3991" s="3" t="s">
        <v>1731</v>
      </c>
      <c r="C3991" s="3" t="s">
        <v>5840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t="e">
        <f t="shared" si="311"/>
        <v>#DIV/0!</v>
      </c>
      <c r="Q3991" s="10" t="s">
        <v>8328</v>
      </c>
      <c r="R3991" t="s">
        <v>8331</v>
      </c>
      <c r="S3991" s="14">
        <f t="shared" si="312"/>
        <v>42272.087766203709</v>
      </c>
      <c r="T3991" s="14">
        <f t="shared" si="313"/>
        <v>42302.087766203709</v>
      </c>
      <c r="U3991">
        <f t="shared" si="314"/>
        <v>2015</v>
      </c>
    </row>
    <row r="3992" spans="1:21" ht="48" x14ac:dyDescent="0.2">
      <c r="A3992">
        <v>1740</v>
      </c>
      <c r="B3992" s="3" t="s">
        <v>1741</v>
      </c>
      <c r="C3992" s="3" t="s">
        <v>5850</v>
      </c>
      <c r="D3992" s="8">
        <v>3000</v>
      </c>
      <c r="E3992" s="6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t="e">
        <f t="shared" si="311"/>
        <v>#DIV/0!</v>
      </c>
      <c r="Q3992" s="10" t="s">
        <v>8328</v>
      </c>
      <c r="R3992" t="s">
        <v>8331</v>
      </c>
      <c r="S3992" s="14">
        <f t="shared" si="312"/>
        <v>42171.817384259266</v>
      </c>
      <c r="T3992" s="14">
        <f t="shared" si="313"/>
        <v>42201.817384259266</v>
      </c>
      <c r="U3992">
        <f t="shared" si="314"/>
        <v>2015</v>
      </c>
    </row>
    <row r="3993" spans="1:21" ht="48" x14ac:dyDescent="0.2">
      <c r="A3993">
        <v>1815</v>
      </c>
      <c r="B3993" s="3" t="s">
        <v>1816</v>
      </c>
      <c r="C3993" s="3" t="s">
        <v>5925</v>
      </c>
      <c r="D3993" s="8">
        <v>3000</v>
      </c>
      <c r="E3993" s="6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t="e">
        <f t="shared" si="311"/>
        <v>#DIV/0!</v>
      </c>
      <c r="Q3993" s="10" t="s">
        <v>8314</v>
      </c>
      <c r="R3993" t="s">
        <v>8315</v>
      </c>
      <c r="S3993" s="14">
        <f t="shared" si="312"/>
        <v>42172.906678240746</v>
      </c>
      <c r="T3993" s="14">
        <f t="shared" si="313"/>
        <v>42186.906678240746</v>
      </c>
      <c r="U3993">
        <f t="shared" si="314"/>
        <v>2015</v>
      </c>
    </row>
    <row r="3994" spans="1:21" ht="48" x14ac:dyDescent="0.2">
      <c r="A3994">
        <v>2345</v>
      </c>
      <c r="B3994" s="3" t="s">
        <v>2346</v>
      </c>
      <c r="C3994" s="3" t="s">
        <v>6455</v>
      </c>
      <c r="D3994" s="8">
        <v>3000</v>
      </c>
      <c r="E3994" s="6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t="e">
        <f t="shared" si="311"/>
        <v>#DIV/0!</v>
      </c>
      <c r="Q3994" s="10" t="s">
        <v>8309</v>
      </c>
      <c r="R3994" t="s">
        <v>8343</v>
      </c>
      <c r="S3994" s="14">
        <f t="shared" si="312"/>
        <v>42060.001805555556</v>
      </c>
      <c r="T3994" s="14">
        <f t="shared" si="313"/>
        <v>42094.985416666663</v>
      </c>
      <c r="U3994">
        <f t="shared" si="314"/>
        <v>2015</v>
      </c>
    </row>
    <row r="3995" spans="1:21" ht="48" x14ac:dyDescent="0.2">
      <c r="A3995">
        <v>2419</v>
      </c>
      <c r="B3995" s="3" t="s">
        <v>2420</v>
      </c>
      <c r="C3995" s="3" t="s">
        <v>6529</v>
      </c>
      <c r="D3995" s="8">
        <v>3000</v>
      </c>
      <c r="E3995" s="6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8320</v>
      </c>
      <c r="R3995" t="s">
        <v>8346</v>
      </c>
      <c r="S3995" s="14">
        <f t="shared" si="312"/>
        <v>41993.738298611104</v>
      </c>
      <c r="T3995" s="14">
        <f t="shared" si="313"/>
        <v>42053.738298611104</v>
      </c>
      <c r="U3995">
        <f t="shared" si="314"/>
        <v>2014</v>
      </c>
    </row>
    <row r="3996" spans="1:21" ht="48" x14ac:dyDescent="0.2">
      <c r="A3996">
        <v>2590</v>
      </c>
      <c r="B3996" s="3" t="s">
        <v>2590</v>
      </c>
      <c r="C3996" s="3" t="s">
        <v>6700</v>
      </c>
      <c r="D3996" s="8">
        <v>3000</v>
      </c>
      <c r="E3996" s="6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8320</v>
      </c>
      <c r="R3996" t="s">
        <v>8346</v>
      </c>
      <c r="S3996" s="14">
        <f t="shared" si="312"/>
        <v>42388.589085648149</v>
      </c>
      <c r="T3996" s="14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8">
        <v>3000</v>
      </c>
      <c r="E3997" s="6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t="e">
        <f t="shared" si="311"/>
        <v>#DIV/0!</v>
      </c>
      <c r="Q3997" s="10" t="s">
        <v>8324</v>
      </c>
      <c r="R3997" t="s">
        <v>8327</v>
      </c>
      <c r="S3997" s="14">
        <f t="shared" si="312"/>
        <v>42115.11618055556</v>
      </c>
      <c r="T3997" s="14">
        <f t="shared" si="313"/>
        <v>42175.11618055556</v>
      </c>
      <c r="U3997">
        <f t="shared" si="314"/>
        <v>2015</v>
      </c>
    </row>
    <row r="3998" spans="1:21" ht="48" x14ac:dyDescent="0.2">
      <c r="A3998">
        <v>2943</v>
      </c>
      <c r="B3998" s="3" t="s">
        <v>2943</v>
      </c>
      <c r="C3998" s="3" t="s">
        <v>7053</v>
      </c>
      <c r="D3998" s="8">
        <v>3000</v>
      </c>
      <c r="E3998" s="6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t="e">
        <f t="shared" si="311"/>
        <v>#DIV/0!</v>
      </c>
      <c r="Q3998" s="10" t="s">
        <v>8324</v>
      </c>
      <c r="R3998" t="s">
        <v>8325</v>
      </c>
      <c r="S3998" s="14">
        <f t="shared" si="312"/>
        <v>42077.129398148143</v>
      </c>
      <c r="T3998" s="14">
        <f t="shared" si="313"/>
        <v>42107.129398148143</v>
      </c>
      <c r="U3998">
        <f t="shared" si="314"/>
        <v>2015</v>
      </c>
    </row>
    <row r="3999" spans="1:21" ht="48" x14ac:dyDescent="0.2">
      <c r="A3999">
        <v>3641</v>
      </c>
      <c r="B3999" s="3" t="s">
        <v>3639</v>
      </c>
      <c r="C3999" s="3" t="s">
        <v>7751</v>
      </c>
      <c r="D3999" s="8">
        <v>3000</v>
      </c>
      <c r="E3999" s="6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t="e">
        <f t="shared" si="311"/>
        <v>#DIV/0!</v>
      </c>
      <c r="Q3999" s="10" t="s">
        <v>8324</v>
      </c>
      <c r="R3999" t="s">
        <v>8336</v>
      </c>
      <c r="S3999" s="14">
        <f t="shared" si="312"/>
        <v>41899.627071759263</v>
      </c>
      <c r="T3999" s="14">
        <f t="shared" si="313"/>
        <v>41917.208333333336</v>
      </c>
      <c r="U3999">
        <f t="shared" si="314"/>
        <v>2014</v>
      </c>
    </row>
    <row r="4000" spans="1:21" ht="48" x14ac:dyDescent="0.2">
      <c r="A4000">
        <v>3802</v>
      </c>
      <c r="B4000" s="3" t="s">
        <v>3799</v>
      </c>
      <c r="C4000" s="3" t="s">
        <v>7912</v>
      </c>
      <c r="D4000" s="8">
        <v>3000</v>
      </c>
      <c r="E4000" s="6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t="e">
        <f t="shared" si="311"/>
        <v>#DIV/0!</v>
      </c>
      <c r="Q4000" s="10" t="s">
        <v>8324</v>
      </c>
      <c r="R4000" t="s">
        <v>8336</v>
      </c>
      <c r="S4000" s="14">
        <f t="shared" si="312"/>
        <v>42269.126226851848</v>
      </c>
      <c r="T4000" s="14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8">
        <v>3000</v>
      </c>
      <c r="E4001" s="6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t="e">
        <f t="shared" si="311"/>
        <v>#DIV/0!</v>
      </c>
      <c r="Q4001" s="10" t="s">
        <v>8324</v>
      </c>
      <c r="R4001" t="s">
        <v>8327</v>
      </c>
      <c r="S4001" s="14">
        <f t="shared" si="312"/>
        <v>41926.542303240742</v>
      </c>
      <c r="T4001" s="14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8">
        <v>3000</v>
      </c>
      <c r="E4002" s="6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t="e">
        <f t="shared" si="311"/>
        <v>#DIV/0!</v>
      </c>
      <c r="Q4002" s="10" t="s">
        <v>8324</v>
      </c>
      <c r="R4002" t="s">
        <v>8327</v>
      </c>
      <c r="S4002" s="14">
        <f t="shared" si="312"/>
        <v>42286.749780092592</v>
      </c>
      <c r="T4002" s="14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8">
        <v>3000</v>
      </c>
      <c r="E4003" s="6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t="e">
        <f t="shared" si="311"/>
        <v>#DIV/0!</v>
      </c>
      <c r="Q4003" s="10" t="s">
        <v>8324</v>
      </c>
      <c r="R4003" t="s">
        <v>8327</v>
      </c>
      <c r="S4003" s="14">
        <f t="shared" si="312"/>
        <v>42069.391446759255</v>
      </c>
      <c r="T4003" s="14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8">
        <v>3000</v>
      </c>
      <c r="E4004" s="6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t="e">
        <f t="shared" si="311"/>
        <v>#DIV/0!</v>
      </c>
      <c r="Q4004" s="10" t="s">
        <v>8324</v>
      </c>
      <c r="R4004" t="s">
        <v>8327</v>
      </c>
      <c r="S4004" s="14">
        <f t="shared" si="312"/>
        <v>42511.698101851856</v>
      </c>
      <c r="T4004" s="14">
        <f t="shared" si="313"/>
        <v>42535.787500000006</v>
      </c>
      <c r="U4004">
        <f t="shared" si="314"/>
        <v>2016</v>
      </c>
    </row>
    <row r="4005" spans="1:21" ht="32" x14ac:dyDescent="0.2">
      <c r="A4005">
        <v>907</v>
      </c>
      <c r="B4005" s="3" t="s">
        <v>908</v>
      </c>
      <c r="C4005" s="3" t="s">
        <v>5017</v>
      </c>
      <c r="D4005" s="8">
        <v>2900</v>
      </c>
      <c r="E4005" s="6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t="e">
        <f t="shared" si="311"/>
        <v>#DIV/0!</v>
      </c>
      <c r="Q4005" s="10" t="s">
        <v>8328</v>
      </c>
      <c r="R4005" t="s">
        <v>8351</v>
      </c>
      <c r="S4005" s="14">
        <f t="shared" si="312"/>
        <v>40767.192395833335</v>
      </c>
      <c r="T4005" s="14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8">
        <v>2888</v>
      </c>
      <c r="E4006" s="6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t="e">
        <f t="shared" si="311"/>
        <v>#DIV/0!</v>
      </c>
      <c r="Q4006" s="10" t="s">
        <v>8324</v>
      </c>
      <c r="R4006" t="s">
        <v>8327</v>
      </c>
      <c r="S4006" s="14">
        <f t="shared" si="312"/>
        <v>41950.114108796297</v>
      </c>
      <c r="T4006" s="14">
        <f t="shared" si="313"/>
        <v>42010.114108796297</v>
      </c>
      <c r="U4006">
        <f t="shared" si="314"/>
        <v>2014</v>
      </c>
    </row>
    <row r="4007" spans="1:21" ht="48" x14ac:dyDescent="0.2">
      <c r="A4007">
        <v>572</v>
      </c>
      <c r="B4007" s="3" t="s">
        <v>573</v>
      </c>
      <c r="C4007" s="3" t="s">
        <v>4682</v>
      </c>
      <c r="D4007" s="8">
        <v>2500</v>
      </c>
      <c r="E4007" s="6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t="e">
        <f t="shared" si="311"/>
        <v>#DIV/0!</v>
      </c>
      <c r="Q4007" s="10" t="s">
        <v>8309</v>
      </c>
      <c r="R4007" t="s">
        <v>8343</v>
      </c>
      <c r="S4007" s="14">
        <f t="shared" si="312"/>
        <v>42282.71629629629</v>
      </c>
      <c r="T4007" s="14">
        <f t="shared" si="313"/>
        <v>42312.757962962962</v>
      </c>
      <c r="U4007">
        <f t="shared" si="314"/>
        <v>2015</v>
      </c>
    </row>
    <row r="4008" spans="1:21" ht="48" x14ac:dyDescent="0.2">
      <c r="A4008">
        <v>768</v>
      </c>
      <c r="B4008" s="3" t="s">
        <v>769</v>
      </c>
      <c r="C4008" s="3" t="s">
        <v>4878</v>
      </c>
      <c r="D4008" s="8">
        <v>2500</v>
      </c>
      <c r="E4008" s="6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t="e">
        <f t="shared" si="311"/>
        <v>#DIV/0!</v>
      </c>
      <c r="Q4008" s="10" t="s">
        <v>8312</v>
      </c>
      <c r="R4008" t="s">
        <v>8353</v>
      </c>
      <c r="S4008" s="14">
        <f t="shared" si="312"/>
        <v>41594.207060185188</v>
      </c>
      <c r="T4008" s="14">
        <f t="shared" si="313"/>
        <v>41624.207060185188</v>
      </c>
      <c r="U4008">
        <f t="shared" si="314"/>
        <v>2013</v>
      </c>
    </row>
    <row r="4009" spans="1:21" ht="48" x14ac:dyDescent="0.2">
      <c r="A4009">
        <v>908</v>
      </c>
      <c r="B4009" s="3" t="s">
        <v>909</v>
      </c>
      <c r="C4009" s="3" t="s">
        <v>5018</v>
      </c>
      <c r="D4009" s="8">
        <v>2500</v>
      </c>
      <c r="E4009" s="6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t="e">
        <f t="shared" si="311"/>
        <v>#DIV/0!</v>
      </c>
      <c r="Q4009" s="10" t="s">
        <v>8328</v>
      </c>
      <c r="R4009" t="s">
        <v>8351</v>
      </c>
      <c r="S4009" s="14">
        <f t="shared" si="312"/>
        <v>40340.801562499997</v>
      </c>
      <c r="T4009" s="14">
        <f t="shared" si="313"/>
        <v>40386.207638888889</v>
      </c>
      <c r="U4009">
        <f t="shared" si="314"/>
        <v>2010</v>
      </c>
    </row>
    <row r="4010" spans="1:21" ht="16" x14ac:dyDescent="0.2">
      <c r="A4010">
        <v>1050</v>
      </c>
      <c r="B4010" s="3" t="s">
        <v>1051</v>
      </c>
      <c r="C4010" s="3" t="s">
        <v>5160</v>
      </c>
      <c r="D4010" s="8">
        <v>2500</v>
      </c>
      <c r="E4010" s="6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t="e">
        <f t="shared" si="311"/>
        <v>#DIV/0!</v>
      </c>
      <c r="Q4010" s="10" t="s">
        <v>8347</v>
      </c>
      <c r="R4010" t="s">
        <v>8348</v>
      </c>
      <c r="S4010" s="14">
        <f t="shared" si="312"/>
        <v>42231.7971875</v>
      </c>
      <c r="T4010" s="14">
        <f t="shared" si="313"/>
        <v>42261.7971875</v>
      </c>
      <c r="U4010">
        <f t="shared" si="314"/>
        <v>2015</v>
      </c>
    </row>
    <row r="4011" spans="1:21" ht="48" x14ac:dyDescent="0.2">
      <c r="A4011">
        <v>1054</v>
      </c>
      <c r="B4011" s="3" t="s">
        <v>1055</v>
      </c>
      <c r="C4011" s="3" t="s">
        <v>5164</v>
      </c>
      <c r="D4011" s="8">
        <v>2500</v>
      </c>
      <c r="E4011" s="6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t="e">
        <f t="shared" si="311"/>
        <v>#DIV/0!</v>
      </c>
      <c r="Q4011" s="10" t="s">
        <v>8347</v>
      </c>
      <c r="R4011" t="s">
        <v>8348</v>
      </c>
      <c r="S4011" s="14">
        <f t="shared" si="312"/>
        <v>41831.851840277777</v>
      </c>
      <c r="T4011" s="14">
        <f t="shared" si="313"/>
        <v>41861.916666666664</v>
      </c>
      <c r="U4011">
        <f t="shared" si="314"/>
        <v>2014</v>
      </c>
    </row>
    <row r="4012" spans="1:21" ht="16" x14ac:dyDescent="0.2">
      <c r="A4012">
        <v>1236</v>
      </c>
      <c r="B4012" s="3" t="s">
        <v>1237</v>
      </c>
      <c r="C4012" s="3" t="s">
        <v>5346</v>
      </c>
      <c r="D4012" s="8">
        <v>2500</v>
      </c>
      <c r="E4012" s="6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t="e">
        <f t="shared" si="311"/>
        <v>#DIV/0!</v>
      </c>
      <c r="Q4012" s="10" t="s">
        <v>8328</v>
      </c>
      <c r="R4012" t="s">
        <v>8355</v>
      </c>
      <c r="S4012" s="14">
        <f t="shared" si="312"/>
        <v>41110.680138888885</v>
      </c>
      <c r="T4012" s="14">
        <f t="shared" si="313"/>
        <v>41118.666666666664</v>
      </c>
      <c r="U4012">
        <f t="shared" si="314"/>
        <v>2012</v>
      </c>
    </row>
    <row r="4013" spans="1:21" ht="32" x14ac:dyDescent="0.2">
      <c r="A4013">
        <v>1239</v>
      </c>
      <c r="B4013" s="3" t="s">
        <v>1240</v>
      </c>
      <c r="C4013" s="3" t="s">
        <v>5349</v>
      </c>
      <c r="D4013" s="8">
        <v>2500</v>
      </c>
      <c r="E4013" s="6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t="e">
        <f t="shared" si="311"/>
        <v>#DIV/0!</v>
      </c>
      <c r="Q4013" s="10" t="s">
        <v>8328</v>
      </c>
      <c r="R4013" t="s">
        <v>8355</v>
      </c>
      <c r="S4013" s="14">
        <f t="shared" si="312"/>
        <v>40883.962581018517</v>
      </c>
      <c r="T4013" s="14">
        <f t="shared" si="313"/>
        <v>40913.962581018517</v>
      </c>
      <c r="U4013">
        <f t="shared" si="314"/>
        <v>2011</v>
      </c>
    </row>
    <row r="4014" spans="1:21" ht="48" x14ac:dyDescent="0.2">
      <c r="A4014">
        <v>1333</v>
      </c>
      <c r="B4014" s="3" t="s">
        <v>1334</v>
      </c>
      <c r="C4014" s="3" t="s">
        <v>5443</v>
      </c>
      <c r="D4014" s="8">
        <v>2500</v>
      </c>
      <c r="E4014" s="6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s="10" t="s">
        <v>8309</v>
      </c>
      <c r="R4014" t="s">
        <v>8311</v>
      </c>
      <c r="S4014" s="14">
        <f t="shared" si="312"/>
        <v>41806.106770833336</v>
      </c>
      <c r="T4014" s="14">
        <f t="shared" si="313"/>
        <v>41836.106770833336</v>
      </c>
      <c r="U4014">
        <f t="shared" si="314"/>
        <v>2014</v>
      </c>
    </row>
    <row r="4015" spans="1:21" ht="48" x14ac:dyDescent="0.2">
      <c r="A4015">
        <v>2377</v>
      </c>
      <c r="B4015" s="3" t="s">
        <v>2378</v>
      </c>
      <c r="C4015" s="3" t="s">
        <v>6487</v>
      </c>
      <c r="D4015" s="8">
        <v>2500</v>
      </c>
      <c r="E4015" s="6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t="e">
        <f t="shared" si="311"/>
        <v>#DIV/0!</v>
      </c>
      <c r="Q4015" s="10" t="s">
        <v>8309</v>
      </c>
      <c r="R4015" t="s">
        <v>8343</v>
      </c>
      <c r="S4015" s="14">
        <f t="shared" si="312"/>
        <v>42669.870173611111</v>
      </c>
      <c r="T4015" s="14">
        <f t="shared" si="313"/>
        <v>42699.911840277782</v>
      </c>
      <c r="U4015">
        <f t="shared" si="314"/>
        <v>2016</v>
      </c>
    </row>
    <row r="4016" spans="1:21" ht="32" x14ac:dyDescent="0.2">
      <c r="A4016">
        <v>1493</v>
      </c>
      <c r="B4016" s="3" t="s">
        <v>1494</v>
      </c>
      <c r="C4016" s="3" t="s">
        <v>5603</v>
      </c>
      <c r="D4016" s="8">
        <v>2400</v>
      </c>
      <c r="E4016" s="6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t="e">
        <f t="shared" si="311"/>
        <v>#DIV/0!</v>
      </c>
      <c r="Q4016" s="10" t="s">
        <v>8312</v>
      </c>
      <c r="R4016" t="s">
        <v>8353</v>
      </c>
      <c r="S4016" s="14">
        <f t="shared" si="312"/>
        <v>41411.866608796299</v>
      </c>
      <c r="T4016" s="14">
        <f t="shared" si="313"/>
        <v>41441.866608796299</v>
      </c>
      <c r="U4016">
        <f t="shared" si="314"/>
        <v>2013</v>
      </c>
    </row>
    <row r="4017" spans="1:21" ht="48" x14ac:dyDescent="0.2">
      <c r="A4017">
        <v>760</v>
      </c>
      <c r="B4017" s="3" t="s">
        <v>761</v>
      </c>
      <c r="C4017" s="3" t="s">
        <v>4870</v>
      </c>
      <c r="D4017" s="8">
        <v>2200</v>
      </c>
      <c r="E4017" s="6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t="e">
        <f t="shared" si="311"/>
        <v>#DIV/0!</v>
      </c>
      <c r="Q4017" s="10" t="s">
        <v>8312</v>
      </c>
      <c r="R4017" t="s">
        <v>8353</v>
      </c>
      <c r="S4017" s="14">
        <f t="shared" si="312"/>
        <v>42670.764039351852</v>
      </c>
      <c r="T4017" s="14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8">
        <v>2200</v>
      </c>
      <c r="E4018" s="6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t="e">
        <f t="shared" si="311"/>
        <v>#DIV/0!</v>
      </c>
      <c r="Q4018" s="10" t="s">
        <v>8324</v>
      </c>
      <c r="R4018" t="s">
        <v>8327</v>
      </c>
      <c r="S4018" s="14">
        <f t="shared" si="312"/>
        <v>41793.710231481484</v>
      </c>
      <c r="T4018" s="14">
        <f t="shared" si="313"/>
        <v>41823.710231481484</v>
      </c>
      <c r="U4018">
        <f t="shared" si="314"/>
        <v>2014</v>
      </c>
    </row>
    <row r="4019" spans="1:21" ht="48" x14ac:dyDescent="0.2">
      <c r="A4019">
        <v>475</v>
      </c>
      <c r="B4019" s="3" t="s">
        <v>476</v>
      </c>
      <c r="C4019" s="3" t="s">
        <v>4585</v>
      </c>
      <c r="D4019" s="8">
        <v>2000</v>
      </c>
      <c r="E4019" s="6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t="e">
        <f t="shared" si="311"/>
        <v>#DIV/0!</v>
      </c>
      <c r="Q4019" s="10" t="s">
        <v>8322</v>
      </c>
      <c r="R4019" t="s">
        <v>8340</v>
      </c>
      <c r="S4019" s="14">
        <f t="shared" si="312"/>
        <v>42100.086145833338</v>
      </c>
      <c r="T4019" s="14">
        <f t="shared" si="313"/>
        <v>42130.086145833338</v>
      </c>
      <c r="U4019">
        <f t="shared" si="314"/>
        <v>2015</v>
      </c>
    </row>
    <row r="4020" spans="1:21" ht="48" x14ac:dyDescent="0.2">
      <c r="A4020">
        <v>1227</v>
      </c>
      <c r="B4020" s="3" t="s">
        <v>1228</v>
      </c>
      <c r="C4020" s="3" t="s">
        <v>5337</v>
      </c>
      <c r="D4020" s="8">
        <v>2000</v>
      </c>
      <c r="E4020" s="6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t="e">
        <f t="shared" si="311"/>
        <v>#DIV/0!</v>
      </c>
      <c r="Q4020" s="10" t="s">
        <v>8328</v>
      </c>
      <c r="R4020" t="s">
        <v>8355</v>
      </c>
      <c r="S4020" s="14">
        <f t="shared" si="312"/>
        <v>41827.919166666667</v>
      </c>
      <c r="T4020" s="14">
        <f t="shared" si="313"/>
        <v>41858.291666666664</v>
      </c>
      <c r="U4020">
        <f t="shared" si="314"/>
        <v>2014</v>
      </c>
    </row>
    <row r="4021" spans="1:21" ht="16" x14ac:dyDescent="0.2">
      <c r="A4021">
        <v>1484</v>
      </c>
      <c r="B4021" s="3" t="s">
        <v>1485</v>
      </c>
      <c r="C4021" s="3" t="s">
        <v>5594</v>
      </c>
      <c r="D4021" s="8">
        <v>2000</v>
      </c>
      <c r="E4021" s="6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t="e">
        <f t="shared" si="311"/>
        <v>#DIV/0!</v>
      </c>
      <c r="Q4021" s="10" t="s">
        <v>8312</v>
      </c>
      <c r="R4021" t="s">
        <v>8353</v>
      </c>
      <c r="S4021" s="14">
        <f t="shared" si="312"/>
        <v>41053.200960648144</v>
      </c>
      <c r="T4021" s="14">
        <f t="shared" si="313"/>
        <v>41111.618750000001</v>
      </c>
      <c r="U4021">
        <f t="shared" si="314"/>
        <v>2012</v>
      </c>
    </row>
    <row r="4022" spans="1:21" ht="32" x14ac:dyDescent="0.2">
      <c r="A4022">
        <v>1495</v>
      </c>
      <c r="B4022" s="3" t="s">
        <v>1496</v>
      </c>
      <c r="C4022" s="3" t="s">
        <v>5605</v>
      </c>
      <c r="D4022" s="8">
        <v>2000</v>
      </c>
      <c r="E4022" s="6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t="e">
        <f t="shared" si="311"/>
        <v>#DIV/0!</v>
      </c>
      <c r="Q4022" s="10" t="s">
        <v>8312</v>
      </c>
      <c r="R4022" t="s">
        <v>8353</v>
      </c>
      <c r="S4022" s="14">
        <f t="shared" si="312"/>
        <v>40752.789710648147</v>
      </c>
      <c r="T4022" s="14">
        <f t="shared" si="313"/>
        <v>40782.789710648147</v>
      </c>
      <c r="U4022">
        <f t="shared" si="314"/>
        <v>2011</v>
      </c>
    </row>
    <row r="4023" spans="1:21" ht="48" x14ac:dyDescent="0.2">
      <c r="A4023">
        <v>1705</v>
      </c>
      <c r="B4023" s="3" t="s">
        <v>1706</v>
      </c>
      <c r="C4023" s="3" t="s">
        <v>5815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t="e">
        <f t="shared" si="311"/>
        <v>#DIV/0!</v>
      </c>
      <c r="Q4023" s="10" t="s">
        <v>8328</v>
      </c>
      <c r="R4023" t="s">
        <v>8331</v>
      </c>
      <c r="S4023" s="14">
        <f t="shared" si="312"/>
        <v>42245.016736111109</v>
      </c>
      <c r="T4023" s="14">
        <f t="shared" si="313"/>
        <v>42256.666666666672</v>
      </c>
      <c r="U4023">
        <f t="shared" si="314"/>
        <v>2015</v>
      </c>
    </row>
    <row r="4024" spans="1:21" ht="48" x14ac:dyDescent="0.2">
      <c r="A4024">
        <v>1993</v>
      </c>
      <c r="B4024" s="3" t="s">
        <v>1994</v>
      </c>
      <c r="C4024" s="3" t="s">
        <v>6103</v>
      </c>
      <c r="D4024" s="8">
        <v>2000</v>
      </c>
      <c r="E4024" s="6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t="e">
        <f t="shared" si="311"/>
        <v>#DIV/0!</v>
      </c>
      <c r="Q4024" s="10" t="s">
        <v>8314</v>
      </c>
      <c r="R4024" t="s">
        <v>8354</v>
      </c>
      <c r="S4024" s="14">
        <f t="shared" si="312"/>
        <v>42329.58839120371</v>
      </c>
      <c r="T4024" s="14">
        <f t="shared" si="313"/>
        <v>42359.58839120371</v>
      </c>
      <c r="U4024">
        <f t="shared" si="314"/>
        <v>2015</v>
      </c>
    </row>
    <row r="4025" spans="1:21" ht="48" x14ac:dyDescent="0.2">
      <c r="A4025">
        <v>2149</v>
      </c>
      <c r="B4025" s="3" t="s">
        <v>2150</v>
      </c>
      <c r="C4025" s="3" t="s">
        <v>6259</v>
      </c>
      <c r="D4025" s="8">
        <v>2000</v>
      </c>
      <c r="E4025" s="6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t="e">
        <f t="shared" si="311"/>
        <v>#DIV/0!</v>
      </c>
      <c r="Q4025" s="10" t="s">
        <v>8317</v>
      </c>
      <c r="R4025" t="s">
        <v>8335</v>
      </c>
      <c r="S4025" s="14">
        <f t="shared" si="312"/>
        <v>40355.024953703702</v>
      </c>
      <c r="T4025" s="14">
        <f t="shared" si="313"/>
        <v>40390</v>
      </c>
      <c r="U4025">
        <f t="shared" si="314"/>
        <v>2010</v>
      </c>
    </row>
    <row r="4026" spans="1:21" ht="48" x14ac:dyDescent="0.2">
      <c r="A4026">
        <v>2352</v>
      </c>
      <c r="B4026" s="3" t="s">
        <v>2353</v>
      </c>
      <c r="C4026" s="3" t="s">
        <v>6462</v>
      </c>
      <c r="D4026" s="8">
        <v>2000</v>
      </c>
      <c r="E4026" s="6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t="e">
        <f t="shared" si="311"/>
        <v>#DIV/0!</v>
      </c>
      <c r="Q4026" s="10" t="s">
        <v>8309</v>
      </c>
      <c r="R4026" t="s">
        <v>8343</v>
      </c>
      <c r="S4026" s="14">
        <f t="shared" si="312"/>
        <v>42101.633703703701</v>
      </c>
      <c r="T4026" s="14">
        <f t="shared" si="313"/>
        <v>42161.633703703701</v>
      </c>
      <c r="U4026">
        <f t="shared" si="314"/>
        <v>2015</v>
      </c>
    </row>
    <row r="4027" spans="1:21" ht="48" x14ac:dyDescent="0.2">
      <c r="A4027">
        <v>2371</v>
      </c>
      <c r="B4027" s="3" t="s">
        <v>2372</v>
      </c>
      <c r="C4027" s="3" t="s">
        <v>6481</v>
      </c>
      <c r="D4027" s="8">
        <v>2000</v>
      </c>
      <c r="E4027" s="6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t="e">
        <f t="shared" si="311"/>
        <v>#DIV/0!</v>
      </c>
      <c r="Q4027" s="10" t="s">
        <v>8309</v>
      </c>
      <c r="R4027" t="s">
        <v>8343</v>
      </c>
      <c r="S4027" s="14">
        <f t="shared" si="312"/>
        <v>42150.777731481481</v>
      </c>
      <c r="T4027" s="14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8">
        <v>2000</v>
      </c>
      <c r="E4028" s="6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8324</v>
      </c>
      <c r="R4028" t="s">
        <v>8327</v>
      </c>
      <c r="S4028" s="14">
        <f t="shared" si="312"/>
        <v>42453.806307870371</v>
      </c>
      <c r="T4028" s="14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8">
        <v>2000</v>
      </c>
      <c r="E4029" s="6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8324</v>
      </c>
      <c r="R4029" t="s">
        <v>8327</v>
      </c>
      <c r="S4029" s="14">
        <f t="shared" si="312"/>
        <v>42494.471666666665</v>
      </c>
      <c r="T4029" s="14">
        <f t="shared" si="313"/>
        <v>42524.471666666665</v>
      </c>
      <c r="U4029">
        <f t="shared" si="314"/>
        <v>2016</v>
      </c>
    </row>
    <row r="4030" spans="1:21" ht="48" x14ac:dyDescent="0.2">
      <c r="A4030">
        <v>2750</v>
      </c>
      <c r="B4030" s="3" t="s">
        <v>2750</v>
      </c>
      <c r="C4030" s="3" t="s">
        <v>6860</v>
      </c>
      <c r="D4030" s="8">
        <v>1999</v>
      </c>
      <c r="E4030" s="6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t="e">
        <f t="shared" si="311"/>
        <v>#DIV/0!</v>
      </c>
      <c r="Q4030" s="10" t="s">
        <v>8312</v>
      </c>
      <c r="R4030" t="s">
        <v>8357</v>
      </c>
      <c r="S4030" s="14">
        <f t="shared" si="312"/>
        <v>41078.899826388886</v>
      </c>
      <c r="T4030" s="14">
        <f t="shared" si="313"/>
        <v>41090.833333333336</v>
      </c>
      <c r="U4030">
        <f t="shared" si="314"/>
        <v>2012</v>
      </c>
    </row>
    <row r="4031" spans="1:21" ht="48" x14ac:dyDescent="0.2">
      <c r="A4031">
        <v>1580</v>
      </c>
      <c r="B4031" s="3" t="s">
        <v>1581</v>
      </c>
      <c r="C4031" s="3" t="s">
        <v>5690</v>
      </c>
      <c r="D4031" s="8">
        <v>1750</v>
      </c>
      <c r="E4031" s="6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t="e">
        <f t="shared" si="311"/>
        <v>#DIV/0!</v>
      </c>
      <c r="Q4031" s="10" t="s">
        <v>8312</v>
      </c>
      <c r="R4031" t="s">
        <v>8350</v>
      </c>
      <c r="S4031" s="14">
        <f t="shared" si="312"/>
        <v>40990.050069444449</v>
      </c>
      <c r="T4031" s="14">
        <f t="shared" si="313"/>
        <v>41050.050069444449</v>
      </c>
      <c r="U4031">
        <f t="shared" si="314"/>
        <v>2012</v>
      </c>
    </row>
    <row r="4032" spans="1:21" ht="48" x14ac:dyDescent="0.2">
      <c r="A4032">
        <v>1340</v>
      </c>
      <c r="B4032" s="3" t="s">
        <v>1341</v>
      </c>
      <c r="C4032" s="3" t="s">
        <v>5450</v>
      </c>
      <c r="D4032" s="8">
        <v>1680</v>
      </c>
      <c r="E4032" s="6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t="e">
        <f t="shared" si="311"/>
        <v>#DIV/0!</v>
      </c>
      <c r="Q4032" s="10" t="s">
        <v>8309</v>
      </c>
      <c r="R4032" t="s">
        <v>8311</v>
      </c>
      <c r="S4032" s="14">
        <f t="shared" si="312"/>
        <v>41836.595520833333</v>
      </c>
      <c r="T4032" s="14">
        <f t="shared" si="313"/>
        <v>41866.595520833333</v>
      </c>
      <c r="U4032">
        <f t="shared" si="314"/>
        <v>2014</v>
      </c>
    </row>
    <row r="4033" spans="1:21" ht="48" x14ac:dyDescent="0.2">
      <c r="A4033">
        <v>176</v>
      </c>
      <c r="B4033" s="3" t="s">
        <v>178</v>
      </c>
      <c r="C4033" s="3" t="s">
        <v>4286</v>
      </c>
      <c r="D4033" s="8">
        <v>1500</v>
      </c>
      <c r="E4033" s="6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t="e">
        <f t="shared" si="311"/>
        <v>#DIV/0!</v>
      </c>
      <c r="Q4033" s="10" t="s">
        <v>8322</v>
      </c>
      <c r="R4033" t="s">
        <v>8326</v>
      </c>
      <c r="S4033" s="14">
        <f t="shared" si="312"/>
        <v>42191.824062500003</v>
      </c>
      <c r="T4033" s="14">
        <f t="shared" si="313"/>
        <v>42221.824062500003</v>
      </c>
      <c r="U4033">
        <f t="shared" si="314"/>
        <v>2015</v>
      </c>
    </row>
    <row r="4034" spans="1:21" ht="48" x14ac:dyDescent="0.2">
      <c r="A4034">
        <v>188</v>
      </c>
      <c r="B4034" s="3" t="s">
        <v>190</v>
      </c>
      <c r="C4034" s="3" t="s">
        <v>4298</v>
      </c>
      <c r="D4034" s="8">
        <v>1500</v>
      </c>
      <c r="E4034" s="6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t="e">
        <f t="shared" si="311"/>
        <v>#DIV/0!</v>
      </c>
      <c r="Q4034" s="10" t="s">
        <v>8322</v>
      </c>
      <c r="R4034" t="s">
        <v>8326</v>
      </c>
      <c r="S4034" s="14">
        <f t="shared" si="312"/>
        <v>41857.18304398148</v>
      </c>
      <c r="T4034" s="14">
        <f t="shared" si="313"/>
        <v>41887.18304398148</v>
      </c>
      <c r="U4034">
        <f t="shared" si="314"/>
        <v>2014</v>
      </c>
    </row>
    <row r="4035" spans="1:21" ht="48" x14ac:dyDescent="0.2">
      <c r="A4035">
        <v>477</v>
      </c>
      <c r="B4035" s="3" t="s">
        <v>478</v>
      </c>
      <c r="C4035" s="3" t="s">
        <v>4587</v>
      </c>
      <c r="D4035" s="8">
        <v>1500</v>
      </c>
      <c r="E4035" s="6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8322</v>
      </c>
      <c r="R4035" t="s">
        <v>8340</v>
      </c>
      <c r="S4035" s="14">
        <f t="shared" ref="S4035:S4098" si="317">(((J4035/60)/60)/24)+DATE(1970,1,1)</f>
        <v>40987.83488425926</v>
      </c>
      <c r="T4035" s="14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x14ac:dyDescent="0.2">
      <c r="A4036">
        <v>604</v>
      </c>
      <c r="B4036" s="3" t="s">
        <v>605</v>
      </c>
      <c r="C4036" s="3" t="s">
        <v>4714</v>
      </c>
      <c r="D4036" s="8">
        <v>1500</v>
      </c>
      <c r="E4036" s="6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t="e">
        <f t="shared" si="316"/>
        <v>#DIV/0!</v>
      </c>
      <c r="Q4036" s="10" t="s">
        <v>8309</v>
      </c>
      <c r="R4036" t="s">
        <v>8343</v>
      </c>
      <c r="S4036" s="14">
        <f t="shared" si="317"/>
        <v>41849.035370370373</v>
      </c>
      <c r="T4036" s="14">
        <f t="shared" si="318"/>
        <v>41879.035370370373</v>
      </c>
      <c r="U4036">
        <f t="shared" si="319"/>
        <v>2014</v>
      </c>
    </row>
    <row r="4037" spans="1:21" ht="48" x14ac:dyDescent="0.2">
      <c r="A4037">
        <v>914</v>
      </c>
      <c r="B4037" s="3" t="s">
        <v>915</v>
      </c>
      <c r="C4037" s="3" t="s">
        <v>5024</v>
      </c>
      <c r="D4037" s="8">
        <v>1500</v>
      </c>
      <c r="E4037" s="6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t="e">
        <f t="shared" si="316"/>
        <v>#DIV/0!</v>
      </c>
      <c r="Q4037" s="10" t="s">
        <v>8328</v>
      </c>
      <c r="R4037" t="s">
        <v>8351</v>
      </c>
      <c r="S4037" s="14">
        <f t="shared" si="317"/>
        <v>41116.763275462967</v>
      </c>
      <c r="T4037" s="14">
        <f t="shared" si="318"/>
        <v>41146.763275462967</v>
      </c>
      <c r="U4037">
        <f t="shared" si="319"/>
        <v>2012</v>
      </c>
    </row>
    <row r="4038" spans="1:21" ht="48" x14ac:dyDescent="0.2">
      <c r="A4038">
        <v>1442</v>
      </c>
      <c r="B4038" s="3" t="s">
        <v>1443</v>
      </c>
      <c r="C4038" s="3" t="s">
        <v>5552</v>
      </c>
      <c r="D4038" s="8">
        <v>1500</v>
      </c>
      <c r="E4038" s="6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t="e">
        <f t="shared" si="316"/>
        <v>#DIV/0!</v>
      </c>
      <c r="Q4038" s="10" t="s">
        <v>8312</v>
      </c>
      <c r="R4038" t="s">
        <v>8349</v>
      </c>
      <c r="S4038" s="14">
        <f t="shared" si="317"/>
        <v>42485.64534722222</v>
      </c>
      <c r="T4038" s="14">
        <f t="shared" si="318"/>
        <v>42515.64534722222</v>
      </c>
      <c r="U4038">
        <f t="shared" si="319"/>
        <v>2016</v>
      </c>
    </row>
    <row r="4039" spans="1:21" ht="48" x14ac:dyDescent="0.2">
      <c r="A4039">
        <v>1496</v>
      </c>
      <c r="B4039" s="3" t="s">
        <v>1497</v>
      </c>
      <c r="C4039" s="3" t="s">
        <v>5606</v>
      </c>
      <c r="D4039" s="8">
        <v>1500</v>
      </c>
      <c r="E4039" s="6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t="e">
        <f t="shared" si="316"/>
        <v>#DIV/0!</v>
      </c>
      <c r="Q4039" s="10" t="s">
        <v>8312</v>
      </c>
      <c r="R4039" t="s">
        <v>8353</v>
      </c>
      <c r="S4039" s="14">
        <f t="shared" si="317"/>
        <v>41838.475219907406</v>
      </c>
      <c r="T4039" s="14">
        <f t="shared" si="318"/>
        <v>41898.475219907406</v>
      </c>
      <c r="U4039">
        <f t="shared" si="319"/>
        <v>2014</v>
      </c>
    </row>
    <row r="4040" spans="1:21" ht="32" x14ac:dyDescent="0.2">
      <c r="A4040">
        <v>1586</v>
      </c>
      <c r="B4040" s="3" t="s">
        <v>1587</v>
      </c>
      <c r="C4040" s="3" t="s">
        <v>5696</v>
      </c>
      <c r="D4040" s="8">
        <v>1500</v>
      </c>
      <c r="E4040" s="6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t="e">
        <f t="shared" si="316"/>
        <v>#DIV/0!</v>
      </c>
      <c r="Q4040" s="10" t="s">
        <v>8314</v>
      </c>
      <c r="R4040" t="s">
        <v>8352</v>
      </c>
      <c r="S4040" s="14">
        <f t="shared" si="317"/>
        <v>42069.104421296302</v>
      </c>
      <c r="T4040" s="14">
        <f t="shared" si="318"/>
        <v>42099.062754629631</v>
      </c>
      <c r="U4040">
        <f t="shared" si="319"/>
        <v>2015</v>
      </c>
    </row>
    <row r="4041" spans="1:21" ht="32" x14ac:dyDescent="0.2">
      <c r="A4041">
        <v>1766</v>
      </c>
      <c r="B4041" s="3" t="s">
        <v>1767</v>
      </c>
      <c r="C4041" s="3" t="s">
        <v>5876</v>
      </c>
      <c r="D4041" s="8">
        <v>1500</v>
      </c>
      <c r="E4041" s="6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t="e">
        <f t="shared" si="316"/>
        <v>#DIV/0!</v>
      </c>
      <c r="Q4041" s="10" t="s">
        <v>8314</v>
      </c>
      <c r="R4041" t="s">
        <v>8315</v>
      </c>
      <c r="S4041" s="14">
        <f t="shared" si="317"/>
        <v>41855.859814814816</v>
      </c>
      <c r="T4041" s="14">
        <f t="shared" si="318"/>
        <v>41876.859814814816</v>
      </c>
      <c r="U4041">
        <f t="shared" si="319"/>
        <v>2014</v>
      </c>
    </row>
    <row r="4042" spans="1:21" ht="48" x14ac:dyDescent="0.2">
      <c r="A4042">
        <v>2358</v>
      </c>
      <c r="B4042" s="3" t="s">
        <v>2359</v>
      </c>
      <c r="C4042" s="3" t="s">
        <v>6468</v>
      </c>
      <c r="D4042" s="8">
        <v>1500</v>
      </c>
      <c r="E4042" s="6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t="e">
        <f t="shared" si="316"/>
        <v>#DIV/0!</v>
      </c>
      <c r="Q4042" s="10" t="s">
        <v>8309</v>
      </c>
      <c r="R4042" t="s">
        <v>8343</v>
      </c>
      <c r="S4042" s="14">
        <f t="shared" si="317"/>
        <v>41978.930972222224</v>
      </c>
      <c r="T4042" s="14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8">
        <v>1500</v>
      </c>
      <c r="E4043" s="6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t="e">
        <f t="shared" si="316"/>
        <v>#DIV/0!</v>
      </c>
      <c r="Q4043" s="10" t="s">
        <v>8324</v>
      </c>
      <c r="R4043" t="s">
        <v>8327</v>
      </c>
      <c r="S4043" s="14">
        <f t="shared" si="317"/>
        <v>41784.952488425923</v>
      </c>
      <c r="T4043" s="14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8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t="e">
        <f t="shared" si="316"/>
        <v>#DIV/0!</v>
      </c>
      <c r="Q4044" s="10" t="s">
        <v>8324</v>
      </c>
      <c r="R4044" t="s">
        <v>8327</v>
      </c>
      <c r="S4044" s="14">
        <f t="shared" si="317"/>
        <v>42103.024398148147</v>
      </c>
      <c r="T4044" s="14">
        <f t="shared" si="318"/>
        <v>42112.9375</v>
      </c>
      <c r="U4044">
        <f t="shared" si="319"/>
        <v>2015</v>
      </c>
    </row>
    <row r="4045" spans="1:21" ht="32" x14ac:dyDescent="0.2">
      <c r="A4045">
        <v>3791</v>
      </c>
      <c r="B4045" s="3" t="s">
        <v>3788</v>
      </c>
      <c r="C4045" s="3" t="s">
        <v>7901</v>
      </c>
      <c r="D4045" s="8">
        <v>1500</v>
      </c>
      <c r="E4045" s="6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t="e">
        <f t="shared" si="316"/>
        <v>#DIV/0!</v>
      </c>
      <c r="Q4045" s="10" t="s">
        <v>8324</v>
      </c>
      <c r="R4045" t="s">
        <v>8336</v>
      </c>
      <c r="S4045" s="14">
        <f t="shared" si="317"/>
        <v>41766.692037037035</v>
      </c>
      <c r="T4045" s="14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8">
        <v>1500</v>
      </c>
      <c r="E4046" s="6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t="e">
        <f t="shared" si="316"/>
        <v>#DIV/0!</v>
      </c>
      <c r="Q4046" s="10" t="s">
        <v>8324</v>
      </c>
      <c r="R4046" t="s">
        <v>8327</v>
      </c>
      <c r="S4046" s="14">
        <f t="shared" si="317"/>
        <v>42186.01116898148</v>
      </c>
      <c r="T4046" s="14">
        <f t="shared" si="318"/>
        <v>42230.818055555559</v>
      </c>
      <c r="U4046">
        <f t="shared" si="319"/>
        <v>2015</v>
      </c>
    </row>
    <row r="4047" spans="1:21" ht="48" x14ac:dyDescent="0.2">
      <c r="A4047">
        <v>936</v>
      </c>
      <c r="B4047" s="3" t="s">
        <v>937</v>
      </c>
      <c r="C4047" s="3" t="s">
        <v>5046</v>
      </c>
      <c r="D4047" s="8">
        <v>1400</v>
      </c>
      <c r="E4047" s="6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t="e">
        <f t="shared" si="316"/>
        <v>#DIV/0!</v>
      </c>
      <c r="Q4047" s="10" t="s">
        <v>8328</v>
      </c>
      <c r="R4047" t="s">
        <v>8351</v>
      </c>
      <c r="S4047" s="14">
        <f t="shared" si="317"/>
        <v>40883.024178240739</v>
      </c>
      <c r="T4047" s="14">
        <f t="shared" si="318"/>
        <v>40926.833333333336</v>
      </c>
      <c r="U4047">
        <f t="shared" si="319"/>
        <v>2011</v>
      </c>
    </row>
    <row r="4048" spans="1:21" ht="16" x14ac:dyDescent="0.2">
      <c r="A4048">
        <v>131</v>
      </c>
      <c r="B4048" s="3" t="s">
        <v>133</v>
      </c>
      <c r="C4048" s="3" t="s">
        <v>4242</v>
      </c>
      <c r="D4048" s="8">
        <v>1200</v>
      </c>
      <c r="E4048" s="6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t="e">
        <f t="shared" si="316"/>
        <v>#DIV/0!</v>
      </c>
      <c r="Q4048" s="10" t="s">
        <v>8322</v>
      </c>
      <c r="R4048" t="s">
        <v>8338</v>
      </c>
      <c r="S4048" s="14">
        <f t="shared" si="317"/>
        <v>42541.837511574078</v>
      </c>
      <c r="T4048" s="14">
        <f t="shared" si="318"/>
        <v>42557</v>
      </c>
      <c r="U4048">
        <f t="shared" si="319"/>
        <v>2016</v>
      </c>
    </row>
    <row r="4049" spans="1:21" ht="32" x14ac:dyDescent="0.2">
      <c r="A4049">
        <v>710</v>
      </c>
      <c r="B4049" s="3" t="s">
        <v>711</v>
      </c>
      <c r="C4049" s="3" t="s">
        <v>4820</v>
      </c>
      <c r="D4049" s="8">
        <v>1200</v>
      </c>
      <c r="E4049" s="6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t="e">
        <f t="shared" si="316"/>
        <v>#DIV/0!</v>
      </c>
      <c r="Q4049" s="10" t="s">
        <v>8309</v>
      </c>
      <c r="R4049" t="s">
        <v>8311</v>
      </c>
      <c r="S4049" s="14">
        <f t="shared" si="317"/>
        <v>41837.984976851854</v>
      </c>
      <c r="T4049" s="14">
        <f t="shared" si="318"/>
        <v>41871.030555555553</v>
      </c>
      <c r="U4049">
        <f t="shared" si="319"/>
        <v>2014</v>
      </c>
    </row>
    <row r="4050" spans="1:21" ht="48" x14ac:dyDescent="0.2">
      <c r="A4050">
        <v>1584</v>
      </c>
      <c r="B4050" s="3" t="s">
        <v>1585</v>
      </c>
      <c r="C4050" s="3" t="s">
        <v>5694</v>
      </c>
      <c r="D4050" s="8">
        <v>1200</v>
      </c>
      <c r="E4050" s="6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t="e">
        <f t="shared" si="316"/>
        <v>#DIV/0!</v>
      </c>
      <c r="Q4050" s="10" t="s">
        <v>8314</v>
      </c>
      <c r="R4050" t="s">
        <v>8352</v>
      </c>
      <c r="S4050" s="14">
        <f t="shared" si="317"/>
        <v>41779.649317129632</v>
      </c>
      <c r="T4050" s="14">
        <f t="shared" si="318"/>
        <v>41789.649317129632</v>
      </c>
      <c r="U4050">
        <f t="shared" si="319"/>
        <v>2014</v>
      </c>
    </row>
    <row r="4051" spans="1:21" ht="48" x14ac:dyDescent="0.2">
      <c r="A4051">
        <v>1589</v>
      </c>
      <c r="B4051" s="3" t="s">
        <v>1590</v>
      </c>
      <c r="C4051" s="3" t="s">
        <v>5699</v>
      </c>
      <c r="D4051" s="8">
        <v>1200</v>
      </c>
      <c r="E4051" s="6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t="e">
        <f t="shared" si="316"/>
        <v>#DIV/0!</v>
      </c>
      <c r="Q4051" s="10" t="s">
        <v>8314</v>
      </c>
      <c r="R4051" t="s">
        <v>8352</v>
      </c>
      <c r="S4051" s="14">
        <f t="shared" si="317"/>
        <v>42256.984791666662</v>
      </c>
      <c r="T4051" s="14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8">
        <v>1200</v>
      </c>
      <c r="E4052" s="6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t="e">
        <f t="shared" si="316"/>
        <v>#DIV/0!</v>
      </c>
      <c r="Q4052" s="10" t="s">
        <v>8324</v>
      </c>
      <c r="R4052" t="s">
        <v>8327</v>
      </c>
      <c r="S4052" s="14">
        <f t="shared" si="317"/>
        <v>42492.737847222219</v>
      </c>
      <c r="T4052" s="14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8">
        <v>1200</v>
      </c>
      <c r="E4053" s="6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8324</v>
      </c>
      <c r="R4053" t="s">
        <v>8327</v>
      </c>
      <c r="S4053" s="14">
        <f t="shared" si="317"/>
        <v>41793.814259259263</v>
      </c>
      <c r="T4053" s="14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8">
        <v>1200</v>
      </c>
      <c r="E4054" s="6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t="e">
        <f t="shared" si="316"/>
        <v>#DIV/0!</v>
      </c>
      <c r="Q4054" s="10" t="s">
        <v>8324</v>
      </c>
      <c r="R4054" t="s">
        <v>8327</v>
      </c>
      <c r="S4054" s="14">
        <f t="shared" si="317"/>
        <v>42111.904097222221</v>
      </c>
      <c r="T4054" s="14">
        <f t="shared" si="318"/>
        <v>42171.904097222221</v>
      </c>
      <c r="U4054">
        <f t="shared" si="319"/>
        <v>2015</v>
      </c>
    </row>
    <row r="4055" spans="1:21" ht="48" x14ac:dyDescent="0.2">
      <c r="A4055">
        <v>2512</v>
      </c>
      <c r="B4055" s="3" t="s">
        <v>2512</v>
      </c>
      <c r="C4055" s="3" t="s">
        <v>6622</v>
      </c>
      <c r="D4055" s="8">
        <v>1150</v>
      </c>
      <c r="E4055" s="6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t="e">
        <f t="shared" si="316"/>
        <v>#DIV/0!</v>
      </c>
      <c r="Q4055" s="10" t="s">
        <v>8320</v>
      </c>
      <c r="R4055" t="s">
        <v>8358</v>
      </c>
      <c r="S4055" s="14">
        <f t="shared" si="317"/>
        <v>41971.876863425925</v>
      </c>
      <c r="T4055" s="14">
        <f t="shared" si="318"/>
        <v>41986.876863425925</v>
      </c>
      <c r="U4055">
        <f t="shared" si="319"/>
        <v>2014</v>
      </c>
    </row>
    <row r="4056" spans="1:21" ht="48" x14ac:dyDescent="0.2">
      <c r="A4056">
        <v>173</v>
      </c>
      <c r="B4056" s="3" t="s">
        <v>175</v>
      </c>
      <c r="C4056" s="3" t="s">
        <v>4283</v>
      </c>
      <c r="D4056" s="8">
        <v>1110</v>
      </c>
      <c r="E4056" s="6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t="e">
        <f t="shared" si="316"/>
        <v>#DIV/0!</v>
      </c>
      <c r="Q4056" s="10" t="s">
        <v>8322</v>
      </c>
      <c r="R4056" t="s">
        <v>8326</v>
      </c>
      <c r="S4056" s="14">
        <f t="shared" si="317"/>
        <v>42033.573009259257</v>
      </c>
      <c r="T4056" s="14">
        <f t="shared" si="318"/>
        <v>42063.573009259257</v>
      </c>
      <c r="U4056">
        <f t="shared" si="319"/>
        <v>2015</v>
      </c>
    </row>
    <row r="4057" spans="1:21" ht="16" x14ac:dyDescent="0.2">
      <c r="A4057">
        <v>1059</v>
      </c>
      <c r="B4057" s="3" t="s">
        <v>1060</v>
      </c>
      <c r="C4057" s="3" t="s">
        <v>5169</v>
      </c>
      <c r="D4057" s="8">
        <v>1100</v>
      </c>
      <c r="E4057" s="6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t="e">
        <f t="shared" si="316"/>
        <v>#DIV/0!</v>
      </c>
      <c r="Q4057" s="10" t="s">
        <v>8347</v>
      </c>
      <c r="R4057" t="s">
        <v>8348</v>
      </c>
      <c r="S4057" s="14">
        <f t="shared" si="317"/>
        <v>42046.79</v>
      </c>
      <c r="T4057" s="14">
        <f t="shared" si="318"/>
        <v>42076.748333333337</v>
      </c>
      <c r="U4057">
        <f t="shared" si="319"/>
        <v>2015</v>
      </c>
    </row>
    <row r="4058" spans="1:21" ht="48" x14ac:dyDescent="0.2">
      <c r="A4058">
        <v>1087</v>
      </c>
      <c r="B4058" s="3" t="s">
        <v>1088</v>
      </c>
      <c r="C4058" s="3" t="s">
        <v>5197</v>
      </c>
      <c r="D4058" s="8">
        <v>1100</v>
      </c>
      <c r="E4058" s="6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t="e">
        <f t="shared" si="316"/>
        <v>#DIV/0!</v>
      </c>
      <c r="Q4058" s="10" t="s">
        <v>8317</v>
      </c>
      <c r="R4058" t="s">
        <v>8335</v>
      </c>
      <c r="S4058" s="14">
        <f t="shared" si="317"/>
        <v>41775.713969907411</v>
      </c>
      <c r="T4058" s="14">
        <f t="shared" si="318"/>
        <v>41805.713969907411</v>
      </c>
      <c r="U4058">
        <f t="shared" si="319"/>
        <v>2014</v>
      </c>
    </row>
    <row r="4059" spans="1:21" ht="48" x14ac:dyDescent="0.2">
      <c r="A4059">
        <v>182</v>
      </c>
      <c r="B4059" s="3" t="s">
        <v>184</v>
      </c>
      <c r="C4059" s="3" t="s">
        <v>4292</v>
      </c>
      <c r="D4059" s="8">
        <v>1000</v>
      </c>
      <c r="E4059" s="6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t="e">
        <f t="shared" si="316"/>
        <v>#DIV/0!</v>
      </c>
      <c r="Q4059" s="10" t="s">
        <v>8322</v>
      </c>
      <c r="R4059" t="s">
        <v>8326</v>
      </c>
      <c r="S4059" s="14">
        <f t="shared" si="317"/>
        <v>42712.011944444443</v>
      </c>
      <c r="T4059" s="14">
        <f t="shared" si="318"/>
        <v>42742.011944444443</v>
      </c>
      <c r="U4059">
        <f t="shared" si="319"/>
        <v>2016</v>
      </c>
    </row>
    <row r="4060" spans="1:21" ht="48" x14ac:dyDescent="0.2">
      <c r="A4060">
        <v>193</v>
      </c>
      <c r="B4060" s="3" t="s">
        <v>195</v>
      </c>
      <c r="C4060" s="3" t="s">
        <v>4303</v>
      </c>
      <c r="D4060" s="8">
        <v>1000</v>
      </c>
      <c r="E4060" s="6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t="e">
        <f t="shared" si="316"/>
        <v>#DIV/0!</v>
      </c>
      <c r="Q4060" s="10" t="s">
        <v>8322</v>
      </c>
      <c r="R4060" t="s">
        <v>8326</v>
      </c>
      <c r="S4060" s="14">
        <f t="shared" si="317"/>
        <v>41911.934791666667</v>
      </c>
      <c r="T4060" s="14">
        <f t="shared" si="318"/>
        <v>41971.976458333331</v>
      </c>
      <c r="U4060">
        <f t="shared" si="319"/>
        <v>2014</v>
      </c>
    </row>
    <row r="4061" spans="1:21" ht="48" x14ac:dyDescent="0.2">
      <c r="A4061">
        <v>436</v>
      </c>
      <c r="B4061" s="3" t="s">
        <v>437</v>
      </c>
      <c r="C4061" s="3" t="s">
        <v>4546</v>
      </c>
      <c r="D4061" s="8">
        <v>1000</v>
      </c>
      <c r="E4061" s="6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t="e">
        <f t="shared" si="316"/>
        <v>#DIV/0!</v>
      </c>
      <c r="Q4061" s="10" t="s">
        <v>8322</v>
      </c>
      <c r="R4061" t="s">
        <v>8340</v>
      </c>
      <c r="S4061" s="14">
        <f t="shared" si="317"/>
        <v>41456.36241898148</v>
      </c>
      <c r="T4061" s="14">
        <f t="shared" si="318"/>
        <v>41486.36241898148</v>
      </c>
      <c r="U4061">
        <f t="shared" si="319"/>
        <v>2013</v>
      </c>
    </row>
    <row r="4062" spans="1:21" ht="16" x14ac:dyDescent="0.2">
      <c r="A4062">
        <v>490</v>
      </c>
      <c r="B4062" s="3" t="s">
        <v>491</v>
      </c>
      <c r="C4062" s="3" t="s">
        <v>4600</v>
      </c>
      <c r="D4062" s="8">
        <v>1000</v>
      </c>
      <c r="E4062" s="6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t="e">
        <f t="shared" si="316"/>
        <v>#DIV/0!</v>
      </c>
      <c r="Q4062" s="10" t="s">
        <v>8322</v>
      </c>
      <c r="R4062" t="s">
        <v>8340</v>
      </c>
      <c r="S4062" s="14">
        <f t="shared" si="317"/>
        <v>41113.968576388892</v>
      </c>
      <c r="T4062" s="14">
        <f t="shared" si="318"/>
        <v>41143.968576388892</v>
      </c>
      <c r="U4062">
        <f t="shared" si="319"/>
        <v>2012</v>
      </c>
    </row>
    <row r="4063" spans="1:21" ht="48" x14ac:dyDescent="0.2">
      <c r="A4063">
        <v>887</v>
      </c>
      <c r="B4063" s="3" t="s">
        <v>888</v>
      </c>
      <c r="C4063" s="3" t="s">
        <v>4997</v>
      </c>
      <c r="D4063" s="8">
        <v>1000</v>
      </c>
      <c r="E4063" s="6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t="e">
        <f t="shared" si="316"/>
        <v>#DIV/0!</v>
      </c>
      <c r="Q4063" s="10" t="s">
        <v>8328</v>
      </c>
      <c r="R4063" t="s">
        <v>8329</v>
      </c>
      <c r="S4063" s="14">
        <f t="shared" si="317"/>
        <v>41026.958969907406</v>
      </c>
      <c r="T4063" s="14">
        <f t="shared" si="318"/>
        <v>41056.958969907406</v>
      </c>
      <c r="U4063">
        <f t="shared" si="319"/>
        <v>2012</v>
      </c>
    </row>
    <row r="4064" spans="1:21" ht="48" x14ac:dyDescent="0.2">
      <c r="A4064">
        <v>1063</v>
      </c>
      <c r="B4064" s="3" t="s">
        <v>1064</v>
      </c>
      <c r="C4064" s="3" t="s">
        <v>5173</v>
      </c>
      <c r="D4064" s="8">
        <v>1000</v>
      </c>
      <c r="E4064" s="6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t="e">
        <f t="shared" si="316"/>
        <v>#DIV/0!</v>
      </c>
      <c r="Q4064" s="10" t="s">
        <v>8347</v>
      </c>
      <c r="R4064" t="s">
        <v>8348</v>
      </c>
      <c r="S4064" s="14">
        <f t="shared" si="317"/>
        <v>42583.030810185184</v>
      </c>
      <c r="T4064" s="14">
        <f t="shared" si="318"/>
        <v>42613.030810185184</v>
      </c>
      <c r="U4064">
        <f t="shared" si="319"/>
        <v>2016</v>
      </c>
    </row>
    <row r="4065" spans="1:21" ht="48" x14ac:dyDescent="0.2">
      <c r="A4065">
        <v>1426</v>
      </c>
      <c r="B4065" s="3" t="s">
        <v>1427</v>
      </c>
      <c r="C4065" s="3" t="s">
        <v>5536</v>
      </c>
      <c r="D4065" s="8">
        <v>1000</v>
      </c>
      <c r="E4065" s="6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t="e">
        <f t="shared" si="316"/>
        <v>#DIV/0!</v>
      </c>
      <c r="Q4065" s="10" t="s">
        <v>8312</v>
      </c>
      <c r="R4065" t="s">
        <v>8349</v>
      </c>
      <c r="S4065" s="14">
        <f t="shared" si="317"/>
        <v>42180.390277777777</v>
      </c>
      <c r="T4065" s="14">
        <f t="shared" si="318"/>
        <v>42240.390277777777</v>
      </c>
      <c r="U4065">
        <f t="shared" si="319"/>
        <v>2015</v>
      </c>
    </row>
    <row r="4066" spans="1:21" ht="48" x14ac:dyDescent="0.2">
      <c r="A4066">
        <v>1544</v>
      </c>
      <c r="B4066" s="3" t="s">
        <v>1545</v>
      </c>
      <c r="C4066" s="3" t="s">
        <v>5654</v>
      </c>
      <c r="D4066" s="8">
        <v>1000</v>
      </c>
      <c r="E4066" s="6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t="e">
        <f t="shared" si="316"/>
        <v>#DIV/0!</v>
      </c>
      <c r="Q4066" s="10" t="s">
        <v>8314</v>
      </c>
      <c r="R4066" t="s">
        <v>8356</v>
      </c>
      <c r="S4066" s="14">
        <f t="shared" si="317"/>
        <v>42053.051203703704</v>
      </c>
      <c r="T4066" s="14">
        <f t="shared" si="318"/>
        <v>42095.012499999997</v>
      </c>
      <c r="U4066">
        <f t="shared" si="319"/>
        <v>2015</v>
      </c>
    </row>
    <row r="4067" spans="1:21" ht="32" x14ac:dyDescent="0.2">
      <c r="A4067">
        <v>1731</v>
      </c>
      <c r="B4067" s="3" t="s">
        <v>1732</v>
      </c>
      <c r="C4067" s="3" t="s">
        <v>5841</v>
      </c>
      <c r="D4067" s="8">
        <v>1000</v>
      </c>
      <c r="E4067" s="6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t="e">
        <f t="shared" si="316"/>
        <v>#DIV/0!</v>
      </c>
      <c r="Q4067" s="10" t="s">
        <v>8328</v>
      </c>
      <c r="R4067" t="s">
        <v>8331</v>
      </c>
      <c r="S4067" s="14">
        <f t="shared" si="317"/>
        <v>42152.906851851847</v>
      </c>
      <c r="T4067" s="14">
        <f t="shared" si="318"/>
        <v>42166.625</v>
      </c>
      <c r="U4067">
        <f t="shared" si="319"/>
        <v>2015</v>
      </c>
    </row>
    <row r="4068" spans="1:21" ht="48" x14ac:dyDescent="0.2">
      <c r="A4068">
        <v>2353</v>
      </c>
      <c r="B4068" s="3" t="s">
        <v>2354</v>
      </c>
      <c r="C4068" s="3" t="s">
        <v>6463</v>
      </c>
      <c r="D4068" s="8">
        <v>1000</v>
      </c>
      <c r="E4068" s="6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t="e">
        <f t="shared" si="316"/>
        <v>#DIV/0!</v>
      </c>
      <c r="Q4068" s="10" t="s">
        <v>8309</v>
      </c>
      <c r="R4068" t="s">
        <v>8343</v>
      </c>
      <c r="S4068" s="14">
        <f t="shared" si="317"/>
        <v>42103.676180555558</v>
      </c>
      <c r="T4068" s="14">
        <f t="shared" si="318"/>
        <v>42115.676180555558</v>
      </c>
      <c r="U4068">
        <f t="shared" si="319"/>
        <v>2015</v>
      </c>
    </row>
    <row r="4069" spans="1:21" ht="48" x14ac:dyDescent="0.2">
      <c r="A4069">
        <v>2365</v>
      </c>
      <c r="B4069" s="3" t="s">
        <v>2366</v>
      </c>
      <c r="C4069" s="3" t="s">
        <v>6475</v>
      </c>
      <c r="D4069" s="8">
        <v>1000</v>
      </c>
      <c r="E4069" s="6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t="e">
        <f t="shared" si="316"/>
        <v>#DIV/0!</v>
      </c>
      <c r="Q4069" s="10" t="s">
        <v>8309</v>
      </c>
      <c r="R4069" t="s">
        <v>8343</v>
      </c>
      <c r="S4069" s="14">
        <f t="shared" si="317"/>
        <v>42346.736400462964</v>
      </c>
      <c r="T4069" s="14">
        <f t="shared" si="318"/>
        <v>42386.958333333328</v>
      </c>
      <c r="U4069">
        <f t="shared" si="319"/>
        <v>2015</v>
      </c>
    </row>
    <row r="4070" spans="1:21" ht="48" x14ac:dyDescent="0.2">
      <c r="A4070">
        <v>2417</v>
      </c>
      <c r="B4070" s="3" t="s">
        <v>2418</v>
      </c>
      <c r="C4070" s="3" t="s">
        <v>6527</v>
      </c>
      <c r="D4070" s="8">
        <v>1000</v>
      </c>
      <c r="E4070" s="6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t="e">
        <f t="shared" si="316"/>
        <v>#DIV/0!</v>
      </c>
      <c r="Q4070" s="10" t="s">
        <v>8320</v>
      </c>
      <c r="R4070" t="s">
        <v>8346</v>
      </c>
      <c r="S4070" s="14">
        <f t="shared" si="317"/>
        <v>41831.884108796294</v>
      </c>
      <c r="T4070" s="14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8">
        <v>1000</v>
      </c>
      <c r="E4071" s="6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t="e">
        <f t="shared" si="316"/>
        <v>#DIV/0!</v>
      </c>
      <c r="Q4071" s="10" t="s">
        <v>8324</v>
      </c>
      <c r="R4071" t="s">
        <v>8327</v>
      </c>
      <c r="S4071" s="14">
        <f t="shared" si="317"/>
        <v>41954.545081018514</v>
      </c>
      <c r="T4071" s="14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8">
        <v>1000</v>
      </c>
      <c r="E4072" s="6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t="e">
        <f t="shared" si="316"/>
        <v>#DIV/0!</v>
      </c>
      <c r="Q4072" s="10" t="s">
        <v>8324</v>
      </c>
      <c r="R4072" t="s">
        <v>8327</v>
      </c>
      <c r="S4072" s="14">
        <f t="shared" si="317"/>
        <v>41867.652280092596</v>
      </c>
      <c r="T4072" s="14">
        <f t="shared" si="318"/>
        <v>41875.291666666664</v>
      </c>
      <c r="U4072">
        <f t="shared" si="319"/>
        <v>2014</v>
      </c>
    </row>
    <row r="4073" spans="1:21" ht="48" x14ac:dyDescent="0.2">
      <c r="A4073">
        <v>1446</v>
      </c>
      <c r="B4073" s="3" t="s">
        <v>1447</v>
      </c>
      <c r="C4073" s="3" t="s">
        <v>5556</v>
      </c>
      <c r="D4073" s="8">
        <v>900</v>
      </c>
      <c r="E4073" s="6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t="e">
        <f t="shared" si="316"/>
        <v>#DIV/0!</v>
      </c>
      <c r="Q4073" s="10" t="s">
        <v>8312</v>
      </c>
      <c r="R4073" t="s">
        <v>8349</v>
      </c>
      <c r="S4073" s="14">
        <f t="shared" si="317"/>
        <v>42461.447662037041</v>
      </c>
      <c r="T4073" s="14">
        <f t="shared" si="318"/>
        <v>42481.447662037041</v>
      </c>
      <c r="U4073">
        <f t="shared" si="319"/>
        <v>2016</v>
      </c>
    </row>
    <row r="4074" spans="1:21" ht="48" x14ac:dyDescent="0.2">
      <c r="A4074">
        <v>947</v>
      </c>
      <c r="B4074" s="3" t="s">
        <v>948</v>
      </c>
      <c r="C4074" s="3" t="s">
        <v>5057</v>
      </c>
      <c r="D4074" s="8">
        <v>850</v>
      </c>
      <c r="E4074" s="6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t="e">
        <f t="shared" si="316"/>
        <v>#DIV/0!</v>
      </c>
      <c r="Q4074" s="10" t="s">
        <v>8309</v>
      </c>
      <c r="R4074" t="s">
        <v>8311</v>
      </c>
      <c r="S4074" s="14">
        <f t="shared" si="317"/>
        <v>42491.781319444446</v>
      </c>
      <c r="T4074" s="14">
        <f t="shared" si="318"/>
        <v>42551.781319444446</v>
      </c>
      <c r="U4074">
        <f t="shared" si="319"/>
        <v>2016</v>
      </c>
    </row>
    <row r="4075" spans="1:21" ht="48" x14ac:dyDescent="0.2">
      <c r="A4075">
        <v>558</v>
      </c>
      <c r="B4075" s="3" t="s">
        <v>559</v>
      </c>
      <c r="C4075" s="3" t="s">
        <v>4668</v>
      </c>
      <c r="D4075" s="8">
        <v>750</v>
      </c>
      <c r="E4075" s="6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t="e">
        <f t="shared" si="316"/>
        <v>#DIV/0!</v>
      </c>
      <c r="Q4075" s="10" t="s">
        <v>8309</v>
      </c>
      <c r="R4075" t="s">
        <v>8343</v>
      </c>
      <c r="S4075" s="14">
        <f t="shared" si="317"/>
        <v>42057.883159722223</v>
      </c>
      <c r="T4075" s="14">
        <f t="shared" si="318"/>
        <v>42087.841493055559</v>
      </c>
      <c r="U4075">
        <f t="shared" si="319"/>
        <v>2015</v>
      </c>
    </row>
    <row r="4076" spans="1:21" ht="48" x14ac:dyDescent="0.2">
      <c r="A4076">
        <v>1555</v>
      </c>
      <c r="B4076" s="3" t="s">
        <v>1556</v>
      </c>
      <c r="C4076" s="3" t="s">
        <v>5665</v>
      </c>
      <c r="D4076" s="8">
        <v>750</v>
      </c>
      <c r="E4076" s="6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t="e">
        <f t="shared" si="316"/>
        <v>#DIV/0!</v>
      </c>
      <c r="Q4076" s="10" t="s">
        <v>8314</v>
      </c>
      <c r="R4076" t="s">
        <v>8356</v>
      </c>
      <c r="S4076" s="14">
        <f t="shared" si="317"/>
        <v>42241.613796296297</v>
      </c>
      <c r="T4076" s="14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8">
        <v>700</v>
      </c>
      <c r="E4077" s="6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t="e">
        <f t="shared" si="316"/>
        <v>#DIV/0!</v>
      </c>
      <c r="Q4077" s="10" t="s">
        <v>8324</v>
      </c>
      <c r="R4077" t="s">
        <v>8327</v>
      </c>
      <c r="S4077" s="14">
        <f t="shared" si="317"/>
        <v>42808.358287037037</v>
      </c>
      <c r="T4077" s="14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8324</v>
      </c>
      <c r="R4078" t="s">
        <v>8327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8">
        <v>678</v>
      </c>
      <c r="E4079" s="6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8324</v>
      </c>
      <c r="R4079" t="s">
        <v>8327</v>
      </c>
      <c r="S4079" s="14">
        <f t="shared" si="317"/>
        <v>42534.866875</v>
      </c>
      <c r="T4079" s="14">
        <f t="shared" si="318"/>
        <v>42564.866875</v>
      </c>
      <c r="U4079">
        <f t="shared" si="319"/>
        <v>2016</v>
      </c>
    </row>
    <row r="4080" spans="1:21" ht="48" x14ac:dyDescent="0.2">
      <c r="A4080">
        <v>3874</v>
      </c>
      <c r="B4080" s="3" t="s">
        <v>3871</v>
      </c>
      <c r="C4080" s="3" t="s">
        <v>7983</v>
      </c>
      <c r="D4080" s="8">
        <v>620</v>
      </c>
      <c r="E4080" s="6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t="e">
        <f t="shared" si="316"/>
        <v>#DIV/0!</v>
      </c>
      <c r="Q4080" s="10" t="s">
        <v>8324</v>
      </c>
      <c r="R4080" t="s">
        <v>8336</v>
      </c>
      <c r="S4080" s="14">
        <f t="shared" si="317"/>
        <v>42007.016458333332</v>
      </c>
      <c r="T4080" s="14">
        <f t="shared" si="318"/>
        <v>42028.041666666672</v>
      </c>
      <c r="U4080">
        <f t="shared" si="319"/>
        <v>2015</v>
      </c>
    </row>
    <row r="4081" spans="1:21" ht="48" x14ac:dyDescent="0.2">
      <c r="A4081">
        <v>130</v>
      </c>
      <c r="B4081" s="3" t="s">
        <v>132</v>
      </c>
      <c r="C4081" s="3" t="s">
        <v>4241</v>
      </c>
      <c r="D4081" s="8">
        <v>600</v>
      </c>
      <c r="E4081" s="6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t="e">
        <f t="shared" si="316"/>
        <v>#DIV/0!</v>
      </c>
      <c r="Q4081" s="10" t="s">
        <v>8322</v>
      </c>
      <c r="R4081" t="s">
        <v>8338</v>
      </c>
      <c r="S4081" s="14">
        <f t="shared" si="317"/>
        <v>41778.915416666663</v>
      </c>
      <c r="T4081" s="14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8">
        <v>600</v>
      </c>
      <c r="E4082" s="6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8324</v>
      </c>
      <c r="R4082" t="s">
        <v>8327</v>
      </c>
      <c r="S4082" s="14">
        <f t="shared" si="317"/>
        <v>42730.903726851851</v>
      </c>
      <c r="T4082" s="14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8">
        <v>575</v>
      </c>
      <c r="E4083" s="6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8324</v>
      </c>
      <c r="R4083" t="s">
        <v>8327</v>
      </c>
      <c r="S4083" s="14">
        <f t="shared" si="317"/>
        <v>42096.544548611113</v>
      </c>
      <c r="T4083" s="14">
        <f t="shared" si="318"/>
        <v>42126.544548611113</v>
      </c>
      <c r="U4083">
        <f t="shared" si="319"/>
        <v>2015</v>
      </c>
    </row>
    <row r="4084" spans="1:21" ht="48" x14ac:dyDescent="0.2">
      <c r="A4084">
        <v>461</v>
      </c>
      <c r="B4084" s="3" t="s">
        <v>462</v>
      </c>
      <c r="C4084" s="3" t="s">
        <v>4571</v>
      </c>
      <c r="D4084" s="8">
        <v>550</v>
      </c>
      <c r="E4084" s="6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t="e">
        <f t="shared" si="316"/>
        <v>#DIV/0!</v>
      </c>
      <c r="Q4084" s="10" t="s">
        <v>8322</v>
      </c>
      <c r="R4084" t="s">
        <v>8340</v>
      </c>
      <c r="S4084" s="14">
        <f t="shared" si="317"/>
        <v>41407.84684027778</v>
      </c>
      <c r="T4084" s="14">
        <f t="shared" si="318"/>
        <v>41427.84684027778</v>
      </c>
      <c r="U4084">
        <f t="shared" si="319"/>
        <v>2013</v>
      </c>
    </row>
    <row r="4085" spans="1:21" ht="16" x14ac:dyDescent="0.2">
      <c r="A4085">
        <v>1084</v>
      </c>
      <c r="B4085" s="3" t="s">
        <v>1085</v>
      </c>
      <c r="C4085" s="3" t="s">
        <v>5194</v>
      </c>
      <c r="D4085" s="8">
        <v>550</v>
      </c>
      <c r="E4085" s="6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t="e">
        <f t="shared" si="316"/>
        <v>#DIV/0!</v>
      </c>
      <c r="Q4085" s="10" t="s">
        <v>8317</v>
      </c>
      <c r="R4085" t="s">
        <v>8335</v>
      </c>
      <c r="S4085" s="14">
        <f t="shared" si="317"/>
        <v>41829.912083333329</v>
      </c>
      <c r="T4085" s="14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8">
        <v>525</v>
      </c>
      <c r="E4086" s="6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8324</v>
      </c>
      <c r="R4086" t="s">
        <v>8327</v>
      </c>
      <c r="S4086" s="14">
        <f t="shared" si="317"/>
        <v>42421.141469907408</v>
      </c>
      <c r="T4086" s="14">
        <f t="shared" si="318"/>
        <v>42481.099803240737</v>
      </c>
      <c r="U4086">
        <f t="shared" si="319"/>
        <v>2016</v>
      </c>
    </row>
    <row r="4087" spans="1:21" ht="32" x14ac:dyDescent="0.2">
      <c r="A4087">
        <v>1588</v>
      </c>
      <c r="B4087" s="3" t="s">
        <v>1589</v>
      </c>
      <c r="C4087" s="3" t="s">
        <v>5698</v>
      </c>
      <c r="D4087" s="8">
        <v>516</v>
      </c>
      <c r="E4087" s="6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t="e">
        <f t="shared" si="316"/>
        <v>#DIV/0!</v>
      </c>
      <c r="Q4087" s="10" t="s">
        <v>8314</v>
      </c>
      <c r="R4087" t="s">
        <v>8352</v>
      </c>
      <c r="S4087" s="14">
        <f t="shared" si="317"/>
        <v>42005.24998842593</v>
      </c>
      <c r="T4087" s="14">
        <f t="shared" si="318"/>
        <v>42035.841666666667</v>
      </c>
      <c r="U4087">
        <f t="shared" si="319"/>
        <v>2015</v>
      </c>
    </row>
    <row r="4088" spans="1:21" ht="48" x14ac:dyDescent="0.2">
      <c r="A4088">
        <v>615</v>
      </c>
      <c r="B4088" s="3" t="s">
        <v>616</v>
      </c>
      <c r="C4088" s="3" t="s">
        <v>4725</v>
      </c>
      <c r="D4088" s="8">
        <v>515</v>
      </c>
      <c r="E4088" s="6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t="e">
        <f t="shared" si="316"/>
        <v>#DIV/0!</v>
      </c>
      <c r="Q4088" s="10" t="s">
        <v>8309</v>
      </c>
      <c r="R4088" t="s">
        <v>8343</v>
      </c>
      <c r="S4088" s="14">
        <f t="shared" si="317"/>
        <v>42242.122210648144</v>
      </c>
      <c r="T4088" s="14">
        <f t="shared" si="318"/>
        <v>42272.122210648144</v>
      </c>
      <c r="U4088">
        <f t="shared" si="319"/>
        <v>2015</v>
      </c>
    </row>
    <row r="4089" spans="1:21" ht="48" x14ac:dyDescent="0.2">
      <c r="A4089">
        <v>929</v>
      </c>
      <c r="B4089" s="3" t="s">
        <v>930</v>
      </c>
      <c r="C4089" s="3" t="s">
        <v>5039</v>
      </c>
      <c r="D4089" s="8">
        <v>500</v>
      </c>
      <c r="E4089" s="6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t="e">
        <f t="shared" si="316"/>
        <v>#DIV/0!</v>
      </c>
      <c r="Q4089" s="10" t="s">
        <v>8328</v>
      </c>
      <c r="R4089" t="s">
        <v>8351</v>
      </c>
      <c r="S4089" s="14">
        <f t="shared" si="317"/>
        <v>40978.238067129627</v>
      </c>
      <c r="T4089" s="14">
        <f t="shared" si="318"/>
        <v>41008.196400462963</v>
      </c>
      <c r="U4089">
        <f t="shared" si="319"/>
        <v>2012</v>
      </c>
    </row>
    <row r="4090" spans="1:21" ht="48" x14ac:dyDescent="0.2">
      <c r="A4090">
        <v>1051</v>
      </c>
      <c r="B4090" s="3" t="s">
        <v>1052</v>
      </c>
      <c r="C4090" s="3" t="s">
        <v>5161</v>
      </c>
      <c r="D4090" s="8">
        <v>500</v>
      </c>
      <c r="E4090" s="6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t="e">
        <f t="shared" si="316"/>
        <v>#DIV/0!</v>
      </c>
      <c r="Q4090" s="10" t="s">
        <v>8347</v>
      </c>
      <c r="R4090" t="s">
        <v>8348</v>
      </c>
      <c r="S4090" s="14">
        <f t="shared" si="317"/>
        <v>41850.014178240745</v>
      </c>
      <c r="T4090" s="14">
        <f t="shared" si="318"/>
        <v>41878.014178240745</v>
      </c>
      <c r="U4090">
        <f t="shared" si="319"/>
        <v>2014</v>
      </c>
    </row>
    <row r="4091" spans="1:21" ht="16" x14ac:dyDescent="0.2">
      <c r="A4091">
        <v>1141</v>
      </c>
      <c r="B4091" s="3" t="s">
        <v>1142</v>
      </c>
      <c r="C4091" s="3" t="s">
        <v>5251</v>
      </c>
      <c r="D4091" s="8">
        <v>500</v>
      </c>
      <c r="E4091" s="6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t="e">
        <f t="shared" si="316"/>
        <v>#DIV/0!</v>
      </c>
      <c r="Q4091" s="10" t="s">
        <v>8317</v>
      </c>
      <c r="R4091" t="s">
        <v>8345</v>
      </c>
      <c r="S4091" s="14">
        <f t="shared" si="317"/>
        <v>42164.699652777781</v>
      </c>
      <c r="T4091" s="14">
        <f t="shared" si="318"/>
        <v>42194.699652777781</v>
      </c>
      <c r="U4091">
        <f t="shared" si="319"/>
        <v>2015</v>
      </c>
    </row>
    <row r="4092" spans="1:21" ht="48" x14ac:dyDescent="0.2">
      <c r="A4092">
        <v>1599</v>
      </c>
      <c r="B4092" s="3" t="s">
        <v>1600</v>
      </c>
      <c r="C4092" s="3" t="s">
        <v>5709</v>
      </c>
      <c r="D4092" s="8">
        <v>500</v>
      </c>
      <c r="E4092" s="6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t="e">
        <f t="shared" si="316"/>
        <v>#DIV/0!</v>
      </c>
      <c r="Q4092" s="10" t="s">
        <v>8314</v>
      </c>
      <c r="R4092" t="s">
        <v>8352</v>
      </c>
      <c r="S4092" s="14">
        <f t="shared" si="317"/>
        <v>42438.53907407407</v>
      </c>
      <c r="T4092" s="14">
        <f t="shared" si="318"/>
        <v>42468.497407407413</v>
      </c>
      <c r="U4092">
        <f t="shared" si="319"/>
        <v>2016</v>
      </c>
    </row>
    <row r="4093" spans="1:21" ht="48" x14ac:dyDescent="0.2">
      <c r="A4093">
        <v>3204</v>
      </c>
      <c r="B4093" s="3" t="s">
        <v>3204</v>
      </c>
      <c r="C4093" s="3" t="s">
        <v>7314</v>
      </c>
      <c r="D4093" s="8">
        <v>500</v>
      </c>
      <c r="E4093" s="6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t="e">
        <f t="shared" si="316"/>
        <v>#DIV/0!</v>
      </c>
      <c r="Q4093" s="10" t="s">
        <v>8324</v>
      </c>
      <c r="R4093" t="s">
        <v>8336</v>
      </c>
      <c r="S4093" s="14">
        <f t="shared" si="317"/>
        <v>42172.686099537037</v>
      </c>
      <c r="T4093" s="14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8">
        <v>500</v>
      </c>
      <c r="E4094" s="6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8324</v>
      </c>
      <c r="R4094" t="s">
        <v>8327</v>
      </c>
      <c r="S4094" s="14">
        <f t="shared" si="317"/>
        <v>41761.810150462967</v>
      </c>
      <c r="T4094" s="14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8">
        <v>500</v>
      </c>
      <c r="E4095" s="6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8324</v>
      </c>
      <c r="R4095" t="s">
        <v>8327</v>
      </c>
      <c r="S4095" s="14">
        <f t="shared" si="317"/>
        <v>42307.539398148147</v>
      </c>
      <c r="T4095" s="14">
        <f t="shared" si="318"/>
        <v>42337.581064814818</v>
      </c>
      <c r="U4095">
        <f t="shared" si="319"/>
        <v>2015</v>
      </c>
    </row>
    <row r="4096" spans="1:21" ht="48" x14ac:dyDescent="0.2">
      <c r="A4096">
        <v>439</v>
      </c>
      <c r="B4096" s="3" t="s">
        <v>440</v>
      </c>
      <c r="C4096" s="3" t="s">
        <v>4549</v>
      </c>
      <c r="D4096" s="8">
        <v>450</v>
      </c>
      <c r="E4096" s="6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t="e">
        <f t="shared" si="316"/>
        <v>#DIV/0!</v>
      </c>
      <c r="Q4096" s="10" t="s">
        <v>8322</v>
      </c>
      <c r="R4096" t="s">
        <v>8340</v>
      </c>
      <c r="S4096" s="14">
        <f t="shared" si="317"/>
        <v>41919.761782407404</v>
      </c>
      <c r="T4096" s="14">
        <f t="shared" si="318"/>
        <v>41929.761782407404</v>
      </c>
      <c r="U4096">
        <f t="shared" si="319"/>
        <v>2014</v>
      </c>
    </row>
    <row r="4097" spans="1:21" ht="48" x14ac:dyDescent="0.2">
      <c r="A4097">
        <v>441</v>
      </c>
      <c r="B4097" s="3" t="s">
        <v>442</v>
      </c>
      <c r="C4097" s="3" t="s">
        <v>4551</v>
      </c>
      <c r="D4097" s="8">
        <v>400</v>
      </c>
      <c r="E4097" s="6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t="e">
        <f t="shared" si="316"/>
        <v>#DIV/0!</v>
      </c>
      <c r="Q4097" s="10" t="s">
        <v>8322</v>
      </c>
      <c r="R4097" t="s">
        <v>8340</v>
      </c>
      <c r="S4097" s="14">
        <f t="shared" si="317"/>
        <v>41550.793935185182</v>
      </c>
      <c r="T4097" s="14">
        <f t="shared" si="318"/>
        <v>41580.793935185182</v>
      </c>
      <c r="U4097">
        <f t="shared" si="319"/>
        <v>2013</v>
      </c>
    </row>
    <row r="4098" spans="1:21" ht="48" x14ac:dyDescent="0.2">
      <c r="A4098">
        <v>581</v>
      </c>
      <c r="B4098" s="3" t="s">
        <v>582</v>
      </c>
      <c r="C4098" s="3" t="s">
        <v>4691</v>
      </c>
      <c r="D4098" s="8">
        <v>400</v>
      </c>
      <c r="E4098" s="6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t="e">
        <f t="shared" si="316"/>
        <v>#DIV/0!</v>
      </c>
      <c r="Q4098" s="10" t="s">
        <v>8309</v>
      </c>
      <c r="R4098" t="s">
        <v>8343</v>
      </c>
      <c r="S4098" s="14">
        <f t="shared" si="317"/>
        <v>42188.012777777782</v>
      </c>
      <c r="T4098" s="14">
        <f t="shared" si="318"/>
        <v>42218.012777777782</v>
      </c>
      <c r="U4098">
        <f t="shared" si="319"/>
        <v>2015</v>
      </c>
    </row>
    <row r="4099" spans="1:21" ht="48" x14ac:dyDescent="0.2">
      <c r="A4099">
        <v>618</v>
      </c>
      <c r="B4099" s="3" t="s">
        <v>619</v>
      </c>
      <c r="C4099" s="3" t="s">
        <v>4728</v>
      </c>
      <c r="D4099" s="8">
        <v>400</v>
      </c>
      <c r="E4099" s="6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8309</v>
      </c>
      <c r="R4099" t="s">
        <v>8343</v>
      </c>
      <c r="S4099" s="14">
        <f t="shared" ref="S4099:S4115" si="322">(((J4099/60)/60)/24)+DATE(1970,1,1)</f>
        <v>42317.810219907406</v>
      </c>
      <c r="T4099" s="14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x14ac:dyDescent="0.2">
      <c r="A4100">
        <v>3054</v>
      </c>
      <c r="B4100" s="3" t="s">
        <v>3054</v>
      </c>
      <c r="C4100" s="3" t="s">
        <v>7164</v>
      </c>
      <c r="D4100" s="8">
        <v>300</v>
      </c>
      <c r="E4100" s="6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t="e">
        <f t="shared" si="321"/>
        <v>#DIV/0!</v>
      </c>
      <c r="Q4100" s="10" t="s">
        <v>8324</v>
      </c>
      <c r="R4100" t="s">
        <v>8325</v>
      </c>
      <c r="S4100" s="14">
        <f t="shared" si="322"/>
        <v>42027.832800925928</v>
      </c>
      <c r="T4100" s="14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8">
        <v>300</v>
      </c>
      <c r="E4101" s="6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8324</v>
      </c>
      <c r="R4101" t="s">
        <v>8327</v>
      </c>
      <c r="S4101" s="14">
        <f t="shared" si="322"/>
        <v>41948.957465277781</v>
      </c>
      <c r="T4101" s="14">
        <f t="shared" si="323"/>
        <v>41963.957465277781</v>
      </c>
      <c r="U4101">
        <f t="shared" si="324"/>
        <v>2014</v>
      </c>
    </row>
    <row r="4102" spans="1:21" ht="48" x14ac:dyDescent="0.2">
      <c r="A4102">
        <v>1876</v>
      </c>
      <c r="B4102" s="3" t="s">
        <v>1877</v>
      </c>
      <c r="C4102" s="3" t="s">
        <v>5986</v>
      </c>
      <c r="D4102" s="8">
        <v>280</v>
      </c>
      <c r="E4102" s="6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t="e">
        <f t="shared" si="321"/>
        <v>#DIV/0!</v>
      </c>
      <c r="Q4102" s="10" t="s">
        <v>8317</v>
      </c>
      <c r="R4102" t="s">
        <v>8345</v>
      </c>
      <c r="S4102" s="14">
        <f t="shared" si="322"/>
        <v>41776.284780092588</v>
      </c>
      <c r="T4102" s="14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8">
        <v>270</v>
      </c>
      <c r="E4103" s="6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8324</v>
      </c>
      <c r="R4103" t="s">
        <v>8327</v>
      </c>
      <c r="S4103" s="14">
        <f t="shared" si="322"/>
        <v>41927.124884259261</v>
      </c>
      <c r="T4103" s="14">
        <f t="shared" si="323"/>
        <v>41937.124884259261</v>
      </c>
      <c r="U4103">
        <f t="shared" si="324"/>
        <v>2014</v>
      </c>
    </row>
    <row r="4104" spans="1:21" ht="48" x14ac:dyDescent="0.2">
      <c r="A4104">
        <v>607</v>
      </c>
      <c r="B4104" s="3" t="s">
        <v>608</v>
      </c>
      <c r="C4104" s="3" t="s">
        <v>4717</v>
      </c>
      <c r="D4104" s="8">
        <v>250</v>
      </c>
      <c r="E4104" s="6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t="e">
        <f t="shared" si="321"/>
        <v>#DIV/0!</v>
      </c>
      <c r="Q4104" s="10" t="s">
        <v>8309</v>
      </c>
      <c r="R4104" t="s">
        <v>8343</v>
      </c>
      <c r="S4104" s="14">
        <f t="shared" si="322"/>
        <v>42300.825648148151</v>
      </c>
      <c r="T4104" s="14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8">
        <v>250</v>
      </c>
      <c r="E4105" s="6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8324</v>
      </c>
      <c r="R4105" t="s">
        <v>8327</v>
      </c>
      <c r="S4105" s="14">
        <f t="shared" si="322"/>
        <v>42732.787523148145</v>
      </c>
      <c r="T4105" s="14">
        <f t="shared" si="323"/>
        <v>42762.787523148145</v>
      </c>
      <c r="U4105">
        <f t="shared" si="324"/>
        <v>2016</v>
      </c>
    </row>
    <row r="4106" spans="1:21" ht="48" x14ac:dyDescent="0.2">
      <c r="A4106">
        <v>225</v>
      </c>
      <c r="B4106" s="3" t="s">
        <v>227</v>
      </c>
      <c r="C4106" s="3" t="s">
        <v>4335</v>
      </c>
      <c r="D4106" s="8">
        <v>200</v>
      </c>
      <c r="E4106" s="6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t="e">
        <f t="shared" si="321"/>
        <v>#DIV/0!</v>
      </c>
      <c r="Q4106" s="10" t="s">
        <v>8322</v>
      </c>
      <c r="R4106" t="s">
        <v>8326</v>
      </c>
      <c r="S4106" s="14">
        <f t="shared" si="322"/>
        <v>42438.961273148147</v>
      </c>
      <c r="T4106" s="14">
        <f t="shared" si="323"/>
        <v>42468.919606481482</v>
      </c>
      <c r="U4106">
        <f t="shared" si="324"/>
        <v>2016</v>
      </c>
    </row>
    <row r="4107" spans="1:21" ht="48" x14ac:dyDescent="0.2">
      <c r="A4107">
        <v>2361</v>
      </c>
      <c r="B4107" s="3" t="s">
        <v>2362</v>
      </c>
      <c r="C4107" s="3" t="s">
        <v>6471</v>
      </c>
      <c r="D4107" s="8">
        <v>200</v>
      </c>
      <c r="E4107" s="6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t="e">
        <f t="shared" si="321"/>
        <v>#DIV/0!</v>
      </c>
      <c r="Q4107" s="10" t="s">
        <v>8309</v>
      </c>
      <c r="R4107" t="s">
        <v>8343</v>
      </c>
      <c r="S4107" s="14">
        <f t="shared" si="322"/>
        <v>42466.858888888892</v>
      </c>
      <c r="T4107" s="14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8">
        <v>200</v>
      </c>
      <c r="E4108" s="6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8324</v>
      </c>
      <c r="R4108" t="s">
        <v>8327</v>
      </c>
      <c r="S4108" s="14">
        <f t="shared" si="322"/>
        <v>42809.645914351851</v>
      </c>
      <c r="T4108" s="14">
        <f t="shared" si="323"/>
        <v>42828.645914351851</v>
      </c>
      <c r="U4108">
        <f t="shared" si="324"/>
        <v>2017</v>
      </c>
    </row>
    <row r="4109" spans="1:21" ht="32" x14ac:dyDescent="0.2">
      <c r="A4109">
        <v>2364</v>
      </c>
      <c r="B4109" s="3" t="s">
        <v>2365</v>
      </c>
      <c r="C4109" s="3" t="s">
        <v>6474</v>
      </c>
      <c r="D4109" s="8">
        <v>128</v>
      </c>
      <c r="E4109" s="6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t="e">
        <f t="shared" si="321"/>
        <v>#DIV/0!</v>
      </c>
      <c r="Q4109" s="10" t="s">
        <v>8309</v>
      </c>
      <c r="R4109" t="s">
        <v>8343</v>
      </c>
      <c r="S4109" s="14">
        <f t="shared" si="322"/>
        <v>42248.934675925921</v>
      </c>
      <c r="T4109" s="14">
        <f t="shared" si="323"/>
        <v>42303.934675925921</v>
      </c>
      <c r="U4109">
        <f t="shared" si="324"/>
        <v>2015</v>
      </c>
    </row>
    <row r="4110" spans="1:21" ht="48" x14ac:dyDescent="0.2">
      <c r="A4110">
        <v>1071</v>
      </c>
      <c r="B4110" s="3" t="s">
        <v>1072</v>
      </c>
      <c r="C4110" s="3" t="s">
        <v>5181</v>
      </c>
      <c r="D4110" s="8">
        <v>100</v>
      </c>
      <c r="E4110" s="6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t="e">
        <f t="shared" si="321"/>
        <v>#DIV/0!</v>
      </c>
      <c r="Q4110" s="10" t="s">
        <v>8317</v>
      </c>
      <c r="R4110" t="s">
        <v>8335</v>
      </c>
      <c r="S4110" s="14">
        <f t="shared" si="322"/>
        <v>42295.753391203703</v>
      </c>
      <c r="T4110" s="14">
        <f t="shared" si="323"/>
        <v>42325.795057870375</v>
      </c>
      <c r="U4110">
        <f t="shared" si="324"/>
        <v>2015</v>
      </c>
    </row>
    <row r="4111" spans="1:21" ht="32" x14ac:dyDescent="0.2">
      <c r="A4111">
        <v>1877</v>
      </c>
      <c r="B4111" s="3" t="s">
        <v>1878</v>
      </c>
      <c r="C4111" s="3" t="s">
        <v>5987</v>
      </c>
      <c r="D4111" s="8">
        <v>60</v>
      </c>
      <c r="E4111" s="6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t="e">
        <f t="shared" si="321"/>
        <v>#DIV/0!</v>
      </c>
      <c r="Q4111" s="10" t="s">
        <v>8317</v>
      </c>
      <c r="R4111" t="s">
        <v>8345</v>
      </c>
      <c r="S4111" s="14">
        <f t="shared" si="322"/>
        <v>42035.029224537036</v>
      </c>
      <c r="T4111" s="14">
        <f t="shared" si="323"/>
        <v>42064.029224537036</v>
      </c>
      <c r="U4111">
        <f t="shared" si="324"/>
        <v>2015</v>
      </c>
    </row>
    <row r="4112" spans="1:21" ht="48" x14ac:dyDescent="0.2">
      <c r="A4112">
        <v>1041</v>
      </c>
      <c r="B4112" s="3" t="s">
        <v>1042</v>
      </c>
      <c r="C4112" s="3" t="s">
        <v>5151</v>
      </c>
      <c r="D4112" s="8">
        <v>50</v>
      </c>
      <c r="E4112" s="6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t="e">
        <f t="shared" si="321"/>
        <v>#DIV/0!</v>
      </c>
      <c r="Q4112" s="10" t="s">
        <v>8347</v>
      </c>
      <c r="R4112" t="s">
        <v>8348</v>
      </c>
      <c r="S4112" s="14">
        <f t="shared" si="322"/>
        <v>41831.060092592597</v>
      </c>
      <c r="T4112" s="14">
        <f t="shared" si="323"/>
        <v>41851.060092592597</v>
      </c>
      <c r="U4112">
        <f t="shared" si="324"/>
        <v>2014</v>
      </c>
    </row>
    <row r="4113" spans="1:21" ht="32" x14ac:dyDescent="0.2">
      <c r="A4113">
        <v>1592</v>
      </c>
      <c r="B4113" s="3" t="s">
        <v>1593</v>
      </c>
      <c r="C4113" s="3" t="s">
        <v>5702</v>
      </c>
      <c r="D4113" s="8">
        <v>25</v>
      </c>
      <c r="E4113" s="6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t="e">
        <f t="shared" si="321"/>
        <v>#DIV/0!</v>
      </c>
      <c r="Q4113" s="10" t="s">
        <v>8314</v>
      </c>
      <c r="R4113" t="s">
        <v>8352</v>
      </c>
      <c r="S4113" s="14">
        <f t="shared" si="322"/>
        <v>42046.072743055556</v>
      </c>
      <c r="T4113" s="14">
        <f t="shared" si="323"/>
        <v>42091.031076388885</v>
      </c>
      <c r="U4113">
        <f t="shared" si="324"/>
        <v>2015</v>
      </c>
    </row>
    <row r="4114" spans="1:21" ht="48" x14ac:dyDescent="0.2">
      <c r="A4114">
        <v>1547</v>
      </c>
      <c r="B4114" s="3" t="s">
        <v>1548</v>
      </c>
      <c r="C4114" s="3" t="s">
        <v>5657</v>
      </c>
      <c r="D4114" s="8">
        <v>20</v>
      </c>
      <c r="E4114" s="6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t="e">
        <f t="shared" si="321"/>
        <v>#DIV/0!</v>
      </c>
      <c r="Q4114" s="10" t="s">
        <v>8314</v>
      </c>
      <c r="R4114" t="s">
        <v>8356</v>
      </c>
      <c r="S4114" s="14">
        <f t="shared" si="322"/>
        <v>42782.426875000005</v>
      </c>
      <c r="T4114" s="14">
        <f t="shared" si="323"/>
        <v>42789.426875000005</v>
      </c>
      <c r="U4114">
        <f t="shared" si="324"/>
        <v>2017</v>
      </c>
    </row>
    <row r="4115" spans="1:21" ht="48" x14ac:dyDescent="0.2">
      <c r="A4115">
        <v>2699</v>
      </c>
      <c r="B4115" s="3" t="s">
        <v>2699</v>
      </c>
      <c r="C4115" s="3" t="s">
        <v>6809</v>
      </c>
      <c r="D4115" s="8">
        <v>2</v>
      </c>
      <c r="E4115" s="6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t="e">
        <f t="shared" si="321"/>
        <v>#DIV/0!</v>
      </c>
      <c r="Q4115" s="10" t="s">
        <v>8320</v>
      </c>
      <c r="R4115" t="s">
        <v>8346</v>
      </c>
      <c r="S4115" s="14">
        <f t="shared" si="322"/>
        <v>41829.896562499998</v>
      </c>
      <c r="T4115" s="14">
        <f t="shared" si="323"/>
        <v>41859.896562499998</v>
      </c>
      <c r="U4115">
        <f t="shared" si="324"/>
        <v>2014</v>
      </c>
    </row>
  </sheetData>
  <sortState xmlns:xlrd2="http://schemas.microsoft.com/office/spreadsheetml/2017/richdata2" ref="A2:N4115">
    <sortCondition descending="1" ref="D1:D4115"/>
  </sortState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percentile" val="10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36DB9-CADD-4143-968B-3352D3367A6A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8365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8322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8320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8317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8328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8314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8312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8309</v>
      </c>
      <c r="B12" s="13">
        <v>121</v>
      </c>
      <c r="C12" s="13">
        <v>138</v>
      </c>
      <c r="D12" s="13"/>
      <c r="E12" s="13">
        <v>157</v>
      </c>
      <c r="F12" s="13">
        <v>416</v>
      </c>
    </row>
    <row r="13" spans="1:6" x14ac:dyDescent="0.2">
      <c r="A13" s="12" t="s">
        <v>8324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1650</v>
      </c>
      <c r="F14" s="13">
        <v>3037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CC1E-6DC0-8E4A-9777-8B28D216B27E}">
  <dimension ref="A1:F43"/>
  <sheetViews>
    <sheetView workbookViewId="0">
      <selection activeCell="G14" sqref="G14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1" t="s">
        <v>8359</v>
      </c>
      <c r="B1" t="s">
        <v>8364</v>
      </c>
    </row>
    <row r="2" spans="1:6" x14ac:dyDescent="0.2">
      <c r="A2" s="11" t="s">
        <v>8222</v>
      </c>
      <c r="B2" t="s">
        <v>8224</v>
      </c>
    </row>
    <row r="4" spans="1:6" x14ac:dyDescent="0.2">
      <c r="A4" s="11" t="s">
        <v>8365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8340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8350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8342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8323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8326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8330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8331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8353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8346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8319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8310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8351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8337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8345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8336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8356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8334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8354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8315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8352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8327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8339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8358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8332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8338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8344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8321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8316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8325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8318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8333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8349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8335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8311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8343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8355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6C5C-07A1-0B4A-AB95-E75BC9B65A32}">
  <dimension ref="A1:F18"/>
  <sheetViews>
    <sheetView workbookViewId="0">
      <selection activeCell="P10" sqref="P1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1" t="s">
        <v>8359</v>
      </c>
      <c r="B1" t="s">
        <v>8364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8365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7948A-B725-8F4E-856D-DA7EFE6865C3}">
  <dimension ref="A1:E18"/>
  <sheetViews>
    <sheetView workbookViewId="0">
      <selection activeCell="P18" sqref="P18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</cols>
  <sheetData>
    <row r="1" spans="1:5" x14ac:dyDescent="0.2">
      <c r="A1" s="11" t="s">
        <v>8359</v>
      </c>
      <c r="B1" t="s">
        <v>8324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8365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1B72-60F8-8F4E-BE30-AD2660217D97}">
  <dimension ref="A1:H12"/>
  <sheetViews>
    <sheetView zoomScaleNormal="100" workbookViewId="0">
      <selection activeCell="F22" sqref="F22"/>
    </sheetView>
  </sheetViews>
  <sheetFormatPr baseColWidth="10" defaultRowHeight="15" x14ac:dyDescent="0.2"/>
  <cols>
    <col min="1" max="1" width="20.1640625" customWidth="1"/>
    <col min="2" max="2" width="28.33203125" customWidth="1"/>
    <col min="3" max="3" width="13.6640625" customWidth="1"/>
    <col min="4" max="5" width="15.1640625" customWidth="1"/>
    <col min="6" max="6" width="20.33203125" customWidth="1"/>
    <col min="7" max="7" width="17.5" customWidth="1"/>
    <col min="8" max="8" width="17.1640625" customWidth="1"/>
  </cols>
  <sheetData>
    <row r="1" spans="1:8" x14ac:dyDescent="0.2">
      <c r="A1" s="20" t="s">
        <v>8382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0" t="s">
        <v>8387</v>
      </c>
      <c r="G1" s="20" t="s">
        <v>8388</v>
      </c>
      <c r="H1" s="20" t="s">
        <v>8389</v>
      </c>
    </row>
    <row r="2" spans="1:8" x14ac:dyDescent="0.2">
      <c r="A2" s="18" t="s">
        <v>8390</v>
      </c>
      <c r="B2" s="18">
        <f>COUNTIFS(Data!$D:$D,"&lt;1000",Data!$R:$R,"plays",Data!$F:$F,"successful")</f>
        <v>141</v>
      </c>
      <c r="C2" s="18">
        <f>COUNTIFS(Data!$D:$D,"&lt;1000",Data!$R:$R,"plays",Data!$F:$F,"failed")</f>
        <v>45</v>
      </c>
      <c r="D2" s="18">
        <f>COUNTIFS(Data!$D:$D,"&lt;1000",Data!$R:$R,"plays",Data!$F:$F,"canceled")</f>
        <v>0</v>
      </c>
      <c r="E2" s="18">
        <f>SUM(B2,C2,D2)</f>
        <v>186</v>
      </c>
      <c r="F2" s="19">
        <f>AVERAGE(B2/E2)</f>
        <v>0.75806451612903225</v>
      </c>
      <c r="G2" s="19">
        <f>C2/E2</f>
        <v>0.24193548387096775</v>
      </c>
      <c r="H2" s="18">
        <f>D2/E2</f>
        <v>0</v>
      </c>
    </row>
    <row r="3" spans="1:8" x14ac:dyDescent="0.2">
      <c r="A3" s="18" t="s">
        <v>8391</v>
      </c>
      <c r="B3" s="18">
        <f>COUNTIFS(Data!$D:$D,"&gt;=1000",Data!$D:$D,"&lt;=4999",Data!$R:$R,"plays",Data!$F:$F,"successful")</f>
        <v>388</v>
      </c>
      <c r="C3" s="18">
        <f>COUNTIFS(Data!$D:$D,"&gt;=1000",Data!$D:$D,"&lt;=4999",Data!$R:$R,"plays",Data!$F:$F,"failed")</f>
        <v>146</v>
      </c>
      <c r="D3" s="18">
        <f>COUNTIFS(Data!$D:$D,"&gt;=1000",Data!$D:$D,"&lt;=4999",Data!$R:$R,"plays",Data!$F:$F,"canceled")</f>
        <v>0</v>
      </c>
      <c r="E3" s="18">
        <f t="shared" ref="E3:E12" si="0">SUM(B3,C3,D3)</f>
        <v>534</v>
      </c>
      <c r="F3" s="19">
        <f t="shared" ref="F3:F12" si="1">AVERAGE(B3/E3)</f>
        <v>0.72659176029962547</v>
      </c>
      <c r="G3" s="19">
        <f t="shared" ref="G3:G12" si="2">C3/E3</f>
        <v>0.27340823970037453</v>
      </c>
      <c r="H3" s="18">
        <f t="shared" ref="H3:H12" si="3">D3/E3</f>
        <v>0</v>
      </c>
    </row>
    <row r="4" spans="1:8" x14ac:dyDescent="0.2">
      <c r="A4" s="18" t="s">
        <v>8392</v>
      </c>
      <c r="B4" s="18">
        <f>COUNTIFS(Data!$D:$D,"&gt;=5000",Data!$D:$D,"&lt;=9999",Data!$R:$R,"plays",Data!$F:$F,"successful")</f>
        <v>93</v>
      </c>
      <c r="C4" s="18">
        <f>COUNTIFS(Data!$D:$D,"&gt;=5000",Data!$D:$D,"&lt;=9999",Data!$R:$R,"plays",Data!$F:$F,"failed")</f>
        <v>76</v>
      </c>
      <c r="D4" s="18">
        <f>COUNTIFS(Data!$D:$D,"&gt;=5000",Data!$D:$D,"&lt;=9999",Data!$R:$R,"plays",Data!$F:$F,"canceled")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8">
        <f t="shared" si="3"/>
        <v>0</v>
      </c>
    </row>
    <row r="5" spans="1:8" x14ac:dyDescent="0.2">
      <c r="A5" s="18" t="s">
        <v>8394</v>
      </c>
      <c r="B5" s="18">
        <f>COUNTIFS(Data!$D:$D,"&gt;=10000",Data!$D:$D,"&lt;=14999",Data!$R:$R,"plays",Data!$F:$F,"successful")</f>
        <v>39</v>
      </c>
      <c r="C5" s="18">
        <f>COUNTIFS(Data!$D:$D,"&gt;=10000",Data!$D:$D,"&lt;=14999",Data!$R:$R,"plays",Data!$F:$F,"failed")</f>
        <v>33</v>
      </c>
      <c r="D5" s="18">
        <f>COUNTIFS(Data!$D:$D,"&gt;=10000",Data!$D:$D,"&lt;=14999",Data!$R:$R,"plays",Data!$F:$F,"canceled")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8">
        <f t="shared" si="3"/>
        <v>0</v>
      </c>
    </row>
    <row r="6" spans="1:8" x14ac:dyDescent="0.2">
      <c r="A6" s="18" t="s">
        <v>8393</v>
      </c>
      <c r="B6" s="18">
        <f>COUNTIFS(Data!$D:$D,"&gt;=15000",Data!$D:$D,"&lt;=19999",Data!$R:$R,"plays",Data!$F:$F,"successful")</f>
        <v>12</v>
      </c>
      <c r="C6" s="18">
        <f>COUNTIFS(Data!$D:$D,"&gt;=15000",Data!$D:$D,"&lt;=19999",Data!$R:$R,"plays",Data!$F:$F,"failed")</f>
        <v>12</v>
      </c>
      <c r="D6" s="18">
        <f>COUNTIFS(Data!$D:$D,"&gt;=15000",Data!$D:$D,"&lt;=19999",Data!$R:$R,"plays",Data!$F:$F,"canceled")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8">
        <f t="shared" si="3"/>
        <v>0</v>
      </c>
    </row>
    <row r="7" spans="1:8" x14ac:dyDescent="0.2">
      <c r="A7" s="18" t="s">
        <v>8395</v>
      </c>
      <c r="B7" s="18">
        <f>COUNTIFS(Data!$D:$D,"&gt;=20000",Data!$D:$D,"&lt;=24999",Data!$R:$R,"plays",Data!$F:$F,"successful")</f>
        <v>9</v>
      </c>
      <c r="C7" s="18">
        <f>COUNTIFS(Data!$D:$D,"&gt;=20000",Data!$D:$D,"&lt;=24999",Data!$R:$R,"plays",Data!$F:$F,"failed")</f>
        <v>11</v>
      </c>
      <c r="D7" s="18">
        <f>COUNTIFS(Data!$D:$D,"&gt;=20000",Data!$D:$D,"&lt;=24999",Data!$R:$R,"plays",Data!$F:$F,"canceled")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8">
        <f t="shared" si="3"/>
        <v>0</v>
      </c>
    </row>
    <row r="8" spans="1:8" x14ac:dyDescent="0.2">
      <c r="A8" s="18" t="s">
        <v>8396</v>
      </c>
      <c r="B8" s="18">
        <f>COUNTIFS(Data!$D:$D,"&gt;=30000",Data!$D:$D,"&lt;=34999",Data!$R:$R,"plays",Data!$F:$F,"successful")</f>
        <v>3</v>
      </c>
      <c r="C8" s="18">
        <f>COUNTIFS(Data!$D:$D,"&gt;=30000",Data!$D:$D,"&lt;=34999",Data!$R:$R,"plays",Data!$F:$F,"failed")</f>
        <v>8</v>
      </c>
      <c r="D8" s="18">
        <f>COUNTIFS(Data!$D:$D,"&gt;=30000",Data!$D:$D,"&lt;=34999",Data!$R:$R,"plays",Data!$F:$F,"canceled")</f>
        <v>0</v>
      </c>
      <c r="E8" s="18">
        <f t="shared" si="0"/>
        <v>11</v>
      </c>
      <c r="F8" s="19">
        <f t="shared" si="1"/>
        <v>0.27272727272727271</v>
      </c>
      <c r="G8" s="19">
        <f t="shared" si="2"/>
        <v>0.72727272727272729</v>
      </c>
      <c r="H8" s="18">
        <f t="shared" si="3"/>
        <v>0</v>
      </c>
    </row>
    <row r="9" spans="1:8" x14ac:dyDescent="0.2">
      <c r="A9" s="18" t="s">
        <v>8397</v>
      </c>
      <c r="B9" s="18">
        <f>COUNTIFS(Data!$D:$D,"&gt;=35000",Data!$D:$D,"&lt;=39999",Data!$R:$R,"plays",Data!$F:$F,"successful")</f>
        <v>4</v>
      </c>
      <c r="C9" s="18">
        <f>COUNTIFS(Data!$D:$D,"&gt;=35000",Data!$D:$D,"&lt;=39999",Data!$R:$R,"plays",Data!$F:$F,"failed")</f>
        <v>2</v>
      </c>
      <c r="D9" s="18">
        <f>COUNTIFS(Data!$D:$D,"&gt;=35000",Data!$D:$D,"&lt;=39999",Data!$R:$R,"plays",Data!$F:$F,"canceled")</f>
        <v>0</v>
      </c>
      <c r="E9" s="18">
        <f t="shared" si="0"/>
        <v>6</v>
      </c>
      <c r="F9" s="19">
        <f t="shared" si="1"/>
        <v>0.66666666666666663</v>
      </c>
      <c r="G9" s="19">
        <f t="shared" si="2"/>
        <v>0.33333333333333331</v>
      </c>
      <c r="H9" s="18">
        <f t="shared" si="3"/>
        <v>0</v>
      </c>
    </row>
    <row r="10" spans="1:8" x14ac:dyDescent="0.2">
      <c r="A10" s="18" t="s">
        <v>8398</v>
      </c>
      <c r="B10" s="18">
        <f>COUNTIFS(Data!$D:$D,"&gt;=40000",Data!$D:$D,"&lt;=44999",Data!$R:$R,"plays",Data!$F:$F,"successful")</f>
        <v>2</v>
      </c>
      <c r="C10" s="18">
        <f>COUNTIFS(Data!$D:$D,"&gt;=40000",Data!$D:$D,"&lt;=44999",Data!$R:$R,"plays",Data!$F:$F,"failed")</f>
        <v>1</v>
      </c>
      <c r="D10" s="18">
        <f>COUNTIFS(Data!$D:$D,"&gt;=40000",Data!$D:$D,"&lt;=44999",Data!$R:$R,"plays",Data!$F:$F,"canceled")</f>
        <v>0</v>
      </c>
      <c r="E10" s="18">
        <f t="shared" si="0"/>
        <v>3</v>
      </c>
      <c r="F10" s="19">
        <f t="shared" si="1"/>
        <v>0.66666666666666663</v>
      </c>
      <c r="G10" s="19">
        <f t="shared" si="2"/>
        <v>0.33333333333333331</v>
      </c>
      <c r="H10" s="18">
        <f t="shared" si="3"/>
        <v>0</v>
      </c>
    </row>
    <row r="11" spans="1:8" x14ac:dyDescent="0.2">
      <c r="A11" s="18" t="s">
        <v>8399</v>
      </c>
      <c r="B11" s="18">
        <f>COUNTIFS(Data!$D:$D,"&gt;=45000",Data!$D:$D,"&lt;=49999",Data!$R:$R,"plays",Data!$F:$F,"successful")</f>
        <v>0</v>
      </c>
      <c r="C11" s="18">
        <f>COUNTIFS(Data!$D:$D,"&gt;=45000",Data!$D:$D,"&lt;=49999",Data!$R:$R,"plays",Data!$F:$F,"failed")</f>
        <v>1</v>
      </c>
      <c r="D11" s="18">
        <f>COUNTIFS(Data!$D:$D,"&gt;=45000",Data!$D:$D,"&lt;=49999",Data!$R:$R,"plays",Data!$F:$F,"canceled")</f>
        <v>0</v>
      </c>
      <c r="E11" s="18">
        <f t="shared" si="0"/>
        <v>1</v>
      </c>
      <c r="F11" s="19">
        <f t="shared" si="1"/>
        <v>0</v>
      </c>
      <c r="G11" s="19">
        <f t="shared" si="2"/>
        <v>1</v>
      </c>
      <c r="H11" s="18">
        <f t="shared" si="3"/>
        <v>0</v>
      </c>
    </row>
    <row r="12" spans="1:8" x14ac:dyDescent="0.2">
      <c r="A12" s="18" t="s">
        <v>8400</v>
      </c>
      <c r="B12" s="18">
        <f>COUNTIFS(Data!$D:$D,"&gt;50000",Data!$R:$R,"plays",Data!$F:$F,"successful")</f>
        <v>2</v>
      </c>
      <c r="C12" s="18">
        <f>COUNTIFS(Data!$D:$D,"&gt;50000",Data!$R:$R,"plays",Data!$F:$F,"failed")</f>
        <v>10</v>
      </c>
      <c r="D12" s="18">
        <f>COUNTIFS(Data!$D:$D,"&gt;50000",Data!$R:$R,"plays",Data!$F:$F,"canceled")</f>
        <v>0</v>
      </c>
      <c r="E12" s="18">
        <f t="shared" si="0"/>
        <v>12</v>
      </c>
      <c r="F12" s="19">
        <f t="shared" si="1"/>
        <v>0.16666666666666666</v>
      </c>
      <c r="G12" s="19">
        <f t="shared" si="2"/>
        <v>0.83333333333333337</v>
      </c>
      <c r="H12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2021-12-27T04:35:57Z</dcterms:modified>
</cp:coreProperties>
</file>