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3.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5345" windowHeight="4575"/>
  </bookViews>
  <sheets>
    <sheet name="DashBoard" sheetId="10" r:id="rId1"/>
    <sheet name="Pivot Tables with Graphs (2)" sheetId="8" r:id="rId2"/>
    <sheet name="Pivot Tables" sheetId="7" r:id="rId3"/>
    <sheet name="Car Inventory" sheetId="1" r:id="rId4"/>
    <sheet name="Sheet1" sheetId="11" r:id="rId5"/>
  </sheets>
  <definedNames>
    <definedName name="_xlnm._FilterDatabase" localSheetId="3" hidden="1">'Car Inventory'!$P$32:$V$56</definedName>
    <definedName name="Color">'Car Inventory'!$D$2:$D$25</definedName>
    <definedName name="Colour">'Car Inventory'!$D$2:$D$25</definedName>
    <definedName name="Make">'Car Inventory'!$B$2:$B$25</definedName>
    <definedName name="Model">'Car Inventory'!$C$2:$C$25</definedName>
    <definedName name="Price">'Car Inventory'!$F$2:$F$25</definedName>
    <definedName name="Slicer_Color">#N/A</definedName>
    <definedName name="Slicer_Make">#N/A</definedName>
    <definedName name="Slicer_Model">#N/A</definedName>
  </definedNames>
  <calcPr calcId="162913"/>
  <pivotCaches>
    <pivotCache cacheId="0" r:id="rId6"/>
    <pivotCache cacheId="6"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 i="1" l="1"/>
  <c r="V35" i="1"/>
  <c r="V41" i="1"/>
  <c r="V38" i="1"/>
  <c r="V39" i="1"/>
  <c r="V34" i="1"/>
  <c r="V37" i="1"/>
  <c r="V40" i="1"/>
  <c r="V36" i="1"/>
  <c r="V42" i="1"/>
  <c r="V33" i="1"/>
  <c r="H18" i="1"/>
  <c r="H19" i="1"/>
  <c r="H20" i="1"/>
  <c r="H21" i="1"/>
  <c r="H22" i="1"/>
  <c r="H23" i="1"/>
  <c r="H24" i="1"/>
  <c r="H25" i="1"/>
  <c r="P30" i="1"/>
  <c r="O2" i="1" a="1"/>
  <c r="J42" i="1" a="1"/>
  <c r="J42" i="1" s="1"/>
  <c r="K42" i="1" s="1"/>
  <c r="K40" i="1"/>
  <c r="J33" i="1" a="1"/>
  <c r="J33" i="1" s="1"/>
  <c r="K33" i="1" s="1"/>
  <c r="J17" i="1" a="1"/>
  <c r="J17" i="1" s="1"/>
  <c r="K17" i="1" s="1"/>
  <c r="J10" i="1" a="1"/>
  <c r="J10" i="1" s="1"/>
  <c r="K10" i="1" s="1"/>
  <c r="J2" i="1" a="1"/>
  <c r="J2" i="1" s="1"/>
  <c r="K2" i="1" s="1"/>
  <c r="H5" i="1"/>
  <c r="H6" i="1"/>
  <c r="H7" i="1"/>
  <c r="H8" i="1"/>
  <c r="H9" i="1"/>
  <c r="H10" i="1"/>
  <c r="H11" i="1"/>
  <c r="H12" i="1"/>
  <c r="H13" i="1"/>
  <c r="H14" i="1"/>
  <c r="H15" i="1"/>
  <c r="H16" i="1"/>
  <c r="H17" i="1"/>
  <c r="H4" i="1"/>
  <c r="H3" i="1"/>
  <c r="H2" i="1"/>
  <c r="K25" i="1" l="1"/>
  <c r="K23" i="1"/>
  <c r="K21" i="1"/>
  <c r="K24" i="1"/>
  <c r="K20" i="1"/>
  <c r="K19" i="1"/>
  <c r="K28" i="1"/>
  <c r="K22" i="1"/>
  <c r="K18" i="1"/>
  <c r="K27" i="1"/>
  <c r="K26" i="1"/>
  <c r="O2" i="1"/>
  <c r="P2" i="1" s="1"/>
  <c r="P8" i="1"/>
  <c r="P11" i="1"/>
  <c r="P15" i="1"/>
  <c r="P14" i="1"/>
  <c r="P9" i="1"/>
  <c r="P6" i="1"/>
  <c r="P7" i="1"/>
  <c r="P16" i="1"/>
  <c r="P3" i="1"/>
  <c r="P10" i="1"/>
  <c r="P13" i="1"/>
  <c r="P5" i="1"/>
  <c r="P12" i="1"/>
  <c r="P4" i="1"/>
  <c r="K50" i="1"/>
  <c r="K49" i="1"/>
  <c r="K31" i="1"/>
  <c r="K38" i="1"/>
  <c r="K56" i="1"/>
  <c r="K48" i="1"/>
  <c r="K15" i="1"/>
  <c r="K30" i="1"/>
  <c r="K37" i="1"/>
  <c r="K55" i="1"/>
  <c r="K47" i="1"/>
  <c r="K14" i="1"/>
  <c r="K29" i="1"/>
  <c r="K36" i="1"/>
  <c r="K54" i="1"/>
  <c r="K46" i="1"/>
  <c r="K13" i="1"/>
  <c r="K35" i="1"/>
  <c r="K53" i="1"/>
  <c r="K45" i="1"/>
  <c r="K12" i="1"/>
  <c r="K34" i="1"/>
  <c r="K52" i="1"/>
  <c r="K44" i="1"/>
  <c r="K11" i="1"/>
  <c r="K51" i="1"/>
  <c r="K43" i="1"/>
  <c r="K3" i="1"/>
  <c r="L2" i="1"/>
  <c r="L7" i="1"/>
  <c r="L6" i="1"/>
  <c r="K7" i="1"/>
  <c r="L5" i="1"/>
  <c r="K6" i="1"/>
  <c r="L4" i="1"/>
  <c r="K5" i="1"/>
  <c r="L3" i="1"/>
  <c r="K4" i="1"/>
  <c r="J56" i="1"/>
  <c r="J55" i="1"/>
  <c r="J54" i="1"/>
  <c r="J53" i="1"/>
  <c r="J52" i="1"/>
  <c r="J51" i="1"/>
  <c r="J50" i="1"/>
  <c r="J49" i="1"/>
  <c r="J48" i="1"/>
  <c r="J47" i="1"/>
  <c r="J46" i="1"/>
  <c r="J45" i="1"/>
  <c r="J44" i="1"/>
  <c r="J43" i="1"/>
  <c r="J38" i="1"/>
  <c r="J37" i="1"/>
  <c r="J36" i="1"/>
  <c r="J35" i="1"/>
  <c r="J34" i="1"/>
  <c r="J31" i="1"/>
  <c r="J30" i="1"/>
  <c r="J29" i="1"/>
  <c r="J28" i="1"/>
  <c r="J27" i="1"/>
  <c r="J26" i="1"/>
  <c r="J25" i="1"/>
  <c r="J24" i="1"/>
  <c r="J23" i="1"/>
  <c r="J22" i="1"/>
  <c r="J21" i="1"/>
  <c r="J20" i="1"/>
  <c r="J19" i="1"/>
  <c r="J18" i="1"/>
  <c r="J15" i="1"/>
  <c r="J14" i="1"/>
  <c r="J13" i="1"/>
  <c r="J12" i="1"/>
  <c r="J11" i="1"/>
  <c r="O16" i="1"/>
  <c r="O15" i="1"/>
  <c r="O14" i="1"/>
  <c r="O13" i="1"/>
  <c r="O12" i="1"/>
  <c r="O11" i="1"/>
  <c r="O10" i="1"/>
  <c r="O9" i="1"/>
  <c r="O8" i="1"/>
  <c r="O7" i="1"/>
  <c r="O6" i="1"/>
  <c r="O5" i="1"/>
  <c r="O4" i="1"/>
  <c r="O3" i="1"/>
  <c r="J7" i="1"/>
  <c r="J6" i="1"/>
  <c r="J5" i="1"/>
  <c r="J4" i="1"/>
  <c r="J3"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<sst xmlns="http://schemas.openxmlformats.org/spreadsheetml/2006/main" count="571" uniqueCount="68">
  <si>
    <t>Chevrolet</t>
  </si>
  <si>
    <t>Dodge</t>
  </si>
  <si>
    <t>Ford</t>
  </si>
  <si>
    <t>Honda</t>
  </si>
  <si>
    <t>Nissan</t>
  </si>
  <si>
    <t>Toyota</t>
  </si>
  <si>
    <t>Make</t>
  </si>
  <si>
    <t>Model</t>
  </si>
  <si>
    <t>Color</t>
  </si>
  <si>
    <t>Mileage</t>
  </si>
  <si>
    <t>Price</t>
  </si>
  <si>
    <t>Cost</t>
  </si>
  <si>
    <t>Accord</t>
  </si>
  <si>
    <t>Red</t>
  </si>
  <si>
    <t>Blue</t>
  </si>
  <si>
    <t>Silver</t>
  </si>
  <si>
    <t>Camry</t>
  </si>
  <si>
    <t>Black</t>
  </si>
  <si>
    <t>Altima</t>
  </si>
  <si>
    <t>Green</t>
  </si>
  <si>
    <t>Corolla</t>
  </si>
  <si>
    <t>Civic</t>
  </si>
  <si>
    <t>White</t>
  </si>
  <si>
    <t>F-150</t>
  </si>
  <si>
    <t>Silverado</t>
  </si>
  <si>
    <t>Impala</t>
  </si>
  <si>
    <t>Malibu</t>
  </si>
  <si>
    <t>Escape</t>
  </si>
  <si>
    <t>Mustang</t>
  </si>
  <si>
    <t>CRV</t>
  </si>
  <si>
    <t>Maxima</t>
  </si>
  <si>
    <t>Fusion</t>
  </si>
  <si>
    <t>Charger</t>
  </si>
  <si>
    <t>1. Profit / Profit per car</t>
  </si>
  <si>
    <t>Profit</t>
  </si>
  <si>
    <t>2. Car sold the most(Make,Price)</t>
  </si>
  <si>
    <t>Car per price</t>
  </si>
  <si>
    <t>Car per make</t>
  </si>
  <si>
    <t>3.Total Cost Price</t>
  </si>
  <si>
    <t>4. Average price categorized by by make</t>
  </si>
  <si>
    <t>5.Which model is the most expensive</t>
  </si>
  <si>
    <t>6. What colour are most cars sold in?</t>
  </si>
  <si>
    <t>7. How many makes are in his garage</t>
  </si>
  <si>
    <t>8.Car models that make the most sales</t>
  </si>
  <si>
    <t>9. What is honda's most expensive model</t>
  </si>
  <si>
    <t>10.The top cars mileage</t>
  </si>
  <si>
    <t>11. What is the  average price of a car?</t>
  </si>
  <si>
    <t>13.Top 10 cars per profit</t>
  </si>
  <si>
    <t>Sum of Profit</t>
  </si>
  <si>
    <t>Row Labels</t>
  </si>
  <si>
    <t>Grand Total</t>
  </si>
  <si>
    <t>Sum of Price</t>
  </si>
  <si>
    <t>Sum of Cost</t>
  </si>
  <si>
    <t>Count of Price</t>
  </si>
  <si>
    <t>Average of Price</t>
  </si>
  <si>
    <t>Column Labels</t>
  </si>
  <si>
    <t>Max. of Mileage</t>
  </si>
  <si>
    <t>Max. of Profit</t>
  </si>
  <si>
    <t>Profit Per Car</t>
  </si>
  <si>
    <t>Cars Sold the Most Per Make</t>
  </si>
  <si>
    <t>Count of Car</t>
  </si>
  <si>
    <t>Cars Sold the Most Per Price</t>
  </si>
  <si>
    <t>Total Cost Price of Cars</t>
  </si>
  <si>
    <t>Row Lables</t>
  </si>
  <si>
    <t>Total Cost</t>
  </si>
  <si>
    <t>Sales by Car</t>
  </si>
  <si>
    <t>Models</t>
  </si>
  <si>
    <t xml:space="preserve"> GARAGE SALES ANALYSIS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</si>
</sst>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26"/>
      <color theme="1"/>
      <name val="Arial Black"/>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249977111117893"/>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1">
    <xf numFmtId="0" fontId="0" fillId="0" borderId="0" xfId="0"/>
    <xf numFmtId="164" fontId="0" fillId="0" borderId="0" xfId="2" applyNumberFormat="1" applyFont="1"/>
    <xf numFmtId="165" fontId="0" fillId="0" borderId="0" xfId="1" applyNumberFormat="1" applyFont="1"/>
    <xf numFmtId="0" fontId="2" fillId="0" borderId="0" xfId="0" applyFont="1"/>
    <xf numFmtId="164" fontId="0" fillId="0" borderId="0" xfId="0" applyNumberFormat="1"/>
    <xf numFmtId="43" fontId="0" fillId="0" borderId="0" xfId="1" applyFont="1"/>
    <xf numFmtId="165" fontId="0" fillId="2" borderId="0" xfId="1" applyNumberFormat="1" applyFont="1" applyFill="1"/>
    <xf numFmtId="0" fontId="0" fillId="0" borderId="0" xfId="0" applyAlignment="1"/>
    <xf numFmtId="164" fontId="0" fillId="2" borderId="0" xfId="0" applyNumberFormat="1" applyFill="1"/>
    <xf numFmtId="0" fontId="0" fillId="2" borderId="0" xfId="0" applyFill="1"/>
    <xf numFmtId="43" fontId="0" fillId="2" borderId="0" xfId="1" applyFont="1" applyFill="1"/>
    <xf numFmtId="44" fontId="0" fillId="2" borderId="0" xfId="2" applyFont="1" applyFill="1"/>
    <xf numFmtId="0" fontId="0" fillId="0" borderId="0" xfId="0" pivotButton="1"/>
    <xf numFmtId="0" fontId="0" fillId="0" borderId="0" xfId="0" applyAlignment="1">
      <alignment horizontal="left"/>
    </xf>
    <xf numFmtId="44" fontId="0" fillId="0" borderId="0" xfId="0" applyNumberFormat="1"/>
    <xf numFmtId="0" fontId="0" fillId="0" borderId="0" xfId="0" applyAlignment="1">
      <alignment horizontal="left" indent="1"/>
    </xf>
    <xf numFmtId="165" fontId="0" fillId="0" borderId="0" xfId="0" applyNumberFormat="1"/>
    <xf numFmtId="0" fontId="2" fillId="0" borderId="0" xfId="0" applyFont="1" applyAlignment="1">
      <alignment horizontal="center"/>
    </xf>
    <xf numFmtId="0" fontId="3" fillId="3" borderId="0" xfId="0" applyFont="1" applyFill="1" applyAlignment="1">
      <alignment horizontal="center"/>
    </xf>
    <xf numFmtId="0" fontId="0" fillId="0" borderId="0" xfId="0" applyNumberFormat="1"/>
    <xf numFmtId="0" fontId="0" fillId="4" borderId="0" xfId="0" applyFill="1"/>
  </cellXfs>
  <cellStyles count="3">
    <cellStyle name="Comma" xfId="1" builtinId="3"/>
    <cellStyle name="Currency" xfId="2" builtinId="4"/>
    <cellStyle name="Normal" xfId="0" builtinId="0"/>
  </cellStyles>
  <dxfs count="44">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_(&quot;$&quot;* #,##0_);_(&quot;$&quot;* \(#,##0\);_(&quot;$&quot;* &quot;-&quot;??_);_(@_)"/>
    </dxf>
    <dxf>
      <numFmt numFmtId="165" formatCode="_(* #,##0_);_(* \(#,##0\);_(* &quot;-&quot;??_);_(@_)"/>
    </dxf>
    <dxf>
      <numFmt numFmtId="165" formatCode="_(* #,##0_);_(* \(#,##0\);_(* &quot;-&quot;??_);_(@_)"/>
    </dxf>
    <dxf>
      <numFmt numFmtId="164" formatCode="_(&quot;$&quot;* #,##0_);_(&quot;$&quot;* \(#,##0\);_(&quot;$&quot;* &quot;-&quot;??_);_(@_)"/>
    </dxf>
    <dxf>
      <numFmt numFmtId="34" formatCode="_(&quot;$&quot;* #,##0.00_);_(&quot;$&quot;* \(#,##0.00\);_(&quot;$&quot;* &quot;-&quot;??_);_(@_)"/>
    </dxf>
    <dxf>
      <numFmt numFmtId="165" formatCode="_(* #,##0_);_(* \(#,##0\);_(* &quot;-&quot;??_);_(@_)"/>
    </dxf>
    <dxf>
      <numFmt numFmtId="164" formatCode="_(&quot;$&quot;* #,##0_);_(&quot;$&quot;* \(#,##0\);_(&quot;$&quot;* &quot;-&quot;??_);_(@_)"/>
    </dxf>
    <dxf>
      <numFmt numFmtId="34" formatCode="_(&quot;$&quot;* #,##0.00_);_(&quot;$&quot;* \(#,##0.00\);_(&quot;$&quot;* &quot;-&quot;??_);_(@_)"/>
    </dxf>
    <dxf>
      <numFmt numFmtId="165" formatCode="_(* #,##0_);_(* \(#,##0\);_(* &quot;-&quot;??_);_(@_)"/>
    </dxf>
    <dxf>
      <numFmt numFmtId="165" formatCode="_(* #,##0_);_(* \(#,##0\);_(* &quot;-&quot;??_);_(@_)"/>
    </dxf>
    <dxf>
      <numFmt numFmtId="165" formatCode="_(* #,##0_);_(* \(#,##0\);_(* &quot;-&quot;??_);_(@_)"/>
    </dxf>
    <dxf>
      <numFmt numFmtId="164" formatCode="_(&quot;$&quot;* #,##0_);_(&quot;$&quot;* \(#,##0\);_(&quot;$&quot;* &quot;-&quot;??_);_(@_)"/>
    </dxf>
    <dxf>
      <numFmt numFmtId="164" formatCode="_(&quot;$&quot;* #,##0_);_(&quot;$&quot;* \(#,##0\);_(&quot;$&quot;* &quot;-&quot;??_);_(@_)"/>
    </dxf>
    <dxf>
      <numFmt numFmtId="165" formatCode="_(* #,##0_);_(* \(#,##0\);_(* &quot;-&quot;??_);_(@_)"/>
    </dxf>
    <dxf>
      <numFmt numFmtId="34" formatCode="_(&quot;$&quot;* #,##0.00_);_(&quot;$&quot;* \(#,##0.00\);_(&quot;$&quot;* &quot;-&quot;??_);_(@_)"/>
    </dxf>
    <dxf>
      <numFmt numFmtId="164" formatCode="_(&quot;$&quot;* #,##0_);_(&quot;$&quot;* \(#,##0\);_(&quot;$&quot;* &quot;-&quot;??_);_(@_)"/>
    </dxf>
    <dxf>
      <numFmt numFmtId="34" formatCode="_(&quot;$&quot;* #,##0.00_);_(&quot;$&quot;* \(#,##0.00\);_(&quot;$&quot;* &quot;-&quot;??_);_(@_)"/>
    </dxf>
    <dxf>
      <numFmt numFmtId="34" formatCode="_(&quot;$&quot;* #,##0.00_);_(&quot;$&quot;* \(#,##0.00\);_(&quot;$&quot;* &quot;-&quot;??_);_(@_)"/>
    </dxf>
    <dxf>
      <numFmt numFmtId="164" formatCode="_(&quot;$&quot;* #,##0_);_(&quot;$&quot;* \(#,##0\);_(&quot;$&quot;* &quot;-&quot;??_);_(@_)"/>
    </dxf>
    <dxf>
      <numFmt numFmtId="165" formatCode="_(* #,##0_);_(* \(#,##0\);_(* &quot;-&quot;??_);_(@_)"/>
    </dxf>
    <dxf>
      <numFmt numFmtId="165" formatCode="_(* #,##0_);_(* \(#,##0\);_(* &quot;-&quot;??_);_(@_)"/>
    </dxf>
    <dxf>
      <numFmt numFmtId="165" formatCode="_(* #,##0_);_(* \(#,##0\);_(*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5" formatCode="_(* #,##0_);_(* \(#,##0\);_(* &quot;-&quot;??_);_(@_)"/>
    </dxf>
    <dxf>
      <numFmt numFmtId="34" formatCode="_(&quot;$&quot;* #,##0.00_);_(&quot;$&quot;* \(#,##0.00\);_(&quot;$&quot;* &quot;-&quot;??_);_(@_)"/>
    </dxf>
    <dxf>
      <numFmt numFmtId="165" formatCode="_(* #,##0_);_(* \(#,##0\);_(* &quot;-&quot;??_);_(@_)"/>
    </dxf>
    <dxf>
      <numFmt numFmtId="164" formatCode="_(&quot;$&quot;* #,##0_);_(&quot;$&quot;* \(#,##0\);_(&quot;$&quot;* &quot;-&quot;??_);_(@_)"/>
    </dxf>
    <dxf>
      <numFmt numFmtId="34" formatCode="_(&quot;$&quot;* #,##0.00_);_(&quot;$&quot;* \(#,##0.00\);_(&quot;$&quot;* &quot;-&quot;??_);_(@_)"/>
    </dxf>
    <dxf>
      <numFmt numFmtId="164" formatCode="_(&quot;$&quot;* #,##0_);_(&quot;$&quot;* \(#,##0\);_(&quot;$&quot;* &quot;-&quot;??_);_(@_)"/>
    </dxf>
    <dxf>
      <numFmt numFmtId="34" formatCode="_(&quot;$&quot;* #,##0.00_);_(&quot;$&quot;* \(#,##0.00\);_(&quot;$&quot;*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(2)!Honda's Most Expensive Car</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of Honda Per Model</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Tables with Graphs (2)'!$B$121:$B$122</c:f>
              <c:strCache>
                <c:ptCount val="1"/>
                <c:pt idx="0">
                  <c:v>Accord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with Graphs (2)'!$A$123:$A$124</c:f>
              <c:strCache>
                <c:ptCount val="1"/>
                <c:pt idx="0">
                  <c:v>Honda</c:v>
                </c:pt>
              </c:strCache>
            </c:strRef>
          </c:cat>
          <c:val>
            <c:numRef>
              <c:f>'Pivot Tables with Graphs (2)'!$B$123:$B$124</c:f>
              <c:numCache>
                <c:formatCode>_("$"* #,##0_);_("$"* \(#,##0\);_("$"* "-"??_);_(@_)</c:formatCode>
                <c:ptCount val="1"/>
                <c:pt idx="0">
                  <c:v>8500</c:v>
                </c:pt>
              </c:numCache>
            </c:numRef>
          </c:val>
          <c:extLst>
            <c:ext xmlns:c16="http://schemas.microsoft.com/office/drawing/2014/chart" uri="{C3380CC4-5D6E-409C-BE32-E72D297353CC}">
              <c16:uniqueId val="{00000000-56D8-4215-8789-7C05702300AB}"/>
            </c:ext>
          </c:extLst>
        </c:ser>
        <c:ser>
          <c:idx val="1"/>
          <c:order val="1"/>
          <c:tx>
            <c:strRef>
              <c:f>'Pivot Tables with Graphs (2)'!$C$121:$C$122</c:f>
              <c:strCache>
                <c:ptCount val="1"/>
                <c:pt idx="0">
                  <c:v>Civic</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with Graphs (2)'!$A$123:$A$124</c:f>
              <c:strCache>
                <c:ptCount val="1"/>
                <c:pt idx="0">
                  <c:v>Honda</c:v>
                </c:pt>
              </c:strCache>
            </c:strRef>
          </c:cat>
          <c:val>
            <c:numRef>
              <c:f>'Pivot Tables with Graphs (2)'!$C$123:$C$124</c:f>
              <c:numCache>
                <c:formatCode>_("$"* #,##0_);_("$"* \(#,##0\);_("$"* "-"??_);_(@_)</c:formatCode>
                <c:ptCount val="1"/>
                <c:pt idx="0">
                  <c:v>2723</c:v>
                </c:pt>
              </c:numCache>
            </c:numRef>
          </c:val>
          <c:extLst>
            <c:ext xmlns:c16="http://schemas.microsoft.com/office/drawing/2014/chart" uri="{C3380CC4-5D6E-409C-BE32-E72D297353CC}">
              <c16:uniqueId val="{00000001-56D8-4215-8789-7C05702300AB}"/>
            </c:ext>
          </c:extLst>
        </c:ser>
        <c:ser>
          <c:idx val="2"/>
          <c:order val="2"/>
          <c:tx>
            <c:strRef>
              <c:f>'Pivot Tables with Graphs (2)'!$D$121:$D$122</c:f>
              <c:strCache>
                <c:ptCount val="1"/>
                <c:pt idx="0">
                  <c:v>CRV</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with Graphs (2)'!$A$123:$A$124</c:f>
              <c:strCache>
                <c:ptCount val="1"/>
                <c:pt idx="0">
                  <c:v>Honda</c:v>
                </c:pt>
              </c:strCache>
            </c:strRef>
          </c:cat>
          <c:val>
            <c:numRef>
              <c:f>'Pivot Tables with Graphs (2)'!$D$123:$D$124</c:f>
              <c:numCache>
                <c:formatCode>_("$"* #,##0_);_("$"* \(#,##0\);_("$"* "-"??_);_(@_)</c:formatCode>
                <c:ptCount val="1"/>
                <c:pt idx="0">
                  <c:v>4745</c:v>
                </c:pt>
              </c:numCache>
            </c:numRef>
          </c:val>
          <c:extLst>
            <c:ext xmlns:c16="http://schemas.microsoft.com/office/drawing/2014/chart" uri="{C3380CC4-5D6E-409C-BE32-E72D297353CC}">
              <c16:uniqueId val="{00000002-56D8-4215-8789-7C05702300AB}"/>
            </c:ext>
          </c:extLst>
        </c:ser>
        <c:dLbls>
          <c:dLblPos val="outEnd"/>
          <c:showLegendKey val="0"/>
          <c:showVal val="1"/>
          <c:showCatName val="0"/>
          <c:showSerName val="0"/>
          <c:showPercent val="0"/>
          <c:showBubbleSize val="0"/>
        </c:dLbls>
        <c:gapWidth val="219"/>
        <c:overlap val="-27"/>
        <c:axId val="726220368"/>
        <c:axId val="726223280"/>
      </c:barChart>
      <c:catAx>
        <c:axId val="72622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223280"/>
        <c:crosses val="autoZero"/>
        <c:auto val="1"/>
        <c:lblAlgn val="ctr"/>
        <c:lblOffset val="100"/>
        <c:noMultiLvlLbl val="0"/>
      </c:catAx>
      <c:valAx>
        <c:axId val="726223280"/>
        <c:scaling>
          <c:orientation val="minMax"/>
        </c:scaling>
        <c:delete val="1"/>
        <c:axPos val="l"/>
        <c:numFmt formatCode="_(&quot;$&quot;* #,##0_);_(&quot;$&quot;* \(#,##0\);_(&quot;$&quot;* &quot;-&quot;??_);_(@_)" sourceLinked="1"/>
        <c:majorTickMark val="none"/>
        <c:minorTickMark val="none"/>
        <c:tickLblPos val="nextTo"/>
        <c:crossAx val="7262203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(2)!Most Sold Car Per Color</c:name>
    <c:fmtId val="6"/>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Cars Sold Per Color</a:t>
            </a:r>
          </a:p>
        </c:rich>
      </c:tx>
      <c:layout/>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5.5072463768115941E-2"/>
              <c:y val="2.3148148148148147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
        <c:dLbl>
          <c:idx val="0"/>
          <c:layout>
            <c:manualLayout>
              <c:x val="5.5072463768115837E-2"/>
              <c:y val="-3.2407407407407406E-2"/>
            </c:manualLayout>
          </c:layout>
          <c:showLegendKey val="0"/>
          <c:showVal val="1"/>
          <c:showCatName val="1"/>
          <c:showSerName val="0"/>
          <c:showPercent val="0"/>
          <c:showBubbleSize val="0"/>
          <c:extLst>
            <c:ext xmlns:c15="http://schemas.microsoft.com/office/drawing/2012/chart" uri="{CE6537A1-D6FC-4f65-9D91-7224C49458BB}"/>
          </c:extLst>
        </c:dLbl>
      </c:pivotFmt>
      <c:pivotFmt>
        <c:idx val="3"/>
        <c:dLbl>
          <c:idx val="0"/>
          <c:layout>
            <c:manualLayout>
              <c:x val="1.7391304347826035E-2"/>
              <c:y val="-0.12962962962962962"/>
            </c:manualLayout>
          </c:layout>
          <c:showLegendKey val="0"/>
          <c:showVal val="1"/>
          <c:showCatName val="1"/>
          <c:showSerName val="0"/>
          <c:showPercent val="0"/>
          <c:showBubbleSize val="0"/>
          <c:extLst>
            <c:ext xmlns:c15="http://schemas.microsoft.com/office/drawing/2012/chart" uri="{CE6537A1-D6FC-4f65-9D91-7224C49458BB}"/>
          </c:extLst>
        </c:dLbl>
      </c:pivotFmt>
      <c:pivotFmt>
        <c:idx val="4"/>
        <c:dLbl>
          <c:idx val="0"/>
          <c:layout>
            <c:manualLayout>
              <c:x val="-4.0579710144927561E-2"/>
              <c:y val="-3.240740740740736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5"/>
        <c:dLbl>
          <c:idx val="0"/>
          <c:layout>
            <c:manualLayout>
              <c:x val="-3.1884057971014491E-2"/>
              <c:y val="4.166666666666666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6"/>
        <c:dLbl>
          <c:idx val="0"/>
          <c:layout>
            <c:manualLayout>
              <c:x val="-2.8985507246376812E-2"/>
              <c:y val="5.0925925925925923E-2"/>
            </c:manualLayout>
          </c:layout>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0"/>
          <c:showCatName val="1"/>
          <c:showSerName val="0"/>
          <c:showPercent val="1"/>
          <c:showBubbleSize val="0"/>
          <c:extLst>
            <c:ext xmlns:c15="http://schemas.microsoft.com/office/drawing/2012/chart" uri="{CE6537A1-D6FC-4f65-9D91-7224C49458BB}"/>
          </c:extLst>
        </c:dLbl>
      </c:pivotFmt>
      <c:pivotFmt>
        <c:idx val="8"/>
        <c:dLbl>
          <c:idx val="0"/>
          <c:layout>
            <c:manualLayout>
              <c:x val="5.5072463768115837E-2"/>
              <c:y val="-3.2407407407407406E-2"/>
            </c:manualLayout>
          </c:layout>
          <c:showLegendKey val="0"/>
          <c:showVal val="1"/>
          <c:showCatName val="1"/>
          <c:showSerName val="0"/>
          <c:showPercent val="0"/>
          <c:showBubbleSize val="0"/>
          <c:extLst>
            <c:ext xmlns:c15="http://schemas.microsoft.com/office/drawing/2012/chart" uri="{CE6537A1-D6FC-4f65-9D91-7224C49458BB}"/>
          </c:extLst>
        </c:dLbl>
      </c:pivotFmt>
      <c:pivotFmt>
        <c:idx val="9"/>
        <c:dLbl>
          <c:idx val="0"/>
          <c:layout>
            <c:manualLayout>
              <c:x val="5.5072463768115941E-2"/>
              <c:y val="2.3148148148148147E-2"/>
            </c:manualLayout>
          </c:layout>
          <c:showLegendKey val="0"/>
          <c:showVal val="1"/>
          <c:showCatName val="1"/>
          <c:showSerName val="0"/>
          <c:showPercent val="0"/>
          <c:showBubbleSize val="0"/>
          <c:extLst>
            <c:ext xmlns:c15="http://schemas.microsoft.com/office/drawing/2012/chart" uri="{CE6537A1-D6FC-4f65-9D91-7224C49458BB}"/>
          </c:extLst>
        </c:dLbl>
      </c:pivotFmt>
      <c:pivotFmt>
        <c:idx val="10"/>
        <c:dLbl>
          <c:idx val="0"/>
          <c:layout>
            <c:manualLayout>
              <c:x val="-2.8985507246376812E-2"/>
              <c:y val="5.0925925925925923E-2"/>
            </c:manualLayout>
          </c:layout>
          <c:showLegendKey val="0"/>
          <c:showVal val="1"/>
          <c:showCatName val="1"/>
          <c:showSerName val="0"/>
          <c:showPercent val="0"/>
          <c:showBubbleSize val="0"/>
          <c:extLst>
            <c:ext xmlns:c15="http://schemas.microsoft.com/office/drawing/2012/chart" uri="{CE6537A1-D6FC-4f65-9D91-7224C49458BB}"/>
          </c:extLst>
        </c:dLbl>
      </c:pivotFmt>
      <c:pivotFmt>
        <c:idx val="11"/>
        <c:dLbl>
          <c:idx val="0"/>
          <c:layout>
            <c:manualLayout>
              <c:x val="-3.1884057971014491E-2"/>
              <c:y val="4.166666666666666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12"/>
        <c:dLbl>
          <c:idx val="0"/>
          <c:layout>
            <c:manualLayout>
              <c:x val="-4.0579710144927561E-2"/>
              <c:y val="-3.240740740740736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13"/>
        <c:dLbl>
          <c:idx val="0"/>
          <c:layout>
            <c:manualLayout>
              <c:x val="1.7391304347826035E-2"/>
              <c:y val="-0.12962962962962962"/>
            </c:manualLayout>
          </c:layout>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0"/>
          <c:showCatName val="1"/>
          <c:showSerName val="0"/>
          <c:showPercent val="1"/>
          <c:showBubbleSize val="0"/>
          <c:extLst>
            <c:ext xmlns:c15="http://schemas.microsoft.com/office/drawing/2012/chart" uri="{CE6537A1-D6FC-4f65-9D91-7224C49458BB}"/>
          </c:extLst>
        </c:dLbl>
      </c:pivotFmt>
      <c:pivotFmt>
        <c:idx val="15"/>
        <c:dLbl>
          <c:idx val="0"/>
          <c:layout>
            <c:manualLayout>
              <c:x val="5.5072463768115837E-2"/>
              <c:y val="-3.2407407407407406E-2"/>
            </c:manualLayout>
          </c:layout>
          <c:showLegendKey val="0"/>
          <c:showVal val="1"/>
          <c:showCatName val="1"/>
          <c:showSerName val="0"/>
          <c:showPercent val="0"/>
          <c:showBubbleSize val="0"/>
          <c:extLst>
            <c:ext xmlns:c15="http://schemas.microsoft.com/office/drawing/2012/chart" uri="{CE6537A1-D6FC-4f65-9D91-7224C49458BB}">
              <c15:layout/>
            </c:ext>
          </c:extLst>
        </c:dLbl>
      </c:pivotFmt>
      <c:pivotFmt>
        <c:idx val="16"/>
        <c:dLbl>
          <c:idx val="0"/>
          <c:layout>
            <c:manualLayout>
              <c:x val="5.5072463768115941E-2"/>
              <c:y val="2.3148148148148147E-2"/>
            </c:manualLayout>
          </c:layout>
          <c:showLegendKey val="0"/>
          <c:showVal val="1"/>
          <c:showCatName val="1"/>
          <c:showSerName val="0"/>
          <c:showPercent val="0"/>
          <c:showBubbleSize val="0"/>
          <c:extLst>
            <c:ext xmlns:c15="http://schemas.microsoft.com/office/drawing/2012/chart" uri="{CE6537A1-D6FC-4f65-9D91-7224C49458BB}">
              <c15:layout/>
            </c:ext>
          </c:extLst>
        </c:dLbl>
      </c:pivotFmt>
      <c:pivotFmt>
        <c:idx val="17"/>
        <c:dLbl>
          <c:idx val="0"/>
          <c:layout>
            <c:manualLayout>
              <c:x val="-2.8985507246376812E-2"/>
              <c:y val="5.0925925925925923E-2"/>
            </c:manualLayout>
          </c:layout>
          <c:showLegendKey val="0"/>
          <c:showVal val="1"/>
          <c:showCatName val="1"/>
          <c:showSerName val="0"/>
          <c:showPercent val="0"/>
          <c:showBubbleSize val="0"/>
          <c:extLst>
            <c:ext xmlns:c15="http://schemas.microsoft.com/office/drawing/2012/chart" uri="{CE6537A1-D6FC-4f65-9D91-7224C49458BB}">
              <c15:layout/>
            </c:ext>
          </c:extLst>
        </c:dLbl>
      </c:pivotFmt>
      <c:pivotFmt>
        <c:idx val="18"/>
        <c:dLbl>
          <c:idx val="0"/>
          <c:layout>
            <c:manualLayout>
              <c:x val="-3.1884057971014491E-2"/>
              <c:y val="4.1666666666666664E-2"/>
            </c:manualLayout>
          </c:layout>
          <c:showLegendKey val="0"/>
          <c:showVal val="1"/>
          <c:showCatName val="1"/>
          <c:showSerName val="0"/>
          <c:showPercent val="0"/>
          <c:showBubbleSize val="0"/>
          <c:extLst>
            <c:ext xmlns:c15="http://schemas.microsoft.com/office/drawing/2012/chart" uri="{CE6537A1-D6FC-4f65-9D91-7224C49458BB}">
              <c15:layout/>
            </c:ext>
          </c:extLst>
        </c:dLbl>
      </c:pivotFmt>
      <c:pivotFmt>
        <c:idx val="19"/>
        <c:dLbl>
          <c:idx val="0"/>
          <c:layout>
            <c:manualLayout>
              <c:x val="-4.0579710144927561E-2"/>
              <c:y val="-3.2407407407407364E-2"/>
            </c:manualLayout>
          </c:layout>
          <c:showLegendKey val="0"/>
          <c:showVal val="1"/>
          <c:showCatName val="1"/>
          <c:showSerName val="0"/>
          <c:showPercent val="0"/>
          <c:showBubbleSize val="0"/>
          <c:extLst>
            <c:ext xmlns:c15="http://schemas.microsoft.com/office/drawing/2012/chart" uri="{CE6537A1-D6FC-4f65-9D91-7224C49458BB}">
              <c15:layout/>
            </c:ext>
          </c:extLst>
        </c:dLbl>
      </c:pivotFmt>
      <c:pivotFmt>
        <c:idx val="20"/>
        <c:dLbl>
          <c:idx val="0"/>
          <c:layout>
            <c:manualLayout>
              <c:x val="1.7391304347826035E-2"/>
              <c:y val="-0.12962962962962962"/>
            </c:manualLayout>
          </c:layout>
          <c:showLegendKey val="0"/>
          <c:showVal val="1"/>
          <c:showCatName val="1"/>
          <c:showSerName val="0"/>
          <c:showPercent val="0"/>
          <c:showBubbleSize val="0"/>
          <c:extLst>
            <c:ext xmlns:c15="http://schemas.microsoft.com/office/drawing/2012/chart" uri="{CE6537A1-D6FC-4f65-9D91-7224C49458BB}">
              <c15:layout/>
            </c:ext>
          </c:extLst>
        </c:dLbl>
      </c:pivotFmt>
      <c:pivotFmt>
        <c:idx val="21"/>
      </c:pivotFmt>
      <c:pivotFmt>
        <c:idx val="22"/>
      </c:pivotFmt>
      <c:pivotFmt>
        <c:idx val="23"/>
      </c:pivotFmt>
      <c:pivotFmt>
        <c:idx val="24"/>
      </c:pivotFmt>
      <c:pivotFmt>
        <c:idx val="25"/>
      </c:pivotFmt>
      <c:pivotFmt>
        <c:idx val="26"/>
      </c:pivotFmt>
      <c:pivotFmt>
        <c:idx val="27"/>
        <c:spPr>
          <a:solidFill>
            <a:schemeClr val="accent1"/>
          </a:solidFill>
          <a:ln w="19050">
            <a:solidFill>
              <a:schemeClr val="lt1"/>
            </a:solidFill>
          </a:ln>
          <a:effectLst/>
        </c:spPr>
        <c:marker>
          <c:spPr>
            <a:solidFill>
              <a:schemeClr val="accent1"/>
            </a:solidFill>
            <a:ln w="9525">
              <a:solidFill>
                <a:schemeClr val="accent1"/>
              </a:solidFill>
            </a:ln>
            <a:effectLst/>
          </c:spPr>
        </c:marker>
      </c:pivotFmt>
      <c:pivotFmt>
        <c:idx val="28"/>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4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9"/>
        <c:dLbl>
          <c:idx val="0"/>
          <c:layout>
            <c:manualLayout>
              <c:x val="0.13996000607997411"/>
              <c:y val="-9.2592592592592587E-2"/>
            </c:manualLayout>
          </c:layout>
          <c:showLegendKey val="0"/>
          <c:showVal val="1"/>
          <c:showCatName val="1"/>
          <c:showSerName val="0"/>
          <c:showPercent val="1"/>
          <c:showBubbleSize val="0"/>
          <c:extLst>
            <c:ext xmlns:c15="http://schemas.microsoft.com/office/drawing/2012/chart" uri="{CE6537A1-D6FC-4f65-9D91-7224C49458BB}">
              <c15:layout/>
            </c:ext>
          </c:extLst>
        </c:dLbl>
      </c:pivotFmt>
      <c:pivotFmt>
        <c:idx val="30"/>
        <c:dLbl>
          <c:idx val="0"/>
          <c:layout>
            <c:manualLayout>
              <c:x val="0.16636755439695028"/>
              <c:y val="2.9461279461279462E-2"/>
            </c:manualLayout>
          </c:layout>
          <c:showLegendKey val="0"/>
          <c:showVal val="1"/>
          <c:showCatName val="1"/>
          <c:showSerName val="0"/>
          <c:showPercent val="1"/>
          <c:showBubbleSize val="0"/>
          <c:extLst>
            <c:ext xmlns:c15="http://schemas.microsoft.com/office/drawing/2012/chart" uri="{CE6537A1-D6FC-4f65-9D91-7224C49458BB}">
              <c15:layout/>
            </c:ext>
          </c:extLst>
        </c:dLbl>
      </c:pivotFmt>
      <c:pivotFmt>
        <c:idx val="31"/>
        <c:dLbl>
          <c:idx val="0"/>
          <c:layout>
            <c:manualLayout>
              <c:x val="-0.12411547708978839"/>
              <c:y val="-8.8383838383838384E-2"/>
            </c:manualLayout>
          </c:layout>
          <c:showLegendKey val="0"/>
          <c:showVal val="1"/>
          <c:showCatName val="1"/>
          <c:showSerName val="0"/>
          <c:showPercent val="1"/>
          <c:showBubbleSize val="0"/>
          <c:extLst>
            <c:ext xmlns:c15="http://schemas.microsoft.com/office/drawing/2012/chart" uri="{CE6537A1-D6FC-4f65-9D91-7224C49458BB}">
              <c15:layout/>
            </c:ext>
          </c:extLst>
        </c:dLbl>
      </c:pivotFmt>
      <c:pivotFmt>
        <c:idx val="32"/>
        <c:dLbl>
          <c:idx val="0"/>
          <c:layout>
            <c:manualLayout>
              <c:x val="-0.10563019326790499"/>
              <c:y val="-2.1043771043771045E-2"/>
            </c:manualLayout>
          </c:layout>
          <c:showLegendKey val="0"/>
          <c:showVal val="1"/>
          <c:showCatName val="1"/>
          <c:showSerName val="0"/>
          <c:showPercent val="1"/>
          <c:showBubbleSize val="0"/>
          <c:extLst>
            <c:ext xmlns:c15="http://schemas.microsoft.com/office/drawing/2012/chart" uri="{CE6537A1-D6FC-4f65-9D91-7224C49458BB}">
              <c15:layout/>
            </c:ext>
          </c:extLst>
        </c:dLbl>
      </c:pivotFmt>
      <c:pivotFmt>
        <c:idx val="33"/>
        <c:dLbl>
          <c:idx val="0"/>
          <c:layout>
            <c:manualLayout>
              <c:x val="-0.12147472225809074"/>
              <c:y val="4.2087542087542007E-2"/>
            </c:manualLayout>
          </c:layout>
          <c:showLegendKey val="0"/>
          <c:showVal val="1"/>
          <c:showCatName val="1"/>
          <c:showSerName val="0"/>
          <c:showPercent val="1"/>
          <c:showBubbleSize val="0"/>
          <c:extLst>
            <c:ext xmlns:c15="http://schemas.microsoft.com/office/drawing/2012/chart" uri="{CE6537A1-D6FC-4f65-9D91-7224C49458BB}">
              <c15:layout/>
            </c:ext>
          </c:extLst>
        </c:dLbl>
      </c:pivotFmt>
      <c:pivotFmt>
        <c:idx val="34"/>
        <c:dLbl>
          <c:idx val="0"/>
          <c:layout>
            <c:manualLayout>
              <c:x val="-8.450415461432402E-2"/>
              <c:y val="5.0505050505050504E-2"/>
            </c:manualLayout>
          </c:layout>
          <c:showLegendKey val="0"/>
          <c:showVal val="1"/>
          <c:showCatName val="1"/>
          <c:showSerName val="0"/>
          <c:showPercent val="1"/>
          <c:showBubbleSize val="0"/>
          <c:extLst>
            <c:ext xmlns:c15="http://schemas.microsoft.com/office/drawing/2012/chart" uri="{CE6537A1-D6FC-4f65-9D91-7224C49458BB}">
              <c15:layout/>
            </c:ext>
          </c:extLst>
        </c:dLbl>
      </c:pivotFmt>
      <c:pivotFmt>
        <c:idx val="35"/>
        <c:spPr>
          <a:solidFill>
            <a:schemeClr val="accent1"/>
          </a:solidFill>
          <a:ln w="19050">
            <a:solidFill>
              <a:schemeClr val="lt1"/>
            </a:solidFill>
          </a:ln>
          <a:effectLst/>
        </c:spPr>
        <c:marker>
          <c:symbol val="none"/>
        </c:marker>
      </c:pivotFmt>
    </c:pivotFmts>
    <c:plotArea>
      <c:layout/>
      <c:barChart>
        <c:barDir val="bar"/>
        <c:grouping val="clustered"/>
        <c:varyColors val="0"/>
        <c:ser>
          <c:idx val="0"/>
          <c:order val="0"/>
          <c:tx>
            <c:strRef>
              <c:f>'Pivot Tables with Graphs (2)'!$B$82</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C5C0-4078-805B-05743F3EF9F3}"/>
              </c:ext>
            </c:extLst>
          </c:dPt>
          <c:dPt>
            <c:idx val="1"/>
            <c:invertIfNegative val="0"/>
            <c:bubble3D val="0"/>
            <c:extLst>
              <c:ext xmlns:c16="http://schemas.microsoft.com/office/drawing/2014/chart" uri="{C3380CC4-5D6E-409C-BE32-E72D297353CC}">
                <c16:uniqueId val="{00000003-C5C0-4078-805B-05743F3EF9F3}"/>
              </c:ext>
            </c:extLst>
          </c:dPt>
          <c:dPt>
            <c:idx val="2"/>
            <c:invertIfNegative val="0"/>
            <c:bubble3D val="0"/>
            <c:extLst>
              <c:ext xmlns:c16="http://schemas.microsoft.com/office/drawing/2014/chart" uri="{C3380CC4-5D6E-409C-BE32-E72D297353CC}">
                <c16:uniqueId val="{00000005-C5C0-4078-805B-05743F3EF9F3}"/>
              </c:ext>
            </c:extLst>
          </c:dPt>
          <c:dPt>
            <c:idx val="3"/>
            <c:invertIfNegative val="0"/>
            <c:bubble3D val="0"/>
            <c:extLst>
              <c:ext xmlns:c16="http://schemas.microsoft.com/office/drawing/2014/chart" uri="{C3380CC4-5D6E-409C-BE32-E72D297353CC}">
                <c16:uniqueId val="{00000007-C5C0-4078-805B-05743F3EF9F3}"/>
              </c:ext>
            </c:extLst>
          </c:dPt>
          <c:dPt>
            <c:idx val="4"/>
            <c:invertIfNegative val="0"/>
            <c:bubble3D val="0"/>
            <c:extLst>
              <c:ext xmlns:c16="http://schemas.microsoft.com/office/drawing/2014/chart" uri="{C3380CC4-5D6E-409C-BE32-E72D297353CC}">
                <c16:uniqueId val="{00000009-C5C0-4078-805B-05743F3EF9F3}"/>
              </c:ext>
            </c:extLst>
          </c:dPt>
          <c:dPt>
            <c:idx val="5"/>
            <c:invertIfNegative val="0"/>
            <c:bubble3D val="0"/>
            <c:extLst>
              <c:ext xmlns:c16="http://schemas.microsoft.com/office/drawing/2014/chart" uri="{C3380CC4-5D6E-409C-BE32-E72D297353CC}">
                <c16:uniqueId val="{0000000B-C5C0-4078-805B-05743F3EF9F3}"/>
              </c:ext>
            </c:extLst>
          </c:dPt>
          <c:cat>
            <c:strRef>
              <c:f>'Pivot Tables with Graphs (2)'!$A$83:$A$89</c:f>
              <c:strCache>
                <c:ptCount val="6"/>
                <c:pt idx="0">
                  <c:v>Silver</c:v>
                </c:pt>
                <c:pt idx="1">
                  <c:v>Black</c:v>
                </c:pt>
                <c:pt idx="2">
                  <c:v>White</c:v>
                </c:pt>
                <c:pt idx="3">
                  <c:v>Blue</c:v>
                </c:pt>
                <c:pt idx="4">
                  <c:v>Red</c:v>
                </c:pt>
                <c:pt idx="5">
                  <c:v>Green</c:v>
                </c:pt>
              </c:strCache>
            </c:strRef>
          </c:cat>
          <c:val>
            <c:numRef>
              <c:f>'Pivot Tables with Graphs (2)'!$B$83:$B$89</c:f>
              <c:numCache>
                <c:formatCode>_(* #,##0_);_(* \(#,##0\);_(* "-"??_);_(@_)</c:formatCode>
                <c:ptCount val="6"/>
                <c:pt idx="0">
                  <c:v>6</c:v>
                </c:pt>
                <c:pt idx="1">
                  <c:v>6</c:v>
                </c:pt>
                <c:pt idx="2">
                  <c:v>3</c:v>
                </c:pt>
                <c:pt idx="3">
                  <c:v>3</c:v>
                </c:pt>
                <c:pt idx="4">
                  <c:v>3</c:v>
                </c:pt>
                <c:pt idx="5">
                  <c:v>3</c:v>
                </c:pt>
              </c:numCache>
            </c:numRef>
          </c:val>
          <c:extLst>
            <c:ext xmlns:c16="http://schemas.microsoft.com/office/drawing/2014/chart" uri="{C3380CC4-5D6E-409C-BE32-E72D297353CC}">
              <c16:uniqueId val="{0000000C-C5C0-4078-805B-05743F3EF9F3}"/>
            </c:ext>
          </c:extLst>
        </c:ser>
        <c:dLbls>
          <c:showLegendKey val="0"/>
          <c:showVal val="0"/>
          <c:showCatName val="0"/>
          <c:showSerName val="0"/>
          <c:showPercent val="0"/>
          <c:showBubbleSize val="0"/>
        </c:dLbls>
        <c:gapWidth val="100"/>
        <c:axId val="407081488"/>
        <c:axId val="407086408"/>
      </c:barChart>
      <c:valAx>
        <c:axId val="407086408"/>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407081488"/>
        <c:crossBetween val="between"/>
      </c:valAx>
      <c:catAx>
        <c:axId val="4070814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407086408"/>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400">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(2)!Most Expensive Model</c:name>
    <c:fmtId val="6"/>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Most Expensive Car per Model</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lumMod val="50000"/>
            </a:schemeClr>
          </a:solidFill>
          <a:ln>
            <a:noFill/>
          </a:ln>
          <a:effectLst/>
        </c:spPr>
      </c:pivotFmt>
    </c:pivotFmts>
    <c:plotArea>
      <c:layout/>
      <c:barChart>
        <c:barDir val="col"/>
        <c:grouping val="clustered"/>
        <c:varyColors val="0"/>
        <c:ser>
          <c:idx val="0"/>
          <c:order val="0"/>
          <c:tx>
            <c:strRef>
              <c:f>'Pivot Tables with Graphs (2)'!$B$63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0-9FB6-4A3E-8B4F-99DE5E60EDB6}"/>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with Graphs (2)'!$A$64:$A$79</c:f>
              <c:strCache>
                <c:ptCount val="15"/>
                <c:pt idx="0">
                  <c:v>Charger</c:v>
                </c:pt>
                <c:pt idx="1">
                  <c:v>Accord</c:v>
                </c:pt>
                <c:pt idx="2">
                  <c:v>Escape</c:v>
                </c:pt>
                <c:pt idx="3">
                  <c:v>Corolla</c:v>
                </c:pt>
                <c:pt idx="4">
                  <c:v>Altima</c:v>
                </c:pt>
                <c:pt idx="5">
                  <c:v>Impala</c:v>
                </c:pt>
                <c:pt idx="6">
                  <c:v>Silverado</c:v>
                </c:pt>
                <c:pt idx="7">
                  <c:v>CRV</c:v>
                </c:pt>
                <c:pt idx="8">
                  <c:v>F-150</c:v>
                </c:pt>
                <c:pt idx="9">
                  <c:v>Mustang</c:v>
                </c:pt>
                <c:pt idx="10">
                  <c:v>Malibu</c:v>
                </c:pt>
                <c:pt idx="11">
                  <c:v>Maxima</c:v>
                </c:pt>
                <c:pt idx="12">
                  <c:v>Civic</c:v>
                </c:pt>
                <c:pt idx="13">
                  <c:v>Fusion</c:v>
                </c:pt>
                <c:pt idx="14">
                  <c:v>Camry</c:v>
                </c:pt>
              </c:strCache>
            </c:strRef>
          </c:cat>
          <c:val>
            <c:numRef>
              <c:f>'Pivot Tables with Graphs (2)'!$B$64:$B$79</c:f>
              <c:numCache>
                <c:formatCode>_("$"* #,##0_);_("$"* \(#,##0\);_("$"* "-"??_);_(@_)</c:formatCode>
                <c:ptCount val="15"/>
                <c:pt idx="0">
                  <c:v>10691</c:v>
                </c:pt>
                <c:pt idx="1">
                  <c:v>8500</c:v>
                </c:pt>
                <c:pt idx="2">
                  <c:v>7593</c:v>
                </c:pt>
                <c:pt idx="3">
                  <c:v>7182</c:v>
                </c:pt>
                <c:pt idx="4">
                  <c:v>6796</c:v>
                </c:pt>
                <c:pt idx="5">
                  <c:v>6131</c:v>
                </c:pt>
                <c:pt idx="6">
                  <c:v>4959</c:v>
                </c:pt>
                <c:pt idx="7">
                  <c:v>4745</c:v>
                </c:pt>
                <c:pt idx="8">
                  <c:v>3950</c:v>
                </c:pt>
                <c:pt idx="9">
                  <c:v>3706</c:v>
                </c:pt>
                <c:pt idx="10">
                  <c:v>3361</c:v>
                </c:pt>
                <c:pt idx="11">
                  <c:v>2914</c:v>
                </c:pt>
                <c:pt idx="12">
                  <c:v>2723</c:v>
                </c:pt>
                <c:pt idx="13">
                  <c:v>2659</c:v>
                </c:pt>
                <c:pt idx="14">
                  <c:v>2198</c:v>
                </c:pt>
              </c:numCache>
            </c:numRef>
          </c:val>
          <c:extLst>
            <c:ext xmlns:c16="http://schemas.microsoft.com/office/drawing/2014/chart" uri="{C3380CC4-5D6E-409C-BE32-E72D297353CC}">
              <c16:uniqueId val="{00000000-D637-47F0-9D92-C7EBF451979C}"/>
            </c:ext>
          </c:extLst>
        </c:ser>
        <c:dLbls>
          <c:dLblPos val="outEnd"/>
          <c:showLegendKey val="0"/>
          <c:showVal val="1"/>
          <c:showCatName val="0"/>
          <c:showSerName val="0"/>
          <c:showPercent val="0"/>
          <c:showBubbleSize val="0"/>
        </c:dLbls>
        <c:gapWidth val="219"/>
        <c:overlap val="-27"/>
        <c:axId val="616620912"/>
        <c:axId val="616610512"/>
      </c:barChart>
      <c:catAx>
        <c:axId val="616620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16610512"/>
        <c:crosses val="autoZero"/>
        <c:auto val="1"/>
        <c:lblAlgn val="ctr"/>
        <c:lblOffset val="100"/>
        <c:noMultiLvlLbl val="0"/>
      </c:catAx>
      <c:valAx>
        <c:axId val="616610512"/>
        <c:scaling>
          <c:orientation val="minMax"/>
        </c:scaling>
        <c:delete val="1"/>
        <c:axPos val="l"/>
        <c:numFmt formatCode="_(&quot;$&quot;* #,##0_);_(&quot;$&quot;* \(#,##0\);_(&quot;$&quot;* &quot;-&quot;??_);_(@_)" sourceLinked="1"/>
        <c:majorTickMark val="out"/>
        <c:minorTickMark val="none"/>
        <c:tickLblPos val="nextTo"/>
        <c:crossAx val="6166209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(2)!Average Price per Make</c:name>
    <c:fmtId val="7"/>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Average Price Per Make</a:t>
            </a:r>
          </a:p>
        </c:rich>
      </c:tx>
      <c:layout>
        <c:manualLayout>
          <c:xMode val="edge"/>
          <c:yMode val="edge"/>
          <c:x val="0.30029155730533685"/>
          <c:y val="4.1666666666666664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lumMod val="50000"/>
            </a:schemeClr>
          </a:solidFill>
          <a:ln>
            <a:noFill/>
          </a:ln>
          <a:effectLst/>
        </c:spPr>
      </c:pivotFmt>
    </c:pivotFmts>
    <c:plotArea>
      <c:layout/>
      <c:barChart>
        <c:barDir val="bar"/>
        <c:grouping val="clustered"/>
        <c:varyColors val="0"/>
        <c:ser>
          <c:idx val="0"/>
          <c:order val="0"/>
          <c:tx>
            <c:strRef>
              <c:f>'Pivot Tables with Graphs (2)'!$B$43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0-7DF9-4335-826F-B4E98B66FEAA}"/>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with Graphs (2)'!$A$44:$A$50</c:f>
              <c:strCache>
                <c:ptCount val="6"/>
                <c:pt idx="0">
                  <c:v>Chevrolet</c:v>
                </c:pt>
                <c:pt idx="1">
                  <c:v>Dodge</c:v>
                </c:pt>
                <c:pt idx="2">
                  <c:v>Ford</c:v>
                </c:pt>
                <c:pt idx="3">
                  <c:v>Honda</c:v>
                </c:pt>
                <c:pt idx="4">
                  <c:v>Nissan</c:v>
                </c:pt>
                <c:pt idx="5">
                  <c:v>Toyota</c:v>
                </c:pt>
              </c:strCache>
            </c:strRef>
          </c:cat>
          <c:val>
            <c:numRef>
              <c:f>'Pivot Tables with Graphs (2)'!$B$44:$B$50</c:f>
              <c:numCache>
                <c:formatCode>_("$"* #,##0.00_);_("$"* \(#,##0.00\);_("$"* "-"??_);_(@_)</c:formatCode>
                <c:ptCount val="6"/>
                <c:pt idx="0">
                  <c:v>3612.75</c:v>
                </c:pt>
                <c:pt idx="1">
                  <c:v>3563.6666666666665</c:v>
                </c:pt>
                <c:pt idx="2">
                  <c:v>3581.6</c:v>
                </c:pt>
                <c:pt idx="3">
                  <c:v>3193.6</c:v>
                </c:pt>
                <c:pt idx="4">
                  <c:v>3236.6666666666665</c:v>
                </c:pt>
                <c:pt idx="5">
                  <c:v>2345</c:v>
                </c:pt>
              </c:numCache>
            </c:numRef>
          </c:val>
          <c:extLst>
            <c:ext xmlns:c16="http://schemas.microsoft.com/office/drawing/2014/chart" uri="{C3380CC4-5D6E-409C-BE32-E72D297353CC}">
              <c16:uniqueId val="{00000000-F013-4E05-8205-4B0D6D6CEA60}"/>
            </c:ext>
          </c:extLst>
        </c:ser>
        <c:dLbls>
          <c:dLblPos val="outEnd"/>
          <c:showLegendKey val="0"/>
          <c:showVal val="1"/>
          <c:showCatName val="0"/>
          <c:showSerName val="0"/>
          <c:showPercent val="0"/>
          <c:showBubbleSize val="0"/>
        </c:dLbls>
        <c:gapWidth val="182"/>
        <c:axId val="506215488"/>
        <c:axId val="506200096"/>
      </c:barChart>
      <c:catAx>
        <c:axId val="506215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506200096"/>
        <c:crosses val="autoZero"/>
        <c:auto val="1"/>
        <c:lblAlgn val="ctr"/>
        <c:lblOffset val="100"/>
        <c:noMultiLvlLbl val="0"/>
      </c:catAx>
      <c:valAx>
        <c:axId val="506200096"/>
        <c:scaling>
          <c:orientation val="minMax"/>
        </c:scaling>
        <c:delete val="1"/>
        <c:axPos val="b"/>
        <c:numFmt formatCode="_(&quot;$&quot;* #,##0.00_);_(&quot;$&quot;* \(#,##0.00\);_(&quot;$&quot;* &quot;-&quot;??_);_(@_)" sourceLinked="1"/>
        <c:majorTickMark val="none"/>
        <c:minorTickMark val="none"/>
        <c:tickLblPos val="nextTo"/>
        <c:crossAx val="5062154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(2)!Most Sold Car per Price</c:name>
    <c:fmtId val="6"/>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latin typeface="Arial Black" panose="020B0A04020102020204" pitchFamily="34" charset="0"/>
              </a:rPr>
              <a:t>Cars Sold Per Price</a:t>
            </a:r>
          </a:p>
        </c:rich>
      </c:tx>
      <c:layout/>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lumMod val="50000"/>
            </a:schemeClr>
          </a:solidFill>
          <a:ln>
            <a:noFill/>
          </a:ln>
          <a:effectLst/>
        </c:spPr>
      </c:pivotFmt>
    </c:pivotFmts>
    <c:plotArea>
      <c:layout/>
      <c:barChart>
        <c:barDir val="bar"/>
        <c:grouping val="clustered"/>
        <c:varyColors val="0"/>
        <c:ser>
          <c:idx val="0"/>
          <c:order val="0"/>
          <c:tx>
            <c:strRef>
              <c:f>'Pivot Tables with Graphs (2)'!$B$23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0-467D-4D06-852F-D4C86229CDF9}"/>
              </c:ext>
            </c:extLst>
          </c:dPt>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with Graphs (2)'!$A$24:$A$30</c:f>
              <c:strCache>
                <c:ptCount val="6"/>
                <c:pt idx="0">
                  <c:v>Ford</c:v>
                </c:pt>
                <c:pt idx="1">
                  <c:v>Honda</c:v>
                </c:pt>
                <c:pt idx="2">
                  <c:v>Chevrolet</c:v>
                </c:pt>
                <c:pt idx="3">
                  <c:v>Dodge</c:v>
                </c:pt>
                <c:pt idx="4">
                  <c:v>Nissan</c:v>
                </c:pt>
                <c:pt idx="5">
                  <c:v>Toyota</c:v>
                </c:pt>
              </c:strCache>
            </c:strRef>
          </c:cat>
          <c:val>
            <c:numRef>
              <c:f>'Pivot Tables with Graphs (2)'!$B$24:$B$30</c:f>
              <c:numCache>
                <c:formatCode>_("$"* #,##0.00_);_("$"* \(#,##0.00\);_("$"* "-"??_);_(@_)</c:formatCode>
                <c:ptCount val="6"/>
                <c:pt idx="0">
                  <c:v>17908</c:v>
                </c:pt>
                <c:pt idx="1">
                  <c:v>15968</c:v>
                </c:pt>
                <c:pt idx="2">
                  <c:v>14451</c:v>
                </c:pt>
                <c:pt idx="3">
                  <c:v>10691</c:v>
                </c:pt>
                <c:pt idx="4">
                  <c:v>9710</c:v>
                </c:pt>
                <c:pt idx="5">
                  <c:v>9380</c:v>
                </c:pt>
              </c:numCache>
            </c:numRef>
          </c:val>
          <c:extLst>
            <c:ext xmlns:c16="http://schemas.microsoft.com/office/drawing/2014/chart" uri="{C3380CC4-5D6E-409C-BE32-E72D297353CC}">
              <c16:uniqueId val="{00000000-DB89-43B1-9EE8-0FE26A23D2B5}"/>
            </c:ext>
          </c:extLst>
        </c:ser>
        <c:dLbls>
          <c:dLblPos val="outEnd"/>
          <c:showLegendKey val="0"/>
          <c:showVal val="1"/>
          <c:showCatName val="0"/>
          <c:showSerName val="0"/>
          <c:showPercent val="0"/>
          <c:showBubbleSize val="0"/>
        </c:dLbls>
        <c:gapWidth val="182"/>
        <c:axId val="506201344"/>
        <c:axId val="506201760"/>
      </c:barChart>
      <c:catAx>
        <c:axId val="506201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506201760"/>
        <c:crosses val="autoZero"/>
        <c:auto val="1"/>
        <c:lblAlgn val="ctr"/>
        <c:lblOffset val="100"/>
        <c:noMultiLvlLbl val="0"/>
      </c:catAx>
      <c:valAx>
        <c:axId val="506201760"/>
        <c:scaling>
          <c:orientation val="minMax"/>
        </c:scaling>
        <c:delete val="1"/>
        <c:axPos val="b"/>
        <c:numFmt formatCode="_(&quot;$&quot;* #,##0.00_);_(&quot;$&quot;* \(#,##0.00\);_(&quot;$&quot;* &quot;-&quot;??_);_(@_)" sourceLinked="1"/>
        <c:majorTickMark val="none"/>
        <c:minorTickMark val="none"/>
        <c:tickLblPos val="nextTo"/>
        <c:crossAx val="5062013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(2)!Most Sold Cars Per Price</c:name>
    <c:fmtId val="6"/>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Cars Sold Per Make</a:t>
            </a:r>
          </a:p>
        </c:rich>
      </c:tx>
      <c:layout/>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6.8304431555585965E-2"/>
          <c:y val="0.17789275660553627"/>
          <c:w val="0.89429895275885551"/>
          <c:h val="0.70283053103166959"/>
        </c:manualLayout>
      </c:layout>
      <c:barChart>
        <c:barDir val="col"/>
        <c:grouping val="clustered"/>
        <c:varyColors val="0"/>
        <c:ser>
          <c:idx val="0"/>
          <c:order val="0"/>
          <c:tx>
            <c:strRef>
              <c:f>'Pivot Tables with Graphs (2)'!$B$13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with Graphs (2)'!$A$14:$A$20</c:f>
              <c:strCache>
                <c:ptCount val="6"/>
                <c:pt idx="0">
                  <c:v>Honda</c:v>
                </c:pt>
                <c:pt idx="1">
                  <c:v>Ford</c:v>
                </c:pt>
                <c:pt idx="2">
                  <c:v>Toyota</c:v>
                </c:pt>
                <c:pt idx="3">
                  <c:v>Chevrolet</c:v>
                </c:pt>
                <c:pt idx="4">
                  <c:v>Nissan</c:v>
                </c:pt>
                <c:pt idx="5">
                  <c:v>Dodge</c:v>
                </c:pt>
              </c:strCache>
            </c:strRef>
          </c:cat>
          <c:val>
            <c:numRef>
              <c:f>'Pivot Tables with Graphs (2)'!$B$14:$B$20</c:f>
              <c:numCache>
                <c:formatCode>_(* #,##0_);_(* \(#,##0\);_(* "-"??_);_(@_)</c:formatCode>
                <c:ptCount val="6"/>
                <c:pt idx="0">
                  <c:v>5</c:v>
                </c:pt>
                <c:pt idx="1">
                  <c:v>5</c:v>
                </c:pt>
                <c:pt idx="2">
                  <c:v>4</c:v>
                </c:pt>
                <c:pt idx="3">
                  <c:v>4</c:v>
                </c:pt>
                <c:pt idx="4">
                  <c:v>3</c:v>
                </c:pt>
                <c:pt idx="5">
                  <c:v>3</c:v>
                </c:pt>
              </c:numCache>
            </c:numRef>
          </c:val>
          <c:extLst>
            <c:ext xmlns:c16="http://schemas.microsoft.com/office/drawing/2014/chart" uri="{C3380CC4-5D6E-409C-BE32-E72D297353CC}">
              <c16:uniqueId val="{00000000-6286-4448-934E-21030C81B10B}"/>
            </c:ext>
          </c:extLst>
        </c:ser>
        <c:dLbls>
          <c:dLblPos val="outEnd"/>
          <c:showLegendKey val="0"/>
          <c:showVal val="1"/>
          <c:showCatName val="0"/>
          <c:showSerName val="0"/>
          <c:showPercent val="0"/>
          <c:showBubbleSize val="0"/>
        </c:dLbls>
        <c:gapWidth val="219"/>
        <c:overlap val="-27"/>
        <c:axId val="616632976"/>
        <c:axId val="616634640"/>
      </c:barChart>
      <c:catAx>
        <c:axId val="616632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16634640"/>
        <c:crosses val="autoZero"/>
        <c:auto val="1"/>
        <c:lblAlgn val="ctr"/>
        <c:lblOffset val="100"/>
        <c:noMultiLvlLbl val="0"/>
      </c:catAx>
      <c:valAx>
        <c:axId val="616634640"/>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166329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400">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(2)!Profit Per Car.1</c:name>
    <c:fmtId val="7"/>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latin typeface="Arial Black" panose="020B0A04020102020204" pitchFamily="34" charset="0"/>
              </a:rPr>
              <a:t>Profit Per Car</a:t>
            </a:r>
          </a:p>
        </c:rich>
      </c:tx>
      <c:layout/>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lumMod val="50000"/>
            </a:schemeClr>
          </a:solidFill>
          <a:ln>
            <a:noFill/>
          </a:ln>
          <a:effectLst/>
        </c:spPr>
      </c:pivotFmt>
    </c:pivotFmts>
    <c:plotArea>
      <c:layout/>
      <c:barChart>
        <c:barDir val="col"/>
        <c:grouping val="clustered"/>
        <c:varyColors val="0"/>
        <c:ser>
          <c:idx val="0"/>
          <c:order val="0"/>
          <c:tx>
            <c:strRef>
              <c:f>'Pivot Tables with Graphs (2)'!$E$3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0-7D84-4AB5-99BC-AA879E3FD2B9}"/>
              </c:ext>
            </c:extLst>
          </c:dPt>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Tables with Graphs (2)'!$D$4:$D$25</c:f>
              <c:multiLvlStrCache>
                <c:ptCount val="15"/>
                <c:lvl>
                  <c:pt idx="0">
                    <c:v>Accord</c:v>
                  </c:pt>
                  <c:pt idx="1">
                    <c:v>Civic</c:v>
                  </c:pt>
                  <c:pt idx="2">
                    <c:v>CRV</c:v>
                  </c:pt>
                  <c:pt idx="3">
                    <c:v>Escape</c:v>
                  </c:pt>
                  <c:pt idx="4">
                    <c:v>F-150</c:v>
                  </c:pt>
                  <c:pt idx="5">
                    <c:v>Fusion</c:v>
                  </c:pt>
                  <c:pt idx="6">
                    <c:v>Mustang</c:v>
                  </c:pt>
                  <c:pt idx="7">
                    <c:v>Altima</c:v>
                  </c:pt>
                  <c:pt idx="8">
                    <c:v>Maxima</c:v>
                  </c:pt>
                  <c:pt idx="9">
                    <c:v>Impala</c:v>
                  </c:pt>
                  <c:pt idx="10">
                    <c:v>Malibu</c:v>
                  </c:pt>
                  <c:pt idx="11">
                    <c:v>Silverado</c:v>
                  </c:pt>
                  <c:pt idx="12">
                    <c:v>Charger</c:v>
                  </c:pt>
                  <c:pt idx="13">
                    <c:v>Camry</c:v>
                  </c:pt>
                  <c:pt idx="14">
                    <c:v>Corolla</c:v>
                  </c:pt>
                </c:lvl>
                <c:lvl>
                  <c:pt idx="0">
                    <c:v>Honda</c:v>
                  </c:pt>
                  <c:pt idx="3">
                    <c:v>Ford</c:v>
                  </c:pt>
                  <c:pt idx="7">
                    <c:v>Nissan</c:v>
                  </c:pt>
                  <c:pt idx="9">
                    <c:v>Chevrolet</c:v>
                  </c:pt>
                  <c:pt idx="12">
                    <c:v>Dodge</c:v>
                  </c:pt>
                  <c:pt idx="13">
                    <c:v>Toyota</c:v>
                  </c:pt>
                </c:lvl>
              </c:multiLvlStrCache>
            </c:multiLvlStrRef>
          </c:cat>
          <c:val>
            <c:numRef>
              <c:f>'Pivot Tables with Graphs (2)'!$E$4:$E$25</c:f>
              <c:numCache>
                <c:formatCode>_(* #,##0_);_(* \(#,##0\);_(* "-"??_);_(@_)</c:formatCode>
                <c:ptCount val="15"/>
                <c:pt idx="0">
                  <c:v>2000</c:v>
                </c:pt>
                <c:pt idx="1">
                  <c:v>823</c:v>
                </c:pt>
                <c:pt idx="2">
                  <c:v>645</c:v>
                </c:pt>
                <c:pt idx="3">
                  <c:v>643</c:v>
                </c:pt>
                <c:pt idx="4">
                  <c:v>950</c:v>
                </c:pt>
                <c:pt idx="5">
                  <c:v>559</c:v>
                </c:pt>
                <c:pt idx="6">
                  <c:v>606</c:v>
                </c:pt>
                <c:pt idx="7">
                  <c:v>1296</c:v>
                </c:pt>
                <c:pt idx="8">
                  <c:v>414</c:v>
                </c:pt>
                <c:pt idx="9">
                  <c:v>631</c:v>
                </c:pt>
                <c:pt idx="10">
                  <c:v>361</c:v>
                </c:pt>
                <c:pt idx="11">
                  <c:v>459</c:v>
                </c:pt>
                <c:pt idx="12">
                  <c:v>1391</c:v>
                </c:pt>
                <c:pt idx="13">
                  <c:v>298</c:v>
                </c:pt>
                <c:pt idx="14">
                  <c:v>882</c:v>
                </c:pt>
              </c:numCache>
            </c:numRef>
          </c:val>
          <c:extLst>
            <c:ext xmlns:c16="http://schemas.microsoft.com/office/drawing/2014/chart" uri="{C3380CC4-5D6E-409C-BE32-E72D297353CC}">
              <c16:uniqueId val="{00000000-6C2B-4846-AE52-D710F150924E}"/>
            </c:ext>
          </c:extLst>
        </c:ser>
        <c:dLbls>
          <c:dLblPos val="outEnd"/>
          <c:showLegendKey val="0"/>
          <c:showVal val="1"/>
          <c:showCatName val="0"/>
          <c:showSerName val="0"/>
          <c:showPercent val="0"/>
          <c:showBubbleSize val="0"/>
        </c:dLbls>
        <c:gapWidth val="219"/>
        <c:overlap val="-27"/>
        <c:axId val="612180784"/>
        <c:axId val="612191600"/>
      </c:barChart>
      <c:catAx>
        <c:axId val="612180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12191600"/>
        <c:crosses val="autoZero"/>
        <c:auto val="1"/>
        <c:lblAlgn val="ctr"/>
        <c:lblOffset val="100"/>
        <c:noMultiLvlLbl val="0"/>
      </c:catAx>
      <c:valAx>
        <c:axId val="612191600"/>
        <c:scaling>
          <c:orientation val="minMax"/>
        </c:scaling>
        <c:delete val="1"/>
        <c:axPos val="l"/>
        <c:numFmt formatCode="_(* #,##0_);_(* \(#,##0\);_(* &quot;-&quot;??_);_(@_)" sourceLinked="1"/>
        <c:majorTickMark val="out"/>
        <c:minorTickMark val="none"/>
        <c:tickLblPos val="nextTo"/>
        <c:crossAx val="6121807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Quist.xlsx]Sheet1!PivotTable6</c:name>
    <c:fmtId val="3"/>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Arial Black" panose="020B0A04020102020204" pitchFamily="34" charset="0"/>
                <a:ea typeface="+mn-ea"/>
                <a:cs typeface="+mn-cs"/>
              </a:defRPr>
            </a:pPr>
            <a:r>
              <a:rPr lang="en-US"/>
              <a:t>Profit</a:t>
            </a:r>
            <a:r>
              <a:rPr lang="en-US" baseline="0"/>
              <a:t> Per Colour</a:t>
            </a:r>
            <a:endParaRPr lang="en-US"/>
          </a:p>
        </c:rich>
      </c:tx>
      <c:layout>
        <c:manualLayout>
          <c:xMode val="edge"/>
          <c:yMode val="edge"/>
          <c:x val="0.43806598694393972"/>
          <c:y val="1.916940069991251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lumMod val="50000"/>
            </a:schemeClr>
          </a:solidFill>
          <a:ln w="19050">
            <a:solidFill>
              <a:schemeClr val="lt1"/>
            </a:solidFill>
          </a:ln>
          <a:effectLst/>
        </c:spPr>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404B-4ADF-8C9D-A14323208396}"/>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Sheet1!$A$4:$A$10</c:f>
              <c:strCache>
                <c:ptCount val="6"/>
                <c:pt idx="0">
                  <c:v>Silver</c:v>
                </c:pt>
                <c:pt idx="1">
                  <c:v>Black</c:v>
                </c:pt>
                <c:pt idx="2">
                  <c:v>Red</c:v>
                </c:pt>
                <c:pt idx="3">
                  <c:v>Green</c:v>
                </c:pt>
                <c:pt idx="4">
                  <c:v>Blue</c:v>
                </c:pt>
                <c:pt idx="5">
                  <c:v>White</c:v>
                </c:pt>
              </c:strCache>
            </c:strRef>
          </c:cat>
          <c:val>
            <c:numRef>
              <c:f>Sheet1!$B$4:$B$10</c:f>
              <c:numCache>
                <c:formatCode>General</c:formatCode>
                <c:ptCount val="6"/>
                <c:pt idx="0">
                  <c:v>2658</c:v>
                </c:pt>
                <c:pt idx="1">
                  <c:v>2367</c:v>
                </c:pt>
                <c:pt idx="2">
                  <c:v>1911</c:v>
                </c:pt>
                <c:pt idx="3">
                  <c:v>1755</c:v>
                </c:pt>
                <c:pt idx="4">
                  <c:v>1743</c:v>
                </c:pt>
                <c:pt idx="5">
                  <c:v>1524</c:v>
                </c:pt>
              </c:numCache>
            </c:numRef>
          </c:val>
          <c:extLst>
            <c:ext xmlns:c16="http://schemas.microsoft.com/office/drawing/2014/chart" uri="{C3380CC4-5D6E-409C-BE32-E72D297353CC}">
              <c16:uniqueId val="{00000000-404B-4ADF-8C9D-A14323208396}"/>
            </c:ext>
          </c:extLst>
        </c:ser>
        <c:dLbls>
          <c:dLblPos val="outEnd"/>
          <c:showLegendKey val="0"/>
          <c:showVal val="1"/>
          <c:showCatName val="0"/>
          <c:showSerName val="0"/>
          <c:showPercent val="0"/>
          <c:showBubbleSize val="0"/>
        </c:dLbls>
        <c:gapWidth val="150"/>
        <c:axId val="405196496"/>
        <c:axId val="405194528"/>
      </c:barChart>
      <c:catAx>
        <c:axId val="4051964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405194528"/>
        <c:crosses val="autoZero"/>
        <c:auto val="1"/>
        <c:lblAlgn val="ctr"/>
        <c:lblOffset val="100"/>
        <c:noMultiLvlLbl val="0"/>
      </c:catAx>
      <c:valAx>
        <c:axId val="4051945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405196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(2)!Profit Per Car.1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Per Car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Tables with Graphs (2)'!$E$3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Tables with Graphs (2)'!$D$4:$D$25</c:f>
              <c:multiLvlStrCache>
                <c:ptCount val="15"/>
                <c:lvl>
                  <c:pt idx="0">
                    <c:v>Accord</c:v>
                  </c:pt>
                  <c:pt idx="1">
                    <c:v>Civic</c:v>
                  </c:pt>
                  <c:pt idx="2">
                    <c:v>CRV</c:v>
                  </c:pt>
                  <c:pt idx="3">
                    <c:v>Escape</c:v>
                  </c:pt>
                  <c:pt idx="4">
                    <c:v>F-150</c:v>
                  </c:pt>
                  <c:pt idx="5">
                    <c:v>Fusion</c:v>
                  </c:pt>
                  <c:pt idx="6">
                    <c:v>Mustang</c:v>
                  </c:pt>
                  <c:pt idx="7">
                    <c:v>Altima</c:v>
                  </c:pt>
                  <c:pt idx="8">
                    <c:v>Maxima</c:v>
                  </c:pt>
                  <c:pt idx="9">
                    <c:v>Impala</c:v>
                  </c:pt>
                  <c:pt idx="10">
                    <c:v>Malibu</c:v>
                  </c:pt>
                  <c:pt idx="11">
                    <c:v>Silverado</c:v>
                  </c:pt>
                  <c:pt idx="12">
                    <c:v>Charger</c:v>
                  </c:pt>
                  <c:pt idx="13">
                    <c:v>Camry</c:v>
                  </c:pt>
                  <c:pt idx="14">
                    <c:v>Corolla</c:v>
                  </c:pt>
                </c:lvl>
                <c:lvl>
                  <c:pt idx="0">
                    <c:v>Honda</c:v>
                  </c:pt>
                  <c:pt idx="3">
                    <c:v>Ford</c:v>
                  </c:pt>
                  <c:pt idx="7">
                    <c:v>Nissan</c:v>
                  </c:pt>
                  <c:pt idx="9">
                    <c:v>Chevrolet</c:v>
                  </c:pt>
                  <c:pt idx="12">
                    <c:v>Dodge</c:v>
                  </c:pt>
                  <c:pt idx="13">
                    <c:v>Toyota</c:v>
                  </c:pt>
                </c:lvl>
              </c:multiLvlStrCache>
            </c:multiLvlStrRef>
          </c:cat>
          <c:val>
            <c:numRef>
              <c:f>'Pivot Tables with Graphs (2)'!$E$4:$E$25</c:f>
              <c:numCache>
                <c:formatCode>_(* #,##0_);_(* \(#,##0\);_(* "-"??_);_(@_)</c:formatCode>
                <c:ptCount val="15"/>
                <c:pt idx="0">
                  <c:v>2000</c:v>
                </c:pt>
                <c:pt idx="1">
                  <c:v>823</c:v>
                </c:pt>
                <c:pt idx="2">
                  <c:v>645</c:v>
                </c:pt>
                <c:pt idx="3">
                  <c:v>643</c:v>
                </c:pt>
                <c:pt idx="4">
                  <c:v>950</c:v>
                </c:pt>
                <c:pt idx="5">
                  <c:v>559</c:v>
                </c:pt>
                <c:pt idx="6">
                  <c:v>606</c:v>
                </c:pt>
                <c:pt idx="7">
                  <c:v>1296</c:v>
                </c:pt>
                <c:pt idx="8">
                  <c:v>414</c:v>
                </c:pt>
                <c:pt idx="9">
                  <c:v>631</c:v>
                </c:pt>
                <c:pt idx="10">
                  <c:v>361</c:v>
                </c:pt>
                <c:pt idx="11">
                  <c:v>459</c:v>
                </c:pt>
                <c:pt idx="12">
                  <c:v>1391</c:v>
                </c:pt>
                <c:pt idx="13">
                  <c:v>298</c:v>
                </c:pt>
                <c:pt idx="14">
                  <c:v>882</c:v>
                </c:pt>
              </c:numCache>
            </c:numRef>
          </c:val>
          <c:extLst>
            <c:ext xmlns:c16="http://schemas.microsoft.com/office/drawing/2014/chart" uri="{C3380CC4-5D6E-409C-BE32-E72D297353CC}">
              <c16:uniqueId val="{00000000-8C11-4A93-B4BB-A66FAB85F9FE}"/>
            </c:ext>
          </c:extLst>
        </c:ser>
        <c:dLbls>
          <c:dLblPos val="outEnd"/>
          <c:showLegendKey val="0"/>
          <c:showVal val="1"/>
          <c:showCatName val="0"/>
          <c:showSerName val="0"/>
          <c:showPercent val="0"/>
          <c:showBubbleSize val="0"/>
        </c:dLbls>
        <c:gapWidth val="219"/>
        <c:overlap val="-27"/>
        <c:axId val="612180784"/>
        <c:axId val="612191600"/>
      </c:barChart>
      <c:catAx>
        <c:axId val="612180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191600"/>
        <c:crosses val="autoZero"/>
        <c:auto val="1"/>
        <c:lblAlgn val="ctr"/>
        <c:lblOffset val="100"/>
        <c:noMultiLvlLbl val="0"/>
      </c:catAx>
      <c:valAx>
        <c:axId val="612191600"/>
        <c:scaling>
          <c:orientation val="minMax"/>
        </c:scaling>
        <c:delete val="1"/>
        <c:axPos val="l"/>
        <c:numFmt formatCode="_(* #,##0_);_(* \(#,##0\);_(* &quot;-&quot;??_);_(@_)" sourceLinked="1"/>
        <c:majorTickMark val="out"/>
        <c:minorTickMark val="none"/>
        <c:tickLblPos val="nextTo"/>
        <c:crossAx val="6121807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(2)!Most Sold Cars Per Price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Cars</a:t>
            </a:r>
            <a:r>
              <a:rPr lang="en-US" baseline="0"/>
              <a:t> Sold Per Make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6.8304431555585965E-2"/>
          <c:y val="0.17789275660553627"/>
          <c:w val="0.89429895275885551"/>
          <c:h val="0.70283053103166959"/>
        </c:manualLayout>
      </c:layout>
      <c:barChart>
        <c:barDir val="col"/>
        <c:grouping val="clustered"/>
        <c:varyColors val="0"/>
        <c:ser>
          <c:idx val="0"/>
          <c:order val="0"/>
          <c:tx>
            <c:strRef>
              <c:f>'Pivot Tables with Graphs (2)'!$B$13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with Graphs (2)'!$A$14:$A$20</c:f>
              <c:strCache>
                <c:ptCount val="6"/>
                <c:pt idx="0">
                  <c:v>Honda</c:v>
                </c:pt>
                <c:pt idx="1">
                  <c:v>Ford</c:v>
                </c:pt>
                <c:pt idx="2">
                  <c:v>Toyota</c:v>
                </c:pt>
                <c:pt idx="3">
                  <c:v>Chevrolet</c:v>
                </c:pt>
                <c:pt idx="4">
                  <c:v>Nissan</c:v>
                </c:pt>
                <c:pt idx="5">
                  <c:v>Dodge</c:v>
                </c:pt>
              </c:strCache>
            </c:strRef>
          </c:cat>
          <c:val>
            <c:numRef>
              <c:f>'Pivot Tables with Graphs (2)'!$B$14:$B$20</c:f>
              <c:numCache>
                <c:formatCode>_(* #,##0_);_(* \(#,##0\);_(* "-"??_);_(@_)</c:formatCode>
                <c:ptCount val="6"/>
                <c:pt idx="0">
                  <c:v>5</c:v>
                </c:pt>
                <c:pt idx="1">
                  <c:v>5</c:v>
                </c:pt>
                <c:pt idx="2">
                  <c:v>4</c:v>
                </c:pt>
                <c:pt idx="3">
                  <c:v>4</c:v>
                </c:pt>
                <c:pt idx="4">
                  <c:v>3</c:v>
                </c:pt>
                <c:pt idx="5">
                  <c:v>3</c:v>
                </c:pt>
              </c:numCache>
            </c:numRef>
          </c:val>
          <c:extLst>
            <c:ext xmlns:c16="http://schemas.microsoft.com/office/drawing/2014/chart" uri="{C3380CC4-5D6E-409C-BE32-E72D297353CC}">
              <c16:uniqueId val="{00000000-6FF2-4D23-B4F0-A4A549CDD4AF}"/>
            </c:ext>
          </c:extLst>
        </c:ser>
        <c:dLbls>
          <c:dLblPos val="outEnd"/>
          <c:showLegendKey val="0"/>
          <c:showVal val="1"/>
          <c:showCatName val="0"/>
          <c:showSerName val="0"/>
          <c:showPercent val="0"/>
          <c:showBubbleSize val="0"/>
        </c:dLbls>
        <c:gapWidth val="219"/>
        <c:overlap val="-27"/>
        <c:axId val="616632976"/>
        <c:axId val="616634640"/>
      </c:barChart>
      <c:catAx>
        <c:axId val="616632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34640"/>
        <c:crosses val="autoZero"/>
        <c:auto val="1"/>
        <c:lblAlgn val="ctr"/>
        <c:lblOffset val="100"/>
        <c:noMultiLvlLbl val="0"/>
      </c:catAx>
      <c:valAx>
        <c:axId val="616634640"/>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329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(2)!Most Sold Car per Price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Cars</a:t>
            </a:r>
            <a:r>
              <a:rPr lang="en-US" baseline="0"/>
              <a:t> Sold Per Price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 with Graphs (2)'!$B$23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with Graphs (2)'!$A$24:$A$30</c:f>
              <c:strCache>
                <c:ptCount val="6"/>
                <c:pt idx="0">
                  <c:v>Ford</c:v>
                </c:pt>
                <c:pt idx="1">
                  <c:v>Honda</c:v>
                </c:pt>
                <c:pt idx="2">
                  <c:v>Chevrolet</c:v>
                </c:pt>
                <c:pt idx="3">
                  <c:v>Dodge</c:v>
                </c:pt>
                <c:pt idx="4">
                  <c:v>Nissan</c:v>
                </c:pt>
                <c:pt idx="5">
                  <c:v>Toyota</c:v>
                </c:pt>
              </c:strCache>
            </c:strRef>
          </c:cat>
          <c:val>
            <c:numRef>
              <c:f>'Pivot Tables with Graphs (2)'!$B$24:$B$30</c:f>
              <c:numCache>
                <c:formatCode>_("$"* #,##0.00_);_("$"* \(#,##0.00\);_("$"* "-"??_);_(@_)</c:formatCode>
                <c:ptCount val="6"/>
                <c:pt idx="0">
                  <c:v>17908</c:v>
                </c:pt>
                <c:pt idx="1">
                  <c:v>15968</c:v>
                </c:pt>
                <c:pt idx="2">
                  <c:v>14451</c:v>
                </c:pt>
                <c:pt idx="3">
                  <c:v>10691</c:v>
                </c:pt>
                <c:pt idx="4">
                  <c:v>9710</c:v>
                </c:pt>
                <c:pt idx="5">
                  <c:v>9380</c:v>
                </c:pt>
              </c:numCache>
            </c:numRef>
          </c:val>
          <c:extLst>
            <c:ext xmlns:c16="http://schemas.microsoft.com/office/drawing/2014/chart" uri="{C3380CC4-5D6E-409C-BE32-E72D297353CC}">
              <c16:uniqueId val="{00000000-F6D5-40F0-BC09-741B0F137665}"/>
            </c:ext>
          </c:extLst>
        </c:ser>
        <c:dLbls>
          <c:dLblPos val="outEnd"/>
          <c:showLegendKey val="0"/>
          <c:showVal val="1"/>
          <c:showCatName val="0"/>
          <c:showSerName val="0"/>
          <c:showPercent val="0"/>
          <c:showBubbleSize val="0"/>
        </c:dLbls>
        <c:gapWidth val="182"/>
        <c:axId val="506201344"/>
        <c:axId val="506201760"/>
      </c:barChart>
      <c:catAx>
        <c:axId val="506201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01760"/>
        <c:crosses val="autoZero"/>
        <c:auto val="1"/>
        <c:lblAlgn val="ctr"/>
        <c:lblOffset val="100"/>
        <c:noMultiLvlLbl val="0"/>
      </c:catAx>
      <c:valAx>
        <c:axId val="506201760"/>
        <c:scaling>
          <c:orientation val="minMax"/>
        </c:scaling>
        <c:delete val="0"/>
        <c:axPos val="b"/>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013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(2)!Average Price per Make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Price Per Make</a:t>
            </a:r>
          </a:p>
        </c:rich>
      </c:tx>
      <c:layout>
        <c:manualLayout>
          <c:xMode val="edge"/>
          <c:yMode val="edge"/>
          <c:x val="0.30029155730533685"/>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 with Graphs (2)'!$B$43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with Graphs (2)'!$A$44:$A$50</c:f>
              <c:strCache>
                <c:ptCount val="6"/>
                <c:pt idx="0">
                  <c:v>Chevrolet</c:v>
                </c:pt>
                <c:pt idx="1">
                  <c:v>Dodge</c:v>
                </c:pt>
                <c:pt idx="2">
                  <c:v>Ford</c:v>
                </c:pt>
                <c:pt idx="3">
                  <c:v>Honda</c:v>
                </c:pt>
                <c:pt idx="4">
                  <c:v>Nissan</c:v>
                </c:pt>
                <c:pt idx="5">
                  <c:v>Toyota</c:v>
                </c:pt>
              </c:strCache>
            </c:strRef>
          </c:cat>
          <c:val>
            <c:numRef>
              <c:f>'Pivot Tables with Graphs (2)'!$B$44:$B$50</c:f>
              <c:numCache>
                <c:formatCode>_("$"* #,##0.00_);_("$"* \(#,##0.00\);_("$"* "-"??_);_(@_)</c:formatCode>
                <c:ptCount val="6"/>
                <c:pt idx="0">
                  <c:v>3612.75</c:v>
                </c:pt>
                <c:pt idx="1">
                  <c:v>3563.6666666666665</c:v>
                </c:pt>
                <c:pt idx="2">
                  <c:v>3581.6</c:v>
                </c:pt>
                <c:pt idx="3">
                  <c:v>3193.6</c:v>
                </c:pt>
                <c:pt idx="4">
                  <c:v>3236.6666666666665</c:v>
                </c:pt>
                <c:pt idx="5">
                  <c:v>2345</c:v>
                </c:pt>
              </c:numCache>
            </c:numRef>
          </c:val>
          <c:extLst>
            <c:ext xmlns:c16="http://schemas.microsoft.com/office/drawing/2014/chart" uri="{C3380CC4-5D6E-409C-BE32-E72D297353CC}">
              <c16:uniqueId val="{00000000-F858-4818-862C-B9E5F1758657}"/>
            </c:ext>
          </c:extLst>
        </c:ser>
        <c:dLbls>
          <c:dLblPos val="outEnd"/>
          <c:showLegendKey val="0"/>
          <c:showVal val="1"/>
          <c:showCatName val="0"/>
          <c:showSerName val="0"/>
          <c:showPercent val="0"/>
          <c:showBubbleSize val="0"/>
        </c:dLbls>
        <c:gapWidth val="182"/>
        <c:axId val="506215488"/>
        <c:axId val="506200096"/>
      </c:barChart>
      <c:catAx>
        <c:axId val="506215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00096"/>
        <c:crosses val="autoZero"/>
        <c:auto val="1"/>
        <c:lblAlgn val="ctr"/>
        <c:lblOffset val="100"/>
        <c:noMultiLvlLbl val="0"/>
      </c:catAx>
      <c:valAx>
        <c:axId val="506200096"/>
        <c:scaling>
          <c:orientation val="minMax"/>
        </c:scaling>
        <c:delete val="0"/>
        <c:axPos val="b"/>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154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(2)!Most Popular Car per Makes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Popular Car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with Graphs (2)'!$B$53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with Graphs (2)'!$A$54:$A$60</c:f>
              <c:strCache>
                <c:ptCount val="6"/>
                <c:pt idx="0">
                  <c:v>Honda</c:v>
                </c:pt>
                <c:pt idx="1">
                  <c:v>Ford</c:v>
                </c:pt>
                <c:pt idx="2">
                  <c:v>Toyota</c:v>
                </c:pt>
                <c:pt idx="3">
                  <c:v>Chevrolet</c:v>
                </c:pt>
                <c:pt idx="4">
                  <c:v>Nissan</c:v>
                </c:pt>
                <c:pt idx="5">
                  <c:v>Dodge</c:v>
                </c:pt>
              </c:strCache>
            </c:strRef>
          </c:cat>
          <c:val>
            <c:numRef>
              <c:f>'Pivot Tables with Graphs (2)'!$B$54:$B$60</c:f>
              <c:numCache>
                <c:formatCode>_(* #,##0_);_(* \(#,##0\);_(* "-"??_);_(@_)</c:formatCode>
                <c:ptCount val="6"/>
                <c:pt idx="0">
                  <c:v>5</c:v>
                </c:pt>
                <c:pt idx="1">
                  <c:v>5</c:v>
                </c:pt>
                <c:pt idx="2">
                  <c:v>4</c:v>
                </c:pt>
                <c:pt idx="3">
                  <c:v>4</c:v>
                </c:pt>
                <c:pt idx="4">
                  <c:v>3</c:v>
                </c:pt>
                <c:pt idx="5">
                  <c:v>3</c:v>
                </c:pt>
              </c:numCache>
            </c:numRef>
          </c:val>
          <c:extLst>
            <c:ext xmlns:c16="http://schemas.microsoft.com/office/drawing/2014/chart" uri="{C3380CC4-5D6E-409C-BE32-E72D297353CC}">
              <c16:uniqueId val="{00000000-E291-452C-AECA-6A0A13797DC7}"/>
            </c:ext>
          </c:extLst>
        </c:ser>
        <c:dLbls>
          <c:dLblPos val="outEnd"/>
          <c:showLegendKey val="0"/>
          <c:showVal val="1"/>
          <c:showCatName val="0"/>
          <c:showSerName val="0"/>
          <c:showPercent val="0"/>
          <c:showBubbleSize val="0"/>
        </c:dLbls>
        <c:gapWidth val="219"/>
        <c:overlap val="-27"/>
        <c:axId val="609646400"/>
        <c:axId val="609660128"/>
      </c:barChart>
      <c:catAx>
        <c:axId val="60964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660128"/>
        <c:crosses val="autoZero"/>
        <c:auto val="1"/>
        <c:lblAlgn val="ctr"/>
        <c:lblOffset val="100"/>
        <c:noMultiLvlLbl val="0"/>
      </c:catAx>
      <c:valAx>
        <c:axId val="609660128"/>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6464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(2)!Most Expensive Model</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Expensive Car per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with Graphs (2)'!$B$63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with Graphs (2)'!$A$64:$A$79</c:f>
              <c:strCache>
                <c:ptCount val="15"/>
                <c:pt idx="0">
                  <c:v>Charger</c:v>
                </c:pt>
                <c:pt idx="1">
                  <c:v>Accord</c:v>
                </c:pt>
                <c:pt idx="2">
                  <c:v>Escape</c:v>
                </c:pt>
                <c:pt idx="3">
                  <c:v>Corolla</c:v>
                </c:pt>
                <c:pt idx="4">
                  <c:v>Altima</c:v>
                </c:pt>
                <c:pt idx="5">
                  <c:v>Impala</c:v>
                </c:pt>
                <c:pt idx="6">
                  <c:v>Silverado</c:v>
                </c:pt>
                <c:pt idx="7">
                  <c:v>CRV</c:v>
                </c:pt>
                <c:pt idx="8">
                  <c:v>F-150</c:v>
                </c:pt>
                <c:pt idx="9">
                  <c:v>Mustang</c:v>
                </c:pt>
                <c:pt idx="10">
                  <c:v>Malibu</c:v>
                </c:pt>
                <c:pt idx="11">
                  <c:v>Maxima</c:v>
                </c:pt>
                <c:pt idx="12">
                  <c:v>Civic</c:v>
                </c:pt>
                <c:pt idx="13">
                  <c:v>Fusion</c:v>
                </c:pt>
                <c:pt idx="14">
                  <c:v>Camry</c:v>
                </c:pt>
              </c:strCache>
            </c:strRef>
          </c:cat>
          <c:val>
            <c:numRef>
              <c:f>'Pivot Tables with Graphs (2)'!$B$64:$B$79</c:f>
              <c:numCache>
                <c:formatCode>_("$"* #,##0_);_("$"* \(#,##0\);_("$"* "-"??_);_(@_)</c:formatCode>
                <c:ptCount val="15"/>
                <c:pt idx="0">
                  <c:v>10691</c:v>
                </c:pt>
                <c:pt idx="1">
                  <c:v>8500</c:v>
                </c:pt>
                <c:pt idx="2">
                  <c:v>7593</c:v>
                </c:pt>
                <c:pt idx="3">
                  <c:v>7182</c:v>
                </c:pt>
                <c:pt idx="4">
                  <c:v>6796</c:v>
                </c:pt>
                <c:pt idx="5">
                  <c:v>6131</c:v>
                </c:pt>
                <c:pt idx="6">
                  <c:v>4959</c:v>
                </c:pt>
                <c:pt idx="7">
                  <c:v>4745</c:v>
                </c:pt>
                <c:pt idx="8">
                  <c:v>3950</c:v>
                </c:pt>
                <c:pt idx="9">
                  <c:v>3706</c:v>
                </c:pt>
                <c:pt idx="10">
                  <c:v>3361</c:v>
                </c:pt>
                <c:pt idx="11">
                  <c:v>2914</c:v>
                </c:pt>
                <c:pt idx="12">
                  <c:v>2723</c:v>
                </c:pt>
                <c:pt idx="13">
                  <c:v>2659</c:v>
                </c:pt>
                <c:pt idx="14">
                  <c:v>2198</c:v>
                </c:pt>
              </c:numCache>
            </c:numRef>
          </c:val>
          <c:extLst>
            <c:ext xmlns:c16="http://schemas.microsoft.com/office/drawing/2014/chart" uri="{C3380CC4-5D6E-409C-BE32-E72D297353CC}">
              <c16:uniqueId val="{00000000-B270-4F72-85DE-BF9EE5DC0F3B}"/>
            </c:ext>
          </c:extLst>
        </c:ser>
        <c:dLbls>
          <c:dLblPos val="outEnd"/>
          <c:showLegendKey val="0"/>
          <c:showVal val="1"/>
          <c:showCatName val="0"/>
          <c:showSerName val="0"/>
          <c:showPercent val="0"/>
          <c:showBubbleSize val="0"/>
        </c:dLbls>
        <c:gapWidth val="219"/>
        <c:overlap val="-27"/>
        <c:axId val="616620912"/>
        <c:axId val="616610512"/>
      </c:barChart>
      <c:catAx>
        <c:axId val="616620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10512"/>
        <c:crosses val="autoZero"/>
        <c:auto val="1"/>
        <c:lblAlgn val="ctr"/>
        <c:lblOffset val="100"/>
        <c:noMultiLvlLbl val="0"/>
      </c:catAx>
      <c:valAx>
        <c:axId val="616610512"/>
        <c:scaling>
          <c:orientation val="minMax"/>
        </c:scaling>
        <c:delete val="1"/>
        <c:axPos val="l"/>
        <c:numFmt formatCode="_(&quot;$&quot;* #,##0_);_(&quot;$&quot;* \(#,##0\);_(&quot;$&quot;* &quot;-&quot;??_);_(@_)" sourceLinked="1"/>
        <c:majorTickMark val="out"/>
        <c:minorTickMark val="none"/>
        <c:tickLblPos val="nextTo"/>
        <c:crossAx val="6166209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(2)!Most Sold Car Per Color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Cars</a:t>
            </a:r>
            <a:r>
              <a:rPr lang="en-US" baseline="0"/>
              <a:t> Sold Per Color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tx1"/>
          </a:solidFill>
          <a:ln w="19050">
            <a:solidFill>
              <a:schemeClr val="lt1"/>
            </a:solidFill>
          </a:ln>
          <a:effectLst/>
        </c:spPr>
        <c:dLbl>
          <c:idx val="0"/>
          <c:layout>
            <c:manualLayout>
              <c:x val="5.5072463768115941E-2"/>
              <c:y val="2.31481481481481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bg1">
              <a:lumMod val="50000"/>
            </a:schemeClr>
          </a:solidFill>
          <a:ln w="19050">
            <a:solidFill>
              <a:schemeClr val="lt1"/>
            </a:solidFill>
          </a:ln>
          <a:effectLst/>
        </c:spPr>
        <c:dLbl>
          <c:idx val="0"/>
          <c:layout>
            <c:manualLayout>
              <c:x val="5.5072463768115837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92D050"/>
          </a:solidFill>
          <a:ln w="19050">
            <a:solidFill>
              <a:schemeClr val="lt1"/>
            </a:solidFill>
          </a:ln>
          <a:effectLst/>
        </c:spPr>
        <c:dLbl>
          <c:idx val="0"/>
          <c:layout>
            <c:manualLayout>
              <c:x val="1.7391304347826035E-2"/>
              <c:y val="-0.1296296296296296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FF0000"/>
          </a:solidFill>
          <a:ln w="19050">
            <a:solidFill>
              <a:schemeClr val="lt1"/>
            </a:solidFill>
          </a:ln>
          <a:effectLst/>
        </c:spPr>
        <c:dLbl>
          <c:idx val="0"/>
          <c:layout>
            <c:manualLayout>
              <c:x val="-4.0579710144927561E-2"/>
              <c:y val="-3.24074074074073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00B0F0"/>
          </a:solidFill>
          <a:ln w="19050">
            <a:solidFill>
              <a:schemeClr val="lt1"/>
            </a:solidFill>
          </a:ln>
          <a:effectLst/>
        </c:spPr>
        <c:dLbl>
          <c:idx val="0"/>
          <c:layout>
            <c:manualLayout>
              <c:x val="-3.1884057971014491E-2"/>
              <c:y val="4.16666666666666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bg1">
              <a:lumMod val="95000"/>
            </a:schemeClr>
          </a:solidFill>
          <a:ln w="19050">
            <a:solidFill>
              <a:schemeClr val="lt1"/>
            </a:solidFill>
          </a:ln>
          <a:effectLst/>
        </c:spPr>
        <c:dLbl>
          <c:idx val="0"/>
          <c:layout>
            <c:manualLayout>
              <c:x val="-2.8985507246376812E-2"/>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FF000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bg1">
              <a:lumMod val="50000"/>
            </a:schemeClr>
          </a:solidFill>
          <a:ln w="19050">
            <a:solidFill>
              <a:schemeClr val="lt1"/>
            </a:solidFill>
          </a:ln>
          <a:effectLst/>
        </c:spPr>
        <c:dLbl>
          <c:idx val="0"/>
          <c:layout>
            <c:manualLayout>
              <c:x val="5.5072463768115837E-2"/>
              <c:y val="-3.24074074074074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tx1"/>
          </a:solidFill>
          <a:ln w="19050">
            <a:solidFill>
              <a:schemeClr val="lt1"/>
            </a:solidFill>
          </a:ln>
          <a:effectLst/>
        </c:spPr>
        <c:dLbl>
          <c:idx val="0"/>
          <c:layout>
            <c:manualLayout>
              <c:x val="5.5072463768115941E-2"/>
              <c:y val="2.31481481481481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bg1">
              <a:lumMod val="95000"/>
            </a:schemeClr>
          </a:solidFill>
          <a:ln w="19050">
            <a:solidFill>
              <a:schemeClr val="lt1"/>
            </a:solidFill>
          </a:ln>
          <a:effectLst/>
        </c:spPr>
        <c:dLbl>
          <c:idx val="0"/>
          <c:layout>
            <c:manualLayout>
              <c:x val="-2.8985507246376812E-2"/>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00B0F0"/>
          </a:solidFill>
          <a:ln w="19050">
            <a:solidFill>
              <a:schemeClr val="lt1"/>
            </a:solidFill>
          </a:ln>
          <a:effectLst/>
        </c:spPr>
        <c:dLbl>
          <c:idx val="0"/>
          <c:layout>
            <c:manualLayout>
              <c:x val="-3.1884057971014491E-2"/>
              <c:y val="4.16666666666666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rgbClr val="FF0000"/>
          </a:solidFill>
          <a:ln w="19050">
            <a:solidFill>
              <a:schemeClr val="lt1"/>
            </a:solidFill>
          </a:ln>
          <a:effectLst/>
        </c:spPr>
        <c:dLbl>
          <c:idx val="0"/>
          <c:layout>
            <c:manualLayout>
              <c:x val="-4.0579710144927561E-2"/>
              <c:y val="-3.24074074074073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92D050"/>
          </a:solidFill>
          <a:ln w="19050">
            <a:solidFill>
              <a:schemeClr val="lt1"/>
            </a:solidFill>
          </a:ln>
          <a:effectLst/>
        </c:spPr>
        <c:dLbl>
          <c:idx val="0"/>
          <c:layout>
            <c:manualLayout>
              <c:x val="1.7391304347826035E-2"/>
              <c:y val="-0.1296296296296296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 Tables with Graphs (2)'!$B$82</c:f>
              <c:strCache>
                <c:ptCount val="1"/>
                <c:pt idx="0">
                  <c:v>Total</c:v>
                </c:pt>
              </c:strCache>
            </c:strRef>
          </c:tx>
          <c:spPr>
            <a:solidFill>
              <a:srgbClr val="FF0000"/>
            </a:solidFill>
          </c:spPr>
          <c:dPt>
            <c:idx val="0"/>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3-993F-4CA0-8C78-F482535533B6}"/>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2-993F-4CA0-8C78-F482535533B6}"/>
              </c:ext>
            </c:extLst>
          </c:dPt>
          <c:dPt>
            <c:idx val="2"/>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7-993F-4CA0-8C78-F482535533B6}"/>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6-993F-4CA0-8C78-F482535533B6}"/>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5-993F-4CA0-8C78-F482535533B6}"/>
              </c:ext>
            </c:extLst>
          </c:dPt>
          <c:dPt>
            <c:idx val="5"/>
            <c:bubble3D val="0"/>
            <c:spPr>
              <a:solidFill>
                <a:srgbClr val="92D050"/>
              </a:solidFill>
              <a:ln w="19050">
                <a:solidFill>
                  <a:schemeClr val="lt1"/>
                </a:solidFill>
              </a:ln>
              <a:effectLst/>
            </c:spPr>
            <c:extLst>
              <c:ext xmlns:c16="http://schemas.microsoft.com/office/drawing/2014/chart" uri="{C3380CC4-5D6E-409C-BE32-E72D297353CC}">
                <c16:uniqueId val="{00000004-993F-4CA0-8C78-F482535533B6}"/>
              </c:ext>
            </c:extLst>
          </c:dPt>
          <c:dLbls>
            <c:dLbl>
              <c:idx val="0"/>
              <c:layout>
                <c:manualLayout>
                  <c:x val="5.5072463768115837E-2"/>
                  <c:y val="-3.240740740740740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93F-4CA0-8C78-F482535533B6}"/>
                </c:ext>
              </c:extLst>
            </c:dLbl>
            <c:dLbl>
              <c:idx val="1"/>
              <c:layout>
                <c:manualLayout>
                  <c:x val="5.5072463768115941E-2"/>
                  <c:y val="2.314814814814814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93F-4CA0-8C78-F482535533B6}"/>
                </c:ext>
              </c:extLst>
            </c:dLbl>
            <c:dLbl>
              <c:idx val="2"/>
              <c:layout>
                <c:manualLayout>
                  <c:x val="-2.8985507246376812E-2"/>
                  <c:y val="5.092592592592592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93F-4CA0-8C78-F482535533B6}"/>
                </c:ext>
              </c:extLst>
            </c:dLbl>
            <c:dLbl>
              <c:idx val="3"/>
              <c:layout>
                <c:manualLayout>
                  <c:x val="-3.1884057971014491E-2"/>
                  <c:y val="4.166666666666666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93F-4CA0-8C78-F482535533B6}"/>
                </c:ext>
              </c:extLst>
            </c:dLbl>
            <c:dLbl>
              <c:idx val="4"/>
              <c:layout>
                <c:manualLayout>
                  <c:x val="-4.0579710144927561E-2"/>
                  <c:y val="-3.240740740740736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93F-4CA0-8C78-F482535533B6}"/>
                </c:ext>
              </c:extLst>
            </c:dLbl>
            <c:dLbl>
              <c:idx val="5"/>
              <c:layout>
                <c:manualLayout>
                  <c:x val="1.7391304347826035E-2"/>
                  <c:y val="-0.1296296296296296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93F-4CA0-8C78-F482535533B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 with Graphs (2)'!$A$83:$A$89</c:f>
              <c:strCache>
                <c:ptCount val="6"/>
                <c:pt idx="0">
                  <c:v>Silver</c:v>
                </c:pt>
                <c:pt idx="1">
                  <c:v>Black</c:v>
                </c:pt>
                <c:pt idx="2">
                  <c:v>White</c:v>
                </c:pt>
                <c:pt idx="3">
                  <c:v>Blue</c:v>
                </c:pt>
                <c:pt idx="4">
                  <c:v>Red</c:v>
                </c:pt>
                <c:pt idx="5">
                  <c:v>Green</c:v>
                </c:pt>
              </c:strCache>
            </c:strRef>
          </c:cat>
          <c:val>
            <c:numRef>
              <c:f>'Pivot Tables with Graphs (2)'!$B$83:$B$89</c:f>
              <c:numCache>
                <c:formatCode>_(* #,##0_);_(* \(#,##0\);_(* "-"??_);_(@_)</c:formatCode>
                <c:ptCount val="6"/>
                <c:pt idx="0">
                  <c:v>6</c:v>
                </c:pt>
                <c:pt idx="1">
                  <c:v>6</c:v>
                </c:pt>
                <c:pt idx="2">
                  <c:v>3</c:v>
                </c:pt>
                <c:pt idx="3">
                  <c:v>3</c:v>
                </c:pt>
                <c:pt idx="4">
                  <c:v>3</c:v>
                </c:pt>
                <c:pt idx="5">
                  <c:v>3</c:v>
                </c:pt>
              </c:numCache>
            </c:numRef>
          </c:val>
          <c:extLst>
            <c:ext xmlns:c16="http://schemas.microsoft.com/office/drawing/2014/chart" uri="{C3380CC4-5D6E-409C-BE32-E72D297353CC}">
              <c16:uniqueId val="{00000000-993F-4CA0-8C78-F482535533B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(2)!Most Sales Per Car Model</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427316297572544E-2"/>
          <c:y val="0.12467165951545643"/>
          <c:w val="0.94706698143425538"/>
          <c:h val="0.71959825238714858"/>
        </c:manualLayout>
      </c:layout>
      <c:barChart>
        <c:barDir val="col"/>
        <c:grouping val="clustered"/>
        <c:varyColors val="0"/>
        <c:ser>
          <c:idx val="0"/>
          <c:order val="0"/>
          <c:tx>
            <c:strRef>
              <c:f>'Pivot Tables with Graphs (2)'!$B$102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with Graphs (2)'!$A$103:$A$118</c:f>
              <c:strCache>
                <c:ptCount val="15"/>
                <c:pt idx="0">
                  <c:v>Charger</c:v>
                </c:pt>
                <c:pt idx="1">
                  <c:v>Accord</c:v>
                </c:pt>
                <c:pt idx="2">
                  <c:v>Escape</c:v>
                </c:pt>
                <c:pt idx="3">
                  <c:v>Corolla</c:v>
                </c:pt>
                <c:pt idx="4">
                  <c:v>Altima</c:v>
                </c:pt>
                <c:pt idx="5">
                  <c:v>Impala</c:v>
                </c:pt>
                <c:pt idx="6">
                  <c:v>Silverado</c:v>
                </c:pt>
                <c:pt idx="7">
                  <c:v>CRV</c:v>
                </c:pt>
                <c:pt idx="8">
                  <c:v>F-150</c:v>
                </c:pt>
                <c:pt idx="9">
                  <c:v>Mustang</c:v>
                </c:pt>
                <c:pt idx="10">
                  <c:v>Malibu</c:v>
                </c:pt>
                <c:pt idx="11">
                  <c:v>Maxima</c:v>
                </c:pt>
                <c:pt idx="12">
                  <c:v>Civic</c:v>
                </c:pt>
                <c:pt idx="13">
                  <c:v>Fusion</c:v>
                </c:pt>
                <c:pt idx="14">
                  <c:v>Camry</c:v>
                </c:pt>
              </c:strCache>
            </c:strRef>
          </c:cat>
          <c:val>
            <c:numRef>
              <c:f>'Pivot Tables with Graphs (2)'!$B$103:$B$118</c:f>
              <c:numCache>
                <c:formatCode>_("$"* #,##0_);_("$"* \(#,##0\);_("$"* "-"??_);_(@_)</c:formatCode>
                <c:ptCount val="15"/>
                <c:pt idx="0">
                  <c:v>10691</c:v>
                </c:pt>
                <c:pt idx="1">
                  <c:v>8500</c:v>
                </c:pt>
                <c:pt idx="2">
                  <c:v>7593</c:v>
                </c:pt>
                <c:pt idx="3">
                  <c:v>7182</c:v>
                </c:pt>
                <c:pt idx="4">
                  <c:v>6796</c:v>
                </c:pt>
                <c:pt idx="5">
                  <c:v>6131</c:v>
                </c:pt>
                <c:pt idx="6">
                  <c:v>4959</c:v>
                </c:pt>
                <c:pt idx="7">
                  <c:v>4745</c:v>
                </c:pt>
                <c:pt idx="8">
                  <c:v>3950</c:v>
                </c:pt>
                <c:pt idx="9">
                  <c:v>3706</c:v>
                </c:pt>
                <c:pt idx="10">
                  <c:v>3361</c:v>
                </c:pt>
                <c:pt idx="11">
                  <c:v>2914</c:v>
                </c:pt>
                <c:pt idx="12">
                  <c:v>2723</c:v>
                </c:pt>
                <c:pt idx="13">
                  <c:v>2659</c:v>
                </c:pt>
                <c:pt idx="14">
                  <c:v>2198</c:v>
                </c:pt>
              </c:numCache>
            </c:numRef>
          </c:val>
          <c:extLst>
            <c:ext xmlns:c16="http://schemas.microsoft.com/office/drawing/2014/chart" uri="{C3380CC4-5D6E-409C-BE32-E72D297353CC}">
              <c16:uniqueId val="{00000000-A240-462E-B0F8-913DD8423C39}"/>
            </c:ext>
          </c:extLst>
        </c:ser>
        <c:dLbls>
          <c:dLblPos val="outEnd"/>
          <c:showLegendKey val="0"/>
          <c:showVal val="1"/>
          <c:showCatName val="0"/>
          <c:showSerName val="0"/>
          <c:showPercent val="0"/>
          <c:showBubbleSize val="0"/>
        </c:dLbls>
        <c:gapWidth val="219"/>
        <c:overlap val="-27"/>
        <c:axId val="683180224"/>
        <c:axId val="683181056"/>
      </c:barChart>
      <c:catAx>
        <c:axId val="683180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181056"/>
        <c:crosses val="autoZero"/>
        <c:auto val="1"/>
        <c:lblAlgn val="ctr"/>
        <c:lblOffset val="100"/>
        <c:noMultiLvlLbl val="0"/>
      </c:catAx>
      <c:valAx>
        <c:axId val="683181056"/>
        <c:scaling>
          <c:orientation val="minMax"/>
        </c:scaling>
        <c:delete val="1"/>
        <c:axPos val="l"/>
        <c:numFmt formatCode="_(&quot;$&quot;* #,##0_);_(&quot;$&quot;* \(#,##0\);_(&quot;$&quot;* &quot;-&quot;??_);_(@_)" sourceLinked="1"/>
        <c:majorTickMark val="none"/>
        <c:minorTickMark val="none"/>
        <c:tickLblPos val="nextTo"/>
        <c:crossAx val="6831802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Quist.xlsx]Pivot Tables with Graphs (2)!Honda's Most Expensive Car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of Honda Per Model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with Graphs (2)'!$B$121:$B$122</c:f>
              <c:strCache>
                <c:ptCount val="1"/>
                <c:pt idx="0">
                  <c:v>Accord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with Graphs (2)'!$A$123:$A$124</c:f>
              <c:strCache>
                <c:ptCount val="1"/>
                <c:pt idx="0">
                  <c:v>Honda</c:v>
                </c:pt>
              </c:strCache>
            </c:strRef>
          </c:cat>
          <c:val>
            <c:numRef>
              <c:f>'Pivot Tables with Graphs (2)'!$B$123:$B$124</c:f>
              <c:numCache>
                <c:formatCode>_("$"* #,##0_);_("$"* \(#,##0\);_("$"* "-"??_);_(@_)</c:formatCode>
                <c:ptCount val="1"/>
                <c:pt idx="0">
                  <c:v>8500</c:v>
                </c:pt>
              </c:numCache>
            </c:numRef>
          </c:val>
          <c:extLst>
            <c:ext xmlns:c16="http://schemas.microsoft.com/office/drawing/2014/chart" uri="{C3380CC4-5D6E-409C-BE32-E72D297353CC}">
              <c16:uniqueId val="{00000000-4A74-493B-B107-1CF8B3493B1F}"/>
            </c:ext>
          </c:extLst>
        </c:ser>
        <c:ser>
          <c:idx val="1"/>
          <c:order val="1"/>
          <c:tx>
            <c:strRef>
              <c:f>'Pivot Tables with Graphs (2)'!$C$121:$C$122</c:f>
              <c:strCache>
                <c:ptCount val="1"/>
                <c:pt idx="0">
                  <c:v>Civic</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with Graphs (2)'!$A$123:$A$124</c:f>
              <c:strCache>
                <c:ptCount val="1"/>
                <c:pt idx="0">
                  <c:v>Honda</c:v>
                </c:pt>
              </c:strCache>
            </c:strRef>
          </c:cat>
          <c:val>
            <c:numRef>
              <c:f>'Pivot Tables with Graphs (2)'!$C$123:$C$124</c:f>
              <c:numCache>
                <c:formatCode>_("$"* #,##0_);_("$"* \(#,##0\);_("$"* "-"??_);_(@_)</c:formatCode>
                <c:ptCount val="1"/>
                <c:pt idx="0">
                  <c:v>2723</c:v>
                </c:pt>
              </c:numCache>
            </c:numRef>
          </c:val>
          <c:extLst>
            <c:ext xmlns:c16="http://schemas.microsoft.com/office/drawing/2014/chart" uri="{C3380CC4-5D6E-409C-BE32-E72D297353CC}">
              <c16:uniqueId val="{00000001-4A74-493B-B107-1CF8B3493B1F}"/>
            </c:ext>
          </c:extLst>
        </c:ser>
        <c:ser>
          <c:idx val="2"/>
          <c:order val="2"/>
          <c:tx>
            <c:strRef>
              <c:f>'Pivot Tables with Graphs (2)'!$D$121:$D$122</c:f>
              <c:strCache>
                <c:ptCount val="1"/>
                <c:pt idx="0">
                  <c:v>CRV</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with Graphs (2)'!$A$123:$A$124</c:f>
              <c:strCache>
                <c:ptCount val="1"/>
                <c:pt idx="0">
                  <c:v>Honda</c:v>
                </c:pt>
              </c:strCache>
            </c:strRef>
          </c:cat>
          <c:val>
            <c:numRef>
              <c:f>'Pivot Tables with Graphs (2)'!$D$123:$D$124</c:f>
              <c:numCache>
                <c:formatCode>_("$"* #,##0_);_("$"* \(#,##0\);_("$"* "-"??_);_(@_)</c:formatCode>
                <c:ptCount val="1"/>
                <c:pt idx="0">
                  <c:v>4745</c:v>
                </c:pt>
              </c:numCache>
            </c:numRef>
          </c:val>
          <c:extLst>
            <c:ext xmlns:c16="http://schemas.microsoft.com/office/drawing/2014/chart" uri="{C3380CC4-5D6E-409C-BE32-E72D297353CC}">
              <c16:uniqueId val="{00000002-4A74-493B-B107-1CF8B3493B1F}"/>
            </c:ext>
          </c:extLst>
        </c:ser>
        <c:dLbls>
          <c:dLblPos val="outEnd"/>
          <c:showLegendKey val="0"/>
          <c:showVal val="1"/>
          <c:showCatName val="0"/>
          <c:showSerName val="0"/>
          <c:showPercent val="0"/>
          <c:showBubbleSize val="0"/>
        </c:dLbls>
        <c:gapWidth val="219"/>
        <c:overlap val="-27"/>
        <c:axId val="726220368"/>
        <c:axId val="726223280"/>
      </c:barChart>
      <c:catAx>
        <c:axId val="72622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223280"/>
        <c:crosses val="autoZero"/>
        <c:auto val="1"/>
        <c:lblAlgn val="ctr"/>
        <c:lblOffset val="100"/>
        <c:noMultiLvlLbl val="0"/>
      </c:catAx>
      <c:valAx>
        <c:axId val="726223280"/>
        <c:scaling>
          <c:orientation val="minMax"/>
        </c:scaling>
        <c:delete val="1"/>
        <c:axPos val="l"/>
        <c:numFmt formatCode="_(&quot;$&quot;* #,##0_);_(&quot;$&quot;* \(#,##0\);_(&quot;$&quot;* &quot;-&quot;??_);_(@_)" sourceLinked="1"/>
        <c:majorTickMark val="none"/>
        <c:minorTickMark val="none"/>
        <c:tickLblPos val="nextTo"/>
        <c:crossAx val="72622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[Lecture 7a - PivotTable-Lydia Bediako Quist.xlsx]Sheet1!PivotTable6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Per Colour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w="19050">
              <a:solidFill>
                <a:schemeClr val="lt1"/>
              </a:solidFill>
            </a:ln>
            <a:effectLst/>
          </c:spPr>
          <c:invertIfNegative val="0"/>
          <c:cat>
            <c:strRef>
              <c:f>Sheet1!$A$4:$A$10</c:f>
              <c:strCache>
                <c:ptCount val="6"/>
                <c:pt idx="0">
                  <c:v>Silver</c:v>
                </c:pt>
                <c:pt idx="1">
                  <c:v>Black</c:v>
                </c:pt>
                <c:pt idx="2">
                  <c:v>Red</c:v>
                </c:pt>
                <c:pt idx="3">
                  <c:v>Green</c:v>
                </c:pt>
                <c:pt idx="4">
                  <c:v>Blue</c:v>
                </c:pt>
                <c:pt idx="5">
                  <c:v>White</c:v>
                </c:pt>
              </c:strCache>
            </c:strRef>
          </c:cat>
          <c:val>
            <c:numRef>
              <c:f>Sheet1!$B$4:$B$10</c:f>
              <c:numCache>
                <c:formatCode>General</c:formatCode>
                <c:ptCount val="6"/>
                <c:pt idx="0">
                  <c:v>2658</c:v>
                </c:pt>
                <c:pt idx="1">
                  <c:v>2367</c:v>
                </c:pt>
                <c:pt idx="2">
                  <c:v>1911</c:v>
                </c:pt>
                <c:pt idx="3">
                  <c:v>1755</c:v>
                </c:pt>
                <c:pt idx="4">
                  <c:v>1743</c:v>
                </c:pt>
                <c:pt idx="5">
                  <c:v>1524</c:v>
                </c:pt>
              </c:numCache>
            </c:numRef>
          </c:val>
          <c:extLst>
            <c:ext xmlns:c16="http://schemas.microsoft.com/office/drawing/2014/chart" uri="{C3380CC4-5D6E-409C-BE32-E72D297353CC}">
              <c16:uniqueId val="{00000000-1EA9-43B6-B584-C6F42B03754A}"/>
            </c:ext>
          </c:extLst>
        </c:ser>
        <c:dLbls>
          <c:showLegendKey val="0"/>
          <c:showVal val="0"/>
          <c:showCatName val="0"/>
          <c:showSerName val="0"/>
          <c:showPercent val="0"/>
          <c:showBubbleSize val="0"/>
        </c:dLbls>
        <c:gapWidth val="150"/>
        <c:axId val="405196496"/>
        <c:axId val="405194528"/>
      </c:barChart>
      <c:catAx>
        <c:axId val="4051964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194528"/>
        <c:auto val="1"/>
        <c:lblAlgn val="ctr"/>
        <c:lblOffset val="100"/>
        <c:noMultiLvlLbl val="0"/>
      </c:catAx>
      <c:valAx>
        <c:axId val="40519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196496"/>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349248</xdr:colOff>
      <xdr:row>10</xdr:row>
      <xdr:rowOff>71436</xdr:rowOff>
    </xdr:from>
    <xdr:to>
      <xdr:col>32</xdr:col>
      <xdr:colOff>508880</xdr:colOff>
      <xdr:row>99</xdr:row>
      <xdr:rowOff>33020</xdr:rowOff>
    </xdr:to>
    <xdr:grpSp>
      <xdr:nvGrpSpPr>
        <xdr:cNvPr id="15" name="Group 14">
          <a:extLst>
            <a:ext uri="{FF2B5EF4-FFF2-40B4-BE49-F238E27FC236}">
              <a16:creationId xmlns:a16="http://schemas.microsoft.com/office/drawing/2014/main" id="{9022ECDE-87FD-4FD7-BE0F-485922745962}"/>
            </a:ext>
          </a:extLst>
        </xdr:cNvPr>
        <xdr:cNvGrpSpPr/>
      </xdr:nvGrpSpPr>
      <xdr:grpSpPr>
        <a:xfrm>
          <a:off x="2158998" y="1976436"/>
          <a:ext cx="17653882" cy="16916084"/>
          <a:chOff x="604058" y="579436"/>
          <a:chExt cx="17783674" cy="16916084"/>
        </a:xfrm>
      </xdr:grpSpPr>
      <xdr:graphicFrame macro="">
        <xdr:nvGraphicFramePr>
          <xdr:cNvPr id="2" name="Chart 1">
            <a:extLst>
              <a:ext uri="{FF2B5EF4-FFF2-40B4-BE49-F238E27FC236}">
                <a16:creationId xmlns:a16="http://schemas.microsoft.com/office/drawing/2014/main" id="{71B33815-7F8C-4243-97AB-BD549E6596D8}"/>
              </a:ext>
            </a:extLst>
          </xdr:cNvPr>
          <xdr:cNvGraphicFramePr>
            <a:graphicFrameLocks/>
          </xdr:cNvGraphicFramePr>
        </xdr:nvGraphicFramePr>
        <xdr:xfrm>
          <a:off x="628673" y="14478000"/>
          <a:ext cx="4846320" cy="301752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2E4C9AFB-80E5-44F6-A6C3-E23BFE8E8D8A}"/>
              </a:ext>
            </a:extLst>
          </xdr:cNvPr>
          <xdr:cNvGraphicFramePr>
            <a:graphicFrameLocks/>
          </xdr:cNvGraphicFramePr>
        </xdr:nvGraphicFramePr>
        <xdr:xfrm>
          <a:off x="12552602" y="579436"/>
          <a:ext cx="5835130" cy="36576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DCDDCBAA-4B61-4582-AA88-B8C7CC47AA9B}"/>
              </a:ext>
            </a:extLst>
          </xdr:cNvPr>
          <xdr:cNvGraphicFramePr>
            <a:graphicFrameLocks/>
          </xdr:cNvGraphicFramePr>
        </xdr:nvGraphicFramePr>
        <xdr:xfrm>
          <a:off x="606424" y="8128000"/>
          <a:ext cx="5835130" cy="45720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0" name="Chart 9">
            <a:extLst>
              <a:ext uri="{FF2B5EF4-FFF2-40B4-BE49-F238E27FC236}">
                <a16:creationId xmlns:a16="http://schemas.microsoft.com/office/drawing/2014/main" id="{32FCB6E8-ECCF-4CEE-91FC-84AFC4EEF3B0}"/>
              </a:ext>
            </a:extLst>
          </xdr:cNvPr>
          <xdr:cNvGraphicFramePr>
            <a:graphicFrameLocks/>
          </xdr:cNvGraphicFramePr>
        </xdr:nvGraphicFramePr>
        <xdr:xfrm>
          <a:off x="6568662" y="4341810"/>
          <a:ext cx="5835130" cy="36576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1" name="Chart 10">
            <a:extLst>
              <a:ext uri="{FF2B5EF4-FFF2-40B4-BE49-F238E27FC236}">
                <a16:creationId xmlns:a16="http://schemas.microsoft.com/office/drawing/2014/main" id="{C2722955-FCFD-4C07-BD6B-CC2541019D12}"/>
              </a:ext>
            </a:extLst>
          </xdr:cNvPr>
          <xdr:cNvGraphicFramePr>
            <a:graphicFrameLocks/>
          </xdr:cNvGraphicFramePr>
        </xdr:nvGraphicFramePr>
        <xdr:xfrm>
          <a:off x="6578182" y="587374"/>
          <a:ext cx="5835130" cy="36576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2" name="Chart 11">
            <a:extLst>
              <a:ext uri="{FF2B5EF4-FFF2-40B4-BE49-F238E27FC236}">
                <a16:creationId xmlns:a16="http://schemas.microsoft.com/office/drawing/2014/main" id="{1093ADDF-537D-46F3-9BC1-5451882567E8}"/>
              </a:ext>
            </a:extLst>
          </xdr:cNvPr>
          <xdr:cNvGraphicFramePr>
            <a:graphicFrameLocks/>
          </xdr:cNvGraphicFramePr>
        </xdr:nvGraphicFramePr>
        <xdr:xfrm>
          <a:off x="604058" y="4333875"/>
          <a:ext cx="5835130" cy="3657600"/>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14" name="Chart 13">
            <a:extLst>
              <a:ext uri="{FF2B5EF4-FFF2-40B4-BE49-F238E27FC236}">
                <a16:creationId xmlns:a16="http://schemas.microsoft.com/office/drawing/2014/main" id="{A6CE8C28-5A69-40AF-A42E-F34CBF067246}"/>
              </a:ext>
            </a:extLst>
          </xdr:cNvPr>
          <xdr:cNvGraphicFramePr>
            <a:graphicFrameLocks/>
          </xdr:cNvGraphicFramePr>
        </xdr:nvGraphicFramePr>
        <xdr:xfrm>
          <a:off x="612676" y="587374"/>
          <a:ext cx="5835130" cy="3657600"/>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editAs="oneCell">
    <xdr:from>
      <xdr:col>0</xdr:col>
      <xdr:colOff>0</xdr:colOff>
      <xdr:row>3</xdr:row>
      <xdr:rowOff>147637</xdr:rowOff>
    </xdr:from>
    <xdr:to>
      <xdr:col>3</xdr:col>
      <xdr:colOff>57150</xdr:colOff>
      <xdr:row>15</xdr:row>
      <xdr:rowOff>171450</xdr:rowOff>
    </xdr:to>
    <mc:AlternateContent xmlns:mc="http://schemas.openxmlformats.org/markup-compatibility/2006">
      <mc:Choice xmlns:a14="http://schemas.microsoft.com/office/drawing/2010/main" Requires="a14">
        <xdr:graphicFrame macro="">
          <xdr:nvGraphicFramePr>
            <xdr:cNvPr id="16" name="Make">
              <a:extLst>
                <a:ext uri="{FF2B5EF4-FFF2-40B4-BE49-F238E27FC236}">
                  <a16:creationId xmlns:a16="http://schemas.microsoft.com/office/drawing/2014/main" id="{8BBBB8B9-A876-4435-BA6C-3273C31DF844}"/>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dr:sp macro="" textlink="">
          <xdr:nvSpPr>
            <xdr:cNvPr id="0" name=""/>
            <xdr:cNvSpPr>
              <a:spLocks noTextEdit="1"/>
            </xdr:cNvSpPr>
          </xdr:nvSpPr>
          <xdr:spPr>
            <a:xfrm>
              <a:off x="0" y="719137"/>
              <a:ext cx="1866900" cy="2309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177004</xdr:rowOff>
    </xdr:from>
    <xdr:to>
      <xdr:col>3</xdr:col>
      <xdr:colOff>38100</xdr:colOff>
      <xdr:row>39</xdr:row>
      <xdr:rowOff>19049</xdr:rowOff>
    </xdr:to>
    <mc:AlternateContent xmlns:mc="http://schemas.openxmlformats.org/markup-compatibility/2006">
      <mc:Choice xmlns:a14="http://schemas.microsoft.com/office/drawing/2010/main" Requires="a14">
        <xdr:graphicFrame macro="">
          <xdr:nvGraphicFramePr>
            <xdr:cNvPr id="17" name="Model">
              <a:extLst>
                <a:ext uri="{FF2B5EF4-FFF2-40B4-BE49-F238E27FC236}">
                  <a16:creationId xmlns:a16="http://schemas.microsoft.com/office/drawing/2014/main" id="{763D7091-2788-43DC-8E31-1E3F5B9F21CA}"/>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0" y="5320504"/>
              <a:ext cx="1847850" cy="2128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133352</xdr:rowOff>
    </xdr:from>
    <xdr:to>
      <xdr:col>3</xdr:col>
      <xdr:colOff>19050</xdr:colOff>
      <xdr:row>26</xdr:row>
      <xdr:rowOff>171450</xdr:rowOff>
    </xdr:to>
    <mc:AlternateContent xmlns:mc="http://schemas.openxmlformats.org/markup-compatibility/2006">
      <mc:Choice xmlns:a14="http://schemas.microsoft.com/office/drawing/2010/main" Requires="a14">
        <xdr:graphicFrame macro="">
          <xdr:nvGraphicFramePr>
            <xdr:cNvPr id="18" name="Color">
              <a:extLst>
                <a:ext uri="{FF2B5EF4-FFF2-40B4-BE49-F238E27FC236}">
                  <a16:creationId xmlns:a16="http://schemas.microsoft.com/office/drawing/2014/main" id="{2FBC8979-C74D-46E5-A680-D778CB15E7B5}"/>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dr:sp macro="" textlink="">
          <xdr:nvSpPr>
            <xdr:cNvPr id="0" name=""/>
            <xdr:cNvSpPr>
              <a:spLocks noTextEdit="1"/>
            </xdr:cNvSpPr>
          </xdr:nvSpPr>
          <xdr:spPr>
            <a:xfrm>
              <a:off x="0" y="3181352"/>
              <a:ext cx="1828800" cy="19430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166687</xdr:colOff>
      <xdr:row>30</xdr:row>
      <xdr:rowOff>47625</xdr:rowOff>
    </xdr:from>
    <xdr:to>
      <xdr:col>32</xdr:col>
      <xdr:colOff>538162</xdr:colOff>
      <xdr:row>49</xdr:row>
      <xdr:rowOff>85725</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199548</xdr:colOff>
      <xdr:row>3</xdr:row>
      <xdr:rowOff>166687</xdr:rowOff>
    </xdr:from>
    <xdr:to>
      <xdr:col>8</xdr:col>
      <xdr:colOff>466248</xdr:colOff>
      <xdr:row>8</xdr:row>
      <xdr:rowOff>128587</xdr:rowOff>
    </xdr:to>
    <xdr:sp macro="" textlink="">
      <xdr:nvSpPr>
        <xdr:cNvPr id="7" name="TextBox 6"/>
        <xdr:cNvSpPr txBox="1"/>
      </xdr:nvSpPr>
      <xdr:spPr>
        <a:xfrm>
          <a:off x="2676048" y="738187"/>
          <a:ext cx="2743200" cy="91440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latin typeface="Arial Black" panose="020B0A04020102020204" pitchFamily="34" charset="0"/>
            </a:rPr>
            <a:t>Total Cars</a:t>
          </a:r>
        </a:p>
        <a:p>
          <a:pPr algn="ctr"/>
          <a:r>
            <a:rPr lang="en-US" sz="2000">
              <a:latin typeface="Arial Black" panose="020B0A04020102020204" pitchFamily="34" charset="0"/>
            </a:rPr>
            <a:t>24</a:t>
          </a:r>
        </a:p>
      </xdr:txBody>
    </xdr:sp>
    <xdr:clientData/>
  </xdr:twoCellAnchor>
  <xdr:twoCellAnchor>
    <xdr:from>
      <xdr:col>10</xdr:col>
      <xdr:colOff>165734</xdr:colOff>
      <xdr:row>3</xdr:row>
      <xdr:rowOff>95250</xdr:rowOff>
    </xdr:from>
    <xdr:to>
      <xdr:col>14</xdr:col>
      <xdr:colOff>432434</xdr:colOff>
      <xdr:row>8</xdr:row>
      <xdr:rowOff>57150</xdr:rowOff>
    </xdr:to>
    <xdr:sp macro="" textlink="">
      <xdr:nvSpPr>
        <xdr:cNvPr id="13" name="TextBox 12"/>
        <xdr:cNvSpPr txBox="1"/>
      </xdr:nvSpPr>
      <xdr:spPr>
        <a:xfrm>
          <a:off x="6356984" y="666750"/>
          <a:ext cx="27432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latin typeface="Arial Black" panose="020B0A04020102020204" pitchFamily="34" charset="0"/>
            </a:rPr>
            <a:t>Average Mileage</a:t>
          </a:r>
        </a:p>
        <a:p>
          <a:pPr algn="ctr"/>
          <a:r>
            <a:rPr lang="en-US" sz="2000">
              <a:latin typeface="Arial Black" panose="020B0A04020102020204" pitchFamily="34" charset="0"/>
            </a:rPr>
            <a:t>83,802.79</a:t>
          </a:r>
        </a:p>
        <a:p>
          <a:pPr algn="ctr"/>
          <a:endParaRPr lang="en-US" sz="1100"/>
        </a:p>
      </xdr:txBody>
    </xdr:sp>
    <xdr:clientData/>
  </xdr:twoCellAnchor>
  <xdr:twoCellAnchor>
    <xdr:from>
      <xdr:col>16</xdr:col>
      <xdr:colOff>131920</xdr:colOff>
      <xdr:row>3</xdr:row>
      <xdr:rowOff>71437</xdr:rowOff>
    </xdr:from>
    <xdr:to>
      <xdr:col>21</xdr:col>
      <xdr:colOff>419575</xdr:colOff>
      <xdr:row>8</xdr:row>
      <xdr:rowOff>33337</xdr:rowOff>
    </xdr:to>
    <xdr:sp macro="" textlink="">
      <xdr:nvSpPr>
        <xdr:cNvPr id="21" name="TextBox 20"/>
        <xdr:cNvSpPr txBox="1"/>
      </xdr:nvSpPr>
      <xdr:spPr>
        <a:xfrm>
          <a:off x="10037920" y="642937"/>
          <a:ext cx="338328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latin typeface="Arial Black" panose="020B0A04020102020204" pitchFamily="34" charset="0"/>
            </a:rPr>
            <a:t>Average</a:t>
          </a:r>
          <a:r>
            <a:rPr lang="en-US" sz="2000" baseline="0">
              <a:latin typeface="Arial Black" panose="020B0A04020102020204" pitchFamily="34" charset="0"/>
            </a:rPr>
            <a:t> Cost</a:t>
          </a:r>
        </a:p>
        <a:p>
          <a:pPr algn="ctr"/>
          <a:r>
            <a:rPr lang="en-US" sz="2000" baseline="0">
              <a:latin typeface="Arial Black" panose="020B0A04020102020204" pitchFamily="34" charset="0"/>
            </a:rPr>
            <a:t>$2,756.25</a:t>
          </a:r>
          <a:endParaRPr lang="en-US" sz="2000">
            <a:latin typeface="Arial Black" panose="020B0A04020102020204" pitchFamily="34" charset="0"/>
          </a:endParaRPr>
        </a:p>
      </xdr:txBody>
    </xdr:sp>
    <xdr:clientData/>
  </xdr:twoCellAnchor>
  <xdr:twoCellAnchor>
    <xdr:from>
      <xdr:col>23</xdr:col>
      <xdr:colOff>119062</xdr:colOff>
      <xdr:row>3</xdr:row>
      <xdr:rowOff>95251</xdr:rowOff>
    </xdr:from>
    <xdr:to>
      <xdr:col>28</xdr:col>
      <xdr:colOff>223837</xdr:colOff>
      <xdr:row>8</xdr:row>
      <xdr:rowOff>57151</xdr:rowOff>
    </xdr:to>
    <xdr:sp macro="" textlink="">
      <xdr:nvSpPr>
        <xdr:cNvPr id="22" name="TextBox 21"/>
        <xdr:cNvSpPr txBox="1"/>
      </xdr:nvSpPr>
      <xdr:spPr>
        <a:xfrm>
          <a:off x="14358937" y="666751"/>
          <a:ext cx="3200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latin typeface="Arial Black" panose="020B0A04020102020204" pitchFamily="34" charset="0"/>
            </a:rPr>
            <a:t>Total </a:t>
          </a:r>
          <a:r>
            <a:rPr lang="en-US" sz="2000" baseline="0">
              <a:latin typeface="Arial Black" panose="020B0A04020102020204" pitchFamily="34" charset="0"/>
            </a:rPr>
            <a:t> Profit</a:t>
          </a:r>
        </a:p>
        <a:p>
          <a:pPr algn="ctr"/>
          <a:r>
            <a:rPr lang="en-US" sz="2000" baseline="0">
              <a:latin typeface="Arial Black" panose="020B0A04020102020204" pitchFamily="34" charset="0"/>
            </a:rPr>
            <a:t>$11,958</a:t>
          </a:r>
          <a:endParaRPr lang="en-US" sz="2000">
            <a:latin typeface="Arial Black" panose="020B0A040201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576262</xdr:colOff>
      <xdr:row>0</xdr:row>
      <xdr:rowOff>14287</xdr:rowOff>
    </xdr:from>
    <xdr:to>
      <xdr:col>10</xdr:col>
      <xdr:colOff>276225</xdr:colOff>
      <xdr:row>13</xdr:row>
      <xdr:rowOff>171451</xdr:rowOff>
    </xdr:to>
    <xdr:graphicFrame macro="">
      <xdr:nvGraphicFramePr>
        <xdr:cNvPr id="3" name="Chart 2">
          <a:extLst>
            <a:ext uri="{FF2B5EF4-FFF2-40B4-BE49-F238E27FC236}">
              <a16:creationId xmlns:a16="http://schemas.microsoft.com/office/drawing/2014/main" id="{E6AF6758-7F6E-410A-93FD-385CF21D0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223837</xdr:colOff>
      <xdr:row>14</xdr:row>
      <xdr:rowOff>71437</xdr:rowOff>
    </xdr:from>
    <xdr:to>
      <xdr:col>13</xdr:col>
      <xdr:colOff>66675</xdr:colOff>
      <xdr:row>27</xdr:row>
      <xdr:rowOff>171450</xdr:rowOff>
    </xdr:to>
    <xdr:graphicFrame macro="">
      <xdr:nvGraphicFramePr>
        <xdr:cNvPr id="4" name="Chart 3">
          <a:extLst>
            <a:ext uri="{FF2B5EF4-FFF2-40B4-BE49-F238E27FC236}">
              <a16:creationId xmlns:a16="http://schemas.microsoft.com/office/drawing/2014/main" id="{3A0DADDB-B938-4F28-BDA6-5770BACE9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233362</xdr:colOff>
      <xdr:row>28</xdr:row>
      <xdr:rowOff>61912</xdr:rowOff>
    </xdr:from>
    <xdr:to>
      <xdr:col>13</xdr:col>
      <xdr:colOff>85725</xdr:colOff>
      <xdr:row>42</xdr:row>
      <xdr:rowOff>104775</xdr:rowOff>
    </xdr:to>
    <xdr:graphicFrame macro="">
      <xdr:nvGraphicFramePr>
        <xdr:cNvPr id="5" name="Chart 4">
          <a:extLst>
            <a:ext uri="{FF2B5EF4-FFF2-40B4-BE49-F238E27FC236}">
              <a16:creationId xmlns:a16="http://schemas.microsoft.com/office/drawing/2014/main" id="{97E7A996-51D7-4F31-8913-B9D5041E0D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747712</xdr:colOff>
      <xdr:row>42</xdr:row>
      <xdr:rowOff>119062</xdr:rowOff>
    </xdr:from>
    <xdr:to>
      <xdr:col>14</xdr:col>
      <xdr:colOff>204787</xdr:colOff>
      <xdr:row>57</xdr:row>
      <xdr:rowOff>4762</xdr:rowOff>
    </xdr:to>
    <xdr:graphicFrame macro="">
      <xdr:nvGraphicFramePr>
        <xdr:cNvPr id="6" name="Chart 5">
          <a:extLst>
            <a:ext uri="{FF2B5EF4-FFF2-40B4-BE49-F238E27FC236}">
              <a16:creationId xmlns:a16="http://schemas.microsoft.com/office/drawing/2014/main" id="{A0E981D1-FC0D-4259-9BEC-6A4ED396E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395287</xdr:colOff>
      <xdr:row>57</xdr:row>
      <xdr:rowOff>71437</xdr:rowOff>
    </xdr:from>
    <xdr:to>
      <xdr:col>11</xdr:col>
      <xdr:colOff>519112</xdr:colOff>
      <xdr:row>71</xdr:row>
      <xdr:rowOff>147637</xdr:rowOff>
    </xdr:to>
    <xdr:graphicFrame macro="">
      <xdr:nvGraphicFramePr>
        <xdr:cNvPr id="7" name="Chart 6">
          <a:extLst>
            <a:ext uri="{FF2B5EF4-FFF2-40B4-BE49-F238E27FC236}">
              <a16:creationId xmlns:a16="http://schemas.microsoft.com/office/drawing/2014/main" id="{27374107-ECFE-45E6-84FB-2A6F27268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280987</xdr:colOff>
      <xdr:row>72</xdr:row>
      <xdr:rowOff>90487</xdr:rowOff>
    </xdr:from>
    <xdr:to>
      <xdr:col>13</xdr:col>
      <xdr:colOff>114300</xdr:colOff>
      <xdr:row>87</xdr:row>
      <xdr:rowOff>180975</xdr:rowOff>
    </xdr:to>
    <xdr:graphicFrame macro="">
      <xdr:nvGraphicFramePr>
        <xdr:cNvPr id="8" name="Chart 7">
          <a:extLst>
            <a:ext uri="{FF2B5EF4-FFF2-40B4-BE49-F238E27FC236}">
              <a16:creationId xmlns:a16="http://schemas.microsoft.com/office/drawing/2014/main" id="{3DCCEEE3-2F15-4991-9724-12E4EE42B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423862</xdr:colOff>
      <xdr:row>89</xdr:row>
      <xdr:rowOff>42862</xdr:rowOff>
    </xdr:from>
    <xdr:to>
      <xdr:col>12</xdr:col>
      <xdr:colOff>14287</xdr:colOff>
      <xdr:row>103</xdr:row>
      <xdr:rowOff>119062</xdr:rowOff>
    </xdr:to>
    <xdr:graphicFrame macro="">
      <xdr:nvGraphicFramePr>
        <xdr:cNvPr id="9" name="Chart 8">
          <a:extLst>
            <a:ext uri="{FF2B5EF4-FFF2-40B4-BE49-F238E27FC236}">
              <a16:creationId xmlns:a16="http://schemas.microsoft.com/office/drawing/2014/main" id="{E1CA8EA1-139B-422F-B647-72E9F1D93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33336</xdr:colOff>
      <xdr:row>103</xdr:row>
      <xdr:rowOff>61911</xdr:rowOff>
    </xdr:from>
    <xdr:to>
      <xdr:col>15</xdr:col>
      <xdr:colOff>38100</xdr:colOff>
      <xdr:row>119</xdr:row>
      <xdr:rowOff>180974</xdr:rowOff>
    </xdr:to>
    <xdr:graphicFrame macro="">
      <xdr:nvGraphicFramePr>
        <xdr:cNvPr id="10" name="Chart 9">
          <a:extLst>
            <a:ext uri="{FF2B5EF4-FFF2-40B4-BE49-F238E27FC236}">
              <a16:creationId xmlns:a16="http://schemas.microsoft.com/office/drawing/2014/main" id="{84757C77-ED21-4A2E-B531-8D7310053F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242887</xdr:colOff>
      <xdr:row>120</xdr:row>
      <xdr:rowOff>4762</xdr:rowOff>
    </xdr:from>
    <xdr:to>
      <xdr:col>12</xdr:col>
      <xdr:colOff>166687</xdr:colOff>
      <xdr:row>134</xdr:row>
      <xdr:rowOff>80962</xdr:rowOff>
    </xdr:to>
    <xdr:graphicFrame macro="">
      <xdr:nvGraphicFramePr>
        <xdr:cNvPr id="11" name="Chart 10">
          <a:extLst>
            <a:ext uri="{FF2B5EF4-FFF2-40B4-BE49-F238E27FC236}">
              <a16:creationId xmlns:a16="http://schemas.microsoft.com/office/drawing/2014/main" id="{7D6BA57A-2833-4934-AB4A-809F8A1194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80962</xdr:colOff>
      <xdr:row>3</xdr:row>
      <xdr:rowOff>0</xdr:rowOff>
    </xdr:from>
    <xdr:to>
      <xdr:col>10</xdr:col>
      <xdr:colOff>385762</xdr:colOff>
      <xdr:row>17</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Prince Osei Tutu" refreshedDate="45393.714904976849" createdVersion="7" refreshedVersion="7" minRefreshableVersion="3" recordCount="24">
  <cacheSource type="worksheet">
    <worksheetSource ref="A1:G25" sheet="Sheet1"/>
  </cacheSource>
  <cacheFields count="7">
    <cacheField name="Make" numFmtId="0">
      <sharedItems count="6">
        <s v="Honda"/>
        <s v="Toyota"/>
        <s v="Nissan"/>
        <s v="Ford"/>
        <s v="Chevrolet"/>
        <s v="Dodge"/>
      </sharedItems>
    </cacheField>
    <cacheField name="Model" numFmtId="0">
      <sharedItems count="15">
        <s v="Accord"/>
        <s v="Camry"/>
        <s v="Altima"/>
        <s v="Corolla"/>
        <s v="Civic"/>
        <s v="F-150"/>
        <s v="Silverado"/>
        <s v="Impala"/>
        <s v="Malibu"/>
        <s v="Escape"/>
        <s v="Mustang"/>
        <s v="CRV"/>
        <s v="Maxima"/>
        <s v="Fusion"/>
        <s v="Charger"/>
      </sharedItems>
    </cacheField>
    <cacheField name="Color" numFmtId="0">
      <sharedItems count="6">
        <s v="Red"/>
        <s v="Blue"/>
        <s v="Silver"/>
        <s v="Black"/>
        <s v="Green"/>
        <s v="White"/>
      </sharedItems>
    </cacheField>
    <cacheField name="Mileage" numFmtId="165">
      <sharedItems containsSemiMixedTypes="0" containsString="0" containsNumber="1" containsInteger="1" minValue="34853" maxValue="140811" count="24">
        <n v="63512"/>
        <n v="95135"/>
        <n v="101354"/>
        <n v="75006"/>
        <n v="69847"/>
        <n v="55233"/>
        <n v="87278"/>
        <n v="130684"/>
        <n v="59169"/>
        <n v="138789"/>
        <n v="89073"/>
        <n v="109231"/>
        <n v="87675"/>
        <n v="140811"/>
        <n v="139300"/>
        <n v="63259"/>
        <n v="40826"/>
        <n v="41560"/>
        <n v="49326"/>
        <n v="101856"/>
        <n v="42542"/>
        <n v="34853"/>
        <n v="58173"/>
        <n v="136775"/>
      </sharedItems>
    </cacheField>
    <cacheField name="Price" numFmtId="164">
      <sharedItems containsSemiMixedTypes="0" containsString="0" containsNumber="1" containsInteger="1" minValue="2000" maxValue="4959"/>
    </cacheField>
    <cacheField name="Cost" numFmtId="164">
      <sharedItems containsSemiMixedTypes="0" containsString="0" containsNumber="1" containsInteger="1" minValue="1500" maxValue="4500"/>
    </cacheField>
    <cacheField name="Profit" numFmtId="164">
      <sharedItems containsSemiMixedTypes="0" containsString="0" containsNumber="1" containsInteger="1" minValue="124" maxValue="1000"/>
    </cacheField>
  </cacheFields>
  <extLst>
    <ext xmlns:x14="http://schemas.microsoft.com/office/spreadsheetml/2009/9/main" uri="{725AE2AE-9491-48be-B2B4-4EB974FC3084}">
      <x14:pivotCacheDefinition pivotCacheId="1045677799"/>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5415.656741435188" createdVersion="6" refreshedVersion="6" minRefreshableVersion="3" recordCount="24">
  <cacheSource type="worksheet">
    <worksheetSource ref="B1:H25" sheet="Car Inventory"/>
  </cacheSource>
  <cacheFields count="7">
    <cacheField name="Make" numFmtId="0">
      <sharedItems count="6">
        <s v="Honda"/>
        <s v="Toyota"/>
        <s v="Nissan"/>
        <s v="Ford"/>
        <s v="Chevrolet"/>
        <s v="Dodge"/>
      </sharedItems>
    </cacheField>
    <cacheField name="Model" numFmtId="0">
      <sharedItems count="15">
        <s v="Accord"/>
        <s v="Camry"/>
        <s v="Altima"/>
        <s v="Corolla"/>
        <s v="Civic"/>
        <s v="F-150"/>
        <s v="Silverado"/>
        <s v="Impala"/>
        <s v="Malibu"/>
        <s v="Escape"/>
        <s v="Mustang"/>
        <s v="CRV"/>
        <s v="Maxima"/>
        <s v="Fusion"/>
        <s v="Charger"/>
      </sharedItems>
    </cacheField>
    <cacheField name="Color" numFmtId="0">
      <sharedItems count="6">
        <s v="Red"/>
        <s v="Blue"/>
        <s v="Silver"/>
        <s v="Black"/>
        <s v="Green"/>
        <s v="White"/>
      </sharedItems>
    </cacheField>
    <cacheField name="Mileage" numFmtId="165">
      <sharedItems containsSemiMixedTypes="0" containsString="0" containsNumber="1" containsInteger="1" minValue="34853" maxValue="140811"/>
    </cacheField>
    <cacheField name="Price" numFmtId="164">
      <sharedItems containsSemiMixedTypes="0" containsString="0" containsNumber="1" containsInteger="1" minValue="2000" maxValue="4959"/>
    </cacheField>
    <cacheField name="Cost" numFmtId="164">
      <sharedItems containsSemiMixedTypes="0" containsString="0" containsNumber="1" containsInteger="1" minValue="1500" maxValue="4500"/>
    </cacheField>
    <cacheField name="Profit" numFmtId="164">
      <sharedItems containsSemiMixedTypes="0" containsString="0" containsNumber="1" containsInteger="1" minValue="124" maxValue="1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x v="0"/>
    <n v="4000"/>
    <n v="3000"/>
    <n v="1000"/>
  </r>
  <r>
    <x v="0"/>
    <x v="0"/>
    <x v="1"/>
    <x v="1"/>
    <n v="2500"/>
    <n v="2000"/>
    <n v="500"/>
  </r>
  <r>
    <x v="0"/>
    <x v="0"/>
    <x v="2"/>
    <x v="2"/>
    <n v="2000"/>
    <n v="1500"/>
    <n v="500"/>
  </r>
  <r>
    <x v="1"/>
    <x v="1"/>
    <x v="3"/>
    <x v="3"/>
    <n v="2198"/>
    <n v="1900"/>
    <n v="298"/>
  </r>
  <r>
    <x v="2"/>
    <x v="2"/>
    <x v="4"/>
    <x v="4"/>
    <n v="3826"/>
    <n v="3000"/>
    <n v="826"/>
  </r>
  <r>
    <x v="2"/>
    <x v="2"/>
    <x v="4"/>
    <x v="5"/>
    <n v="2970"/>
    <n v="2500"/>
    <n v="470"/>
  </r>
  <r>
    <x v="1"/>
    <x v="3"/>
    <x v="3"/>
    <x v="6"/>
    <n v="2224"/>
    <n v="2100"/>
    <n v="124"/>
  </r>
  <r>
    <x v="1"/>
    <x v="3"/>
    <x v="1"/>
    <x v="7"/>
    <n v="2798"/>
    <n v="2200"/>
    <n v="598"/>
  </r>
  <r>
    <x v="1"/>
    <x v="3"/>
    <x v="2"/>
    <x v="8"/>
    <n v="2160"/>
    <n v="2000"/>
    <n v="160"/>
  </r>
  <r>
    <x v="0"/>
    <x v="4"/>
    <x v="5"/>
    <x v="9"/>
    <n v="2723"/>
    <n v="1900"/>
    <n v="823"/>
  </r>
  <r>
    <x v="3"/>
    <x v="5"/>
    <x v="3"/>
    <x v="10"/>
    <n v="3950"/>
    <n v="3000"/>
    <n v="950"/>
  </r>
  <r>
    <x v="4"/>
    <x v="6"/>
    <x v="4"/>
    <x v="11"/>
    <n v="4959"/>
    <n v="4500"/>
    <n v="459"/>
  </r>
  <r>
    <x v="4"/>
    <x v="7"/>
    <x v="2"/>
    <x v="12"/>
    <n v="3791"/>
    <n v="3500"/>
    <n v="291"/>
  </r>
  <r>
    <x v="4"/>
    <x v="7"/>
    <x v="5"/>
    <x v="13"/>
    <n v="2340"/>
    <n v="2000"/>
    <n v="340"/>
  </r>
  <r>
    <x v="4"/>
    <x v="8"/>
    <x v="5"/>
    <x v="14"/>
    <n v="3361"/>
    <n v="3000"/>
    <n v="361"/>
  </r>
  <r>
    <x v="3"/>
    <x v="9"/>
    <x v="3"/>
    <x v="15"/>
    <n v="3196"/>
    <n v="3050"/>
    <n v="146"/>
  </r>
  <r>
    <x v="3"/>
    <x v="9"/>
    <x v="0"/>
    <x v="16"/>
    <n v="4397"/>
    <n v="3900"/>
    <n v="497"/>
  </r>
  <r>
    <x v="3"/>
    <x v="10"/>
    <x v="2"/>
    <x v="17"/>
    <n v="3706"/>
    <n v="3100"/>
    <n v="606"/>
  </r>
  <r>
    <x v="0"/>
    <x v="11"/>
    <x v="1"/>
    <x v="18"/>
    <n v="4745"/>
    <n v="4100"/>
    <n v="645"/>
  </r>
  <r>
    <x v="2"/>
    <x v="12"/>
    <x v="0"/>
    <x v="19"/>
    <n v="2914"/>
    <n v="2500"/>
    <n v="414"/>
  </r>
  <r>
    <x v="3"/>
    <x v="13"/>
    <x v="3"/>
    <x v="20"/>
    <n v="2659"/>
    <n v="2100"/>
    <n v="559"/>
  </r>
  <r>
    <x v="5"/>
    <x v="14"/>
    <x v="2"/>
    <x v="21"/>
    <n v="4349"/>
    <n v="3500"/>
    <n v="849"/>
  </r>
  <r>
    <x v="5"/>
    <x v="14"/>
    <x v="2"/>
    <x v="22"/>
    <n v="4252"/>
    <n v="4000"/>
    <n v="252"/>
  </r>
  <r>
    <x v="5"/>
    <x v="14"/>
    <x v="3"/>
    <x v="23"/>
    <n v="2090"/>
    <n v="1800"/>
    <n v="290"/>
  </r>
</pivotCacheRecords>
</file>

<file path=xl/pivotCache/pivotCacheRecords2.xml><?xml version="1.0" encoding="utf-8"?>
<pivotCacheRecords xmlns="http://schemas.openxmlformats.org/spreadsheetml/2006/main" xmlns:r="http://schemas.openxmlformats.org/officeDocument/2006/relationships" count="24">
  <r>
    <x v="0"/>
    <x v="0"/>
    <x v="0"/>
    <n v="63512"/>
    <n v="4000"/>
    <n v="3000"/>
    <n v="1000"/>
  </r>
  <r>
    <x v="0"/>
    <x v="0"/>
    <x v="1"/>
    <n v="95135"/>
    <n v="2500"/>
    <n v="2000"/>
    <n v="500"/>
  </r>
  <r>
    <x v="0"/>
    <x v="0"/>
    <x v="2"/>
    <n v="101354"/>
    <n v="2000"/>
    <n v="1500"/>
    <n v="500"/>
  </r>
  <r>
    <x v="1"/>
    <x v="1"/>
    <x v="3"/>
    <n v="75006"/>
    <n v="2198"/>
    <n v="1900"/>
    <n v="298"/>
  </r>
  <r>
    <x v="2"/>
    <x v="2"/>
    <x v="4"/>
    <n v="69847"/>
    <n v="3826"/>
    <n v="3000"/>
    <n v="826"/>
  </r>
  <r>
    <x v="2"/>
    <x v="2"/>
    <x v="4"/>
    <n v="55233"/>
    <n v="2970"/>
    <n v="2500"/>
    <n v="470"/>
  </r>
  <r>
    <x v="1"/>
    <x v="3"/>
    <x v="3"/>
    <n v="87278"/>
    <n v="2224"/>
    <n v="2100"/>
    <n v="124"/>
  </r>
  <r>
    <x v="1"/>
    <x v="3"/>
    <x v="1"/>
    <n v="130684"/>
    <n v="2798"/>
    <n v="2200"/>
    <n v="598"/>
  </r>
  <r>
    <x v="1"/>
    <x v="3"/>
    <x v="2"/>
    <n v="59169"/>
    <n v="2160"/>
    <n v="2000"/>
    <n v="160"/>
  </r>
  <r>
    <x v="0"/>
    <x v="4"/>
    <x v="5"/>
    <n v="138789"/>
    <n v="2723"/>
    <n v="1900"/>
    <n v="823"/>
  </r>
  <r>
    <x v="3"/>
    <x v="5"/>
    <x v="3"/>
    <n v="89073"/>
    <n v="3950"/>
    <n v="3000"/>
    <n v="950"/>
  </r>
  <r>
    <x v="4"/>
    <x v="6"/>
    <x v="4"/>
    <n v="109231"/>
    <n v="4959"/>
    <n v="4500"/>
    <n v="459"/>
  </r>
  <r>
    <x v="4"/>
    <x v="7"/>
    <x v="2"/>
    <n v="87675"/>
    <n v="3791"/>
    <n v="3500"/>
    <n v="291"/>
  </r>
  <r>
    <x v="4"/>
    <x v="7"/>
    <x v="5"/>
    <n v="140811"/>
    <n v="2340"/>
    <n v="2000"/>
    <n v="340"/>
  </r>
  <r>
    <x v="4"/>
    <x v="8"/>
    <x v="5"/>
    <n v="139300"/>
    <n v="3361"/>
    <n v="3000"/>
    <n v="361"/>
  </r>
  <r>
    <x v="3"/>
    <x v="9"/>
    <x v="3"/>
    <n v="63259"/>
    <n v="3196"/>
    <n v="3050"/>
    <n v="146"/>
  </r>
  <r>
    <x v="3"/>
    <x v="9"/>
    <x v="0"/>
    <n v="40826"/>
    <n v="4397"/>
    <n v="3900"/>
    <n v="497"/>
  </r>
  <r>
    <x v="3"/>
    <x v="10"/>
    <x v="2"/>
    <n v="41560"/>
    <n v="3706"/>
    <n v="3100"/>
    <n v="606"/>
  </r>
  <r>
    <x v="0"/>
    <x v="11"/>
    <x v="1"/>
    <n v="49326"/>
    <n v="4745"/>
    <n v="4100"/>
    <n v="645"/>
  </r>
  <r>
    <x v="2"/>
    <x v="12"/>
    <x v="0"/>
    <n v="101856"/>
    <n v="2914"/>
    <n v="2500"/>
    <n v="414"/>
  </r>
  <r>
    <x v="3"/>
    <x v="13"/>
    <x v="3"/>
    <n v="42542"/>
    <n v="2659"/>
    <n v="2100"/>
    <n v="559"/>
  </r>
  <r>
    <x v="5"/>
    <x v="14"/>
    <x v="2"/>
    <n v="34853"/>
    <n v="4349"/>
    <n v="3500"/>
    <n v="849"/>
  </r>
  <r>
    <x v="5"/>
    <x v="14"/>
    <x v="2"/>
    <n v="58173"/>
    <n v="4252"/>
    <n v="4000"/>
    <n v="252"/>
  </r>
  <r>
    <x v="5"/>
    <x v="14"/>
    <x v="3"/>
    <n v="136775"/>
    <n v="2090"/>
    <n v="1800"/>
    <n v="2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Row Lables">
  <location ref="Q7:R14" firstHeaderRow="1" firstDataRow="1" firstDataCol="1"/>
  <pivotFields count="7">
    <pivotField axis="axisRow" showAll="0" sortType="descending">
      <items count="7">
        <item sd="0" x="4"/>
        <item sd="0" x="5"/>
        <item sd="0" x="3"/>
        <item sd="0" x="0"/>
        <item sd="0" x="2"/>
        <item sd="0" x="1"/>
        <item t="default"/>
      </items>
      <autoSortScope>
        <pivotArea dataOnly="0" outline="0" fieldPosition="0">
          <references count="1">
            <reference field="4294967294" count="1" selected="0">
              <x v="0"/>
            </reference>
          </references>
        </pivotArea>
      </autoSortScope>
    </pivotField>
    <pivotField axis="axisRow" showAll="0">
      <items count="16">
        <item x="0"/>
        <item x="2"/>
        <item x="1"/>
        <item x="14"/>
        <item x="4"/>
        <item x="3"/>
        <item x="11"/>
        <item x="9"/>
        <item x="5"/>
        <item x="13"/>
        <item x="7"/>
        <item x="8"/>
        <item x="12"/>
        <item x="10"/>
        <item x="6"/>
        <item t="default"/>
      </items>
    </pivotField>
    <pivotField showAll="0"/>
    <pivotField numFmtId="165" showAll="0"/>
    <pivotField numFmtId="164" showAll="0"/>
    <pivotField numFmtId="164" showAll="0"/>
    <pivotField dataField="1" numFmtId="164" showAll="0"/>
  </pivotFields>
  <rowFields count="2">
    <field x="0"/>
    <field x="1"/>
  </rowFields>
  <rowItems count="7">
    <i>
      <x v="3"/>
    </i>
    <i>
      <x v="2"/>
    </i>
    <i>
      <x v="4"/>
    </i>
    <i>
      <x/>
    </i>
    <i>
      <x v="1"/>
    </i>
    <i>
      <x v="5"/>
    </i>
    <i t="grand">
      <x/>
    </i>
  </rowItems>
  <colItems count="1">
    <i/>
  </colItems>
  <dataFields count="1">
    <dataField name="Profit Per Car" fld="6" baseField="0" baseItem="0" numFmtId="4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Row Lables">
  <location ref="N6:O13" firstHeaderRow="1" firstDataRow="1" firstDataCol="1"/>
  <pivotFields count="7">
    <pivotField axis="axisRow" showAll="0" sortType="descending">
      <items count="7">
        <item sd="0" x="4"/>
        <item sd="0" x="5"/>
        <item sd="0" x="3"/>
        <item sd="0" x="0"/>
        <item sd="0" x="2"/>
        <item sd="0" x="1"/>
        <item t="default"/>
      </items>
      <autoSortScope>
        <pivotArea dataOnly="0" outline="0" fieldPosition="0">
          <references count="1">
            <reference field="4294967294" count="1" selected="0">
              <x v="0"/>
            </reference>
          </references>
        </pivotArea>
      </autoSortScope>
    </pivotField>
    <pivotField axis="axisRow" showAll="0">
      <items count="16">
        <item x="0"/>
        <item x="2"/>
        <item x="1"/>
        <item x="14"/>
        <item x="4"/>
        <item x="3"/>
        <item x="11"/>
        <item x="9"/>
        <item x="5"/>
        <item x="13"/>
        <item x="7"/>
        <item x="8"/>
        <item x="12"/>
        <item x="10"/>
        <item x="6"/>
        <item t="default"/>
      </items>
    </pivotField>
    <pivotField showAll="0"/>
    <pivotField numFmtId="165" showAll="0"/>
    <pivotField numFmtId="164" showAll="0"/>
    <pivotField numFmtId="164" showAll="0"/>
    <pivotField dataField="1" numFmtId="164" showAll="0"/>
  </pivotFields>
  <rowFields count="2">
    <field x="0"/>
    <field x="1"/>
  </rowFields>
  <rowItems count="7">
    <i>
      <x v="3"/>
    </i>
    <i>
      <x v="2"/>
    </i>
    <i>
      <x v="4"/>
    </i>
    <i>
      <x/>
    </i>
    <i>
      <x v="1"/>
    </i>
    <i>
      <x v="5"/>
    </i>
    <i t="grand">
      <x/>
    </i>
  </rowItems>
  <colItems count="1">
    <i/>
  </colItems>
  <dataFields count="1">
    <dataField name="Profit Per Car" fld="6" baseField="0" baseItem="0" numFmtId="4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rofit Per Ca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Row Lables">
  <location ref="A3:B10" firstHeaderRow="1" firstDataRow="1" firstDataCol="1"/>
  <pivotFields count="7">
    <pivotField axis="axisRow" showAll="0" sortType="descending">
      <items count="7">
        <item sd="0" x="4"/>
        <item sd="0" x="5"/>
        <item sd="0" x="3"/>
        <item sd="0" x="0"/>
        <item sd="0" x="2"/>
        <item sd="0" x="1"/>
        <item t="default"/>
      </items>
      <autoSortScope>
        <pivotArea dataOnly="0" outline="0" fieldPosition="0">
          <references count="1">
            <reference field="4294967294" count="1" selected="0">
              <x v="0"/>
            </reference>
          </references>
        </pivotArea>
      </autoSortScope>
    </pivotField>
    <pivotField axis="axisRow" showAll="0">
      <items count="16">
        <item x="0"/>
        <item x="2"/>
        <item x="1"/>
        <item x="14"/>
        <item x="4"/>
        <item x="3"/>
        <item x="11"/>
        <item x="9"/>
        <item x="5"/>
        <item x="13"/>
        <item x="7"/>
        <item x="8"/>
        <item x="12"/>
        <item x="10"/>
        <item x="6"/>
        <item t="default"/>
      </items>
    </pivotField>
    <pivotField showAll="0"/>
    <pivotField numFmtId="165" showAll="0"/>
    <pivotField numFmtId="164" showAll="0"/>
    <pivotField numFmtId="164" showAll="0"/>
    <pivotField dataField="1" numFmtId="164" showAll="0"/>
  </pivotFields>
  <rowFields count="2">
    <field x="0"/>
    <field x="1"/>
  </rowFields>
  <rowItems count="7">
    <i>
      <x v="3"/>
    </i>
    <i>
      <x v="2"/>
    </i>
    <i>
      <x v="4"/>
    </i>
    <i>
      <x/>
    </i>
    <i>
      <x v="1"/>
    </i>
    <i>
      <x v="5"/>
    </i>
    <i t="grand">
      <x/>
    </i>
  </rowItems>
  <colItems count="1">
    <i/>
  </colItems>
  <dataFields count="1">
    <dataField name="Profit Per Car" fld="6" baseField="0" baseItem="0" numFmtId="44"/>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Honda's Most Expensive Ca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21:E124" firstHeaderRow="1" firstDataRow="2" firstDataCol="1"/>
  <pivotFields count="7">
    <pivotField axis="axisRow" showAll="0" sortType="descending">
      <items count="7">
        <item h="1" sd="0" x="4"/>
        <item h="1" sd="0" x="5"/>
        <item h="1" sd="0" x="3"/>
        <item sd="0" x="0"/>
        <item h="1" sd="0" x="2"/>
        <item h="1" sd="0" x="1"/>
        <item t="default"/>
      </items>
      <autoSortScope>
        <pivotArea dataOnly="0" outline="0" fieldPosition="0">
          <references count="2">
            <reference field="4294967294" count="1" selected="0">
              <x v="0"/>
            </reference>
            <reference field="1" count="1" selected="0">
              <x v="0"/>
            </reference>
          </references>
        </pivotArea>
      </autoSortScope>
    </pivotField>
    <pivotField axis="axisCol" showAll="0">
      <items count="16">
        <item x="0"/>
        <item x="2"/>
        <item x="1"/>
        <item x="14"/>
        <item x="4"/>
        <item x="3"/>
        <item x="11"/>
        <item x="9"/>
        <item x="5"/>
        <item x="13"/>
        <item x="7"/>
        <item x="8"/>
        <item x="12"/>
        <item x="10"/>
        <item x="6"/>
        <item t="default"/>
      </items>
    </pivotField>
    <pivotField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dataField="1" numFmtId="164" showAll="0"/>
    <pivotField numFmtId="164" showAll="0"/>
    <pivotField numFmtId="164" showAll="0"/>
  </pivotFields>
  <rowFields count="1">
    <field x="0"/>
  </rowFields>
  <rowItems count="2">
    <i>
      <x v="3"/>
    </i>
    <i t="grand">
      <x/>
    </i>
  </rowItems>
  <colFields count="1">
    <field x="1"/>
  </colFields>
  <colItems count="4">
    <i>
      <x/>
    </i>
    <i>
      <x v="4"/>
    </i>
    <i>
      <x v="6"/>
    </i>
    <i t="grand">
      <x/>
    </i>
  </colItems>
  <dataFields count="1">
    <dataField name="Sum of Price" fld="4" baseField="0" baseItem="0" numFmtId="164"/>
  </dataFields>
  <formats count="1">
    <format dxfId="28">
      <pivotArea outline="0" collapsedLevelsAreSubtotals="1" fieldPosition="0"/>
    </format>
  </format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4"/>
          </reference>
        </references>
      </pivotArea>
    </chartFormat>
    <chartFormat chart="0" format="2" series="1">
      <pivotArea type="data" outline="0" fieldPosition="0">
        <references count="2">
          <reference field="4294967294" count="1" selected="0">
            <x v="0"/>
          </reference>
          <reference field="1" count="1" selected="0">
            <x v="6"/>
          </reference>
        </references>
      </pivotArea>
    </chartFormat>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4"/>
          </reference>
        </references>
      </pivotArea>
    </chartFormat>
    <chartFormat chart="6" format="8"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Most Popular Car per Mak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53:B60" firstHeaderRow="1" firstDataRow="1" firstDataCol="1"/>
  <pivotFields count="7">
    <pivotField axis="axisRow" showAll="0" sortType="descending">
      <items count="7">
        <item sd="0" x="4"/>
        <item sd="0" x="5"/>
        <item sd="0" x="3"/>
        <item sd="0" x="0"/>
        <item sd="0" x="2"/>
        <item sd="0" x="1"/>
        <item t="default"/>
      </items>
      <autoSortScope>
        <pivotArea dataOnly="0" outline="0" fieldPosition="0">
          <references count="1">
            <reference field="4294967294" count="1" selected="0">
              <x v="0"/>
            </reference>
          </references>
        </pivotArea>
      </autoSortScope>
    </pivotField>
    <pivotField showAll="0">
      <items count="16">
        <item x="0"/>
        <item x="2"/>
        <item x="1"/>
        <item x="14"/>
        <item x="4"/>
        <item x="3"/>
        <item x="11"/>
        <item x="9"/>
        <item x="5"/>
        <item x="13"/>
        <item x="7"/>
        <item x="8"/>
        <item x="12"/>
        <item x="10"/>
        <item x="6"/>
        <item t="default"/>
      </items>
    </pivotField>
    <pivotField showAll="0">
      <items count="7">
        <item x="3"/>
        <item x="1"/>
        <item x="4"/>
        <item x="0"/>
        <item x="2"/>
        <item x="5"/>
        <item t="default"/>
      </items>
    </pivotField>
    <pivotField numFmtId="165" showAll="0"/>
    <pivotField dataField="1" numFmtId="164" showAll="0"/>
    <pivotField numFmtId="164" showAll="0"/>
    <pivotField numFmtId="164" showAll="0"/>
  </pivotFields>
  <rowFields count="1">
    <field x="0"/>
  </rowFields>
  <rowItems count="7">
    <i>
      <x v="3"/>
    </i>
    <i>
      <x v="2"/>
    </i>
    <i>
      <x v="5"/>
    </i>
    <i>
      <x/>
    </i>
    <i>
      <x v="4"/>
    </i>
    <i>
      <x v="1"/>
    </i>
    <i t="grand">
      <x/>
    </i>
  </rowItems>
  <colItems count="1">
    <i/>
  </colItems>
  <dataFields count="1">
    <dataField name="Count of Price" fld="4" subtotal="count" baseField="0" baseItem="1" numFmtId="165"/>
  </dataFields>
  <formats count="1">
    <format dxfId="29">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Most Sold Cars Per Pri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3:B20" firstHeaderRow="1" firstDataRow="1" firstDataCol="1"/>
  <pivotFields count="7">
    <pivotField axis="axisRow" showAll="0" sortType="descending">
      <items count="7">
        <item sd="0" x="4"/>
        <item sd="0" x="5"/>
        <item sd="0" x="3"/>
        <item sd="0" x="0"/>
        <item sd="0" x="2"/>
        <item sd="0" x="1"/>
        <item t="default"/>
      </items>
      <autoSortScope>
        <pivotArea dataOnly="0" outline="0" fieldPosition="0">
          <references count="1">
            <reference field="4294967294" count="1" selected="0">
              <x v="0"/>
            </reference>
          </references>
        </pivotArea>
      </autoSortScope>
    </pivotField>
    <pivotField showAll="0">
      <items count="16">
        <item x="0"/>
        <item x="2"/>
        <item x="1"/>
        <item x="14"/>
        <item x="4"/>
        <item x="3"/>
        <item x="11"/>
        <item x="9"/>
        <item x="5"/>
        <item x="13"/>
        <item x="7"/>
        <item x="8"/>
        <item x="12"/>
        <item x="10"/>
        <item x="6"/>
        <item t="default"/>
      </items>
    </pivotField>
    <pivotField showAll="0">
      <items count="7">
        <item x="3"/>
        <item x="1"/>
        <item x="4"/>
        <item x="0"/>
        <item x="2"/>
        <item x="5"/>
        <item t="default"/>
      </items>
    </pivotField>
    <pivotField numFmtId="165" showAll="0"/>
    <pivotField dataField="1" numFmtId="164" showAll="0"/>
    <pivotField numFmtId="164" showAll="0"/>
    <pivotField numFmtId="164" showAll="0"/>
  </pivotFields>
  <rowFields count="1">
    <field x="0"/>
  </rowFields>
  <rowItems count="7">
    <i>
      <x v="3"/>
    </i>
    <i>
      <x v="2"/>
    </i>
    <i>
      <x v="5"/>
    </i>
    <i>
      <x/>
    </i>
    <i>
      <x v="4"/>
    </i>
    <i>
      <x v="1"/>
    </i>
    <i t="grand">
      <x/>
    </i>
  </rowItems>
  <colItems count="1">
    <i/>
  </colItems>
  <dataFields count="1">
    <dataField name="Count of Car" fld="4" subtotal="count" baseField="0" baseItem="0" numFmtId="165"/>
  </dataFields>
  <formats count="2">
    <format dxfId="31">
      <pivotArea outline="0" collapsedLevelsAreSubtotals="1" fieldPosition="0"/>
    </format>
    <format dxfId="3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Average Price of  Car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9:B146" firstHeaderRow="1" firstDataRow="1" firstDataCol="1"/>
  <pivotFields count="7">
    <pivotField axis="axisRow"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dataField="1" numFmtId="164" showAll="0"/>
    <pivotField numFmtId="164" showAll="0"/>
    <pivotField numFmtId="164" showAll="0"/>
  </pivotFields>
  <rowFields count="1">
    <field x="0"/>
  </rowFields>
  <rowItems count="7">
    <i>
      <x/>
    </i>
    <i>
      <x v="1"/>
    </i>
    <i>
      <x v="2"/>
    </i>
    <i>
      <x v="3"/>
    </i>
    <i>
      <x v="4"/>
    </i>
    <i>
      <x v="5"/>
    </i>
    <i t="grand">
      <x/>
    </i>
  </rowItems>
  <colItems count="1">
    <i/>
  </colItems>
  <dataFields count="1">
    <dataField name="Average of Price" fld="4" subtotal="average" baseField="0" baseItem="0" numFmtId="164"/>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Most Expensive Model"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63:B79" firstHeaderRow="1" firstDataRow="1" firstDataCol="1"/>
  <pivotFields count="7">
    <pivotField showAll="0" sortType="descending">
      <items count="7">
        <item sd="0" x="4"/>
        <item sd="0" x="5"/>
        <item sd="0" x="3"/>
        <item sd="0" x="0"/>
        <item sd="0" x="2"/>
        <item sd="0" x="1"/>
        <item t="default"/>
      </items>
      <autoSortScope>
        <pivotArea dataOnly="0" outline="0" fieldPosition="0">
          <references count="1">
            <reference field="4294967294" count="1" selected="0">
              <x v="0"/>
            </reference>
          </references>
        </pivotArea>
      </autoSortScope>
    </pivotField>
    <pivotField axis="axisRow" showAll="0" sortType="descending">
      <items count="16">
        <item x="0"/>
        <item x="2"/>
        <item x="1"/>
        <item x="14"/>
        <item x="4"/>
        <item x="3"/>
        <item x="11"/>
        <item x="9"/>
        <item x="5"/>
        <item x="13"/>
        <item x="7"/>
        <item x="8"/>
        <item x="12"/>
        <item x="10"/>
        <item x="6"/>
        <item t="default"/>
      </items>
      <autoSortScope>
        <pivotArea dataOnly="0" outline="0" fieldPosition="0">
          <references count="1">
            <reference field="4294967294" count="1" selected="0">
              <x v="0"/>
            </reference>
          </references>
        </pivotArea>
      </autoSortScope>
    </pivotField>
    <pivotField showAll="0">
      <items count="7">
        <item x="3"/>
        <item x="1"/>
        <item x="4"/>
        <item x="0"/>
        <item x="2"/>
        <item x="5"/>
        <item t="default"/>
      </items>
    </pivotField>
    <pivotField numFmtId="165" showAll="0"/>
    <pivotField dataField="1" numFmtId="164" showAll="0"/>
    <pivotField numFmtId="164" showAll="0"/>
    <pivotField numFmtId="164" showAll="0"/>
  </pivotFields>
  <rowFields count="1">
    <field x="1"/>
  </rowFields>
  <rowItems count="16">
    <i>
      <x v="3"/>
    </i>
    <i>
      <x/>
    </i>
    <i>
      <x v="7"/>
    </i>
    <i>
      <x v="5"/>
    </i>
    <i>
      <x v="1"/>
    </i>
    <i>
      <x v="10"/>
    </i>
    <i>
      <x v="14"/>
    </i>
    <i>
      <x v="6"/>
    </i>
    <i>
      <x v="8"/>
    </i>
    <i>
      <x v="13"/>
    </i>
    <i>
      <x v="11"/>
    </i>
    <i>
      <x v="12"/>
    </i>
    <i>
      <x v="4"/>
    </i>
    <i>
      <x v="9"/>
    </i>
    <i>
      <x v="2"/>
    </i>
    <i t="grand">
      <x/>
    </i>
  </rowItems>
  <colItems count="1">
    <i/>
  </colItems>
  <dataFields count="1">
    <dataField name="Sum of Price" fld="4" baseField="1" baseItem="3" numFmtId="164"/>
  </dataFields>
  <formats count="1">
    <format dxfId="33">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Top 10 Cars by Profi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49:B165" firstHeaderRow="1" firstDataRow="1" firstDataCol="1"/>
  <pivotFields count="7">
    <pivotField showAll="0">
      <items count="7">
        <item sd="0" x="4"/>
        <item sd="0" x="5"/>
        <item sd="0" x="3"/>
        <item sd="0" x="0"/>
        <item sd="0" x="2"/>
        <item sd="0" x="1"/>
        <item t="default"/>
      </items>
    </pivotField>
    <pivotField axis="axisRow" showAll="0">
      <items count="16">
        <item x="0"/>
        <item x="2"/>
        <item x="1"/>
        <item x="14"/>
        <item x="4"/>
        <item x="3"/>
        <item x="11"/>
        <item x="9"/>
        <item x="5"/>
        <item x="13"/>
        <item x="7"/>
        <item x="8"/>
        <item x="12"/>
        <item x="10"/>
        <item x="6"/>
        <item t="default"/>
      </items>
    </pivotField>
    <pivotField showAll="0">
      <items count="7">
        <item x="3"/>
        <item x="1"/>
        <item x="4"/>
        <item x="0"/>
        <item x="2"/>
        <item x="5"/>
        <item t="default"/>
      </items>
    </pivotField>
    <pivotField numFmtId="165" showAll="0"/>
    <pivotField numFmtId="164" showAll="0"/>
    <pivotField numFmtId="164" showAll="0"/>
    <pivotField dataField="1" numFmtId="164" showAll="0"/>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Max. of Profit" fld="6" subtotal="max" baseField="0" baseItem="0"/>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Most Sold Car Per Colo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82:B89" firstHeaderRow="1" firstDataRow="1" firstDataCol="1"/>
  <pivotFields count="7">
    <pivotField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axis="axisRow"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dataField="1" numFmtId="164" showAll="0"/>
    <pivotField numFmtId="164" showAll="0"/>
    <pivotField numFmtId="164" showAll="0"/>
  </pivotFields>
  <rowFields count="1">
    <field x="2"/>
  </rowFields>
  <rowItems count="7">
    <i>
      <x v="4"/>
    </i>
    <i>
      <x/>
    </i>
    <i>
      <x v="5"/>
    </i>
    <i>
      <x v="1"/>
    </i>
    <i>
      <x v="3"/>
    </i>
    <i>
      <x v="2"/>
    </i>
    <i t="grand">
      <x/>
    </i>
  </rowItems>
  <colItems count="1">
    <i/>
  </colItems>
  <dataFields count="1">
    <dataField name="Count of Price" fld="4" subtotal="count" baseField="2" baseItem="0" numFmtId="165"/>
  </dataFields>
  <formats count="1">
    <format dxfId="35">
      <pivotArea outline="0" collapsedLevelsAreSubtotals="1" fieldPosition="0"/>
    </format>
  </formats>
  <chartFormats count="7">
    <chartFormat chart="0" format="7" series="1">
      <pivotArea type="data" outline="0" fieldPosition="0">
        <references count="1">
          <reference field="4294967294" count="1" selected="0">
            <x v="0"/>
          </reference>
        </references>
      </pivotArea>
    </chartFormat>
    <chartFormat chart="0" format="8">
      <pivotArea type="data" outline="0" fieldPosition="0">
        <references count="2">
          <reference field="4294967294" count="1" selected="0">
            <x v="0"/>
          </reference>
          <reference field="2" count="1" selected="0">
            <x v="4"/>
          </reference>
        </references>
      </pivotArea>
    </chartFormat>
    <chartFormat chart="0" format="9">
      <pivotArea type="data" outline="0" fieldPosition="0">
        <references count="2">
          <reference field="4294967294" count="1" selected="0">
            <x v="0"/>
          </reference>
          <reference field="2" count="1" selected="0">
            <x v="0"/>
          </reference>
        </references>
      </pivotArea>
    </chartFormat>
    <chartFormat chart="0" format="10">
      <pivotArea type="data" outline="0" fieldPosition="0">
        <references count="2">
          <reference field="4294967294" count="1" selected="0">
            <x v="0"/>
          </reference>
          <reference field="2" count="1" selected="0">
            <x v="5"/>
          </reference>
        </references>
      </pivotArea>
    </chartFormat>
    <chartFormat chart="0" format="11">
      <pivotArea type="data" outline="0" fieldPosition="0">
        <references count="2">
          <reference field="4294967294" count="1" selected="0">
            <x v="0"/>
          </reference>
          <reference field="2" count="1" selected="0">
            <x v="1"/>
          </reference>
        </references>
      </pivotArea>
    </chartFormat>
    <chartFormat chart="0" format="12">
      <pivotArea type="data" outline="0" fieldPosition="0">
        <references count="2">
          <reference field="4294967294" count="1" selected="0">
            <x v="0"/>
          </reference>
          <reference field="2" count="1" selected="0">
            <x v="3"/>
          </reference>
        </references>
      </pivotArea>
    </chartFormat>
    <chartFormat chart="0" format="1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Most Sold Car per Pri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3:B30" firstHeaderRow="1" firstDataRow="1" firstDataCol="1"/>
  <pivotFields count="7">
    <pivotField axis="axisRow" showAll="0" sortType="descending">
      <items count="7">
        <item sd="0" x="4"/>
        <item sd="0" x="5"/>
        <item sd="0" x="3"/>
        <item sd="0" x="0"/>
        <item sd="0" x="2"/>
        <item sd="0" x="1"/>
        <item t="default"/>
      </items>
      <autoSortScope>
        <pivotArea dataOnly="0" outline="0" fieldPosition="0">
          <references count="1">
            <reference field="4294967294" count="1" selected="0">
              <x v="0"/>
            </reference>
          </references>
        </pivotArea>
      </autoSortScope>
    </pivotField>
    <pivotField showAll="0">
      <items count="16">
        <item x="0"/>
        <item x="2"/>
        <item x="1"/>
        <item x="14"/>
        <item x="4"/>
        <item x="3"/>
        <item x="11"/>
        <item x="9"/>
        <item x="5"/>
        <item x="13"/>
        <item x="7"/>
        <item x="8"/>
        <item x="12"/>
        <item x="10"/>
        <item x="6"/>
        <item t="default"/>
      </items>
    </pivotField>
    <pivotField showAll="0">
      <items count="7">
        <item x="3"/>
        <item x="1"/>
        <item x="4"/>
        <item x="0"/>
        <item x="2"/>
        <item x="5"/>
        <item t="default"/>
      </items>
    </pivotField>
    <pivotField numFmtId="165" showAll="0"/>
    <pivotField dataField="1" numFmtId="164" showAll="0"/>
    <pivotField numFmtId="164" showAll="0"/>
    <pivotField numFmtId="164" showAll="0"/>
  </pivotFields>
  <rowFields count="1">
    <field x="0"/>
  </rowFields>
  <rowItems count="7">
    <i>
      <x v="2"/>
    </i>
    <i>
      <x v="3"/>
    </i>
    <i>
      <x/>
    </i>
    <i>
      <x v="1"/>
    </i>
    <i>
      <x v="4"/>
    </i>
    <i>
      <x v="5"/>
    </i>
    <i t="grand">
      <x/>
    </i>
  </rowItems>
  <colItems count="1">
    <i/>
  </colItems>
  <dataFields count="1">
    <dataField name="Sum of Price" fld="4" baseField="0" baseItem="0"/>
  </dataFields>
  <formats count="1">
    <format dxfId="3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Count of Cars Per Mak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92:B99" firstHeaderRow="1" firstDataRow="1" firstDataCol="1"/>
  <pivotFields count="7">
    <pivotField axis="axisRow"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dataField="1" numFmtId="164" showAll="0"/>
    <pivotField numFmtId="164" showAll="0"/>
    <pivotField numFmtId="164" showAll="0"/>
  </pivotFields>
  <rowFields count="1">
    <field x="0"/>
  </rowFields>
  <rowItems count="7">
    <i>
      <x/>
    </i>
    <i>
      <x v="1"/>
    </i>
    <i>
      <x v="2"/>
    </i>
    <i>
      <x v="3"/>
    </i>
    <i>
      <x v="4"/>
    </i>
    <i>
      <x v="5"/>
    </i>
    <i t="grand">
      <x/>
    </i>
  </rowItems>
  <colItems count="1">
    <i/>
  </colItems>
  <dataFields count="1">
    <dataField name="Count of Price" fld="4" subtotal="count" baseField="2" baseItem="0" numFmtId="165"/>
  </dataFields>
  <formats count="1">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Top 10 Cars per Milead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27:B134" firstHeaderRow="1" firstDataRow="1" firstDataCol="1"/>
  <pivotFields count="7">
    <pivotField axis="axisRow"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showAll="0">
      <items count="7">
        <item x="3"/>
        <item x="1"/>
        <item x="4"/>
        <item x="0"/>
        <item x="2"/>
        <item x="5"/>
        <item t="default"/>
      </items>
    </pivotField>
    <pivotField dataField="1" numFmtId="165" showAll="0"/>
    <pivotField numFmtId="164" showAll="0"/>
    <pivotField numFmtId="164" showAll="0"/>
    <pivotField numFmtId="164" showAll="0"/>
  </pivotFields>
  <rowFields count="1">
    <field x="0"/>
  </rowFields>
  <rowItems count="7">
    <i>
      <x/>
    </i>
    <i>
      <x v="1"/>
    </i>
    <i>
      <x v="2"/>
    </i>
    <i>
      <x v="3"/>
    </i>
    <i>
      <x v="4"/>
    </i>
    <i>
      <x v="5"/>
    </i>
    <i t="grand">
      <x/>
    </i>
  </rowItems>
  <colItems count="1">
    <i/>
  </colItems>
  <dataFields count="1">
    <dataField name="Max. of Mileage" fld="3" subtotal="max" baseField="0" baseItem="0"/>
  </dataFields>
  <formats count="1">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Total Cost Pri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3:B40" firstHeaderRow="1" firstDataRow="1" firstDataCol="1"/>
  <pivotFields count="7">
    <pivotField axis="axisRow" showAll="0">
      <items count="7">
        <item sd="0" x="4"/>
        <item sd="0" x="5"/>
        <item sd="0" x="3"/>
        <item sd="0" x="0"/>
        <item sd="0" x="2"/>
        <item sd="0" x="1"/>
        <item t="default"/>
      </items>
    </pivotField>
    <pivotField axis="axisRow" showAll="0">
      <items count="16">
        <item x="0"/>
        <item x="2"/>
        <item x="1"/>
        <item x="14"/>
        <item x="4"/>
        <item x="3"/>
        <item x="11"/>
        <item x="9"/>
        <item x="5"/>
        <item x="13"/>
        <item x="7"/>
        <item x="8"/>
        <item x="12"/>
        <item x="10"/>
        <item x="6"/>
        <item t="default"/>
      </items>
    </pivotField>
    <pivotField showAll="0"/>
    <pivotField numFmtId="165" showAll="0"/>
    <pivotField numFmtId="164" showAll="0"/>
    <pivotField dataField="1" numFmtId="164" showAll="0"/>
    <pivotField numFmtId="164" showAll="0"/>
  </pivotFields>
  <rowFields count="2">
    <field x="0"/>
    <field x="1"/>
  </rowFields>
  <rowItems count="7">
    <i>
      <x/>
    </i>
    <i>
      <x v="1"/>
    </i>
    <i>
      <x v="2"/>
    </i>
    <i>
      <x v="3"/>
    </i>
    <i>
      <x v="4"/>
    </i>
    <i>
      <x v="5"/>
    </i>
    <i t="grand">
      <x/>
    </i>
  </rowItems>
  <colItems count="1">
    <i/>
  </colItems>
  <dataFields count="1">
    <dataField name="Sum of Cost" fld="5" baseField="0" baseItem="0"/>
  </dataFields>
  <formats count="1">
    <format dxfId="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Most Sales Per Car Model"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02:B118" firstHeaderRow="1" firstDataRow="1" firstDataCol="1"/>
  <pivotFields count="7">
    <pivotField showAll="0">
      <items count="7">
        <item sd="0" x="4"/>
        <item sd="0" x="5"/>
        <item sd="0" x="3"/>
        <item sd="0" x="0"/>
        <item sd="0" x="2"/>
        <item sd="0" x="1"/>
        <item t="default"/>
      </items>
    </pivotField>
    <pivotField axis="axisRow" showAll="0" sortType="descending">
      <items count="16">
        <item x="0"/>
        <item x="2"/>
        <item x="1"/>
        <item x="14"/>
        <item x="4"/>
        <item x="3"/>
        <item x="11"/>
        <item x="9"/>
        <item x="5"/>
        <item x="13"/>
        <item x="7"/>
        <item x="8"/>
        <item x="12"/>
        <item x="10"/>
        <item x="6"/>
        <item t="default"/>
      </items>
      <autoSortScope>
        <pivotArea dataOnly="0" outline="0" fieldPosition="0">
          <references count="1">
            <reference field="4294967294" count="1" selected="0">
              <x v="0"/>
            </reference>
          </references>
        </pivotArea>
      </autoSortScope>
    </pivotField>
    <pivotField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dataField="1" numFmtId="164" showAll="0"/>
    <pivotField numFmtId="164" showAll="0"/>
    <pivotField numFmtId="164" showAll="0"/>
  </pivotFields>
  <rowFields count="1">
    <field x="1"/>
  </rowFields>
  <rowItems count="16">
    <i>
      <x v="3"/>
    </i>
    <i>
      <x/>
    </i>
    <i>
      <x v="7"/>
    </i>
    <i>
      <x v="5"/>
    </i>
    <i>
      <x v="1"/>
    </i>
    <i>
      <x v="10"/>
    </i>
    <i>
      <x v="14"/>
    </i>
    <i>
      <x v="6"/>
    </i>
    <i>
      <x v="8"/>
    </i>
    <i>
      <x v="13"/>
    </i>
    <i>
      <x v="11"/>
    </i>
    <i>
      <x v="12"/>
    </i>
    <i>
      <x v="4"/>
    </i>
    <i>
      <x v="9"/>
    </i>
    <i>
      <x v="2"/>
    </i>
    <i t="grand">
      <x/>
    </i>
  </rowItems>
  <colItems count="1">
    <i/>
  </colItems>
  <dataFields count="1">
    <dataField name="Sum of Price" fld="4" baseField="0" baseItem="0" numFmtId="164"/>
  </dataFields>
  <formats count="1">
    <format dxfId="4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Average Price per Mak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43:B50" firstHeaderRow="1" firstDataRow="1" firstDataCol="1"/>
  <pivotFields count="7">
    <pivotField axis="axisRow"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showAll="0">
      <items count="7">
        <item x="3"/>
        <item x="1"/>
        <item x="4"/>
        <item x="0"/>
        <item x="2"/>
        <item x="5"/>
        <item t="default"/>
      </items>
    </pivotField>
    <pivotField numFmtId="165" showAll="0"/>
    <pivotField dataField="1" numFmtId="164" showAll="0"/>
    <pivotField numFmtId="164" showAll="0"/>
    <pivotField numFmtId="164" showAll="0"/>
  </pivotFields>
  <rowFields count="1">
    <field x="0"/>
  </rowFields>
  <rowItems count="7">
    <i>
      <x/>
    </i>
    <i>
      <x v="1"/>
    </i>
    <i>
      <x v="2"/>
    </i>
    <i>
      <x v="3"/>
    </i>
    <i>
      <x v="4"/>
    </i>
    <i>
      <x v="5"/>
    </i>
    <i t="grand">
      <x/>
    </i>
  </rowItems>
  <colItems count="1">
    <i/>
  </colItems>
  <dataFields count="1">
    <dataField name="Average of Price" fld="4" subtotal="average" baseField="0" baseItem="0"/>
  </dataFields>
  <formats count="1">
    <format dxfId="4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rofit Per Car.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D3:E25" firstHeaderRow="1" firstDataRow="1" firstDataCol="1"/>
  <pivotFields count="7">
    <pivotField axis="axisRow" showAll="0" sortType="descending">
      <items count="7">
        <item x="4"/>
        <item x="5"/>
        <item x="3"/>
        <item x="0"/>
        <item x="2"/>
        <item x="1"/>
        <item t="default"/>
      </items>
      <autoSortScope>
        <pivotArea dataOnly="0" outline="0" fieldPosition="0">
          <references count="1">
            <reference field="4294967294" count="1" selected="0">
              <x v="0"/>
            </reference>
          </references>
        </pivotArea>
      </autoSortScope>
    </pivotField>
    <pivotField axis="axisRow" showAll="0">
      <items count="16">
        <item x="0"/>
        <item x="2"/>
        <item x="1"/>
        <item x="14"/>
        <item x="4"/>
        <item x="3"/>
        <item x="11"/>
        <item x="9"/>
        <item x="5"/>
        <item x="13"/>
        <item x="7"/>
        <item x="8"/>
        <item x="12"/>
        <item x="10"/>
        <item x="6"/>
        <item t="default"/>
      </items>
    </pivotField>
    <pivotField showAll="0">
      <items count="7">
        <item x="3"/>
        <item x="1"/>
        <item x="4"/>
        <item x="0"/>
        <item x="2"/>
        <item x="5"/>
        <item t="default"/>
      </items>
    </pivotField>
    <pivotField numFmtId="165" showAll="0"/>
    <pivotField numFmtId="164" showAll="0"/>
    <pivotField numFmtId="164" showAll="0"/>
    <pivotField dataField="1" numFmtId="164" showAll="0"/>
  </pivotFields>
  <rowFields count="2">
    <field x="0"/>
    <field x="1"/>
  </rowFields>
  <rowItems count="22">
    <i>
      <x v="3"/>
    </i>
    <i r="1">
      <x/>
    </i>
    <i r="1">
      <x v="4"/>
    </i>
    <i r="1">
      <x v="6"/>
    </i>
    <i>
      <x v="2"/>
    </i>
    <i r="1">
      <x v="7"/>
    </i>
    <i r="1">
      <x v="8"/>
    </i>
    <i r="1">
      <x v="9"/>
    </i>
    <i r="1">
      <x v="13"/>
    </i>
    <i>
      <x v="4"/>
    </i>
    <i r="1">
      <x v="1"/>
    </i>
    <i r="1">
      <x v="12"/>
    </i>
    <i>
      <x/>
    </i>
    <i r="1">
      <x v="10"/>
    </i>
    <i r="1">
      <x v="11"/>
    </i>
    <i r="1">
      <x v="14"/>
    </i>
    <i>
      <x v="1"/>
    </i>
    <i r="1">
      <x v="3"/>
    </i>
    <i>
      <x v="5"/>
    </i>
    <i r="1">
      <x v="2"/>
    </i>
    <i r="1">
      <x v="5"/>
    </i>
    <i t="grand">
      <x/>
    </i>
  </rowItems>
  <colItems count="1">
    <i/>
  </colItems>
  <dataFields count="1">
    <dataField name="Sum of Profit" fld="6" baseField="0" baseItem="0"/>
  </dataFields>
  <formats count="2">
    <format dxfId="43">
      <pivotArea outline="0" collapsedLevelsAreSubtotals="1" fieldPosition="0"/>
    </format>
    <format dxfId="42">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7" format="4">
      <pivotArea type="data" outline="0" fieldPosition="0">
        <references count="3">
          <reference field="4294967294" count="1" selected="0">
            <x v="0"/>
          </reference>
          <reference field="0" count="1" selected="0">
            <x v="3"/>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location ref="F7:G14" firstHeaderRow="1" firstDataRow="1" firstDataCol="1"/>
  <pivotFields count="7">
    <pivotField axis="axisRow" showAll="0">
      <items count="7">
        <item sd="0" x="4"/>
        <item sd="0" x="5"/>
        <item sd="0" x="3"/>
        <item sd="0" x="0"/>
        <item sd="0" x="2"/>
        <item sd="0" x="1"/>
        <item t="default"/>
      </items>
    </pivotField>
    <pivotField axis="axisRow" showAll="0">
      <items count="16">
        <item x="0"/>
        <item x="2"/>
        <item x="1"/>
        <item x="14"/>
        <item x="4"/>
        <item x="3"/>
        <item x="11"/>
        <item x="9"/>
        <item x="5"/>
        <item x="13"/>
        <item x="7"/>
        <item x="8"/>
        <item x="12"/>
        <item x="10"/>
        <item x="6"/>
        <item t="default"/>
      </items>
    </pivotField>
    <pivotField showAll="0"/>
    <pivotField numFmtId="165" showAll="0"/>
    <pivotField numFmtId="164" showAll="0"/>
    <pivotField numFmtId="164" showAll="0"/>
    <pivotField dataField="1" numFmtId="164" showAll="0"/>
  </pivotFields>
  <rowFields count="2">
    <field x="0"/>
    <field x="1"/>
  </rowFields>
  <rowItems count="7">
    <i>
      <x/>
    </i>
    <i>
      <x v="1"/>
    </i>
    <i>
      <x v="2"/>
    </i>
    <i>
      <x v="3"/>
    </i>
    <i>
      <x v="4"/>
    </i>
    <i>
      <x v="5"/>
    </i>
    <i t="grand">
      <x/>
    </i>
  </rowItems>
  <colItems count="1">
    <i/>
  </colItems>
  <dataFields count="1">
    <dataField name="Sum of Profit" fld="6" baseField="0" baseItem="0" numFmtId="44"/>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Most Sales Per Car Model"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odel">
  <location ref="A102:B118" firstHeaderRow="1" firstDataRow="1" firstDataCol="1"/>
  <pivotFields count="7">
    <pivotField showAll="0">
      <items count="7">
        <item sd="0" x="4"/>
        <item sd="0" x="5"/>
        <item sd="0" x="3"/>
        <item sd="0" x="0"/>
        <item sd="0" x="2"/>
        <item sd="0" x="1"/>
        <item t="default"/>
      </items>
    </pivotField>
    <pivotField axis="axisRow" showAll="0" sortType="descending">
      <items count="16">
        <item x="0"/>
        <item x="2"/>
        <item x="1"/>
        <item x="14"/>
        <item x="4"/>
        <item x="3"/>
        <item x="11"/>
        <item x="9"/>
        <item x="5"/>
        <item x="13"/>
        <item x="7"/>
        <item x="8"/>
        <item x="12"/>
        <item x="10"/>
        <item x="6"/>
        <item t="default"/>
      </items>
      <autoSortScope>
        <pivotArea dataOnly="0" outline="0" fieldPosition="0">
          <references count="1">
            <reference field="4294967294" count="1" selected="0">
              <x v="0"/>
            </reference>
          </references>
        </pivotArea>
      </autoSortScope>
    </pivotField>
    <pivotField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dataField="1" numFmtId="164" showAll="0"/>
    <pivotField numFmtId="164" showAll="0"/>
    <pivotField numFmtId="164" showAll="0"/>
  </pivotFields>
  <rowFields count="1">
    <field x="1"/>
  </rowFields>
  <rowItems count="16">
    <i>
      <x v="3"/>
    </i>
    <i>
      <x/>
    </i>
    <i>
      <x v="7"/>
    </i>
    <i>
      <x v="5"/>
    </i>
    <i>
      <x v="1"/>
    </i>
    <i>
      <x v="10"/>
    </i>
    <i>
      <x v="14"/>
    </i>
    <i>
      <x v="6"/>
    </i>
    <i>
      <x v="8"/>
    </i>
    <i>
      <x v="13"/>
    </i>
    <i>
      <x v="11"/>
    </i>
    <i>
      <x v="12"/>
    </i>
    <i>
      <x v="4"/>
    </i>
    <i>
      <x v="9"/>
    </i>
    <i>
      <x v="2"/>
    </i>
    <i t="grand">
      <x/>
    </i>
  </rowItems>
  <colItems count="1">
    <i/>
  </colItems>
  <dataFields count="1">
    <dataField name="Sales by Car" fld="4" baseField="1" baseItem="0" numFmtId="164"/>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name="Profit per Car.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E25" firstHeaderRow="1" firstDataRow="1" firstDataCol="1"/>
  <pivotFields count="7">
    <pivotField axis="axisRow" showAll="0">
      <items count="7">
        <item x="4"/>
        <item x="5"/>
        <item x="3"/>
        <item x="0"/>
        <item x="2"/>
        <item x="1"/>
        <item t="default"/>
      </items>
    </pivotField>
    <pivotField axis="axisRow" showAll="0" sortType="descending">
      <items count="16">
        <item x="0"/>
        <item x="2"/>
        <item x="1"/>
        <item x="14"/>
        <item x="4"/>
        <item x="3"/>
        <item x="11"/>
        <item x="9"/>
        <item x="5"/>
        <item x="13"/>
        <item x="7"/>
        <item x="8"/>
        <item x="12"/>
        <item x="10"/>
        <item x="6"/>
        <item t="default"/>
      </items>
      <autoSortScope>
        <pivotArea dataOnly="0" outline="0" fieldPosition="0">
          <references count="1">
            <reference field="4294967294" count="1" selected="0">
              <x v="0"/>
            </reference>
          </references>
        </pivotArea>
      </autoSortScope>
    </pivotField>
    <pivotField showAll="0"/>
    <pivotField numFmtId="165" showAll="0"/>
    <pivotField numFmtId="164" showAll="0"/>
    <pivotField numFmtId="164" showAll="0"/>
    <pivotField dataField="1" numFmtId="164" showAll="0"/>
  </pivotFields>
  <rowFields count="2">
    <field x="0"/>
    <field x="1"/>
  </rowFields>
  <rowItems count="22">
    <i>
      <x/>
    </i>
    <i r="1">
      <x v="10"/>
    </i>
    <i r="1">
      <x v="14"/>
    </i>
    <i r="1">
      <x v="11"/>
    </i>
    <i>
      <x v="1"/>
    </i>
    <i r="1">
      <x v="3"/>
    </i>
    <i>
      <x v="2"/>
    </i>
    <i r="1">
      <x v="8"/>
    </i>
    <i r="1">
      <x v="7"/>
    </i>
    <i r="1">
      <x v="13"/>
    </i>
    <i r="1">
      <x v="9"/>
    </i>
    <i>
      <x v="3"/>
    </i>
    <i r="1">
      <x/>
    </i>
    <i r="1">
      <x v="4"/>
    </i>
    <i r="1">
      <x v="6"/>
    </i>
    <i>
      <x v="4"/>
    </i>
    <i r="1">
      <x v="1"/>
    </i>
    <i r="1">
      <x v="12"/>
    </i>
    <i>
      <x v="5"/>
    </i>
    <i r="1">
      <x v="5"/>
    </i>
    <i r="1">
      <x v="2"/>
    </i>
    <i t="grand">
      <x/>
    </i>
  </rowItems>
  <colItems count="1">
    <i/>
  </colItems>
  <dataFields count="1">
    <dataField name="Sum of Profit" fld="6" baseField="0" baseItem="0"/>
  </dataFields>
  <formats count="2">
    <format dxfId="12">
      <pivotArea outline="0" collapsedLevelsAreSubtotals="1" fieldPosition="0"/>
    </format>
    <format dxfId="1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name="Top 10 Cars per Milead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odel">
  <location ref="A127:B134" firstHeaderRow="1" firstDataRow="1" firstDataCol="1"/>
  <pivotFields count="7">
    <pivotField axis="axisRow"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showAll="0">
      <items count="7">
        <item x="3"/>
        <item x="1"/>
        <item x="4"/>
        <item x="0"/>
        <item x="2"/>
        <item x="5"/>
        <item t="default"/>
      </items>
    </pivotField>
    <pivotField dataField="1" numFmtId="165" showAll="0"/>
    <pivotField numFmtId="164" showAll="0"/>
    <pivotField numFmtId="164" showAll="0"/>
    <pivotField numFmtId="164" showAll="0"/>
  </pivotFields>
  <rowFields count="1">
    <field x="0"/>
  </rowFields>
  <rowItems count="7">
    <i>
      <x/>
    </i>
    <i>
      <x v="1"/>
    </i>
    <i>
      <x v="2"/>
    </i>
    <i>
      <x v="3"/>
    </i>
    <i>
      <x v="4"/>
    </i>
    <i>
      <x v="5"/>
    </i>
    <i t="grand">
      <x/>
    </i>
  </rowItems>
  <colItems count="1">
    <i/>
  </colItems>
  <dataFields count="1">
    <dataField name="Max. of Mileage" fld="3" subtotal="max" baseField="0" baseItem="0"/>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name="Total Cost Pri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3:B40" firstHeaderRow="1" firstDataRow="1" firstDataCol="1"/>
  <pivotFields count="7">
    <pivotField axis="axisRow" showAll="0" sortType="descending">
      <items count="7">
        <item sd="0" x="4"/>
        <item sd="0" x="5"/>
        <item sd="0" x="3"/>
        <item sd="0" x="0"/>
        <item sd="0" x="2"/>
        <item sd="0" x="1"/>
        <item t="default"/>
      </items>
      <autoSortScope>
        <pivotArea dataOnly="0" outline="0" fieldPosition="0">
          <references count="1">
            <reference field="4294967294" count="1" selected="0">
              <x v="0"/>
            </reference>
          </references>
        </pivotArea>
      </autoSortScope>
    </pivotField>
    <pivotField axis="axisRow" showAll="0">
      <items count="16">
        <item x="0"/>
        <item x="2"/>
        <item x="1"/>
        <item x="14"/>
        <item x="4"/>
        <item x="3"/>
        <item x="11"/>
        <item x="9"/>
        <item x="5"/>
        <item x="13"/>
        <item x="7"/>
        <item x="8"/>
        <item x="12"/>
        <item x="10"/>
        <item x="6"/>
        <item t="default"/>
      </items>
    </pivotField>
    <pivotField showAll="0"/>
    <pivotField numFmtId="165" showAll="0"/>
    <pivotField numFmtId="164" showAll="0"/>
    <pivotField dataField="1" numFmtId="164" showAll="0"/>
    <pivotField numFmtId="164" showAll="0"/>
  </pivotFields>
  <rowFields count="2">
    <field x="0"/>
    <field x="1"/>
  </rowFields>
  <rowItems count="7">
    <i>
      <x v="2"/>
    </i>
    <i>
      <x/>
    </i>
    <i>
      <x v="3"/>
    </i>
    <i>
      <x v="1"/>
    </i>
    <i>
      <x v="5"/>
    </i>
    <i>
      <x v="4"/>
    </i>
    <i t="grand">
      <x/>
    </i>
  </rowItems>
  <colItems count="1">
    <i/>
  </colItems>
  <dataFields count="1">
    <dataField name="Total Cost" fld="5" baseField="0" baseItem="2"/>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name="Count of Cars Per Mak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ake">
  <location ref="A92:B99" firstHeaderRow="1" firstDataRow="1" firstDataCol="1"/>
  <pivotFields count="7">
    <pivotField axis="axisRow"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dataField="1" numFmtId="164" showAll="0"/>
    <pivotField numFmtId="164" showAll="0"/>
    <pivotField numFmtId="164" showAll="0"/>
  </pivotFields>
  <rowFields count="1">
    <field x="0"/>
  </rowFields>
  <rowItems count="7">
    <i>
      <x/>
    </i>
    <i>
      <x v="1"/>
    </i>
    <i>
      <x v="2"/>
    </i>
    <i>
      <x v="3"/>
    </i>
    <i>
      <x v="4"/>
    </i>
    <i>
      <x v="5"/>
    </i>
    <i t="grand">
      <x/>
    </i>
  </rowItems>
  <colItems count="1">
    <i/>
  </colItems>
  <dataFields count="1">
    <dataField name="Count of Car" fld="4" subtotal="count" baseField="0" baseItem="0" numFmtId="165"/>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name="Top 10 Cars by Profi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49:B165" firstHeaderRow="1" firstDataRow="1" firstDataCol="1"/>
  <pivotFields count="7">
    <pivotField showAll="0">
      <items count="7">
        <item sd="0" x="4"/>
        <item sd="0" x="5"/>
        <item sd="0" x="3"/>
        <item sd="0" x="0"/>
        <item sd="0" x="2"/>
        <item sd="0" x="1"/>
        <item t="default"/>
      </items>
    </pivotField>
    <pivotField axis="axisRow" showAll="0">
      <items count="16">
        <item x="0"/>
        <item x="2"/>
        <item x="1"/>
        <item x="14"/>
        <item x="4"/>
        <item x="3"/>
        <item x="11"/>
        <item x="9"/>
        <item x="5"/>
        <item x="13"/>
        <item x="7"/>
        <item x="8"/>
        <item x="12"/>
        <item x="10"/>
        <item x="6"/>
        <item t="default"/>
      </items>
    </pivotField>
    <pivotField showAll="0">
      <items count="7">
        <item x="3"/>
        <item x="1"/>
        <item x="4"/>
        <item x="0"/>
        <item x="2"/>
        <item x="5"/>
        <item t="default"/>
      </items>
    </pivotField>
    <pivotField numFmtId="165" showAll="0"/>
    <pivotField numFmtId="164" showAll="0"/>
    <pivotField numFmtId="164" showAll="0"/>
    <pivotField dataField="1" numFmtId="164" showAll="0"/>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Max. of Profit" fld="6" subtotal="max" baseField="0" baseItem="0"/>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name="Most Sold Car per Pri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3:B30" firstHeaderRow="1" firstDataRow="1" firstDataCol="1"/>
  <pivotFields count="7">
    <pivotField axis="axisRow"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showAll="0"/>
    <pivotField numFmtId="165" showAll="0"/>
    <pivotField dataField="1" numFmtId="164" showAll="0"/>
    <pivotField numFmtId="164" showAll="0"/>
    <pivotField numFmtId="164" showAll="0"/>
  </pivotFields>
  <rowFields count="1">
    <field x="0"/>
  </rowFields>
  <rowItems count="7">
    <i>
      <x/>
    </i>
    <i>
      <x v="1"/>
    </i>
    <i>
      <x v="2"/>
    </i>
    <i>
      <x v="3"/>
    </i>
    <i>
      <x v="4"/>
    </i>
    <i>
      <x v="5"/>
    </i>
    <i t="grand">
      <x/>
    </i>
  </rowItems>
  <colItems count="1">
    <i/>
  </colItems>
  <dataFields count="1">
    <dataField name="Sum of Price" fld="4" baseField="0" baseItem="0"/>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name="Most Sold Car Per Colo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olor">
  <location ref="A82:B89" firstHeaderRow="1" firstDataRow="1" firstDataCol="1"/>
  <pivotFields count="7">
    <pivotField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axis="axisRow"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dataField="1" numFmtId="164" showAll="0"/>
    <pivotField numFmtId="164" showAll="0"/>
    <pivotField numFmtId="164" showAll="0"/>
  </pivotFields>
  <rowFields count="1">
    <field x="2"/>
  </rowFields>
  <rowItems count="7">
    <i>
      <x v="4"/>
    </i>
    <i>
      <x/>
    </i>
    <i>
      <x v="5"/>
    </i>
    <i>
      <x v="1"/>
    </i>
    <i>
      <x v="3"/>
    </i>
    <i>
      <x v="2"/>
    </i>
    <i t="grand">
      <x/>
    </i>
  </rowItems>
  <colItems count="1">
    <i/>
  </colItems>
  <dataFields count="1">
    <dataField name="Count of Car" fld="4" subtotal="count" baseField="2" baseItem="4" numFmtId="165"/>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name="Most Sold Cars Per Pri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B20" firstHeaderRow="1" firstDataRow="1" firstDataCol="1"/>
  <pivotFields count="7">
    <pivotField axis="axisRow"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showAll="0"/>
    <pivotField numFmtId="165" showAll="0"/>
    <pivotField dataField="1" numFmtId="164" showAll="0"/>
    <pivotField numFmtId="164" showAll="0"/>
    <pivotField numFmtId="164" showAll="0"/>
  </pivotFields>
  <rowFields count="1">
    <field x="0"/>
  </rowFields>
  <rowItems count="7">
    <i>
      <x/>
    </i>
    <i>
      <x v="1"/>
    </i>
    <i>
      <x v="2"/>
    </i>
    <i>
      <x v="3"/>
    </i>
    <i>
      <x v="4"/>
    </i>
    <i>
      <x v="5"/>
    </i>
    <i t="grand">
      <x/>
    </i>
  </rowItems>
  <colItems count="1">
    <i/>
  </colItems>
  <dataFields count="1">
    <dataField name="Count of Price" fld="4" subtotal="count" baseField="0" baseItem="3" numFmtId="165"/>
  </dataFields>
  <formats count="2">
    <format dxfId="20">
      <pivotArea outline="0" collapsedLevelsAreSubtotals="1" fieldPosition="0"/>
    </format>
    <format dxfId="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name="Most Expensive Model"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odel">
  <location ref="A63:B79" firstHeaderRow="1" firstDataRow="1" firstDataCol="1"/>
  <pivotFields count="7">
    <pivotField showAll="0" sortType="descending">
      <items count="7">
        <item sd="0" x="4"/>
        <item sd="0" x="5"/>
        <item sd="0" x="3"/>
        <item sd="0" x="0"/>
        <item sd="0" x="2"/>
        <item sd="0" x="1"/>
        <item t="default"/>
      </items>
      <autoSortScope>
        <pivotArea dataOnly="0" outline="0" fieldPosition="0">
          <references count="1">
            <reference field="4294967294" count="1" selected="0">
              <x v="0"/>
            </reference>
          </references>
        </pivotArea>
      </autoSortScope>
    </pivotField>
    <pivotField axis="axisRow" showAll="0" sortType="descending">
      <items count="16">
        <item x="0"/>
        <item x="2"/>
        <item x="1"/>
        <item x="14"/>
        <item x="4"/>
        <item x="3"/>
        <item x="11"/>
        <item x="9"/>
        <item x="5"/>
        <item x="13"/>
        <item x="7"/>
        <item x="8"/>
        <item x="12"/>
        <item x="10"/>
        <item x="6"/>
        <item t="default"/>
      </items>
      <autoSortScope>
        <pivotArea dataOnly="0" outline="0" fieldPosition="0">
          <references count="1">
            <reference field="4294967294" count="1" selected="0">
              <x v="0"/>
            </reference>
          </references>
        </pivotArea>
      </autoSortScope>
    </pivotField>
    <pivotField showAll="0"/>
    <pivotField numFmtId="165" showAll="0"/>
    <pivotField dataField="1" numFmtId="164" showAll="0"/>
    <pivotField numFmtId="164" showAll="0"/>
    <pivotField numFmtId="164" showAll="0"/>
  </pivotFields>
  <rowFields count="1">
    <field x="1"/>
  </rowFields>
  <rowItems count="16">
    <i>
      <x v="3"/>
    </i>
    <i>
      <x/>
    </i>
    <i>
      <x v="7"/>
    </i>
    <i>
      <x v="5"/>
    </i>
    <i>
      <x v="1"/>
    </i>
    <i>
      <x v="10"/>
    </i>
    <i>
      <x v="14"/>
    </i>
    <i>
      <x v="6"/>
    </i>
    <i>
      <x v="8"/>
    </i>
    <i>
      <x v="13"/>
    </i>
    <i>
      <x v="11"/>
    </i>
    <i>
      <x v="12"/>
    </i>
    <i>
      <x v="4"/>
    </i>
    <i>
      <x v="9"/>
    </i>
    <i>
      <x v="2"/>
    </i>
    <i t="grand">
      <x/>
    </i>
  </rowItems>
  <colItems count="1">
    <i/>
  </colItems>
  <dataFields count="1">
    <dataField name="Sum of Price" fld="4" baseField="1" baseItem="3" numFmtId="164"/>
  </dataFields>
  <formats count="1">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name="Average Price of  Car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9:B146" firstHeaderRow="1" firstDataRow="1" firstDataCol="1"/>
  <pivotFields count="7">
    <pivotField axis="axisRow"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dataField="1" numFmtId="164" showAll="0"/>
    <pivotField numFmtId="164" showAll="0"/>
    <pivotField numFmtId="164" showAll="0"/>
  </pivotFields>
  <rowFields count="1">
    <field x="0"/>
  </rowFields>
  <rowItems count="7">
    <i>
      <x/>
    </i>
    <i>
      <x v="1"/>
    </i>
    <i>
      <x v="2"/>
    </i>
    <i>
      <x v="3"/>
    </i>
    <i>
      <x v="4"/>
    </i>
    <i>
      <x v="5"/>
    </i>
    <i t="grand">
      <x/>
    </i>
  </rowItems>
  <colItems count="1">
    <i/>
  </colItems>
  <dataFields count="1">
    <dataField name="Average of Price" fld="4" subtotal="average" baseField="0" baseItem="0" numFmtId="164"/>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name="Most Popular Car per Mak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ake">
  <location ref="A53:B60" firstHeaderRow="1" firstDataRow="1" firstDataCol="1"/>
  <pivotFields count="7">
    <pivotField axis="axisRow" showAll="0" sortType="descending">
      <items count="7">
        <item sd="0" x="4"/>
        <item sd="0" x="5"/>
        <item sd="0" x="3"/>
        <item sd="0" x="0"/>
        <item sd="0" x="2"/>
        <item sd="0" x="1"/>
        <item t="default"/>
      </items>
      <autoSortScope>
        <pivotArea dataOnly="0" outline="0" fieldPosition="0">
          <references count="1">
            <reference field="4294967294" count="1" selected="0">
              <x v="0"/>
            </reference>
          </references>
        </pivotArea>
      </autoSortScope>
    </pivotField>
    <pivotField showAll="0">
      <items count="16">
        <item x="0"/>
        <item x="2"/>
        <item x="1"/>
        <item x="14"/>
        <item x="4"/>
        <item x="3"/>
        <item x="11"/>
        <item x="9"/>
        <item x="5"/>
        <item x="13"/>
        <item x="7"/>
        <item x="8"/>
        <item x="12"/>
        <item x="10"/>
        <item x="6"/>
        <item t="default"/>
      </items>
    </pivotField>
    <pivotField showAll="0"/>
    <pivotField numFmtId="165" showAll="0"/>
    <pivotField dataField="1" numFmtId="164" showAll="0"/>
    <pivotField numFmtId="164" showAll="0"/>
    <pivotField numFmtId="164" showAll="0"/>
  </pivotFields>
  <rowFields count="1">
    <field x="0"/>
  </rowFields>
  <rowItems count="7">
    <i>
      <x v="3"/>
    </i>
    <i>
      <x v="2"/>
    </i>
    <i>
      <x v="5"/>
    </i>
    <i>
      <x/>
    </i>
    <i>
      <x v="4"/>
    </i>
    <i>
      <x v="1"/>
    </i>
    <i t="grand">
      <x/>
    </i>
  </rowItems>
  <colItems count="1">
    <i/>
  </colItems>
  <dataFields count="1">
    <dataField name="Count of Car" fld="4" subtotal="count" baseField="0" baseItem="3" numFmtId="165"/>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name="Profit Per Ca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0" firstHeaderRow="1" firstDataRow="1" firstDataCol="1"/>
  <pivotFields count="7">
    <pivotField axis="axisRow" showAll="0">
      <items count="7">
        <item sd="0" x="4"/>
        <item sd="0" x="5"/>
        <item sd="0" x="3"/>
        <item sd="0" x="0"/>
        <item sd="0" x="2"/>
        <item sd="0" x="1"/>
        <item t="default"/>
      </items>
    </pivotField>
    <pivotField axis="axisRow" showAll="0">
      <items count="16">
        <item x="0"/>
        <item x="2"/>
        <item x="1"/>
        <item x="14"/>
        <item x="4"/>
        <item x="3"/>
        <item x="11"/>
        <item x="9"/>
        <item x="5"/>
        <item x="13"/>
        <item x="7"/>
        <item x="8"/>
        <item x="12"/>
        <item x="10"/>
        <item x="6"/>
        <item t="default"/>
      </items>
    </pivotField>
    <pivotField showAll="0"/>
    <pivotField numFmtId="165" showAll="0"/>
    <pivotField numFmtId="164" showAll="0"/>
    <pivotField numFmtId="164" showAll="0"/>
    <pivotField dataField="1" numFmtId="164" showAll="0"/>
  </pivotFields>
  <rowFields count="2">
    <field x="0"/>
    <field x="1"/>
  </rowFields>
  <rowItems count="7">
    <i>
      <x/>
    </i>
    <i>
      <x v="1"/>
    </i>
    <i>
      <x v="2"/>
    </i>
    <i>
      <x v="3"/>
    </i>
    <i>
      <x v="4"/>
    </i>
    <i>
      <x v="5"/>
    </i>
    <i t="grand">
      <x/>
    </i>
  </rowItems>
  <colItems count="1">
    <i/>
  </colItems>
  <dataFields count="1">
    <dataField name="Sum of Profit" fld="6" baseField="0" baseItem="0" numFmtId="44"/>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name="Honda's Most Expensive Ca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Honda" colHeaderCaption="Models">
  <location ref="A121:E124" firstHeaderRow="1" firstDataRow="2" firstDataCol="1"/>
  <pivotFields count="7">
    <pivotField axis="axisRow" showAll="0" sortType="descending">
      <items count="7">
        <item h="1" sd="0" x="4"/>
        <item h="1" sd="0" x="5"/>
        <item h="1" sd="0" x="3"/>
        <item sd="0" x="0"/>
        <item h="1" sd="0" x="2"/>
        <item h="1" sd="0" x="1"/>
        <item t="default"/>
      </items>
      <autoSortScope>
        <pivotArea dataOnly="0" outline="0" fieldPosition="0">
          <references count="2">
            <reference field="4294967294" count="1" selected="0">
              <x v="0"/>
            </reference>
            <reference field="1" count="1" selected="0">
              <x v="4"/>
            </reference>
          </references>
        </pivotArea>
      </autoSortScope>
    </pivotField>
    <pivotField axis="axisCol" showAll="0">
      <items count="16">
        <item x="0"/>
        <item x="2"/>
        <item x="1"/>
        <item x="14"/>
        <item x="4"/>
        <item x="3"/>
        <item x="11"/>
        <item x="9"/>
        <item x="5"/>
        <item x="13"/>
        <item x="7"/>
        <item x="8"/>
        <item x="12"/>
        <item x="10"/>
        <item x="6"/>
        <item t="default"/>
      </items>
    </pivotField>
    <pivotField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dataField="1" numFmtId="164" showAll="0"/>
    <pivotField numFmtId="164" showAll="0"/>
    <pivotField numFmtId="164" showAll="0"/>
  </pivotFields>
  <rowFields count="1">
    <field x="0"/>
  </rowFields>
  <rowItems count="2">
    <i>
      <x v="3"/>
    </i>
    <i t="grand">
      <x/>
    </i>
  </rowItems>
  <colFields count="1">
    <field x="1"/>
  </colFields>
  <colItems count="4">
    <i>
      <x/>
    </i>
    <i>
      <x v="4"/>
    </i>
    <i>
      <x v="6"/>
    </i>
    <i t="grand">
      <x/>
    </i>
  </colItems>
  <dataFields count="1">
    <dataField name="Sum of Price" fld="4" baseField="0" baseItem="0" numFmtId="164"/>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name="Average Price per Mak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odel">
  <location ref="A43:B50" firstHeaderRow="1" firstDataRow="1" firstDataCol="1"/>
  <pivotFields count="7">
    <pivotField axis="axisRow" showAll="0">
      <items count="7">
        <item sd="0" x="4"/>
        <item sd="0" x="5"/>
        <item sd="0" x="3"/>
        <item sd="0" x="0"/>
        <item sd="0" x="2"/>
        <item sd="0" x="1"/>
        <item t="default"/>
      </items>
    </pivotField>
    <pivotField showAll="0">
      <items count="16">
        <item x="0"/>
        <item x="2"/>
        <item x="1"/>
        <item x="14"/>
        <item x="4"/>
        <item x="3"/>
        <item x="11"/>
        <item x="9"/>
        <item x="5"/>
        <item x="13"/>
        <item x="7"/>
        <item x="8"/>
        <item x="12"/>
        <item x="10"/>
        <item x="6"/>
        <item t="default"/>
      </items>
    </pivotField>
    <pivotField showAll="0"/>
    <pivotField numFmtId="165" showAll="0"/>
    <pivotField dataField="1" numFmtId="164" showAll="0"/>
    <pivotField numFmtId="164" showAll="0"/>
    <pivotField numFmtId="164" showAll="0"/>
  </pivotFields>
  <rowFields count="1">
    <field x="0"/>
  </rowFields>
  <rowItems count="7">
    <i>
      <x/>
    </i>
    <i>
      <x v="1"/>
    </i>
    <i>
      <x v="2"/>
    </i>
    <i>
      <x v="3"/>
    </i>
    <i>
      <x v="4"/>
    </i>
    <i>
      <x v="5"/>
    </i>
    <i t="grand">
      <x/>
    </i>
  </rowItems>
  <colItems count="1">
    <i/>
  </colItems>
  <dataFields count="1">
    <dataField name="Average of Price" fld="4" subtotal="average" baseField="0" baseItem="0"/>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name="PivotTable7"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20" firstHeaderRow="1" firstDataRow="1" firstDataCol="1"/>
  <pivotFields count="7">
    <pivotField axis="axisRow" showAll="0" sortType="descending">
      <items count="7">
        <item x="1"/>
        <item x="2"/>
        <item x="0"/>
        <item x="3"/>
        <item x="5"/>
        <item x="4"/>
        <item t="default"/>
      </items>
      <autoSortScope>
        <pivotArea dataOnly="0" outline="0" fieldPosition="0">
          <references count="1">
            <reference field="4294967294" count="1" selected="0">
              <x v="0"/>
            </reference>
          </references>
        </pivotArea>
      </autoSortScope>
    </pivotField>
    <pivotField showAll="0">
      <items count="16">
        <item x="0"/>
        <item x="2"/>
        <item x="1"/>
        <item x="14"/>
        <item x="4"/>
        <item x="3"/>
        <item x="11"/>
        <item x="9"/>
        <item x="5"/>
        <item x="13"/>
        <item x="7"/>
        <item x="8"/>
        <item x="12"/>
        <item x="10"/>
        <item x="6"/>
        <item t="default"/>
      </items>
    </pivotField>
    <pivotField showAll="0">
      <items count="7">
        <item x="3"/>
        <item x="1"/>
        <item x="4"/>
        <item x="0"/>
        <item x="2"/>
        <item x="5"/>
        <item t="default"/>
      </items>
    </pivotField>
    <pivotField numFmtId="165" showAll="0"/>
    <pivotField numFmtId="164" showAll="0"/>
    <pivotField numFmtId="164" showAll="0"/>
    <pivotField dataField="1" numFmtId="164" showAll="0"/>
  </pivotFields>
  <rowFields count="1">
    <field x="0"/>
  </rowFields>
  <rowItems count="7">
    <i>
      <x v="2"/>
    </i>
    <i>
      <x v="3"/>
    </i>
    <i>
      <x v="1"/>
    </i>
    <i>
      <x v="5"/>
    </i>
    <i>
      <x v="4"/>
    </i>
    <i>
      <x/>
    </i>
    <i t="grand">
      <x/>
    </i>
  </rowItems>
  <colItems count="1">
    <i/>
  </colItems>
  <dataFields count="1">
    <dataField name="Sum of Profit" fld="6" baseField="0" baseItem="0" numFmtId="44"/>
  </dataFields>
  <formats count="2">
    <format dxfId="6">
      <pivotArea collapsedLevelsAreSubtotals="1" fieldPosition="0">
        <references count="1">
          <reference field="0" count="1">
            <x v="0"/>
          </reference>
        </references>
      </pivotArea>
    </format>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5.xml><?xml version="1.0" encoding="utf-8"?>
<pivotTableDefinition xmlns="http://schemas.openxmlformats.org/spreadsheetml/2006/main" name="PivotTable6"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0" firstHeaderRow="1" firstDataRow="1" firstDataCol="1"/>
  <pivotFields count="7">
    <pivotField showAll="0"/>
    <pivotField showAll="0"/>
    <pivotField axis="axisRow" showAll="0" sortType="descending">
      <items count="7">
        <item x="3"/>
        <item x="1"/>
        <item x="4"/>
        <item x="0"/>
        <item x="2"/>
        <item x="5"/>
        <item t="default"/>
      </items>
      <autoSortScope>
        <pivotArea dataOnly="0" outline="0" fieldPosition="0">
          <references count="1">
            <reference field="4294967294" count="1" selected="0">
              <x v="0"/>
            </reference>
          </references>
        </pivotArea>
      </autoSortScope>
    </pivotField>
    <pivotField numFmtId="165" showAll="0"/>
    <pivotField numFmtId="164" showAll="0"/>
    <pivotField numFmtId="164" showAll="0"/>
    <pivotField dataField="1" numFmtId="164" showAll="0"/>
  </pivotFields>
  <rowFields count="1">
    <field x="2"/>
  </rowFields>
  <rowItems count="7">
    <i>
      <x v="4"/>
    </i>
    <i>
      <x/>
    </i>
    <i>
      <x v="3"/>
    </i>
    <i>
      <x v="2"/>
    </i>
    <i>
      <x v="1"/>
    </i>
    <i>
      <x v="5"/>
    </i>
    <i t="grand">
      <x/>
    </i>
  </rowItems>
  <colItems count="1">
    <i/>
  </colItems>
  <dataFields count="1">
    <dataField name="Sum of Profit" fld="6" baseField="0" baseItem="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ke" sourceName="Make">
  <pivotTables>
    <pivotTable tabId="8" name="Profit Per Car.1"/>
  </pivotTables>
  <data>
    <tabular pivotCacheId="1045677799">
      <items count="6">
        <i x="4" s="1"/>
        <i x="5" s="1"/>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pivotTables>
    <pivotTable tabId="8" name="Profit Per Car.1"/>
    <pivotTable tabId="8" name="Average Price of  Cars"/>
    <pivotTable tabId="8" name="Average Price per Make"/>
    <pivotTable tabId="8" name="Count of Cars Per Makes"/>
    <pivotTable tabId="8" name="Honda's Most Expensive Car"/>
    <pivotTable tabId="8" name="Most Expensive Model"/>
    <pivotTable tabId="8" name="Most Popular Car per Makes"/>
    <pivotTable tabId="8" name="Most Sales Per Car Model"/>
    <pivotTable tabId="8" name="Most Sold Car Per Color"/>
    <pivotTable tabId="8" name="Most Sold Car per Price"/>
    <pivotTable tabId="8" name="Most Sold Cars Per Price"/>
  </pivotTables>
  <data>
    <tabular pivotCacheId="1045677799">
      <items count="15">
        <i x="0" s="1"/>
        <i x="2" s="1"/>
        <i x="1" s="1"/>
        <i x="14" s="1"/>
        <i x="4" s="1"/>
        <i x="3" s="1"/>
        <i x="11" s="1"/>
        <i x="9" s="1"/>
        <i x="5" s="1"/>
        <i x="13" s="1"/>
        <i x="7" s="1"/>
        <i x="8" s="1"/>
        <i x="12" s="1"/>
        <i x="1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lor" sourceName="Color">
  <pivotTables>
    <pivotTable tabId="8" name="Profit Per Car.1"/>
    <pivotTable tabId="8" name="Average Price of  Cars"/>
    <pivotTable tabId="8" name="Average Price per Make"/>
    <pivotTable tabId="8" name="Count of Cars Per Makes"/>
    <pivotTable tabId="8" name="Honda's Most Expensive Car"/>
    <pivotTable tabId="8" name="Most Expensive Model"/>
    <pivotTable tabId="8" name="Most Popular Car per Makes"/>
    <pivotTable tabId="8" name="Most Sales Per Car Model"/>
    <pivotTable tabId="8" name="Most Sold Car Per Color"/>
    <pivotTable tabId="8" name="Most Sold Car per Price"/>
    <pivotTable tabId="8" name="Most Sold Cars Per Price"/>
  </pivotTables>
  <data>
    <tabular pivotCacheId="1045677799">
      <items count="6">
        <i x="3" s="1"/>
        <i x="1" s="1"/>
        <i x="4" s="1"/>
        <i x="0" s="1"/>
        <i x="2"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ke" cache="Slicer_Make" caption="Make" rowHeight="241300"/>
  <slicer name="Model" cache="Slicer_Model" caption="Model" rowHeight="241300"/>
  <slicer name="Color" cache="Slicer_Color" caption="Colo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25.xml"/><Relationship Id="rId13" Type="http://schemas.openxmlformats.org/officeDocument/2006/relationships/pivotTable" Target="../pivotTables/pivotTable30.xml"/><Relationship Id="rId3" Type="http://schemas.openxmlformats.org/officeDocument/2006/relationships/pivotTable" Target="../pivotTables/pivotTable20.xml"/><Relationship Id="rId7" Type="http://schemas.openxmlformats.org/officeDocument/2006/relationships/pivotTable" Target="../pivotTables/pivotTable24.xml"/><Relationship Id="rId12" Type="http://schemas.openxmlformats.org/officeDocument/2006/relationships/pivotTable" Target="../pivotTables/pivotTable29.xml"/><Relationship Id="rId2" Type="http://schemas.openxmlformats.org/officeDocument/2006/relationships/pivotTable" Target="../pivotTables/pivotTable19.xml"/><Relationship Id="rId16" Type="http://schemas.openxmlformats.org/officeDocument/2006/relationships/pivotTable" Target="../pivotTables/pivotTable33.xml"/><Relationship Id="rId1" Type="http://schemas.openxmlformats.org/officeDocument/2006/relationships/pivotTable" Target="../pivotTables/pivotTable18.xml"/><Relationship Id="rId6" Type="http://schemas.openxmlformats.org/officeDocument/2006/relationships/pivotTable" Target="../pivotTables/pivotTable23.xml"/><Relationship Id="rId11" Type="http://schemas.openxmlformats.org/officeDocument/2006/relationships/pivotTable" Target="../pivotTables/pivotTable28.xml"/><Relationship Id="rId5" Type="http://schemas.openxmlformats.org/officeDocument/2006/relationships/pivotTable" Target="../pivotTables/pivotTable22.xml"/><Relationship Id="rId15" Type="http://schemas.openxmlformats.org/officeDocument/2006/relationships/pivotTable" Target="../pivotTables/pivotTable32.xml"/><Relationship Id="rId10" Type="http://schemas.openxmlformats.org/officeDocument/2006/relationships/pivotTable" Target="../pivotTables/pivotTable27.xml"/><Relationship Id="rId4" Type="http://schemas.openxmlformats.org/officeDocument/2006/relationships/pivotTable" Target="../pivotTables/pivotTable21.xml"/><Relationship Id="rId9" Type="http://schemas.openxmlformats.org/officeDocument/2006/relationships/pivotTable" Target="../pivotTables/pivotTable26.xml"/><Relationship Id="rId14" Type="http://schemas.openxmlformats.org/officeDocument/2006/relationships/pivotTable" Target="../pivotTables/pivotTable3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5.xml"/><Relationship Id="rId1" Type="http://schemas.openxmlformats.org/officeDocument/2006/relationships/pivotTable" Target="../pivotTables/pivotTable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
  <sheetViews>
    <sheetView showGridLines="0" showRowColHeaders="0" tabSelected="1" zoomScale="60" zoomScaleNormal="60" workbookViewId="0">
      <selection activeCell="AE8" sqref="AE8"/>
    </sheetView>
  </sheetViews>
  <sheetFormatPr defaultRowHeight="15" x14ac:dyDescent="0.25"/>
  <cols>
    <col min="1" max="16384" width="9.140625" style="20"/>
  </cols>
  <sheetData>
    <row r="1" spans="1:33" ht="15" customHeight="1" x14ac:dyDescent="0.25">
      <c r="A1" s="18" t="s">
        <v>67</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row>
    <row r="2" spans="1:33" x14ac:dyDescent="0.25">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row>
    <row r="3" spans="1:33" x14ac:dyDescent="0.25">
      <c r="A3" s="18"/>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row>
  </sheetData>
  <mergeCells count="1">
    <mergeCell ref="A1:AG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65"/>
  <sheetViews>
    <sheetView workbookViewId="0">
      <selection activeCell="Q7" sqref="Q7"/>
    </sheetView>
  </sheetViews>
  <sheetFormatPr defaultRowHeight="15" x14ac:dyDescent="0.25"/>
  <cols>
    <col min="1" max="1" width="13.140625" bestFit="1" customWidth="1"/>
    <col min="2" max="2" width="13.42578125" bestFit="1" customWidth="1"/>
    <col min="3" max="3" width="8" bestFit="1" customWidth="1"/>
    <col min="4" max="4" width="13.140625" bestFit="1" customWidth="1"/>
    <col min="5" max="5" width="14.140625" bestFit="1" customWidth="1"/>
    <col min="6" max="6" width="12.5703125" bestFit="1" customWidth="1"/>
    <col min="7" max="13" width="8" bestFit="1" customWidth="1"/>
    <col min="14" max="14" width="8.140625" bestFit="1" customWidth="1"/>
    <col min="15" max="15" width="8.7109375" bestFit="1" customWidth="1"/>
    <col min="16" max="16" width="9.28515625" bestFit="1" customWidth="1"/>
    <col min="17" max="17" width="11.28515625" bestFit="1" customWidth="1"/>
  </cols>
  <sheetData>
    <row r="2" spans="1:18" x14ac:dyDescent="0.25">
      <c r="A2" s="17" t="s">
        <v>58</v>
      </c>
      <c r="B2" s="17"/>
    </row>
    <row r="3" spans="1:18" x14ac:dyDescent="0.25">
      <c r="A3" s="12" t="s">
        <v>63</v>
      </c>
      <c r="B3" t="s">
        <v>58</v>
      </c>
      <c r="D3" s="12" t="s">
        <v>49</v>
      </c>
      <c r="E3" s="16" t="s">
        <v>48</v>
      </c>
    </row>
    <row r="4" spans="1:18" x14ac:dyDescent="0.25">
      <c r="A4" s="13" t="s">
        <v>3</v>
      </c>
      <c r="B4" s="14">
        <v>3468</v>
      </c>
      <c r="D4" s="13" t="s">
        <v>3</v>
      </c>
      <c r="E4" s="16">
        <v>3468</v>
      </c>
    </row>
    <row r="5" spans="1:18" x14ac:dyDescent="0.25">
      <c r="A5" s="13" t="s">
        <v>2</v>
      </c>
      <c r="B5" s="14">
        <v>2758</v>
      </c>
      <c r="D5" s="15" t="s">
        <v>12</v>
      </c>
      <c r="E5" s="16">
        <v>2000</v>
      </c>
    </row>
    <row r="6" spans="1:18" x14ac:dyDescent="0.25">
      <c r="A6" s="13" t="s">
        <v>4</v>
      </c>
      <c r="B6" s="14">
        <v>1710</v>
      </c>
      <c r="D6" s="15" t="s">
        <v>21</v>
      </c>
      <c r="E6" s="16">
        <v>823</v>
      </c>
      <c r="N6" s="12" t="s">
        <v>63</v>
      </c>
      <c r="O6" t="s">
        <v>58</v>
      </c>
    </row>
    <row r="7" spans="1:18" x14ac:dyDescent="0.25">
      <c r="A7" s="13" t="s">
        <v>0</v>
      </c>
      <c r="B7" s="14">
        <v>1451</v>
      </c>
      <c r="D7" s="15" t="s">
        <v>29</v>
      </c>
      <c r="E7" s="16">
        <v>645</v>
      </c>
      <c r="N7" s="13" t="s">
        <v>3</v>
      </c>
      <c r="O7" s="14">
        <v>3468</v>
      </c>
      <c r="Q7" s="12" t="s">
        <v>63</v>
      </c>
      <c r="R7" t="s">
        <v>58</v>
      </c>
    </row>
    <row r="8" spans="1:18" x14ac:dyDescent="0.25">
      <c r="A8" s="13" t="s">
        <v>1</v>
      </c>
      <c r="B8" s="14">
        <v>1391</v>
      </c>
      <c r="D8" s="13" t="s">
        <v>2</v>
      </c>
      <c r="E8" s="16">
        <v>2758</v>
      </c>
      <c r="N8" s="13" t="s">
        <v>2</v>
      </c>
      <c r="O8" s="14">
        <v>2758</v>
      </c>
      <c r="Q8" s="13" t="s">
        <v>3</v>
      </c>
      <c r="R8" s="14">
        <v>3468</v>
      </c>
    </row>
    <row r="9" spans="1:18" x14ac:dyDescent="0.25">
      <c r="A9" s="13" t="s">
        <v>5</v>
      </c>
      <c r="B9" s="14">
        <v>1180</v>
      </c>
      <c r="D9" s="15" t="s">
        <v>27</v>
      </c>
      <c r="E9" s="16">
        <v>643</v>
      </c>
      <c r="N9" s="13" t="s">
        <v>4</v>
      </c>
      <c r="O9" s="14">
        <v>1710</v>
      </c>
      <c r="Q9" s="13" t="s">
        <v>2</v>
      </c>
      <c r="R9" s="14">
        <v>2758</v>
      </c>
    </row>
    <row r="10" spans="1:18" x14ac:dyDescent="0.25">
      <c r="A10" s="13" t="s">
        <v>50</v>
      </c>
      <c r="B10" s="14">
        <v>11958</v>
      </c>
      <c r="D10" s="15" t="s">
        <v>23</v>
      </c>
      <c r="E10" s="16">
        <v>950</v>
      </c>
      <c r="N10" s="13" t="s">
        <v>0</v>
      </c>
      <c r="O10" s="14">
        <v>1451</v>
      </c>
      <c r="Q10" s="13" t="s">
        <v>4</v>
      </c>
      <c r="R10" s="14">
        <v>1710</v>
      </c>
    </row>
    <row r="11" spans="1:18" x14ac:dyDescent="0.25">
      <c r="D11" s="15" t="s">
        <v>31</v>
      </c>
      <c r="E11" s="16">
        <v>559</v>
      </c>
      <c r="N11" s="13" t="s">
        <v>1</v>
      </c>
      <c r="O11" s="14">
        <v>1391</v>
      </c>
      <c r="Q11" s="13" t="s">
        <v>0</v>
      </c>
      <c r="R11" s="14">
        <v>1451</v>
      </c>
    </row>
    <row r="12" spans="1:18" x14ac:dyDescent="0.25">
      <c r="A12" s="17" t="s">
        <v>59</v>
      </c>
      <c r="B12" s="17"/>
      <c r="D12" s="15" t="s">
        <v>28</v>
      </c>
      <c r="E12" s="16">
        <v>606</v>
      </c>
      <c r="N12" s="13" t="s">
        <v>5</v>
      </c>
      <c r="O12" s="14">
        <v>1180</v>
      </c>
      <c r="Q12" s="13" t="s">
        <v>1</v>
      </c>
      <c r="R12" s="14">
        <v>1391</v>
      </c>
    </row>
    <row r="13" spans="1:18" x14ac:dyDescent="0.25">
      <c r="A13" s="12" t="s">
        <v>49</v>
      </c>
      <c r="B13" s="16" t="s">
        <v>60</v>
      </c>
      <c r="D13" s="13" t="s">
        <v>4</v>
      </c>
      <c r="E13" s="16">
        <v>1710</v>
      </c>
      <c r="N13" s="13" t="s">
        <v>50</v>
      </c>
      <c r="O13" s="14">
        <v>11958</v>
      </c>
      <c r="Q13" s="13" t="s">
        <v>5</v>
      </c>
      <c r="R13" s="14">
        <v>1180</v>
      </c>
    </row>
    <row r="14" spans="1:18" x14ac:dyDescent="0.25">
      <c r="A14" s="13" t="s">
        <v>3</v>
      </c>
      <c r="B14" s="16">
        <v>5</v>
      </c>
      <c r="D14" s="15" t="s">
        <v>18</v>
      </c>
      <c r="E14" s="16">
        <v>1296</v>
      </c>
      <c r="Q14" s="13" t="s">
        <v>50</v>
      </c>
      <c r="R14" s="14">
        <v>11958</v>
      </c>
    </row>
    <row r="15" spans="1:18" x14ac:dyDescent="0.25">
      <c r="A15" s="13" t="s">
        <v>2</v>
      </c>
      <c r="B15" s="16">
        <v>5</v>
      </c>
      <c r="D15" s="15" t="s">
        <v>30</v>
      </c>
      <c r="E15" s="16">
        <v>414</v>
      </c>
    </row>
    <row r="16" spans="1:18" x14ac:dyDescent="0.25">
      <c r="A16" s="13" t="s">
        <v>5</v>
      </c>
      <c r="B16" s="16">
        <v>4</v>
      </c>
      <c r="D16" s="13" t="s">
        <v>0</v>
      </c>
      <c r="E16" s="16">
        <v>1451</v>
      </c>
    </row>
    <row r="17" spans="1:5" x14ac:dyDescent="0.25">
      <c r="A17" s="13" t="s">
        <v>0</v>
      </c>
      <c r="B17" s="16">
        <v>4</v>
      </c>
      <c r="D17" s="15" t="s">
        <v>25</v>
      </c>
      <c r="E17" s="16">
        <v>631</v>
      </c>
    </row>
    <row r="18" spans="1:5" x14ac:dyDescent="0.25">
      <c r="A18" s="13" t="s">
        <v>4</v>
      </c>
      <c r="B18" s="16">
        <v>3</v>
      </c>
      <c r="D18" s="15" t="s">
        <v>26</v>
      </c>
      <c r="E18" s="16">
        <v>361</v>
      </c>
    </row>
    <row r="19" spans="1:5" x14ac:dyDescent="0.25">
      <c r="A19" s="13" t="s">
        <v>1</v>
      </c>
      <c r="B19" s="16">
        <v>3</v>
      </c>
      <c r="D19" s="15" t="s">
        <v>24</v>
      </c>
      <c r="E19" s="16">
        <v>459</v>
      </c>
    </row>
    <row r="20" spans="1:5" x14ac:dyDescent="0.25">
      <c r="A20" s="13" t="s">
        <v>50</v>
      </c>
      <c r="B20" s="16">
        <v>24</v>
      </c>
      <c r="D20" s="13" t="s">
        <v>1</v>
      </c>
      <c r="E20" s="16">
        <v>1391</v>
      </c>
    </row>
    <row r="21" spans="1:5" x14ac:dyDescent="0.25">
      <c r="D21" s="15" t="s">
        <v>32</v>
      </c>
      <c r="E21" s="16">
        <v>1391</v>
      </c>
    </row>
    <row r="22" spans="1:5" x14ac:dyDescent="0.25">
      <c r="A22" s="17" t="s">
        <v>61</v>
      </c>
      <c r="B22" s="17"/>
      <c r="D22" s="13" t="s">
        <v>5</v>
      </c>
      <c r="E22" s="16">
        <v>1180</v>
      </c>
    </row>
    <row r="23" spans="1:5" x14ac:dyDescent="0.25">
      <c r="A23" s="12" t="s">
        <v>49</v>
      </c>
      <c r="B23" t="s">
        <v>51</v>
      </c>
      <c r="D23" s="15" t="s">
        <v>16</v>
      </c>
      <c r="E23" s="16">
        <v>298</v>
      </c>
    </row>
    <row r="24" spans="1:5" x14ac:dyDescent="0.25">
      <c r="A24" s="13" t="s">
        <v>2</v>
      </c>
      <c r="B24" s="14">
        <v>17908</v>
      </c>
      <c r="D24" s="15" t="s">
        <v>20</v>
      </c>
      <c r="E24" s="16">
        <v>882</v>
      </c>
    </row>
    <row r="25" spans="1:5" x14ac:dyDescent="0.25">
      <c r="A25" s="13" t="s">
        <v>3</v>
      </c>
      <c r="B25" s="14">
        <v>15968</v>
      </c>
      <c r="D25" s="13" t="s">
        <v>50</v>
      </c>
      <c r="E25" s="16">
        <v>11958</v>
      </c>
    </row>
    <row r="26" spans="1:5" x14ac:dyDescent="0.25">
      <c r="A26" s="13" t="s">
        <v>0</v>
      </c>
      <c r="B26" s="14">
        <v>14451</v>
      </c>
    </row>
    <row r="27" spans="1:5" x14ac:dyDescent="0.25">
      <c r="A27" s="13" t="s">
        <v>1</v>
      </c>
      <c r="B27" s="14">
        <v>10691</v>
      </c>
    </row>
    <row r="28" spans="1:5" x14ac:dyDescent="0.25">
      <c r="A28" s="13" t="s">
        <v>4</v>
      </c>
      <c r="B28" s="14">
        <v>9710</v>
      </c>
    </row>
    <row r="29" spans="1:5" x14ac:dyDescent="0.25">
      <c r="A29" s="13" t="s">
        <v>5</v>
      </c>
      <c r="B29" s="14">
        <v>9380</v>
      </c>
    </row>
    <row r="30" spans="1:5" x14ac:dyDescent="0.25">
      <c r="A30" s="13" t="s">
        <v>50</v>
      </c>
      <c r="B30" s="14">
        <v>78108</v>
      </c>
    </row>
    <row r="32" spans="1:5" x14ac:dyDescent="0.25">
      <c r="A32" s="17" t="s">
        <v>62</v>
      </c>
      <c r="B32" s="17"/>
    </row>
    <row r="33" spans="1:2" x14ac:dyDescent="0.25">
      <c r="A33" t="s">
        <v>49</v>
      </c>
      <c r="B33" t="s">
        <v>52</v>
      </c>
    </row>
    <row r="34" spans="1:2" x14ac:dyDescent="0.25">
      <c r="A34" s="13" t="s">
        <v>0</v>
      </c>
      <c r="B34" s="14">
        <v>13000</v>
      </c>
    </row>
    <row r="35" spans="1:2" x14ac:dyDescent="0.25">
      <c r="A35" s="13" t="s">
        <v>1</v>
      </c>
      <c r="B35" s="14">
        <v>9300</v>
      </c>
    </row>
    <row r="36" spans="1:2" x14ac:dyDescent="0.25">
      <c r="A36" s="13" t="s">
        <v>2</v>
      </c>
      <c r="B36" s="14">
        <v>15150</v>
      </c>
    </row>
    <row r="37" spans="1:2" x14ac:dyDescent="0.25">
      <c r="A37" s="13" t="s">
        <v>3</v>
      </c>
      <c r="B37" s="14">
        <v>12500</v>
      </c>
    </row>
    <row r="38" spans="1:2" x14ac:dyDescent="0.25">
      <c r="A38" s="13" t="s">
        <v>4</v>
      </c>
      <c r="B38" s="14">
        <v>8000</v>
      </c>
    </row>
    <row r="39" spans="1:2" x14ac:dyDescent="0.25">
      <c r="A39" s="13" t="s">
        <v>5</v>
      </c>
      <c r="B39" s="14">
        <v>8200</v>
      </c>
    </row>
    <row r="40" spans="1:2" x14ac:dyDescent="0.25">
      <c r="A40" s="13" t="s">
        <v>50</v>
      </c>
      <c r="B40" s="14">
        <v>66150</v>
      </c>
    </row>
    <row r="43" spans="1:2" x14ac:dyDescent="0.25">
      <c r="A43" s="12" t="s">
        <v>49</v>
      </c>
      <c r="B43" t="s">
        <v>54</v>
      </c>
    </row>
    <row r="44" spans="1:2" x14ac:dyDescent="0.25">
      <c r="A44" s="13" t="s">
        <v>0</v>
      </c>
      <c r="B44" s="14">
        <v>3612.75</v>
      </c>
    </row>
    <row r="45" spans="1:2" x14ac:dyDescent="0.25">
      <c r="A45" s="13" t="s">
        <v>1</v>
      </c>
      <c r="B45" s="14">
        <v>3563.6666666666665</v>
      </c>
    </row>
    <row r="46" spans="1:2" x14ac:dyDescent="0.25">
      <c r="A46" s="13" t="s">
        <v>2</v>
      </c>
      <c r="B46" s="14">
        <v>3581.6</v>
      </c>
    </row>
    <row r="47" spans="1:2" x14ac:dyDescent="0.25">
      <c r="A47" s="13" t="s">
        <v>3</v>
      </c>
      <c r="B47" s="14">
        <v>3193.6</v>
      </c>
    </row>
    <row r="48" spans="1:2" x14ac:dyDescent="0.25">
      <c r="A48" s="13" t="s">
        <v>4</v>
      </c>
      <c r="B48" s="14">
        <v>3236.6666666666665</v>
      </c>
    </row>
    <row r="49" spans="1:2" x14ac:dyDescent="0.25">
      <c r="A49" s="13" t="s">
        <v>5</v>
      </c>
      <c r="B49" s="14">
        <v>2345</v>
      </c>
    </row>
    <row r="50" spans="1:2" x14ac:dyDescent="0.25">
      <c r="A50" s="13" t="s">
        <v>50</v>
      </c>
      <c r="B50" s="14">
        <v>3254.5</v>
      </c>
    </row>
    <row r="53" spans="1:2" x14ac:dyDescent="0.25">
      <c r="A53" s="12" t="s">
        <v>49</v>
      </c>
      <c r="B53" t="s">
        <v>53</v>
      </c>
    </row>
    <row r="54" spans="1:2" x14ac:dyDescent="0.25">
      <c r="A54" s="13" t="s">
        <v>3</v>
      </c>
      <c r="B54" s="16">
        <v>5</v>
      </c>
    </row>
    <row r="55" spans="1:2" x14ac:dyDescent="0.25">
      <c r="A55" s="13" t="s">
        <v>2</v>
      </c>
      <c r="B55" s="16">
        <v>5</v>
      </c>
    </row>
    <row r="56" spans="1:2" x14ac:dyDescent="0.25">
      <c r="A56" s="13" t="s">
        <v>5</v>
      </c>
      <c r="B56" s="16">
        <v>4</v>
      </c>
    </row>
    <row r="57" spans="1:2" x14ac:dyDescent="0.25">
      <c r="A57" s="13" t="s">
        <v>0</v>
      </c>
      <c r="B57" s="16">
        <v>4</v>
      </c>
    </row>
    <row r="58" spans="1:2" x14ac:dyDescent="0.25">
      <c r="A58" s="13" t="s">
        <v>4</v>
      </c>
      <c r="B58" s="16">
        <v>3</v>
      </c>
    </row>
    <row r="59" spans="1:2" x14ac:dyDescent="0.25">
      <c r="A59" s="13" t="s">
        <v>1</v>
      </c>
      <c r="B59" s="16">
        <v>3</v>
      </c>
    </row>
    <row r="60" spans="1:2" x14ac:dyDescent="0.25">
      <c r="A60" s="13" t="s">
        <v>50</v>
      </c>
      <c r="B60" s="16">
        <v>24</v>
      </c>
    </row>
    <row r="63" spans="1:2" x14ac:dyDescent="0.25">
      <c r="A63" s="12" t="s">
        <v>49</v>
      </c>
      <c r="B63" t="s">
        <v>51</v>
      </c>
    </row>
    <row r="64" spans="1:2" x14ac:dyDescent="0.25">
      <c r="A64" s="13" t="s">
        <v>32</v>
      </c>
      <c r="B64" s="4">
        <v>10691</v>
      </c>
    </row>
    <row r="65" spans="1:2" x14ac:dyDescent="0.25">
      <c r="A65" s="13" t="s">
        <v>12</v>
      </c>
      <c r="B65" s="4">
        <v>8500</v>
      </c>
    </row>
    <row r="66" spans="1:2" x14ac:dyDescent="0.25">
      <c r="A66" s="13" t="s">
        <v>27</v>
      </c>
      <c r="B66" s="4">
        <v>7593</v>
      </c>
    </row>
    <row r="67" spans="1:2" x14ac:dyDescent="0.25">
      <c r="A67" s="13" t="s">
        <v>20</v>
      </c>
      <c r="B67" s="4">
        <v>7182</v>
      </c>
    </row>
    <row r="68" spans="1:2" x14ac:dyDescent="0.25">
      <c r="A68" s="13" t="s">
        <v>18</v>
      </c>
      <c r="B68" s="4">
        <v>6796</v>
      </c>
    </row>
    <row r="69" spans="1:2" x14ac:dyDescent="0.25">
      <c r="A69" s="13" t="s">
        <v>25</v>
      </c>
      <c r="B69" s="4">
        <v>6131</v>
      </c>
    </row>
    <row r="70" spans="1:2" x14ac:dyDescent="0.25">
      <c r="A70" s="13" t="s">
        <v>24</v>
      </c>
      <c r="B70" s="4">
        <v>4959</v>
      </c>
    </row>
    <row r="71" spans="1:2" x14ac:dyDescent="0.25">
      <c r="A71" s="13" t="s">
        <v>29</v>
      </c>
      <c r="B71" s="4">
        <v>4745</v>
      </c>
    </row>
    <row r="72" spans="1:2" x14ac:dyDescent="0.25">
      <c r="A72" s="13" t="s">
        <v>23</v>
      </c>
      <c r="B72" s="4">
        <v>3950</v>
      </c>
    </row>
    <row r="73" spans="1:2" x14ac:dyDescent="0.25">
      <c r="A73" s="13" t="s">
        <v>28</v>
      </c>
      <c r="B73" s="4">
        <v>3706</v>
      </c>
    </row>
    <row r="74" spans="1:2" x14ac:dyDescent="0.25">
      <c r="A74" s="13" t="s">
        <v>26</v>
      </c>
      <c r="B74" s="4">
        <v>3361</v>
      </c>
    </row>
    <row r="75" spans="1:2" x14ac:dyDescent="0.25">
      <c r="A75" s="13" t="s">
        <v>30</v>
      </c>
      <c r="B75" s="4">
        <v>2914</v>
      </c>
    </row>
    <row r="76" spans="1:2" x14ac:dyDescent="0.25">
      <c r="A76" s="13" t="s">
        <v>21</v>
      </c>
      <c r="B76" s="4">
        <v>2723</v>
      </c>
    </row>
    <row r="77" spans="1:2" x14ac:dyDescent="0.25">
      <c r="A77" s="13" t="s">
        <v>31</v>
      </c>
      <c r="B77" s="4">
        <v>2659</v>
      </c>
    </row>
    <row r="78" spans="1:2" x14ac:dyDescent="0.25">
      <c r="A78" s="13" t="s">
        <v>16</v>
      </c>
      <c r="B78" s="4">
        <v>2198</v>
      </c>
    </row>
    <row r="79" spans="1:2" x14ac:dyDescent="0.25">
      <c r="A79" s="13" t="s">
        <v>50</v>
      </c>
      <c r="B79" s="4">
        <v>78108</v>
      </c>
    </row>
    <row r="82" spans="1:2" x14ac:dyDescent="0.25">
      <c r="A82" s="12" t="s">
        <v>49</v>
      </c>
      <c r="B82" t="s">
        <v>53</v>
      </c>
    </row>
    <row r="83" spans="1:2" x14ac:dyDescent="0.25">
      <c r="A83" s="13" t="s">
        <v>15</v>
      </c>
      <c r="B83" s="16">
        <v>6</v>
      </c>
    </row>
    <row r="84" spans="1:2" x14ac:dyDescent="0.25">
      <c r="A84" s="13" t="s">
        <v>17</v>
      </c>
      <c r="B84" s="16">
        <v>6</v>
      </c>
    </row>
    <row r="85" spans="1:2" x14ac:dyDescent="0.25">
      <c r="A85" s="13" t="s">
        <v>22</v>
      </c>
      <c r="B85" s="16">
        <v>3</v>
      </c>
    </row>
    <row r="86" spans="1:2" x14ac:dyDescent="0.25">
      <c r="A86" s="13" t="s">
        <v>14</v>
      </c>
      <c r="B86" s="16">
        <v>3</v>
      </c>
    </row>
    <row r="87" spans="1:2" x14ac:dyDescent="0.25">
      <c r="A87" s="13" t="s">
        <v>13</v>
      </c>
      <c r="B87" s="16">
        <v>3</v>
      </c>
    </row>
    <row r="88" spans="1:2" x14ac:dyDescent="0.25">
      <c r="A88" s="13" t="s">
        <v>19</v>
      </c>
      <c r="B88" s="16">
        <v>3</v>
      </c>
    </row>
    <row r="89" spans="1:2" x14ac:dyDescent="0.25">
      <c r="A89" s="13" t="s">
        <v>50</v>
      </c>
      <c r="B89" s="16">
        <v>24</v>
      </c>
    </row>
    <row r="92" spans="1:2" x14ac:dyDescent="0.25">
      <c r="A92" s="12" t="s">
        <v>49</v>
      </c>
      <c r="B92" t="s">
        <v>53</v>
      </c>
    </row>
    <row r="93" spans="1:2" x14ac:dyDescent="0.25">
      <c r="A93" s="13" t="s">
        <v>0</v>
      </c>
      <c r="B93" s="16">
        <v>4</v>
      </c>
    </row>
    <row r="94" spans="1:2" x14ac:dyDescent="0.25">
      <c r="A94" s="13" t="s">
        <v>1</v>
      </c>
      <c r="B94" s="16">
        <v>3</v>
      </c>
    </row>
    <row r="95" spans="1:2" x14ac:dyDescent="0.25">
      <c r="A95" s="13" t="s">
        <v>2</v>
      </c>
      <c r="B95" s="16">
        <v>5</v>
      </c>
    </row>
    <row r="96" spans="1:2" x14ac:dyDescent="0.25">
      <c r="A96" s="13" t="s">
        <v>3</v>
      </c>
      <c r="B96" s="16">
        <v>5</v>
      </c>
    </row>
    <row r="97" spans="1:2" x14ac:dyDescent="0.25">
      <c r="A97" s="13" t="s">
        <v>4</v>
      </c>
      <c r="B97" s="16">
        <v>3</v>
      </c>
    </row>
    <row r="98" spans="1:2" x14ac:dyDescent="0.25">
      <c r="A98" s="13" t="s">
        <v>5</v>
      </c>
      <c r="B98" s="16">
        <v>4</v>
      </c>
    </row>
    <row r="99" spans="1:2" x14ac:dyDescent="0.25">
      <c r="A99" s="13" t="s">
        <v>50</v>
      </c>
      <c r="B99" s="16">
        <v>24</v>
      </c>
    </row>
    <row r="102" spans="1:2" x14ac:dyDescent="0.25">
      <c r="A102" s="12" t="s">
        <v>49</v>
      </c>
      <c r="B102" t="s">
        <v>51</v>
      </c>
    </row>
    <row r="103" spans="1:2" x14ac:dyDescent="0.25">
      <c r="A103" s="13" t="s">
        <v>32</v>
      </c>
      <c r="B103" s="4">
        <v>10691</v>
      </c>
    </row>
    <row r="104" spans="1:2" x14ac:dyDescent="0.25">
      <c r="A104" s="13" t="s">
        <v>12</v>
      </c>
      <c r="B104" s="4">
        <v>8500</v>
      </c>
    </row>
    <row r="105" spans="1:2" x14ac:dyDescent="0.25">
      <c r="A105" s="13" t="s">
        <v>27</v>
      </c>
      <c r="B105" s="4">
        <v>7593</v>
      </c>
    </row>
    <row r="106" spans="1:2" x14ac:dyDescent="0.25">
      <c r="A106" s="13" t="s">
        <v>20</v>
      </c>
      <c r="B106" s="4">
        <v>7182</v>
      </c>
    </row>
    <row r="107" spans="1:2" x14ac:dyDescent="0.25">
      <c r="A107" s="13" t="s">
        <v>18</v>
      </c>
      <c r="B107" s="4">
        <v>6796</v>
      </c>
    </row>
    <row r="108" spans="1:2" x14ac:dyDescent="0.25">
      <c r="A108" s="13" t="s">
        <v>25</v>
      </c>
      <c r="B108" s="4">
        <v>6131</v>
      </c>
    </row>
    <row r="109" spans="1:2" x14ac:dyDescent="0.25">
      <c r="A109" s="13" t="s">
        <v>24</v>
      </c>
      <c r="B109" s="4">
        <v>4959</v>
      </c>
    </row>
    <row r="110" spans="1:2" x14ac:dyDescent="0.25">
      <c r="A110" s="13" t="s">
        <v>29</v>
      </c>
      <c r="B110" s="4">
        <v>4745</v>
      </c>
    </row>
    <row r="111" spans="1:2" x14ac:dyDescent="0.25">
      <c r="A111" s="13" t="s">
        <v>23</v>
      </c>
      <c r="B111" s="4">
        <v>3950</v>
      </c>
    </row>
    <row r="112" spans="1:2" x14ac:dyDescent="0.25">
      <c r="A112" s="13" t="s">
        <v>28</v>
      </c>
      <c r="B112" s="4">
        <v>3706</v>
      </c>
    </row>
    <row r="113" spans="1:5" x14ac:dyDescent="0.25">
      <c r="A113" s="13" t="s">
        <v>26</v>
      </c>
      <c r="B113" s="4">
        <v>3361</v>
      </c>
    </row>
    <row r="114" spans="1:5" x14ac:dyDescent="0.25">
      <c r="A114" s="13" t="s">
        <v>30</v>
      </c>
      <c r="B114" s="4">
        <v>2914</v>
      </c>
    </row>
    <row r="115" spans="1:5" x14ac:dyDescent="0.25">
      <c r="A115" s="13" t="s">
        <v>21</v>
      </c>
      <c r="B115" s="4">
        <v>2723</v>
      </c>
    </row>
    <row r="116" spans="1:5" x14ac:dyDescent="0.25">
      <c r="A116" s="13" t="s">
        <v>31</v>
      </c>
      <c r="B116" s="4">
        <v>2659</v>
      </c>
    </row>
    <row r="117" spans="1:5" x14ac:dyDescent="0.25">
      <c r="A117" s="13" t="s">
        <v>16</v>
      </c>
      <c r="B117" s="4">
        <v>2198</v>
      </c>
    </row>
    <row r="118" spans="1:5" x14ac:dyDescent="0.25">
      <c r="A118" s="13" t="s">
        <v>50</v>
      </c>
      <c r="B118" s="4">
        <v>78108</v>
      </c>
    </row>
    <row r="121" spans="1:5" x14ac:dyDescent="0.25">
      <c r="A121" s="12" t="s">
        <v>51</v>
      </c>
      <c r="B121" s="12" t="s">
        <v>55</v>
      </c>
    </row>
    <row r="122" spans="1:5" x14ac:dyDescent="0.25">
      <c r="A122" s="12" t="s">
        <v>49</v>
      </c>
      <c r="B122" t="s">
        <v>12</v>
      </c>
      <c r="C122" t="s">
        <v>21</v>
      </c>
      <c r="D122" t="s">
        <v>29</v>
      </c>
      <c r="E122" t="s">
        <v>50</v>
      </c>
    </row>
    <row r="123" spans="1:5" x14ac:dyDescent="0.25">
      <c r="A123" s="13" t="s">
        <v>3</v>
      </c>
      <c r="B123" s="4">
        <v>8500</v>
      </c>
      <c r="C123" s="4">
        <v>2723</v>
      </c>
      <c r="D123" s="4">
        <v>4745</v>
      </c>
      <c r="E123" s="4">
        <v>15968</v>
      </c>
    </row>
    <row r="124" spans="1:5" x14ac:dyDescent="0.25">
      <c r="A124" s="13" t="s">
        <v>50</v>
      </c>
      <c r="B124" s="4">
        <v>8500</v>
      </c>
      <c r="C124" s="4">
        <v>2723</v>
      </c>
      <c r="D124" s="4">
        <v>4745</v>
      </c>
      <c r="E124" s="4">
        <v>15968</v>
      </c>
    </row>
    <row r="127" spans="1:5" x14ac:dyDescent="0.25">
      <c r="A127" t="s">
        <v>49</v>
      </c>
      <c r="B127" t="s">
        <v>56</v>
      </c>
    </row>
    <row r="128" spans="1:5" x14ac:dyDescent="0.25">
      <c r="A128" s="13" t="s">
        <v>0</v>
      </c>
      <c r="B128" s="4">
        <v>140811</v>
      </c>
    </row>
    <row r="129" spans="1:2" x14ac:dyDescent="0.25">
      <c r="A129" s="13" t="s">
        <v>1</v>
      </c>
      <c r="B129" s="4">
        <v>136775</v>
      </c>
    </row>
    <row r="130" spans="1:2" x14ac:dyDescent="0.25">
      <c r="A130" s="13" t="s">
        <v>2</v>
      </c>
      <c r="B130" s="4">
        <v>89073</v>
      </c>
    </row>
    <row r="131" spans="1:2" x14ac:dyDescent="0.25">
      <c r="A131" s="13" t="s">
        <v>3</v>
      </c>
      <c r="B131" s="4">
        <v>138789</v>
      </c>
    </row>
    <row r="132" spans="1:2" x14ac:dyDescent="0.25">
      <c r="A132" s="13" t="s">
        <v>4</v>
      </c>
      <c r="B132" s="4">
        <v>101856</v>
      </c>
    </row>
    <row r="133" spans="1:2" x14ac:dyDescent="0.25">
      <c r="A133" s="13" t="s">
        <v>5</v>
      </c>
      <c r="B133" s="4">
        <v>130684</v>
      </c>
    </row>
    <row r="134" spans="1:2" x14ac:dyDescent="0.25">
      <c r="A134" s="13" t="s">
        <v>50</v>
      </c>
      <c r="B134" s="4">
        <v>140811</v>
      </c>
    </row>
    <row r="135" spans="1:2" x14ac:dyDescent="0.25">
      <c r="A135" s="13"/>
      <c r="B135" s="4"/>
    </row>
    <row r="136" spans="1:2" x14ac:dyDescent="0.25">
      <c r="A136" s="13"/>
      <c r="B136" s="4"/>
    </row>
    <row r="139" spans="1:2" x14ac:dyDescent="0.25">
      <c r="A139" s="12" t="s">
        <v>49</v>
      </c>
      <c r="B139" t="s">
        <v>54</v>
      </c>
    </row>
    <row r="140" spans="1:2" x14ac:dyDescent="0.25">
      <c r="A140" s="13" t="s">
        <v>0</v>
      </c>
      <c r="B140" s="4">
        <v>3612.75</v>
      </c>
    </row>
    <row r="141" spans="1:2" x14ac:dyDescent="0.25">
      <c r="A141" s="13" t="s">
        <v>1</v>
      </c>
      <c r="B141" s="4">
        <v>3563.6666666666665</v>
      </c>
    </row>
    <row r="142" spans="1:2" x14ac:dyDescent="0.25">
      <c r="A142" s="13" t="s">
        <v>2</v>
      </c>
      <c r="B142" s="4">
        <v>3581.6</v>
      </c>
    </row>
    <row r="143" spans="1:2" x14ac:dyDescent="0.25">
      <c r="A143" s="13" t="s">
        <v>3</v>
      </c>
      <c r="B143" s="4">
        <v>3193.6</v>
      </c>
    </row>
    <row r="144" spans="1:2" x14ac:dyDescent="0.25">
      <c r="A144" s="13" t="s">
        <v>4</v>
      </c>
      <c r="B144" s="4">
        <v>3236.6666666666665</v>
      </c>
    </row>
    <row r="145" spans="1:2" x14ac:dyDescent="0.25">
      <c r="A145" s="13" t="s">
        <v>5</v>
      </c>
      <c r="B145" s="4">
        <v>2345</v>
      </c>
    </row>
    <row r="146" spans="1:2" x14ac:dyDescent="0.25">
      <c r="A146" s="13" t="s">
        <v>50</v>
      </c>
      <c r="B146" s="4">
        <v>3254.5</v>
      </c>
    </row>
    <row r="149" spans="1:2" x14ac:dyDescent="0.25">
      <c r="A149" t="s">
        <v>49</v>
      </c>
      <c r="B149" t="s">
        <v>57</v>
      </c>
    </row>
    <row r="150" spans="1:2" x14ac:dyDescent="0.25">
      <c r="A150" s="13" t="s">
        <v>12</v>
      </c>
      <c r="B150" s="4">
        <v>1000</v>
      </c>
    </row>
    <row r="151" spans="1:2" x14ac:dyDescent="0.25">
      <c r="A151" s="13" t="s">
        <v>18</v>
      </c>
      <c r="B151" s="4">
        <v>826</v>
      </c>
    </row>
    <row r="152" spans="1:2" x14ac:dyDescent="0.25">
      <c r="A152" s="13" t="s">
        <v>16</v>
      </c>
      <c r="B152" s="4">
        <v>298</v>
      </c>
    </row>
    <row r="153" spans="1:2" x14ac:dyDescent="0.25">
      <c r="A153" s="13" t="s">
        <v>32</v>
      </c>
      <c r="B153" s="4">
        <v>849</v>
      </c>
    </row>
    <row r="154" spans="1:2" x14ac:dyDescent="0.25">
      <c r="A154" s="13" t="s">
        <v>21</v>
      </c>
      <c r="B154" s="4">
        <v>823</v>
      </c>
    </row>
    <row r="155" spans="1:2" x14ac:dyDescent="0.25">
      <c r="A155" s="13" t="s">
        <v>20</v>
      </c>
      <c r="B155" s="4">
        <v>598</v>
      </c>
    </row>
    <row r="156" spans="1:2" x14ac:dyDescent="0.25">
      <c r="A156" s="13" t="s">
        <v>29</v>
      </c>
      <c r="B156" s="4">
        <v>645</v>
      </c>
    </row>
    <row r="157" spans="1:2" x14ac:dyDescent="0.25">
      <c r="A157" s="13" t="s">
        <v>27</v>
      </c>
      <c r="B157" s="4">
        <v>497</v>
      </c>
    </row>
    <row r="158" spans="1:2" x14ac:dyDescent="0.25">
      <c r="A158" s="13" t="s">
        <v>23</v>
      </c>
      <c r="B158" s="4">
        <v>950</v>
      </c>
    </row>
    <row r="159" spans="1:2" x14ac:dyDescent="0.25">
      <c r="A159" s="13" t="s">
        <v>31</v>
      </c>
      <c r="B159" s="4">
        <v>559</v>
      </c>
    </row>
    <row r="160" spans="1:2" x14ac:dyDescent="0.25">
      <c r="A160" s="13" t="s">
        <v>25</v>
      </c>
      <c r="B160" s="4">
        <v>340</v>
      </c>
    </row>
    <row r="161" spans="1:2" x14ac:dyDescent="0.25">
      <c r="A161" s="13" t="s">
        <v>26</v>
      </c>
      <c r="B161" s="4">
        <v>361</v>
      </c>
    </row>
    <row r="162" spans="1:2" x14ac:dyDescent="0.25">
      <c r="A162" s="13" t="s">
        <v>30</v>
      </c>
      <c r="B162" s="4">
        <v>414</v>
      </c>
    </row>
    <row r="163" spans="1:2" x14ac:dyDescent="0.25">
      <c r="A163" s="13" t="s">
        <v>28</v>
      </c>
      <c r="B163" s="4">
        <v>606</v>
      </c>
    </row>
    <row r="164" spans="1:2" x14ac:dyDescent="0.25">
      <c r="A164" s="13" t="s">
        <v>24</v>
      </c>
      <c r="B164" s="4">
        <v>459</v>
      </c>
    </row>
    <row r="165" spans="1:2" x14ac:dyDescent="0.25">
      <c r="A165" s="13" t="s">
        <v>50</v>
      </c>
      <c r="B165" s="4">
        <v>1000</v>
      </c>
    </row>
  </sheetData>
  <mergeCells count="4">
    <mergeCell ref="A2:B2"/>
    <mergeCell ref="A12:B12"/>
    <mergeCell ref="A22:B22"/>
    <mergeCell ref="A32:B32"/>
  </mergeCells>
  <pageMargins left="0.7" right="0.7" top="0.75" bottom="0.75" header="0.3" footer="0.3"/>
  <pageSetup orientation="portrait" r:id="rId18"/>
  <drawing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65"/>
  <sheetViews>
    <sheetView workbookViewId="0">
      <selection activeCell="G7" sqref="G7"/>
    </sheetView>
  </sheetViews>
  <sheetFormatPr defaultRowHeight="15" x14ac:dyDescent="0.25"/>
  <cols>
    <col min="1" max="1" width="11.28515625" bestFit="1" customWidth="1"/>
    <col min="2" max="2" width="11.42578125" bestFit="1" customWidth="1"/>
    <col min="3" max="3" width="12.5703125" bestFit="1" customWidth="1"/>
    <col min="4" max="4" width="13.140625" bestFit="1" customWidth="1"/>
    <col min="5" max="5" width="14.140625" bestFit="1" customWidth="1"/>
    <col min="6" max="6" width="13.140625" bestFit="1" customWidth="1"/>
    <col min="7" max="7" width="12.5703125" bestFit="1" customWidth="1"/>
    <col min="8" max="8" width="7.85546875" bestFit="1" customWidth="1"/>
    <col min="9" max="9" width="5.42578125" bestFit="1" customWidth="1"/>
    <col min="10" max="10" width="7.28515625" bestFit="1" customWidth="1"/>
    <col min="11" max="11" width="5.42578125" bestFit="1" customWidth="1"/>
    <col min="12" max="12" width="7" bestFit="1" customWidth="1"/>
    <col min="13" max="13" width="5.7109375" bestFit="1" customWidth="1"/>
    <col min="14" max="14" width="6.85546875" bestFit="1" customWidth="1"/>
    <col min="15" max="15" width="7" bestFit="1" customWidth="1"/>
    <col min="16" max="16" width="7.28515625" bestFit="1" customWidth="1"/>
    <col min="17" max="17" width="8.140625" bestFit="1" customWidth="1"/>
    <col min="18" max="18" width="8.7109375" bestFit="1" customWidth="1"/>
    <col min="19" max="19" width="9.28515625" bestFit="1" customWidth="1"/>
    <col min="20" max="20" width="11.28515625" bestFit="1" customWidth="1"/>
  </cols>
  <sheetData>
    <row r="3" spans="1:7" x14ac:dyDescent="0.25">
      <c r="A3" s="12" t="s">
        <v>49</v>
      </c>
      <c r="B3" t="s">
        <v>48</v>
      </c>
      <c r="D3" s="12" t="s">
        <v>49</v>
      </c>
      <c r="E3" s="16" t="s">
        <v>48</v>
      </c>
    </row>
    <row r="4" spans="1:7" x14ac:dyDescent="0.25">
      <c r="A4" s="13" t="s">
        <v>0</v>
      </c>
      <c r="B4" s="14">
        <v>1451</v>
      </c>
      <c r="D4" s="13" t="s">
        <v>0</v>
      </c>
      <c r="E4" s="16">
        <v>1451</v>
      </c>
    </row>
    <row r="5" spans="1:7" x14ac:dyDescent="0.25">
      <c r="A5" s="13" t="s">
        <v>1</v>
      </c>
      <c r="B5" s="14">
        <v>1391</v>
      </c>
      <c r="D5" s="15" t="s">
        <v>25</v>
      </c>
      <c r="E5" s="16">
        <v>631</v>
      </c>
    </row>
    <row r="6" spans="1:7" x14ac:dyDescent="0.25">
      <c r="A6" s="13" t="s">
        <v>2</v>
      </c>
      <c r="B6" s="14">
        <v>2758</v>
      </c>
      <c r="D6" s="15" t="s">
        <v>24</v>
      </c>
      <c r="E6" s="16">
        <v>459</v>
      </c>
    </row>
    <row r="7" spans="1:7" x14ac:dyDescent="0.25">
      <c r="A7" s="13" t="s">
        <v>3</v>
      </c>
      <c r="B7" s="14">
        <v>3468</v>
      </c>
      <c r="D7" s="15" t="s">
        <v>26</v>
      </c>
      <c r="E7" s="16">
        <v>361</v>
      </c>
      <c r="F7" s="12" t="s">
        <v>49</v>
      </c>
      <c r="G7" t="s">
        <v>48</v>
      </c>
    </row>
    <row r="8" spans="1:7" x14ac:dyDescent="0.25">
      <c r="A8" s="13" t="s">
        <v>4</v>
      </c>
      <c r="B8" s="14">
        <v>1710</v>
      </c>
      <c r="D8" s="13" t="s">
        <v>1</v>
      </c>
      <c r="E8" s="16">
        <v>1391</v>
      </c>
      <c r="F8" s="13" t="s">
        <v>0</v>
      </c>
      <c r="G8" s="14">
        <v>1451</v>
      </c>
    </row>
    <row r="9" spans="1:7" x14ac:dyDescent="0.25">
      <c r="A9" s="13" t="s">
        <v>5</v>
      </c>
      <c r="B9" s="14">
        <v>1180</v>
      </c>
      <c r="D9" s="15" t="s">
        <v>32</v>
      </c>
      <c r="E9" s="16">
        <v>1391</v>
      </c>
      <c r="F9" s="13" t="s">
        <v>1</v>
      </c>
      <c r="G9" s="14">
        <v>1391</v>
      </c>
    </row>
    <row r="10" spans="1:7" x14ac:dyDescent="0.25">
      <c r="A10" s="13" t="s">
        <v>50</v>
      </c>
      <c r="B10" s="14">
        <v>11958</v>
      </c>
      <c r="D10" s="13" t="s">
        <v>2</v>
      </c>
      <c r="E10" s="16">
        <v>2758</v>
      </c>
      <c r="F10" s="13" t="s">
        <v>2</v>
      </c>
      <c r="G10" s="14">
        <v>2758</v>
      </c>
    </row>
    <row r="11" spans="1:7" x14ac:dyDescent="0.25">
      <c r="D11" s="15" t="s">
        <v>23</v>
      </c>
      <c r="E11" s="16">
        <v>950</v>
      </c>
      <c r="F11" s="13" t="s">
        <v>3</v>
      </c>
      <c r="G11" s="14">
        <v>3468</v>
      </c>
    </row>
    <row r="12" spans="1:7" x14ac:dyDescent="0.25">
      <c r="D12" s="15" t="s">
        <v>27</v>
      </c>
      <c r="E12" s="16">
        <v>643</v>
      </c>
      <c r="F12" s="13" t="s">
        <v>4</v>
      </c>
      <c r="G12" s="14">
        <v>1710</v>
      </c>
    </row>
    <row r="13" spans="1:7" x14ac:dyDescent="0.25">
      <c r="A13" s="12" t="s">
        <v>49</v>
      </c>
      <c r="B13" s="16" t="s">
        <v>53</v>
      </c>
      <c r="D13" s="15" t="s">
        <v>28</v>
      </c>
      <c r="E13" s="16">
        <v>606</v>
      </c>
      <c r="F13" s="13" t="s">
        <v>5</v>
      </c>
      <c r="G13" s="14">
        <v>1180</v>
      </c>
    </row>
    <row r="14" spans="1:7" x14ac:dyDescent="0.25">
      <c r="A14" s="13" t="s">
        <v>0</v>
      </c>
      <c r="B14" s="16">
        <v>4</v>
      </c>
      <c r="D14" s="15" t="s">
        <v>31</v>
      </c>
      <c r="E14" s="16">
        <v>559</v>
      </c>
      <c r="F14" s="13" t="s">
        <v>50</v>
      </c>
      <c r="G14" s="14">
        <v>11958</v>
      </c>
    </row>
    <row r="15" spans="1:7" x14ac:dyDescent="0.25">
      <c r="A15" s="13" t="s">
        <v>1</v>
      </c>
      <c r="B15" s="16">
        <v>3</v>
      </c>
      <c r="D15" s="13" t="s">
        <v>3</v>
      </c>
      <c r="E15" s="16">
        <v>3468</v>
      </c>
    </row>
    <row r="16" spans="1:7" x14ac:dyDescent="0.25">
      <c r="A16" s="13" t="s">
        <v>2</v>
      </c>
      <c r="B16" s="16">
        <v>5</v>
      </c>
      <c r="D16" s="15" t="s">
        <v>12</v>
      </c>
      <c r="E16" s="16">
        <v>2000</v>
      </c>
    </row>
    <row r="17" spans="1:5" x14ac:dyDescent="0.25">
      <c r="A17" s="13" t="s">
        <v>3</v>
      </c>
      <c r="B17" s="16">
        <v>5</v>
      </c>
      <c r="D17" s="15" t="s">
        <v>21</v>
      </c>
      <c r="E17" s="16">
        <v>823</v>
      </c>
    </row>
    <row r="18" spans="1:5" x14ac:dyDescent="0.25">
      <c r="A18" s="13" t="s">
        <v>4</v>
      </c>
      <c r="B18" s="16">
        <v>3</v>
      </c>
      <c r="D18" s="15" t="s">
        <v>29</v>
      </c>
      <c r="E18" s="16">
        <v>645</v>
      </c>
    </row>
    <row r="19" spans="1:5" x14ac:dyDescent="0.25">
      <c r="A19" s="13" t="s">
        <v>5</v>
      </c>
      <c r="B19" s="16">
        <v>4</v>
      </c>
      <c r="D19" s="13" t="s">
        <v>4</v>
      </c>
      <c r="E19" s="16">
        <v>1710</v>
      </c>
    </row>
    <row r="20" spans="1:5" x14ac:dyDescent="0.25">
      <c r="A20" s="13" t="s">
        <v>50</v>
      </c>
      <c r="B20" s="16">
        <v>24</v>
      </c>
      <c r="D20" s="15" t="s">
        <v>18</v>
      </c>
      <c r="E20" s="16">
        <v>1296</v>
      </c>
    </row>
    <row r="21" spans="1:5" x14ac:dyDescent="0.25">
      <c r="D21" s="15" t="s">
        <v>30</v>
      </c>
      <c r="E21" s="16">
        <v>414</v>
      </c>
    </row>
    <row r="22" spans="1:5" x14ac:dyDescent="0.25">
      <c r="D22" s="13" t="s">
        <v>5</v>
      </c>
      <c r="E22" s="16">
        <v>1180</v>
      </c>
    </row>
    <row r="23" spans="1:5" x14ac:dyDescent="0.25">
      <c r="A23" s="12" t="s">
        <v>49</v>
      </c>
      <c r="B23" t="s">
        <v>51</v>
      </c>
      <c r="D23" s="15" t="s">
        <v>20</v>
      </c>
      <c r="E23" s="16">
        <v>882</v>
      </c>
    </row>
    <row r="24" spans="1:5" x14ac:dyDescent="0.25">
      <c r="A24" s="13" t="s">
        <v>0</v>
      </c>
      <c r="B24" s="14">
        <v>14451</v>
      </c>
      <c r="D24" s="15" t="s">
        <v>16</v>
      </c>
      <c r="E24" s="16">
        <v>298</v>
      </c>
    </row>
    <row r="25" spans="1:5" x14ac:dyDescent="0.25">
      <c r="A25" s="13" t="s">
        <v>1</v>
      </c>
      <c r="B25" s="14">
        <v>10691</v>
      </c>
      <c r="D25" s="13" t="s">
        <v>50</v>
      </c>
      <c r="E25" s="16">
        <v>11958</v>
      </c>
    </row>
    <row r="26" spans="1:5" x14ac:dyDescent="0.25">
      <c r="A26" s="13" t="s">
        <v>2</v>
      </c>
      <c r="B26" s="14">
        <v>17908</v>
      </c>
    </row>
    <row r="27" spans="1:5" x14ac:dyDescent="0.25">
      <c r="A27" s="13" t="s">
        <v>3</v>
      </c>
      <c r="B27" s="14">
        <v>15968</v>
      </c>
    </row>
    <row r="28" spans="1:5" x14ac:dyDescent="0.25">
      <c r="A28" s="13" t="s">
        <v>4</v>
      </c>
      <c r="B28" s="14">
        <v>9710</v>
      </c>
    </row>
    <row r="29" spans="1:5" x14ac:dyDescent="0.25">
      <c r="A29" s="13" t="s">
        <v>5</v>
      </c>
      <c r="B29" s="14">
        <v>9380</v>
      </c>
    </row>
    <row r="30" spans="1:5" x14ac:dyDescent="0.25">
      <c r="A30" s="13" t="s">
        <v>50</v>
      </c>
      <c r="B30" s="14">
        <v>78108</v>
      </c>
    </row>
    <row r="33" spans="1:2" x14ac:dyDescent="0.25">
      <c r="A33" s="12" t="s">
        <v>49</v>
      </c>
      <c r="B33" t="s">
        <v>64</v>
      </c>
    </row>
    <row r="34" spans="1:2" x14ac:dyDescent="0.25">
      <c r="A34" s="13" t="s">
        <v>2</v>
      </c>
      <c r="B34" s="14">
        <v>15150</v>
      </c>
    </row>
    <row r="35" spans="1:2" x14ac:dyDescent="0.25">
      <c r="A35" s="13" t="s">
        <v>0</v>
      </c>
      <c r="B35" s="14">
        <v>13000</v>
      </c>
    </row>
    <row r="36" spans="1:2" x14ac:dyDescent="0.25">
      <c r="A36" s="13" t="s">
        <v>3</v>
      </c>
      <c r="B36" s="14">
        <v>12500</v>
      </c>
    </row>
    <row r="37" spans="1:2" x14ac:dyDescent="0.25">
      <c r="A37" s="13" t="s">
        <v>1</v>
      </c>
      <c r="B37" s="14">
        <v>9300</v>
      </c>
    </row>
    <row r="38" spans="1:2" x14ac:dyDescent="0.25">
      <c r="A38" s="13" t="s">
        <v>5</v>
      </c>
      <c r="B38" s="14">
        <v>8200</v>
      </c>
    </row>
    <row r="39" spans="1:2" x14ac:dyDescent="0.25">
      <c r="A39" s="13" t="s">
        <v>4</v>
      </c>
      <c r="B39" s="14">
        <v>8000</v>
      </c>
    </row>
    <row r="40" spans="1:2" x14ac:dyDescent="0.25">
      <c r="A40" s="13" t="s">
        <v>50</v>
      </c>
      <c r="B40" s="14">
        <v>66150</v>
      </c>
    </row>
    <row r="43" spans="1:2" x14ac:dyDescent="0.25">
      <c r="A43" s="12" t="s">
        <v>7</v>
      </c>
      <c r="B43" t="s">
        <v>54</v>
      </c>
    </row>
    <row r="44" spans="1:2" x14ac:dyDescent="0.25">
      <c r="A44" s="13" t="s">
        <v>0</v>
      </c>
      <c r="B44" s="14">
        <v>3612.75</v>
      </c>
    </row>
    <row r="45" spans="1:2" x14ac:dyDescent="0.25">
      <c r="A45" s="13" t="s">
        <v>1</v>
      </c>
      <c r="B45" s="14">
        <v>3563.6666666666665</v>
      </c>
    </row>
    <row r="46" spans="1:2" x14ac:dyDescent="0.25">
      <c r="A46" s="13" t="s">
        <v>2</v>
      </c>
      <c r="B46" s="14">
        <v>3581.6</v>
      </c>
    </row>
    <row r="47" spans="1:2" x14ac:dyDescent="0.25">
      <c r="A47" s="13" t="s">
        <v>3</v>
      </c>
      <c r="B47" s="14">
        <v>3193.6</v>
      </c>
    </row>
    <row r="48" spans="1:2" x14ac:dyDescent="0.25">
      <c r="A48" s="13" t="s">
        <v>4</v>
      </c>
      <c r="B48" s="14">
        <v>3236.6666666666665</v>
      </c>
    </row>
    <row r="49" spans="1:2" x14ac:dyDescent="0.25">
      <c r="A49" s="13" t="s">
        <v>5</v>
      </c>
      <c r="B49" s="14">
        <v>2345</v>
      </c>
    </row>
    <row r="50" spans="1:2" x14ac:dyDescent="0.25">
      <c r="A50" s="13" t="s">
        <v>50</v>
      </c>
      <c r="B50" s="14">
        <v>3254.5</v>
      </c>
    </row>
    <row r="53" spans="1:2" x14ac:dyDescent="0.25">
      <c r="A53" s="12" t="s">
        <v>6</v>
      </c>
      <c r="B53" t="s">
        <v>60</v>
      </c>
    </row>
    <row r="54" spans="1:2" x14ac:dyDescent="0.25">
      <c r="A54" s="13" t="s">
        <v>3</v>
      </c>
      <c r="B54" s="16">
        <v>5</v>
      </c>
    </row>
    <row r="55" spans="1:2" x14ac:dyDescent="0.25">
      <c r="A55" s="13" t="s">
        <v>2</v>
      </c>
      <c r="B55" s="16">
        <v>5</v>
      </c>
    </row>
    <row r="56" spans="1:2" x14ac:dyDescent="0.25">
      <c r="A56" s="13" t="s">
        <v>5</v>
      </c>
      <c r="B56" s="16">
        <v>4</v>
      </c>
    </row>
    <row r="57" spans="1:2" x14ac:dyDescent="0.25">
      <c r="A57" s="13" t="s">
        <v>0</v>
      </c>
      <c r="B57" s="16">
        <v>4</v>
      </c>
    </row>
    <row r="58" spans="1:2" x14ac:dyDescent="0.25">
      <c r="A58" s="13" t="s">
        <v>4</v>
      </c>
      <c r="B58" s="16">
        <v>3</v>
      </c>
    </row>
    <row r="59" spans="1:2" x14ac:dyDescent="0.25">
      <c r="A59" s="13" t="s">
        <v>1</v>
      </c>
      <c r="B59" s="16">
        <v>3</v>
      </c>
    </row>
    <row r="60" spans="1:2" x14ac:dyDescent="0.25">
      <c r="A60" s="13" t="s">
        <v>50</v>
      </c>
      <c r="B60" s="16">
        <v>24</v>
      </c>
    </row>
    <row r="63" spans="1:2" x14ac:dyDescent="0.25">
      <c r="A63" s="12" t="s">
        <v>7</v>
      </c>
      <c r="B63" t="s">
        <v>51</v>
      </c>
    </row>
    <row r="64" spans="1:2" x14ac:dyDescent="0.25">
      <c r="A64" s="13" t="s">
        <v>32</v>
      </c>
      <c r="B64" s="4">
        <v>10691</v>
      </c>
    </row>
    <row r="65" spans="1:2" x14ac:dyDescent="0.25">
      <c r="A65" s="13" t="s">
        <v>12</v>
      </c>
      <c r="B65" s="4">
        <v>8500</v>
      </c>
    </row>
    <row r="66" spans="1:2" x14ac:dyDescent="0.25">
      <c r="A66" s="13" t="s">
        <v>27</v>
      </c>
      <c r="B66" s="4">
        <v>7593</v>
      </c>
    </row>
    <row r="67" spans="1:2" x14ac:dyDescent="0.25">
      <c r="A67" s="13" t="s">
        <v>20</v>
      </c>
      <c r="B67" s="4">
        <v>7182</v>
      </c>
    </row>
    <row r="68" spans="1:2" x14ac:dyDescent="0.25">
      <c r="A68" s="13" t="s">
        <v>18</v>
      </c>
      <c r="B68" s="4">
        <v>6796</v>
      </c>
    </row>
    <row r="69" spans="1:2" x14ac:dyDescent="0.25">
      <c r="A69" s="13" t="s">
        <v>25</v>
      </c>
      <c r="B69" s="4">
        <v>6131</v>
      </c>
    </row>
    <row r="70" spans="1:2" x14ac:dyDescent="0.25">
      <c r="A70" s="13" t="s">
        <v>24</v>
      </c>
      <c r="B70" s="4">
        <v>4959</v>
      </c>
    </row>
    <row r="71" spans="1:2" x14ac:dyDescent="0.25">
      <c r="A71" s="13" t="s">
        <v>29</v>
      </c>
      <c r="B71" s="4">
        <v>4745</v>
      </c>
    </row>
    <row r="72" spans="1:2" x14ac:dyDescent="0.25">
      <c r="A72" s="13" t="s">
        <v>23</v>
      </c>
      <c r="B72" s="4">
        <v>3950</v>
      </c>
    </row>
    <row r="73" spans="1:2" x14ac:dyDescent="0.25">
      <c r="A73" s="13" t="s">
        <v>28</v>
      </c>
      <c r="B73" s="4">
        <v>3706</v>
      </c>
    </row>
    <row r="74" spans="1:2" x14ac:dyDescent="0.25">
      <c r="A74" s="13" t="s">
        <v>26</v>
      </c>
      <c r="B74" s="4">
        <v>3361</v>
      </c>
    </row>
    <row r="75" spans="1:2" x14ac:dyDescent="0.25">
      <c r="A75" s="13" t="s">
        <v>30</v>
      </c>
      <c r="B75" s="4">
        <v>2914</v>
      </c>
    </row>
    <row r="76" spans="1:2" x14ac:dyDescent="0.25">
      <c r="A76" s="13" t="s">
        <v>21</v>
      </c>
      <c r="B76" s="4">
        <v>2723</v>
      </c>
    </row>
    <row r="77" spans="1:2" x14ac:dyDescent="0.25">
      <c r="A77" s="13" t="s">
        <v>31</v>
      </c>
      <c r="B77" s="4">
        <v>2659</v>
      </c>
    </row>
    <row r="78" spans="1:2" x14ac:dyDescent="0.25">
      <c r="A78" s="13" t="s">
        <v>16</v>
      </c>
      <c r="B78" s="4">
        <v>2198</v>
      </c>
    </row>
    <row r="79" spans="1:2" x14ac:dyDescent="0.25">
      <c r="A79" s="13" t="s">
        <v>50</v>
      </c>
      <c r="B79" s="4">
        <v>78108</v>
      </c>
    </row>
    <row r="82" spans="1:2" x14ac:dyDescent="0.25">
      <c r="A82" s="12" t="s">
        <v>8</v>
      </c>
      <c r="B82" t="s">
        <v>60</v>
      </c>
    </row>
    <row r="83" spans="1:2" x14ac:dyDescent="0.25">
      <c r="A83" s="13" t="s">
        <v>15</v>
      </c>
      <c r="B83" s="16">
        <v>6</v>
      </c>
    </row>
    <row r="84" spans="1:2" x14ac:dyDescent="0.25">
      <c r="A84" s="13" t="s">
        <v>17</v>
      </c>
      <c r="B84" s="16">
        <v>6</v>
      </c>
    </row>
    <row r="85" spans="1:2" x14ac:dyDescent="0.25">
      <c r="A85" s="13" t="s">
        <v>22</v>
      </c>
      <c r="B85" s="16">
        <v>3</v>
      </c>
    </row>
    <row r="86" spans="1:2" x14ac:dyDescent="0.25">
      <c r="A86" s="13" t="s">
        <v>14</v>
      </c>
      <c r="B86" s="16">
        <v>3</v>
      </c>
    </row>
    <row r="87" spans="1:2" x14ac:dyDescent="0.25">
      <c r="A87" s="13" t="s">
        <v>13</v>
      </c>
      <c r="B87" s="16">
        <v>3</v>
      </c>
    </row>
    <row r="88" spans="1:2" x14ac:dyDescent="0.25">
      <c r="A88" s="13" t="s">
        <v>19</v>
      </c>
      <c r="B88" s="16">
        <v>3</v>
      </c>
    </row>
    <row r="89" spans="1:2" x14ac:dyDescent="0.25">
      <c r="A89" s="13" t="s">
        <v>50</v>
      </c>
      <c r="B89" s="16">
        <v>24</v>
      </c>
    </row>
    <row r="92" spans="1:2" x14ac:dyDescent="0.25">
      <c r="A92" s="12" t="s">
        <v>6</v>
      </c>
      <c r="B92" t="s">
        <v>60</v>
      </c>
    </row>
    <row r="93" spans="1:2" x14ac:dyDescent="0.25">
      <c r="A93" s="13" t="s">
        <v>0</v>
      </c>
      <c r="B93" s="16">
        <v>4</v>
      </c>
    </row>
    <row r="94" spans="1:2" x14ac:dyDescent="0.25">
      <c r="A94" s="13" t="s">
        <v>1</v>
      </c>
      <c r="B94" s="16">
        <v>3</v>
      </c>
    </row>
    <row r="95" spans="1:2" x14ac:dyDescent="0.25">
      <c r="A95" s="13" t="s">
        <v>2</v>
      </c>
      <c r="B95" s="16">
        <v>5</v>
      </c>
    </row>
    <row r="96" spans="1:2" x14ac:dyDescent="0.25">
      <c r="A96" s="13" t="s">
        <v>3</v>
      </c>
      <c r="B96" s="16">
        <v>5</v>
      </c>
    </row>
    <row r="97" spans="1:2" x14ac:dyDescent="0.25">
      <c r="A97" s="13" t="s">
        <v>4</v>
      </c>
      <c r="B97" s="16">
        <v>3</v>
      </c>
    </row>
    <row r="98" spans="1:2" x14ac:dyDescent="0.25">
      <c r="A98" s="13" t="s">
        <v>5</v>
      </c>
      <c r="B98" s="16">
        <v>4</v>
      </c>
    </row>
    <row r="99" spans="1:2" x14ac:dyDescent="0.25">
      <c r="A99" s="13" t="s">
        <v>50</v>
      </c>
      <c r="B99" s="16">
        <v>24</v>
      </c>
    </row>
    <row r="102" spans="1:2" x14ac:dyDescent="0.25">
      <c r="A102" s="12" t="s">
        <v>7</v>
      </c>
      <c r="B102" t="s">
        <v>65</v>
      </c>
    </row>
    <row r="103" spans="1:2" x14ac:dyDescent="0.25">
      <c r="A103" s="13" t="s">
        <v>32</v>
      </c>
      <c r="B103" s="4">
        <v>10691</v>
      </c>
    </row>
    <row r="104" spans="1:2" x14ac:dyDescent="0.25">
      <c r="A104" s="13" t="s">
        <v>12</v>
      </c>
      <c r="B104" s="4">
        <v>8500</v>
      </c>
    </row>
    <row r="105" spans="1:2" x14ac:dyDescent="0.25">
      <c r="A105" s="13" t="s">
        <v>27</v>
      </c>
      <c r="B105" s="4">
        <v>7593</v>
      </c>
    </row>
    <row r="106" spans="1:2" x14ac:dyDescent="0.25">
      <c r="A106" s="13" t="s">
        <v>20</v>
      </c>
      <c r="B106" s="4">
        <v>7182</v>
      </c>
    </row>
    <row r="107" spans="1:2" x14ac:dyDescent="0.25">
      <c r="A107" s="13" t="s">
        <v>18</v>
      </c>
      <c r="B107" s="4">
        <v>6796</v>
      </c>
    </row>
    <row r="108" spans="1:2" x14ac:dyDescent="0.25">
      <c r="A108" s="13" t="s">
        <v>25</v>
      </c>
      <c r="B108" s="4">
        <v>6131</v>
      </c>
    </row>
    <row r="109" spans="1:2" x14ac:dyDescent="0.25">
      <c r="A109" s="13" t="s">
        <v>24</v>
      </c>
      <c r="B109" s="4">
        <v>4959</v>
      </c>
    </row>
    <row r="110" spans="1:2" x14ac:dyDescent="0.25">
      <c r="A110" s="13" t="s">
        <v>29</v>
      </c>
      <c r="B110" s="4">
        <v>4745</v>
      </c>
    </row>
    <row r="111" spans="1:2" x14ac:dyDescent="0.25">
      <c r="A111" s="13" t="s">
        <v>23</v>
      </c>
      <c r="B111" s="4">
        <v>3950</v>
      </c>
    </row>
    <row r="112" spans="1:2" x14ac:dyDescent="0.25">
      <c r="A112" s="13" t="s">
        <v>28</v>
      </c>
      <c r="B112" s="4">
        <v>3706</v>
      </c>
    </row>
    <row r="113" spans="1:5" x14ac:dyDescent="0.25">
      <c r="A113" s="13" t="s">
        <v>26</v>
      </c>
      <c r="B113" s="4">
        <v>3361</v>
      </c>
    </row>
    <row r="114" spans="1:5" x14ac:dyDescent="0.25">
      <c r="A114" s="13" t="s">
        <v>30</v>
      </c>
      <c r="B114" s="4">
        <v>2914</v>
      </c>
    </row>
    <row r="115" spans="1:5" x14ac:dyDescent="0.25">
      <c r="A115" s="13" t="s">
        <v>21</v>
      </c>
      <c r="B115" s="4">
        <v>2723</v>
      </c>
    </row>
    <row r="116" spans="1:5" x14ac:dyDescent="0.25">
      <c r="A116" s="13" t="s">
        <v>31</v>
      </c>
      <c r="B116" s="4">
        <v>2659</v>
      </c>
    </row>
    <row r="117" spans="1:5" x14ac:dyDescent="0.25">
      <c r="A117" s="13" t="s">
        <v>16</v>
      </c>
      <c r="B117" s="4">
        <v>2198</v>
      </c>
    </row>
    <row r="118" spans="1:5" x14ac:dyDescent="0.25">
      <c r="A118" s="13" t="s">
        <v>50</v>
      </c>
      <c r="B118" s="4">
        <v>78108</v>
      </c>
    </row>
    <row r="121" spans="1:5" x14ac:dyDescent="0.25">
      <c r="A121" s="12" t="s">
        <v>51</v>
      </c>
      <c r="B121" s="12" t="s">
        <v>66</v>
      </c>
    </row>
    <row r="122" spans="1:5" x14ac:dyDescent="0.25">
      <c r="A122" s="12" t="s">
        <v>3</v>
      </c>
      <c r="B122" t="s">
        <v>12</v>
      </c>
      <c r="C122" t="s">
        <v>21</v>
      </c>
      <c r="D122" t="s">
        <v>29</v>
      </c>
      <c r="E122" t="s">
        <v>50</v>
      </c>
    </row>
    <row r="123" spans="1:5" x14ac:dyDescent="0.25">
      <c r="A123" s="13" t="s">
        <v>3</v>
      </c>
      <c r="B123" s="4">
        <v>8500</v>
      </c>
      <c r="C123" s="4">
        <v>2723</v>
      </c>
      <c r="D123" s="4">
        <v>4745</v>
      </c>
      <c r="E123" s="4">
        <v>15968</v>
      </c>
    </row>
    <row r="124" spans="1:5" x14ac:dyDescent="0.25">
      <c r="A124" s="13" t="s">
        <v>50</v>
      </c>
      <c r="B124" s="4">
        <v>8500</v>
      </c>
      <c r="C124" s="4">
        <v>2723</v>
      </c>
      <c r="D124" s="4">
        <v>4745</v>
      </c>
      <c r="E124" s="4">
        <v>15968</v>
      </c>
    </row>
    <row r="127" spans="1:5" x14ac:dyDescent="0.25">
      <c r="A127" s="12" t="s">
        <v>7</v>
      </c>
      <c r="B127" t="s">
        <v>56</v>
      </c>
    </row>
    <row r="128" spans="1:5" x14ac:dyDescent="0.25">
      <c r="A128" s="13" t="s">
        <v>0</v>
      </c>
      <c r="B128" s="4">
        <v>140811</v>
      </c>
    </row>
    <row r="129" spans="1:2" x14ac:dyDescent="0.25">
      <c r="A129" s="13" t="s">
        <v>1</v>
      </c>
      <c r="B129" s="4">
        <v>136775</v>
      </c>
    </row>
    <row r="130" spans="1:2" x14ac:dyDescent="0.25">
      <c r="A130" s="13" t="s">
        <v>2</v>
      </c>
      <c r="B130" s="4">
        <v>89073</v>
      </c>
    </row>
    <row r="131" spans="1:2" x14ac:dyDescent="0.25">
      <c r="A131" s="13" t="s">
        <v>3</v>
      </c>
      <c r="B131" s="4">
        <v>138789</v>
      </c>
    </row>
    <row r="132" spans="1:2" x14ac:dyDescent="0.25">
      <c r="A132" s="13" t="s">
        <v>4</v>
      </c>
      <c r="B132" s="4">
        <v>101856</v>
      </c>
    </row>
    <row r="133" spans="1:2" x14ac:dyDescent="0.25">
      <c r="A133" s="13" t="s">
        <v>5</v>
      </c>
      <c r="B133" s="4">
        <v>130684</v>
      </c>
    </row>
    <row r="134" spans="1:2" x14ac:dyDescent="0.25">
      <c r="A134" s="13" t="s">
        <v>50</v>
      </c>
      <c r="B134" s="4">
        <v>140811</v>
      </c>
    </row>
    <row r="135" spans="1:2" x14ac:dyDescent="0.25">
      <c r="A135" s="13"/>
      <c r="B135" s="4"/>
    </row>
    <row r="136" spans="1:2" x14ac:dyDescent="0.25">
      <c r="A136" s="13"/>
      <c r="B136" s="4"/>
    </row>
    <row r="139" spans="1:2" x14ac:dyDescent="0.25">
      <c r="A139" s="12" t="s">
        <v>49</v>
      </c>
      <c r="B139" t="s">
        <v>54</v>
      </c>
    </row>
    <row r="140" spans="1:2" x14ac:dyDescent="0.25">
      <c r="A140" s="13" t="s">
        <v>0</v>
      </c>
      <c r="B140" s="4">
        <v>3612.75</v>
      </c>
    </row>
    <row r="141" spans="1:2" x14ac:dyDescent="0.25">
      <c r="A141" s="13" t="s">
        <v>1</v>
      </c>
      <c r="B141" s="4">
        <v>3563.6666666666665</v>
      </c>
    </row>
    <row r="142" spans="1:2" x14ac:dyDescent="0.25">
      <c r="A142" s="13" t="s">
        <v>2</v>
      </c>
      <c r="B142" s="4">
        <v>3581.6</v>
      </c>
    </row>
    <row r="143" spans="1:2" x14ac:dyDescent="0.25">
      <c r="A143" s="13" t="s">
        <v>3</v>
      </c>
      <c r="B143" s="4">
        <v>3193.6</v>
      </c>
    </row>
    <row r="144" spans="1:2" x14ac:dyDescent="0.25">
      <c r="A144" s="13" t="s">
        <v>4</v>
      </c>
      <c r="B144" s="4">
        <v>3236.6666666666665</v>
      </c>
    </row>
    <row r="145" spans="1:2" x14ac:dyDescent="0.25">
      <c r="A145" s="13" t="s">
        <v>5</v>
      </c>
      <c r="B145" s="4">
        <v>2345</v>
      </c>
    </row>
    <row r="146" spans="1:2" x14ac:dyDescent="0.25">
      <c r="A146" s="13" t="s">
        <v>50</v>
      </c>
      <c r="B146" s="4">
        <v>3254.5</v>
      </c>
    </row>
    <row r="149" spans="1:2" x14ac:dyDescent="0.25">
      <c r="A149" s="12" t="s">
        <v>49</v>
      </c>
      <c r="B149" t="s">
        <v>57</v>
      </c>
    </row>
    <row r="150" spans="1:2" x14ac:dyDescent="0.25">
      <c r="A150" s="13" t="s">
        <v>12</v>
      </c>
      <c r="B150" s="4">
        <v>1000</v>
      </c>
    </row>
    <row r="151" spans="1:2" x14ac:dyDescent="0.25">
      <c r="A151" s="13" t="s">
        <v>18</v>
      </c>
      <c r="B151" s="4">
        <v>826</v>
      </c>
    </row>
    <row r="152" spans="1:2" x14ac:dyDescent="0.25">
      <c r="A152" s="13" t="s">
        <v>16</v>
      </c>
      <c r="B152" s="4">
        <v>298</v>
      </c>
    </row>
    <row r="153" spans="1:2" x14ac:dyDescent="0.25">
      <c r="A153" s="13" t="s">
        <v>32</v>
      </c>
      <c r="B153" s="4">
        <v>849</v>
      </c>
    </row>
    <row r="154" spans="1:2" x14ac:dyDescent="0.25">
      <c r="A154" s="13" t="s">
        <v>21</v>
      </c>
      <c r="B154" s="4">
        <v>823</v>
      </c>
    </row>
    <row r="155" spans="1:2" x14ac:dyDescent="0.25">
      <c r="A155" s="13" t="s">
        <v>20</v>
      </c>
      <c r="B155" s="4">
        <v>598</v>
      </c>
    </row>
    <row r="156" spans="1:2" x14ac:dyDescent="0.25">
      <c r="A156" s="13" t="s">
        <v>29</v>
      </c>
      <c r="B156" s="4">
        <v>645</v>
      </c>
    </row>
    <row r="157" spans="1:2" x14ac:dyDescent="0.25">
      <c r="A157" s="13" t="s">
        <v>27</v>
      </c>
      <c r="B157" s="4">
        <v>497</v>
      </c>
    </row>
    <row r="158" spans="1:2" x14ac:dyDescent="0.25">
      <c r="A158" s="13" t="s">
        <v>23</v>
      </c>
      <c r="B158" s="4">
        <v>950</v>
      </c>
    </row>
    <row r="159" spans="1:2" x14ac:dyDescent="0.25">
      <c r="A159" s="13" t="s">
        <v>31</v>
      </c>
      <c r="B159" s="4">
        <v>559</v>
      </c>
    </row>
    <row r="160" spans="1:2" x14ac:dyDescent="0.25">
      <c r="A160" s="13" t="s">
        <v>25</v>
      </c>
      <c r="B160" s="4">
        <v>340</v>
      </c>
    </row>
    <row r="161" spans="1:2" x14ac:dyDescent="0.25">
      <c r="A161" s="13" t="s">
        <v>26</v>
      </c>
      <c r="B161" s="4">
        <v>361</v>
      </c>
    </row>
    <row r="162" spans="1:2" x14ac:dyDescent="0.25">
      <c r="A162" s="13" t="s">
        <v>30</v>
      </c>
      <c r="B162" s="4">
        <v>414</v>
      </c>
    </row>
    <row r="163" spans="1:2" x14ac:dyDescent="0.25">
      <c r="A163" s="13" t="s">
        <v>28</v>
      </c>
      <c r="B163" s="4">
        <v>606</v>
      </c>
    </row>
    <row r="164" spans="1:2" x14ac:dyDescent="0.25">
      <c r="A164" s="13" t="s">
        <v>24</v>
      </c>
      <c r="B164" s="4">
        <v>459</v>
      </c>
    </row>
    <row r="165" spans="1:2" x14ac:dyDescent="0.25">
      <c r="A165" s="13" t="s">
        <v>50</v>
      </c>
      <c r="B165" s="4">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56"/>
  <sheetViews>
    <sheetView topLeftCell="B1" zoomScaleNormal="100" workbookViewId="0">
      <selection activeCell="H2" sqref="H2"/>
    </sheetView>
  </sheetViews>
  <sheetFormatPr defaultRowHeight="15" x14ac:dyDescent="0.25"/>
  <cols>
    <col min="1" max="1" width="0" hidden="1" customWidth="1"/>
    <col min="2" max="2" width="12.5703125" customWidth="1"/>
    <col min="5" max="5" width="11.5703125" bestFit="1" customWidth="1"/>
    <col min="6" max="6" width="12" customWidth="1"/>
    <col min="7" max="7" width="11.140625" customWidth="1"/>
    <col min="9" max="9" width="37.140625" bestFit="1" customWidth="1"/>
    <col min="11" max="11" width="10.5703125" bestFit="1" customWidth="1"/>
    <col min="16" max="16" width="11.5703125" bestFit="1" customWidth="1"/>
  </cols>
  <sheetData>
    <row r="1" spans="2:16" x14ac:dyDescent="0.25">
      <c r="B1" s="3" t="s">
        <v>6</v>
      </c>
      <c r="C1" s="3" t="s">
        <v>7</v>
      </c>
      <c r="D1" s="3" t="s">
        <v>8</v>
      </c>
      <c r="E1" s="3" t="s">
        <v>9</v>
      </c>
      <c r="F1" s="3" t="s">
        <v>10</v>
      </c>
      <c r="G1" s="3" t="s">
        <v>11</v>
      </c>
      <c r="H1" t="s">
        <v>34</v>
      </c>
      <c r="I1" s="3" t="s">
        <v>33</v>
      </c>
      <c r="K1" s="7" t="s">
        <v>36</v>
      </c>
      <c r="L1" t="s">
        <v>37</v>
      </c>
      <c r="N1" t="s">
        <v>44</v>
      </c>
    </row>
    <row r="2" spans="2:16" x14ac:dyDescent="0.25">
      <c r="B2" t="s">
        <v>3</v>
      </c>
      <c r="C2" t="s">
        <v>12</v>
      </c>
      <c r="D2" t="s">
        <v>13</v>
      </c>
      <c r="E2" s="2">
        <v>63512</v>
      </c>
      <c r="F2" s="1">
        <v>4000</v>
      </c>
      <c r="G2" s="1">
        <v>3000</v>
      </c>
      <c r="H2" s="4">
        <f t="shared" ref="H2:H25" si="0">F2-G2</f>
        <v>1000</v>
      </c>
      <c r="I2" t="s">
        <v>35</v>
      </c>
      <c r="J2" t="str" cm="1">
        <f t="array" ref="J2:J7">_xlfn.UNIQUE(Make)</f>
        <v>Honda</v>
      </c>
      <c r="K2" s="2">
        <f t="shared" ref="K2:K7" si="1">SUMIF(Make,J2,$F$2:$F$25)</f>
        <v>15968</v>
      </c>
      <c r="L2" s="9">
        <f t="shared" ref="L2:L7" si="2">COUNTIF(Make,J2)</f>
        <v>5</v>
      </c>
      <c r="N2" t="s">
        <v>3</v>
      </c>
      <c r="O2" t="str" cm="1">
        <f t="array" ref="O2:O16">_xlfn.UNIQUE(Model)</f>
        <v>Accord</v>
      </c>
      <c r="P2" s="6">
        <f t="shared" ref="P2:P16" si="3">SUMIFS($F$2:$F$25,Make,$N$2,Model,O2)</f>
        <v>8500</v>
      </c>
    </row>
    <row r="3" spans="2:16" x14ac:dyDescent="0.25">
      <c r="B3" t="s">
        <v>3</v>
      </c>
      <c r="C3" t="s">
        <v>12</v>
      </c>
      <c r="D3" t="s">
        <v>14</v>
      </c>
      <c r="E3" s="2">
        <v>95135</v>
      </c>
      <c r="F3" s="1">
        <v>2500</v>
      </c>
      <c r="G3" s="1">
        <v>2000</v>
      </c>
      <c r="H3" s="4">
        <f t="shared" si="0"/>
        <v>500</v>
      </c>
      <c r="J3" t="str">
        <v>Toyota</v>
      </c>
      <c r="K3" s="2">
        <f t="shared" si="1"/>
        <v>9380</v>
      </c>
      <c r="L3">
        <f t="shared" si="2"/>
        <v>4</v>
      </c>
      <c r="O3" t="str">
        <v>Camry</v>
      </c>
      <c r="P3" s="2">
        <f t="shared" si="3"/>
        <v>0</v>
      </c>
    </row>
    <row r="4" spans="2:16" x14ac:dyDescent="0.25">
      <c r="B4" t="s">
        <v>3</v>
      </c>
      <c r="C4" t="s">
        <v>12</v>
      </c>
      <c r="D4" t="s">
        <v>15</v>
      </c>
      <c r="E4" s="2">
        <v>101354</v>
      </c>
      <c r="F4" s="1">
        <v>2000</v>
      </c>
      <c r="G4" s="1">
        <v>1500</v>
      </c>
      <c r="H4" s="4">
        <f t="shared" si="0"/>
        <v>500</v>
      </c>
      <c r="J4" t="str">
        <v>Nissan</v>
      </c>
      <c r="K4" s="2">
        <f t="shared" si="1"/>
        <v>9710</v>
      </c>
      <c r="L4">
        <f t="shared" si="2"/>
        <v>3</v>
      </c>
      <c r="O4" t="str">
        <v>Altima</v>
      </c>
      <c r="P4" s="2">
        <f t="shared" si="3"/>
        <v>0</v>
      </c>
    </row>
    <row r="5" spans="2:16" x14ac:dyDescent="0.25">
      <c r="B5" t="s">
        <v>5</v>
      </c>
      <c r="C5" t="s">
        <v>16</v>
      </c>
      <c r="D5" t="s">
        <v>17</v>
      </c>
      <c r="E5" s="2">
        <v>75006</v>
      </c>
      <c r="F5" s="1">
        <v>2198</v>
      </c>
      <c r="G5" s="1">
        <v>1900</v>
      </c>
      <c r="H5" s="4">
        <f t="shared" si="0"/>
        <v>298</v>
      </c>
      <c r="J5" t="str">
        <v>Ford</v>
      </c>
      <c r="K5" s="6">
        <f t="shared" si="1"/>
        <v>17908</v>
      </c>
      <c r="L5">
        <f t="shared" si="2"/>
        <v>5</v>
      </c>
      <c r="O5" t="str">
        <v>Corolla</v>
      </c>
      <c r="P5" s="2">
        <f t="shared" si="3"/>
        <v>0</v>
      </c>
    </row>
    <row r="6" spans="2:16" x14ac:dyDescent="0.25">
      <c r="B6" t="s">
        <v>4</v>
      </c>
      <c r="C6" t="s">
        <v>18</v>
      </c>
      <c r="D6" t="s">
        <v>19</v>
      </c>
      <c r="E6" s="2">
        <v>69847</v>
      </c>
      <c r="F6" s="1">
        <v>3826</v>
      </c>
      <c r="G6" s="1">
        <v>3000</v>
      </c>
      <c r="H6" s="4">
        <f t="shared" si="0"/>
        <v>826</v>
      </c>
      <c r="J6" t="str">
        <v>Chevrolet</v>
      </c>
      <c r="K6" s="2">
        <f t="shared" si="1"/>
        <v>14451</v>
      </c>
      <c r="L6">
        <f t="shared" si="2"/>
        <v>4</v>
      </c>
      <c r="O6" t="str">
        <v>Civic</v>
      </c>
      <c r="P6" s="2">
        <f t="shared" si="3"/>
        <v>2723</v>
      </c>
    </row>
    <row r="7" spans="2:16" x14ac:dyDescent="0.25">
      <c r="B7" t="s">
        <v>4</v>
      </c>
      <c r="C7" t="s">
        <v>18</v>
      </c>
      <c r="D7" t="s">
        <v>19</v>
      </c>
      <c r="E7" s="2">
        <v>55233</v>
      </c>
      <c r="F7" s="1">
        <v>2970</v>
      </c>
      <c r="G7" s="1">
        <v>2500</v>
      </c>
      <c r="H7" s="4">
        <f t="shared" si="0"/>
        <v>470</v>
      </c>
      <c r="J7" t="str">
        <v>Dodge</v>
      </c>
      <c r="K7" s="2">
        <f t="shared" si="1"/>
        <v>10691</v>
      </c>
      <c r="L7">
        <f t="shared" si="2"/>
        <v>3</v>
      </c>
      <c r="O7" t="str">
        <v>F-150</v>
      </c>
      <c r="P7" s="2">
        <f t="shared" si="3"/>
        <v>0</v>
      </c>
    </row>
    <row r="8" spans="2:16" x14ac:dyDescent="0.25">
      <c r="B8" t="s">
        <v>5</v>
      </c>
      <c r="C8" t="s">
        <v>20</v>
      </c>
      <c r="D8" t="s">
        <v>17</v>
      </c>
      <c r="E8" s="2">
        <v>87278</v>
      </c>
      <c r="F8" s="1">
        <v>2224</v>
      </c>
      <c r="G8" s="1">
        <v>2100</v>
      </c>
      <c r="H8" s="4">
        <f t="shared" si="0"/>
        <v>124</v>
      </c>
      <c r="I8" t="s">
        <v>38</v>
      </c>
      <c r="K8" s="8">
        <f>SUM(G2:G25)</f>
        <v>66150</v>
      </c>
      <c r="O8" t="str">
        <v>Silverado</v>
      </c>
      <c r="P8" s="2">
        <f t="shared" si="3"/>
        <v>0</v>
      </c>
    </row>
    <row r="9" spans="2:16" x14ac:dyDescent="0.25">
      <c r="B9" t="s">
        <v>5</v>
      </c>
      <c r="C9" t="s">
        <v>20</v>
      </c>
      <c r="D9" t="s">
        <v>14</v>
      </c>
      <c r="E9" s="2">
        <v>130684</v>
      </c>
      <c r="F9" s="1">
        <v>2798</v>
      </c>
      <c r="G9" s="1">
        <v>2200</v>
      </c>
      <c r="H9" s="4">
        <f t="shared" si="0"/>
        <v>598</v>
      </c>
      <c r="O9" t="str">
        <v>Impala</v>
      </c>
      <c r="P9" s="2">
        <f t="shared" si="3"/>
        <v>0</v>
      </c>
    </row>
    <row r="10" spans="2:16" x14ac:dyDescent="0.25">
      <c r="B10" t="s">
        <v>5</v>
      </c>
      <c r="C10" t="s">
        <v>20</v>
      </c>
      <c r="D10" t="s">
        <v>15</v>
      </c>
      <c r="E10" s="2">
        <v>59169</v>
      </c>
      <c r="F10" s="1">
        <v>2160</v>
      </c>
      <c r="G10" s="1">
        <v>2000</v>
      </c>
      <c r="H10" s="4">
        <f t="shared" si="0"/>
        <v>160</v>
      </c>
      <c r="I10" t="s">
        <v>39</v>
      </c>
      <c r="J10" t="str" cm="1">
        <f t="array" ref="J10:J15">_xlfn.UNIQUE(Make)</f>
        <v>Honda</v>
      </c>
      <c r="K10" s="5">
        <f t="shared" ref="K10:K15" si="4">AVERAGEIF(Make,J10,$F$2:$F$25)</f>
        <v>3193.6</v>
      </c>
      <c r="O10" t="str">
        <v>Malibu</v>
      </c>
      <c r="P10" s="2">
        <f t="shared" si="3"/>
        <v>0</v>
      </c>
    </row>
    <row r="11" spans="2:16" x14ac:dyDescent="0.25">
      <c r="B11" t="s">
        <v>3</v>
      </c>
      <c r="C11" t="s">
        <v>21</v>
      </c>
      <c r="D11" t="s">
        <v>22</v>
      </c>
      <c r="E11" s="2">
        <v>138789</v>
      </c>
      <c r="F11" s="1">
        <v>2723</v>
      </c>
      <c r="G11" s="1">
        <v>1900</v>
      </c>
      <c r="H11" s="4">
        <f t="shared" si="0"/>
        <v>823</v>
      </c>
      <c r="J11" t="str">
        <v>Toyota</v>
      </c>
      <c r="K11" s="5">
        <f t="shared" si="4"/>
        <v>2345</v>
      </c>
      <c r="O11" t="str">
        <v>Escape</v>
      </c>
      <c r="P11" s="2">
        <f t="shared" si="3"/>
        <v>0</v>
      </c>
    </row>
    <row r="12" spans="2:16" x14ac:dyDescent="0.25">
      <c r="B12" t="s">
        <v>2</v>
      </c>
      <c r="C12" t="s">
        <v>23</v>
      </c>
      <c r="D12" t="s">
        <v>17</v>
      </c>
      <c r="E12" s="2">
        <v>89073</v>
      </c>
      <c r="F12" s="1">
        <v>3950</v>
      </c>
      <c r="G12" s="1">
        <v>3000</v>
      </c>
      <c r="H12" s="4">
        <f t="shared" si="0"/>
        <v>950</v>
      </c>
      <c r="J12" t="str">
        <v>Nissan</v>
      </c>
      <c r="K12" s="5">
        <f t="shared" si="4"/>
        <v>3236.6666666666665</v>
      </c>
      <c r="O12" t="str">
        <v>Mustang</v>
      </c>
      <c r="P12" s="2">
        <f t="shared" si="3"/>
        <v>0</v>
      </c>
    </row>
    <row r="13" spans="2:16" x14ac:dyDescent="0.25">
      <c r="B13" t="s">
        <v>0</v>
      </c>
      <c r="C13" t="s">
        <v>24</v>
      </c>
      <c r="D13" t="s">
        <v>19</v>
      </c>
      <c r="E13" s="2">
        <v>109231</v>
      </c>
      <c r="F13" s="1">
        <v>4959</v>
      </c>
      <c r="G13" s="1">
        <v>4500</v>
      </c>
      <c r="H13" s="4">
        <f t="shared" si="0"/>
        <v>459</v>
      </c>
      <c r="J13" t="str">
        <v>Ford</v>
      </c>
      <c r="K13" s="5">
        <f t="shared" si="4"/>
        <v>3581.6</v>
      </c>
      <c r="O13" t="str">
        <v>CRV</v>
      </c>
      <c r="P13" s="2">
        <f t="shared" si="3"/>
        <v>4745</v>
      </c>
    </row>
    <row r="14" spans="2:16" x14ac:dyDescent="0.25">
      <c r="B14" t="s">
        <v>0</v>
      </c>
      <c r="C14" t="s">
        <v>25</v>
      </c>
      <c r="D14" t="s">
        <v>15</v>
      </c>
      <c r="E14" s="2">
        <v>87675</v>
      </c>
      <c r="F14" s="1">
        <v>3791</v>
      </c>
      <c r="G14" s="1">
        <v>3500</v>
      </c>
      <c r="H14" s="4">
        <f t="shared" si="0"/>
        <v>291</v>
      </c>
      <c r="J14" t="str">
        <v>Chevrolet</v>
      </c>
      <c r="K14" s="5">
        <f t="shared" si="4"/>
        <v>3612.75</v>
      </c>
      <c r="O14" t="str">
        <v>Maxima</v>
      </c>
      <c r="P14" s="2">
        <f t="shared" si="3"/>
        <v>0</v>
      </c>
    </row>
    <row r="15" spans="2:16" x14ac:dyDescent="0.25">
      <c r="B15" t="s">
        <v>0</v>
      </c>
      <c r="C15" t="s">
        <v>25</v>
      </c>
      <c r="D15" t="s">
        <v>22</v>
      </c>
      <c r="E15" s="2">
        <v>140811</v>
      </c>
      <c r="F15" s="1">
        <v>2340</v>
      </c>
      <c r="G15" s="1">
        <v>2000</v>
      </c>
      <c r="H15" s="4">
        <f t="shared" si="0"/>
        <v>340</v>
      </c>
      <c r="J15" t="str">
        <v>Dodge</v>
      </c>
      <c r="K15" s="5">
        <f t="shared" si="4"/>
        <v>3563.6666666666665</v>
      </c>
      <c r="O15" t="str">
        <v>Fusion</v>
      </c>
      <c r="P15" s="2">
        <f t="shared" si="3"/>
        <v>0</v>
      </c>
    </row>
    <row r="16" spans="2:16" x14ac:dyDescent="0.25">
      <c r="B16" t="s">
        <v>0</v>
      </c>
      <c r="C16" t="s">
        <v>26</v>
      </c>
      <c r="D16" t="s">
        <v>22</v>
      </c>
      <c r="E16" s="2">
        <v>139300</v>
      </c>
      <c r="F16" s="1">
        <v>3361</v>
      </c>
      <c r="G16" s="1">
        <v>3000</v>
      </c>
      <c r="H16" s="4">
        <f t="shared" si="0"/>
        <v>361</v>
      </c>
      <c r="O16" t="str">
        <v>Charger</v>
      </c>
      <c r="P16" s="2">
        <f t="shared" si="3"/>
        <v>0</v>
      </c>
    </row>
    <row r="17" spans="2:22" x14ac:dyDescent="0.25">
      <c r="B17" t="s">
        <v>2</v>
      </c>
      <c r="C17" t="s">
        <v>27</v>
      </c>
      <c r="D17" t="s">
        <v>17</v>
      </c>
      <c r="E17" s="2">
        <v>63259</v>
      </c>
      <c r="F17" s="1">
        <v>3196</v>
      </c>
      <c r="G17" s="1">
        <v>3050</v>
      </c>
      <c r="H17" s="4">
        <f t="shared" si="0"/>
        <v>146</v>
      </c>
      <c r="I17" t="s">
        <v>40</v>
      </c>
      <c r="J17" t="str" cm="1">
        <f t="array" ref="J17:J31">_xlfn.UNIQUE(Model)</f>
        <v>Accord</v>
      </c>
      <c r="K17" s="5">
        <f t="shared" ref="K17:K31" si="5">SUMIF(Model,J17,$F$2:$F$25)</f>
        <v>8500</v>
      </c>
    </row>
    <row r="18" spans="2:22" x14ac:dyDescent="0.25">
      <c r="B18" t="s">
        <v>2</v>
      </c>
      <c r="C18" t="s">
        <v>27</v>
      </c>
      <c r="D18" t="s">
        <v>13</v>
      </c>
      <c r="E18" s="2">
        <v>40826</v>
      </c>
      <c r="F18" s="1">
        <v>4397</v>
      </c>
      <c r="G18" s="1">
        <v>3900</v>
      </c>
      <c r="H18" s="4">
        <f t="shared" si="0"/>
        <v>497</v>
      </c>
      <c r="J18" t="str">
        <v>Camry</v>
      </c>
      <c r="K18" s="5">
        <f t="shared" si="5"/>
        <v>2198</v>
      </c>
      <c r="N18" t="s">
        <v>45</v>
      </c>
      <c r="P18" s="3" t="s">
        <v>6</v>
      </c>
      <c r="Q18" s="3" t="s">
        <v>7</v>
      </c>
      <c r="R18" s="3" t="s">
        <v>8</v>
      </c>
      <c r="S18" s="3" t="s">
        <v>9</v>
      </c>
      <c r="T18" s="3" t="s">
        <v>10</v>
      </c>
      <c r="U18" s="3" t="s">
        <v>11</v>
      </c>
    </row>
    <row r="19" spans="2:22" x14ac:dyDescent="0.25">
      <c r="B19" t="s">
        <v>2</v>
      </c>
      <c r="C19" t="s">
        <v>28</v>
      </c>
      <c r="D19" t="s">
        <v>15</v>
      </c>
      <c r="E19" s="2">
        <v>41560</v>
      </c>
      <c r="F19" s="1">
        <v>3706</v>
      </c>
      <c r="G19" s="1">
        <v>3100</v>
      </c>
      <c r="H19" s="4">
        <f t="shared" si="0"/>
        <v>606</v>
      </c>
      <c r="J19" t="str">
        <v>Altima</v>
      </c>
      <c r="K19" s="5">
        <f t="shared" si="5"/>
        <v>6796</v>
      </c>
      <c r="P19" t="s">
        <v>0</v>
      </c>
      <c r="Q19" t="s">
        <v>25</v>
      </c>
      <c r="R19" t="s">
        <v>22</v>
      </c>
      <c r="S19" s="6">
        <v>140811</v>
      </c>
      <c r="T19" s="1">
        <v>2340</v>
      </c>
      <c r="U19" s="1">
        <v>2000</v>
      </c>
    </row>
    <row r="20" spans="2:22" x14ac:dyDescent="0.25">
      <c r="B20" t="s">
        <v>3</v>
      </c>
      <c r="C20" t="s">
        <v>29</v>
      </c>
      <c r="D20" t="s">
        <v>14</v>
      </c>
      <c r="E20" s="2">
        <v>49326</v>
      </c>
      <c r="F20" s="1">
        <v>4745</v>
      </c>
      <c r="G20" s="1">
        <v>4100</v>
      </c>
      <c r="H20" s="4">
        <f t="shared" si="0"/>
        <v>645</v>
      </c>
      <c r="J20" t="str">
        <v>Corolla</v>
      </c>
      <c r="K20" s="5">
        <f t="shared" si="5"/>
        <v>7182</v>
      </c>
      <c r="P20" t="s">
        <v>0</v>
      </c>
      <c r="Q20" t="s">
        <v>26</v>
      </c>
      <c r="R20" t="s">
        <v>22</v>
      </c>
      <c r="S20" s="6">
        <v>139300</v>
      </c>
      <c r="T20" s="1">
        <v>3361</v>
      </c>
      <c r="U20" s="1">
        <v>3000</v>
      </c>
    </row>
    <row r="21" spans="2:22" x14ac:dyDescent="0.25">
      <c r="B21" t="s">
        <v>4</v>
      </c>
      <c r="C21" t="s">
        <v>30</v>
      </c>
      <c r="D21" t="s">
        <v>13</v>
      </c>
      <c r="E21" s="2">
        <v>101856</v>
      </c>
      <c r="F21" s="1">
        <v>2914</v>
      </c>
      <c r="G21" s="1">
        <v>2500</v>
      </c>
      <c r="H21" s="4">
        <f t="shared" si="0"/>
        <v>414</v>
      </c>
      <c r="J21" t="str">
        <v>Civic</v>
      </c>
      <c r="K21" s="5">
        <f t="shared" si="5"/>
        <v>2723</v>
      </c>
      <c r="P21" t="s">
        <v>3</v>
      </c>
      <c r="Q21" t="s">
        <v>21</v>
      </c>
      <c r="R21" t="s">
        <v>22</v>
      </c>
      <c r="S21" s="6">
        <v>138789</v>
      </c>
      <c r="T21" s="1">
        <v>2723</v>
      </c>
      <c r="U21" s="1">
        <v>1900</v>
      </c>
    </row>
    <row r="22" spans="2:22" x14ac:dyDescent="0.25">
      <c r="B22" t="s">
        <v>2</v>
      </c>
      <c r="C22" t="s">
        <v>31</v>
      </c>
      <c r="D22" t="s">
        <v>17</v>
      </c>
      <c r="E22" s="2">
        <v>42542</v>
      </c>
      <c r="F22" s="1">
        <v>2659</v>
      </c>
      <c r="G22" s="1">
        <v>2100</v>
      </c>
      <c r="H22" s="4">
        <f t="shared" si="0"/>
        <v>559</v>
      </c>
      <c r="J22" t="str">
        <v>F-150</v>
      </c>
      <c r="K22" s="5">
        <f t="shared" si="5"/>
        <v>3950</v>
      </c>
      <c r="P22" t="s">
        <v>1</v>
      </c>
      <c r="Q22" t="s">
        <v>32</v>
      </c>
      <c r="R22" t="s">
        <v>17</v>
      </c>
      <c r="S22" s="6">
        <v>136775</v>
      </c>
      <c r="T22" s="1">
        <v>2090</v>
      </c>
      <c r="U22" s="1">
        <v>1800</v>
      </c>
    </row>
    <row r="23" spans="2:22" x14ac:dyDescent="0.25">
      <c r="B23" t="s">
        <v>1</v>
      </c>
      <c r="C23" t="s">
        <v>32</v>
      </c>
      <c r="D23" t="s">
        <v>15</v>
      </c>
      <c r="E23" s="2">
        <v>34853</v>
      </c>
      <c r="F23" s="1">
        <v>4349</v>
      </c>
      <c r="G23" s="1">
        <v>3500</v>
      </c>
      <c r="H23" s="4">
        <f t="shared" si="0"/>
        <v>849</v>
      </c>
      <c r="J23" t="str">
        <v>Silverado</v>
      </c>
      <c r="K23" s="5">
        <f t="shared" si="5"/>
        <v>4959</v>
      </c>
      <c r="P23" t="s">
        <v>5</v>
      </c>
      <c r="Q23" t="s">
        <v>20</v>
      </c>
      <c r="R23" t="s">
        <v>14</v>
      </c>
      <c r="S23" s="6">
        <v>130684</v>
      </c>
      <c r="T23" s="1">
        <v>2798</v>
      </c>
      <c r="U23" s="1">
        <v>2200</v>
      </c>
    </row>
    <row r="24" spans="2:22" x14ac:dyDescent="0.25">
      <c r="B24" t="s">
        <v>1</v>
      </c>
      <c r="C24" t="s">
        <v>32</v>
      </c>
      <c r="D24" t="s">
        <v>15</v>
      </c>
      <c r="E24" s="2">
        <v>58173</v>
      </c>
      <c r="F24" s="1">
        <v>4252</v>
      </c>
      <c r="G24" s="1">
        <v>4000</v>
      </c>
      <c r="H24" s="4">
        <f t="shared" si="0"/>
        <v>252</v>
      </c>
      <c r="J24" t="str">
        <v>Impala</v>
      </c>
      <c r="K24" s="5">
        <f t="shared" si="5"/>
        <v>6131</v>
      </c>
      <c r="P24" t="s">
        <v>0</v>
      </c>
      <c r="Q24" t="s">
        <v>24</v>
      </c>
      <c r="R24" t="s">
        <v>19</v>
      </c>
      <c r="S24" s="6">
        <v>109231</v>
      </c>
      <c r="T24" s="1">
        <v>4959</v>
      </c>
      <c r="U24" s="1">
        <v>4500</v>
      </c>
    </row>
    <row r="25" spans="2:22" x14ac:dyDescent="0.25">
      <c r="B25" t="s">
        <v>1</v>
      </c>
      <c r="C25" t="s">
        <v>32</v>
      </c>
      <c r="D25" t="s">
        <v>17</v>
      </c>
      <c r="E25" s="2">
        <v>136775</v>
      </c>
      <c r="F25" s="1">
        <v>2090</v>
      </c>
      <c r="G25" s="1">
        <v>1800</v>
      </c>
      <c r="H25" s="4">
        <f t="shared" si="0"/>
        <v>290</v>
      </c>
      <c r="J25" t="str">
        <v>Malibu</v>
      </c>
      <c r="K25" s="5">
        <f t="shared" si="5"/>
        <v>3361</v>
      </c>
      <c r="P25" t="s">
        <v>4</v>
      </c>
      <c r="Q25" t="s">
        <v>30</v>
      </c>
      <c r="R25" t="s">
        <v>13</v>
      </c>
      <c r="S25" s="6">
        <v>101856</v>
      </c>
      <c r="T25" s="1">
        <v>2914</v>
      </c>
      <c r="U25" s="1">
        <v>2500</v>
      </c>
    </row>
    <row r="26" spans="2:22" x14ac:dyDescent="0.25">
      <c r="J26" t="str">
        <v>Escape</v>
      </c>
      <c r="K26" s="5">
        <f t="shared" si="5"/>
        <v>7593</v>
      </c>
      <c r="P26" t="s">
        <v>3</v>
      </c>
      <c r="Q26" t="s">
        <v>12</v>
      </c>
      <c r="R26" t="s">
        <v>15</v>
      </c>
      <c r="S26" s="6">
        <v>101354</v>
      </c>
      <c r="T26" s="1">
        <v>2000</v>
      </c>
      <c r="U26" s="1">
        <v>1500</v>
      </c>
    </row>
    <row r="27" spans="2:22" x14ac:dyDescent="0.25">
      <c r="J27" t="str">
        <v>Mustang</v>
      </c>
      <c r="K27" s="5">
        <f t="shared" si="5"/>
        <v>3706</v>
      </c>
      <c r="P27" t="s">
        <v>3</v>
      </c>
      <c r="Q27" t="s">
        <v>12</v>
      </c>
      <c r="R27" t="s">
        <v>14</v>
      </c>
      <c r="S27" s="6">
        <v>95135</v>
      </c>
      <c r="T27" s="1">
        <v>2500</v>
      </c>
      <c r="U27" s="1">
        <v>2000</v>
      </c>
    </row>
    <row r="28" spans="2:22" x14ac:dyDescent="0.25">
      <c r="J28" t="str">
        <v>CRV</v>
      </c>
      <c r="K28" s="5">
        <f t="shared" si="5"/>
        <v>4745</v>
      </c>
      <c r="P28" t="s">
        <v>2</v>
      </c>
      <c r="Q28" t="s">
        <v>23</v>
      </c>
      <c r="R28" t="s">
        <v>17</v>
      </c>
      <c r="S28" s="6">
        <v>89073</v>
      </c>
      <c r="T28" s="1">
        <v>3950</v>
      </c>
      <c r="U28" s="1">
        <v>3000</v>
      </c>
    </row>
    <row r="29" spans="2:22" x14ac:dyDescent="0.25">
      <c r="J29" t="str">
        <v>Maxima</v>
      </c>
      <c r="K29" s="5">
        <f t="shared" si="5"/>
        <v>2914</v>
      </c>
    </row>
    <row r="30" spans="2:22" x14ac:dyDescent="0.25">
      <c r="J30" t="str">
        <v>Fusion</v>
      </c>
      <c r="K30" s="5">
        <f t="shared" si="5"/>
        <v>2659</v>
      </c>
      <c r="N30" t="s">
        <v>46</v>
      </c>
      <c r="P30" s="11">
        <f>AVERAGE(Price)</f>
        <v>3254.5</v>
      </c>
    </row>
    <row r="31" spans="2:22" x14ac:dyDescent="0.25">
      <c r="J31" t="str">
        <v>Charger</v>
      </c>
      <c r="K31" s="10">
        <f t="shared" si="5"/>
        <v>10691</v>
      </c>
    </row>
    <row r="32" spans="2:22" x14ac:dyDescent="0.25">
      <c r="N32" t="s">
        <v>47</v>
      </c>
      <c r="P32" s="3" t="s">
        <v>6</v>
      </c>
      <c r="Q32" s="3" t="s">
        <v>7</v>
      </c>
      <c r="R32" s="3" t="s">
        <v>8</v>
      </c>
      <c r="S32" s="3" t="s">
        <v>9</v>
      </c>
      <c r="T32" s="3" t="s">
        <v>10</v>
      </c>
      <c r="U32" s="3" t="s">
        <v>11</v>
      </c>
      <c r="V32" t="s">
        <v>34</v>
      </c>
    </row>
    <row r="33" spans="9:22" x14ac:dyDescent="0.25">
      <c r="I33" t="s">
        <v>41</v>
      </c>
      <c r="J33" t="str" cm="1">
        <f t="array" ref="J33:J38">_xlfn.UNIQUE(Color)</f>
        <v>Red</v>
      </c>
      <c r="K33" s="2">
        <f t="shared" ref="K33:K38" si="6">COUNTIF(Color,J33)</f>
        <v>3</v>
      </c>
      <c r="P33" t="s">
        <v>3</v>
      </c>
      <c r="Q33" t="s">
        <v>12</v>
      </c>
      <c r="R33" t="s">
        <v>13</v>
      </c>
      <c r="S33" s="2">
        <v>63512</v>
      </c>
      <c r="T33" s="1">
        <v>4000</v>
      </c>
      <c r="U33" s="1">
        <v>3000</v>
      </c>
      <c r="V33" s="8">
        <f t="shared" ref="V33:V42" si="7">T33-U33</f>
        <v>1000</v>
      </c>
    </row>
    <row r="34" spans="9:22" x14ac:dyDescent="0.25">
      <c r="J34" t="str">
        <v>Blue</v>
      </c>
      <c r="K34" s="2">
        <f t="shared" si="6"/>
        <v>3</v>
      </c>
      <c r="P34" t="s">
        <v>2</v>
      </c>
      <c r="Q34" t="s">
        <v>23</v>
      </c>
      <c r="R34" t="s">
        <v>17</v>
      </c>
      <c r="S34" s="2">
        <v>89073</v>
      </c>
      <c r="T34" s="1">
        <v>3950</v>
      </c>
      <c r="U34" s="1">
        <v>3000</v>
      </c>
      <c r="V34" s="8">
        <f t="shared" si="7"/>
        <v>950</v>
      </c>
    </row>
    <row r="35" spans="9:22" x14ac:dyDescent="0.25">
      <c r="J35" t="str">
        <v>Silver</v>
      </c>
      <c r="K35" s="6">
        <f t="shared" si="6"/>
        <v>6</v>
      </c>
      <c r="P35" t="s">
        <v>1</v>
      </c>
      <c r="Q35" t="s">
        <v>32</v>
      </c>
      <c r="R35" t="s">
        <v>15</v>
      </c>
      <c r="S35" s="2">
        <v>34853</v>
      </c>
      <c r="T35" s="1">
        <v>4349</v>
      </c>
      <c r="U35" s="1">
        <v>3500</v>
      </c>
      <c r="V35" s="8">
        <f t="shared" si="7"/>
        <v>849</v>
      </c>
    </row>
    <row r="36" spans="9:22" x14ac:dyDescent="0.25">
      <c r="J36" t="str">
        <v>Black</v>
      </c>
      <c r="K36" s="6">
        <f t="shared" si="6"/>
        <v>6</v>
      </c>
      <c r="P36" t="s">
        <v>4</v>
      </c>
      <c r="Q36" t="s">
        <v>18</v>
      </c>
      <c r="R36" t="s">
        <v>19</v>
      </c>
      <c r="S36" s="2">
        <v>69847</v>
      </c>
      <c r="T36" s="1">
        <v>3826</v>
      </c>
      <c r="U36" s="1">
        <v>3000</v>
      </c>
      <c r="V36" s="8">
        <f t="shared" si="7"/>
        <v>826</v>
      </c>
    </row>
    <row r="37" spans="9:22" x14ac:dyDescent="0.25">
      <c r="J37" t="str">
        <v>Green</v>
      </c>
      <c r="K37" s="2">
        <f t="shared" si="6"/>
        <v>3</v>
      </c>
      <c r="P37" t="s">
        <v>3</v>
      </c>
      <c r="Q37" t="s">
        <v>21</v>
      </c>
      <c r="R37" t="s">
        <v>22</v>
      </c>
      <c r="S37" s="2">
        <v>138789</v>
      </c>
      <c r="T37" s="1">
        <v>2723</v>
      </c>
      <c r="U37" s="1">
        <v>1900</v>
      </c>
      <c r="V37" s="8">
        <f t="shared" si="7"/>
        <v>823</v>
      </c>
    </row>
    <row r="38" spans="9:22" x14ac:dyDescent="0.25">
      <c r="J38" t="str">
        <v>White</v>
      </c>
      <c r="K38" s="2">
        <f t="shared" si="6"/>
        <v>3</v>
      </c>
      <c r="P38" t="s">
        <v>3</v>
      </c>
      <c r="Q38" t="s">
        <v>29</v>
      </c>
      <c r="R38" t="s">
        <v>14</v>
      </c>
      <c r="S38" s="2">
        <v>49326</v>
      </c>
      <c r="T38" s="1">
        <v>4745</v>
      </c>
      <c r="U38" s="1">
        <v>4100</v>
      </c>
      <c r="V38" s="8">
        <f t="shared" si="7"/>
        <v>645</v>
      </c>
    </row>
    <row r="39" spans="9:22" x14ac:dyDescent="0.25">
      <c r="P39" t="s">
        <v>2</v>
      </c>
      <c r="Q39" t="s">
        <v>28</v>
      </c>
      <c r="R39" t="s">
        <v>15</v>
      </c>
      <c r="S39" s="2">
        <v>41560</v>
      </c>
      <c r="T39" s="1">
        <v>3706</v>
      </c>
      <c r="U39" s="1">
        <v>3100</v>
      </c>
      <c r="V39" s="8">
        <f t="shared" si="7"/>
        <v>606</v>
      </c>
    </row>
    <row r="40" spans="9:22" x14ac:dyDescent="0.25">
      <c r="I40" t="s">
        <v>42</v>
      </c>
      <c r="K40" s="9">
        <f>COUNTA(Make)</f>
        <v>24</v>
      </c>
      <c r="P40" t="s">
        <v>5</v>
      </c>
      <c r="Q40" t="s">
        <v>20</v>
      </c>
      <c r="R40" t="s">
        <v>14</v>
      </c>
      <c r="S40" s="2">
        <v>130684</v>
      </c>
      <c r="T40" s="1">
        <v>2798</v>
      </c>
      <c r="U40" s="1">
        <v>2200</v>
      </c>
      <c r="V40" s="8">
        <f t="shared" si="7"/>
        <v>598</v>
      </c>
    </row>
    <row r="41" spans="9:22" x14ac:dyDescent="0.25">
      <c r="P41" t="s">
        <v>2</v>
      </c>
      <c r="Q41" t="s">
        <v>31</v>
      </c>
      <c r="R41" t="s">
        <v>17</v>
      </c>
      <c r="S41" s="2">
        <v>42542</v>
      </c>
      <c r="T41" s="1">
        <v>2659</v>
      </c>
      <c r="U41" s="1">
        <v>2100</v>
      </c>
      <c r="V41" s="8">
        <f t="shared" si="7"/>
        <v>559</v>
      </c>
    </row>
    <row r="42" spans="9:22" x14ac:dyDescent="0.25">
      <c r="I42" t="s">
        <v>43</v>
      </c>
      <c r="J42" t="str" cm="1">
        <f t="array" ref="J42:J56">_xlfn.UNIQUE(Model)</f>
        <v>Accord</v>
      </c>
      <c r="K42" s="2">
        <f t="shared" ref="K42:K56" si="8">SUMIF(Model,J42,F$2:F$25)</f>
        <v>8500</v>
      </c>
      <c r="P42" t="s">
        <v>3</v>
      </c>
      <c r="Q42" t="s">
        <v>12</v>
      </c>
      <c r="R42" t="s">
        <v>14</v>
      </c>
      <c r="S42" s="2">
        <v>95135</v>
      </c>
      <c r="T42" s="1">
        <v>2500</v>
      </c>
      <c r="U42" s="1">
        <v>2000</v>
      </c>
      <c r="V42" s="8">
        <f t="shared" si="7"/>
        <v>500</v>
      </c>
    </row>
    <row r="43" spans="9:22" x14ac:dyDescent="0.25">
      <c r="J43" t="str">
        <v>Camry</v>
      </c>
      <c r="K43" s="2">
        <f t="shared" si="8"/>
        <v>2198</v>
      </c>
    </row>
    <row r="44" spans="9:22" x14ac:dyDescent="0.25">
      <c r="J44" t="str">
        <v>Altima</v>
      </c>
      <c r="K44" s="2">
        <f t="shared" si="8"/>
        <v>6796</v>
      </c>
    </row>
    <row r="45" spans="9:22" x14ac:dyDescent="0.25">
      <c r="J45" t="str">
        <v>Corolla</v>
      </c>
      <c r="K45" s="2">
        <f t="shared" si="8"/>
        <v>7182</v>
      </c>
    </row>
    <row r="46" spans="9:22" x14ac:dyDescent="0.25">
      <c r="J46" t="str">
        <v>Civic</v>
      </c>
      <c r="K46" s="2">
        <f t="shared" si="8"/>
        <v>2723</v>
      </c>
    </row>
    <row r="47" spans="9:22" x14ac:dyDescent="0.25">
      <c r="J47" t="str">
        <v>F-150</v>
      </c>
      <c r="K47" s="2">
        <f t="shared" si="8"/>
        <v>3950</v>
      </c>
    </row>
    <row r="48" spans="9:22" x14ac:dyDescent="0.25">
      <c r="J48" t="str">
        <v>Silverado</v>
      </c>
      <c r="K48" s="2">
        <f t="shared" si="8"/>
        <v>4959</v>
      </c>
    </row>
    <row r="49" spans="10:11" x14ac:dyDescent="0.25">
      <c r="J49" t="str">
        <v>Impala</v>
      </c>
      <c r="K49" s="2">
        <f t="shared" si="8"/>
        <v>6131</v>
      </c>
    </row>
    <row r="50" spans="10:11" x14ac:dyDescent="0.25">
      <c r="J50" t="str">
        <v>Malibu</v>
      </c>
      <c r="K50" s="2">
        <f t="shared" si="8"/>
        <v>3361</v>
      </c>
    </row>
    <row r="51" spans="10:11" x14ac:dyDescent="0.25">
      <c r="J51" t="str">
        <v>Escape</v>
      </c>
      <c r="K51" s="2">
        <f t="shared" si="8"/>
        <v>7593</v>
      </c>
    </row>
    <row r="52" spans="10:11" x14ac:dyDescent="0.25">
      <c r="J52" t="str">
        <v>Mustang</v>
      </c>
      <c r="K52" s="2">
        <f t="shared" si="8"/>
        <v>3706</v>
      </c>
    </row>
    <row r="53" spans="10:11" x14ac:dyDescent="0.25">
      <c r="J53" t="str">
        <v>CRV</v>
      </c>
      <c r="K53" s="2">
        <f t="shared" si="8"/>
        <v>4745</v>
      </c>
    </row>
    <row r="54" spans="10:11" x14ac:dyDescent="0.25">
      <c r="J54" t="str">
        <v>Maxima</v>
      </c>
      <c r="K54" s="2">
        <f t="shared" si="8"/>
        <v>2914</v>
      </c>
    </row>
    <row r="55" spans="10:11" x14ac:dyDescent="0.25">
      <c r="J55" t="str">
        <v>Fusion</v>
      </c>
      <c r="K55" s="2">
        <f t="shared" si="8"/>
        <v>2659</v>
      </c>
    </row>
    <row r="56" spans="10:11" x14ac:dyDescent="0.25">
      <c r="J56" t="str">
        <v>Charger</v>
      </c>
      <c r="K56" s="6">
        <f t="shared" si="8"/>
        <v>10691</v>
      </c>
    </row>
  </sheetData>
  <autoFilter ref="P32:V56">
    <sortState ref="P33:V56">
      <sortCondition descending="1" ref="V32:V56"/>
    </sortState>
  </autoFilter>
  <sortState ref="P19:U42">
    <sortCondition descending="1" ref="S19:S4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
  <sheetViews>
    <sheetView workbookViewId="0">
      <selection activeCell="C13" sqref="C13"/>
    </sheetView>
  </sheetViews>
  <sheetFormatPr defaultRowHeight="15" x14ac:dyDescent="0.25"/>
  <cols>
    <col min="1" max="1" width="13.140625" customWidth="1"/>
    <col min="2" max="2" width="12.5703125" bestFit="1" customWidth="1"/>
  </cols>
  <sheetData>
    <row r="3" spans="1:2" x14ac:dyDescent="0.25">
      <c r="A3" s="12" t="s">
        <v>49</v>
      </c>
      <c r="B3" t="s">
        <v>48</v>
      </c>
    </row>
    <row r="4" spans="1:2" x14ac:dyDescent="0.25">
      <c r="A4" s="13" t="s">
        <v>15</v>
      </c>
      <c r="B4" s="19">
        <v>2658</v>
      </c>
    </row>
    <row r="5" spans="1:2" x14ac:dyDescent="0.25">
      <c r="A5" s="13" t="s">
        <v>17</v>
      </c>
      <c r="B5" s="19">
        <v>2367</v>
      </c>
    </row>
    <row r="6" spans="1:2" x14ac:dyDescent="0.25">
      <c r="A6" s="13" t="s">
        <v>13</v>
      </c>
      <c r="B6" s="19">
        <v>1911</v>
      </c>
    </row>
    <row r="7" spans="1:2" x14ac:dyDescent="0.25">
      <c r="A7" s="13" t="s">
        <v>19</v>
      </c>
      <c r="B7" s="19">
        <v>1755</v>
      </c>
    </row>
    <row r="8" spans="1:2" x14ac:dyDescent="0.25">
      <c r="A8" s="13" t="s">
        <v>14</v>
      </c>
      <c r="B8" s="19">
        <v>1743</v>
      </c>
    </row>
    <row r="9" spans="1:2" x14ac:dyDescent="0.25">
      <c r="A9" s="13" t="s">
        <v>22</v>
      </c>
      <c r="B9" s="19">
        <v>1524</v>
      </c>
    </row>
    <row r="10" spans="1:2" x14ac:dyDescent="0.25">
      <c r="A10" s="13" t="s">
        <v>50</v>
      </c>
      <c r="B10" s="19">
        <v>11958</v>
      </c>
    </row>
    <row r="13" spans="1:2" x14ac:dyDescent="0.25">
      <c r="A13" s="12" t="s">
        <v>49</v>
      </c>
      <c r="B13" t="s">
        <v>48</v>
      </c>
    </row>
    <row r="14" spans="1:2" x14ac:dyDescent="0.25">
      <c r="A14" s="13" t="s">
        <v>3</v>
      </c>
      <c r="B14" s="14">
        <v>3468</v>
      </c>
    </row>
    <row r="15" spans="1:2" x14ac:dyDescent="0.25">
      <c r="A15" s="13" t="s">
        <v>2</v>
      </c>
      <c r="B15" s="14">
        <v>2758</v>
      </c>
    </row>
    <row r="16" spans="1:2" x14ac:dyDescent="0.25">
      <c r="A16" s="13" t="s">
        <v>4</v>
      </c>
      <c r="B16" s="14">
        <v>1710</v>
      </c>
    </row>
    <row r="17" spans="1:2" x14ac:dyDescent="0.25">
      <c r="A17" s="13" t="s">
        <v>0</v>
      </c>
      <c r="B17" s="14">
        <v>1451</v>
      </c>
    </row>
    <row r="18" spans="1:2" x14ac:dyDescent="0.25">
      <c r="A18" s="13" t="s">
        <v>1</v>
      </c>
      <c r="B18" s="14">
        <v>1391</v>
      </c>
    </row>
    <row r="19" spans="1:2" x14ac:dyDescent="0.25">
      <c r="A19" s="13" t="s">
        <v>5</v>
      </c>
      <c r="B19" s="14">
        <v>1180</v>
      </c>
    </row>
    <row r="20" spans="1:2" x14ac:dyDescent="0.25">
      <c r="A20" s="13" t="s">
        <v>50</v>
      </c>
      <c r="B20" s="14">
        <v>11958</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DashBoard</vt:lpstr>
      <vt:lpstr>Pivot Tables with Graphs (2)</vt:lpstr>
      <vt:lpstr>Pivot Tables</vt:lpstr>
      <vt:lpstr>Car Inventory</vt:lpstr>
      <vt:lpstr>Sheet1</vt:lpstr>
      <vt:lpstr>Color</vt:lpstr>
      <vt:lpstr>Colour</vt:lpstr>
      <vt:lpstr>Make</vt:lpstr>
      <vt:lpstr>Model</vt:lpstr>
      <vt:lpstr>Price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Lenovo</cp:lastModifiedBy>
  <cp:revision/>
  <cp:lastPrinted>2024-04-11T20:13:46Z</cp:lastPrinted>
  <dcterms:created xsi:type="dcterms:W3CDTF">2019-05-13T00:43:51Z</dcterms:created>
  <dcterms:modified xsi:type="dcterms:W3CDTF">2024-05-04T03:08:07Z</dcterms:modified>
  <cp:category/>
  <cp:contentStatus/>
</cp:coreProperties>
</file>