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TF2\MvM\Potato.tf\Mission\"/>
    </mc:Choice>
  </mc:AlternateContent>
  <xr:revisionPtr revIDLastSave="0" documentId="13_ncr:1_{77BF078B-E803-4FCE-B316-95EA84D91AA5}" xr6:coauthVersionLast="47" xr6:coauthVersionMax="47" xr10:uidLastSave="{00000000-0000-0000-0000-000000000000}"/>
  <bookViews>
    <workbookView xWindow="-108" yWindow="-108" windowWidth="23256" windowHeight="12456" xr2:uid="{9108C7C3-1D02-4681-ACF3-A5CC7178FD3B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5" i="1"/>
  <c r="P5" i="1"/>
  <c r="R5" i="1"/>
  <c r="S5" i="1"/>
  <c r="T5" i="1"/>
  <c r="N5" i="1"/>
  <c r="M5" i="1"/>
  <c r="J104" i="1"/>
  <c r="I104" i="1"/>
  <c r="H104" i="1"/>
  <c r="F104" i="1"/>
  <c r="E104" i="1"/>
  <c r="D104" i="1"/>
  <c r="C104" i="1"/>
  <c r="J103" i="1"/>
  <c r="I103" i="1"/>
  <c r="H103" i="1"/>
  <c r="F103" i="1"/>
  <c r="E103" i="1"/>
  <c r="D103" i="1"/>
  <c r="C103" i="1"/>
  <c r="J102" i="1"/>
  <c r="I102" i="1"/>
  <c r="H102" i="1"/>
  <c r="F102" i="1"/>
  <c r="E102" i="1"/>
  <c r="D102" i="1"/>
  <c r="C102" i="1"/>
  <c r="J101" i="1"/>
  <c r="I101" i="1"/>
  <c r="H101" i="1"/>
  <c r="F101" i="1"/>
  <c r="E101" i="1"/>
  <c r="D101" i="1"/>
  <c r="C101" i="1"/>
  <c r="J100" i="1"/>
  <c r="I100" i="1"/>
  <c r="H100" i="1"/>
  <c r="F100" i="1"/>
  <c r="E100" i="1"/>
  <c r="D100" i="1"/>
  <c r="C100" i="1"/>
  <c r="J99" i="1"/>
  <c r="I99" i="1"/>
  <c r="H99" i="1"/>
  <c r="F99" i="1"/>
  <c r="E99" i="1"/>
  <c r="D99" i="1"/>
  <c r="C99" i="1"/>
  <c r="J98" i="1"/>
  <c r="I98" i="1"/>
  <c r="H98" i="1"/>
  <c r="F98" i="1"/>
  <c r="E98" i="1"/>
  <c r="D98" i="1"/>
  <c r="C98" i="1"/>
  <c r="J97" i="1"/>
  <c r="I97" i="1"/>
  <c r="H97" i="1"/>
  <c r="F97" i="1"/>
  <c r="E97" i="1"/>
  <c r="D97" i="1"/>
  <c r="C97" i="1"/>
  <c r="J96" i="1"/>
  <c r="I96" i="1"/>
  <c r="H96" i="1"/>
  <c r="F96" i="1"/>
  <c r="E96" i="1"/>
  <c r="D96" i="1"/>
  <c r="C96" i="1"/>
  <c r="J95" i="1"/>
  <c r="I95" i="1"/>
  <c r="H95" i="1"/>
  <c r="F95" i="1"/>
  <c r="E95" i="1"/>
  <c r="D95" i="1"/>
  <c r="C95" i="1"/>
  <c r="J94" i="1"/>
  <c r="I94" i="1"/>
  <c r="H94" i="1"/>
  <c r="F94" i="1"/>
  <c r="E94" i="1"/>
  <c r="D94" i="1"/>
  <c r="C94" i="1"/>
  <c r="J93" i="1"/>
  <c r="I93" i="1"/>
  <c r="H93" i="1"/>
  <c r="F93" i="1"/>
  <c r="E93" i="1"/>
  <c r="D93" i="1"/>
  <c r="C93" i="1"/>
  <c r="J92" i="1"/>
  <c r="I92" i="1"/>
  <c r="H92" i="1"/>
  <c r="F92" i="1"/>
  <c r="E92" i="1"/>
  <c r="D92" i="1"/>
  <c r="C92" i="1"/>
  <c r="J91" i="1"/>
  <c r="I91" i="1"/>
  <c r="H91" i="1"/>
  <c r="F91" i="1"/>
  <c r="E91" i="1"/>
  <c r="D91" i="1"/>
  <c r="C91" i="1"/>
  <c r="J90" i="1"/>
  <c r="I90" i="1"/>
  <c r="H90" i="1"/>
  <c r="F90" i="1"/>
  <c r="E90" i="1"/>
  <c r="D90" i="1"/>
  <c r="C90" i="1"/>
  <c r="J89" i="1"/>
  <c r="I89" i="1"/>
  <c r="H89" i="1"/>
  <c r="F89" i="1"/>
  <c r="E89" i="1"/>
  <c r="D89" i="1"/>
  <c r="C89" i="1"/>
  <c r="J88" i="1"/>
  <c r="I88" i="1"/>
  <c r="H88" i="1"/>
  <c r="F88" i="1"/>
  <c r="E88" i="1"/>
  <c r="D88" i="1"/>
  <c r="C88" i="1"/>
  <c r="J87" i="1"/>
  <c r="I87" i="1"/>
  <c r="H87" i="1"/>
  <c r="F87" i="1"/>
  <c r="E87" i="1"/>
  <c r="D87" i="1"/>
  <c r="C87" i="1"/>
  <c r="J86" i="1"/>
  <c r="I86" i="1"/>
  <c r="H86" i="1"/>
  <c r="F86" i="1"/>
  <c r="E86" i="1"/>
  <c r="D86" i="1"/>
  <c r="C86" i="1"/>
  <c r="J85" i="1"/>
  <c r="I85" i="1"/>
  <c r="H85" i="1"/>
  <c r="F85" i="1"/>
  <c r="E85" i="1"/>
  <c r="D85" i="1"/>
  <c r="C85" i="1"/>
  <c r="J84" i="1"/>
  <c r="I84" i="1"/>
  <c r="H84" i="1"/>
  <c r="F84" i="1"/>
  <c r="E84" i="1"/>
  <c r="D84" i="1"/>
  <c r="C84" i="1"/>
  <c r="J83" i="1"/>
  <c r="I83" i="1"/>
  <c r="H83" i="1"/>
  <c r="F83" i="1"/>
  <c r="E83" i="1"/>
  <c r="D83" i="1"/>
  <c r="C83" i="1"/>
  <c r="J82" i="1"/>
  <c r="I82" i="1"/>
  <c r="H82" i="1"/>
  <c r="F82" i="1"/>
  <c r="E82" i="1"/>
  <c r="D82" i="1"/>
  <c r="C82" i="1"/>
  <c r="J81" i="1"/>
  <c r="I81" i="1"/>
  <c r="H81" i="1"/>
  <c r="F81" i="1"/>
  <c r="E81" i="1"/>
  <c r="D81" i="1"/>
  <c r="C81" i="1"/>
  <c r="J80" i="1"/>
  <c r="I80" i="1"/>
  <c r="H80" i="1"/>
  <c r="F80" i="1"/>
  <c r="E80" i="1"/>
  <c r="D80" i="1"/>
  <c r="C80" i="1"/>
  <c r="J79" i="1"/>
  <c r="I79" i="1"/>
  <c r="H79" i="1"/>
  <c r="F79" i="1"/>
  <c r="E79" i="1"/>
  <c r="D79" i="1"/>
  <c r="C79" i="1"/>
  <c r="J78" i="1"/>
  <c r="I78" i="1"/>
  <c r="H78" i="1"/>
  <c r="F78" i="1"/>
  <c r="E78" i="1"/>
  <c r="D78" i="1"/>
  <c r="C78" i="1"/>
  <c r="J77" i="1"/>
  <c r="I77" i="1"/>
  <c r="H77" i="1"/>
  <c r="F77" i="1"/>
  <c r="E77" i="1"/>
  <c r="D77" i="1"/>
  <c r="C77" i="1"/>
  <c r="J76" i="1"/>
  <c r="I76" i="1"/>
  <c r="H76" i="1"/>
  <c r="F76" i="1"/>
  <c r="E76" i="1"/>
  <c r="D76" i="1"/>
  <c r="C76" i="1"/>
  <c r="J75" i="1"/>
  <c r="I75" i="1"/>
  <c r="H75" i="1"/>
  <c r="F75" i="1"/>
  <c r="E75" i="1"/>
  <c r="D75" i="1"/>
  <c r="C75" i="1"/>
  <c r="J74" i="1"/>
  <c r="I74" i="1"/>
  <c r="H74" i="1"/>
  <c r="F74" i="1"/>
  <c r="E74" i="1"/>
  <c r="D74" i="1"/>
  <c r="C74" i="1"/>
  <c r="J73" i="1"/>
  <c r="I73" i="1"/>
  <c r="H73" i="1"/>
  <c r="F73" i="1"/>
  <c r="E73" i="1"/>
  <c r="D73" i="1"/>
  <c r="C73" i="1"/>
  <c r="J72" i="1"/>
  <c r="I72" i="1"/>
  <c r="H72" i="1"/>
  <c r="F72" i="1"/>
  <c r="E72" i="1"/>
  <c r="D72" i="1"/>
  <c r="C72" i="1"/>
  <c r="J71" i="1"/>
  <c r="I71" i="1"/>
  <c r="H71" i="1"/>
  <c r="F71" i="1"/>
  <c r="E71" i="1"/>
  <c r="D71" i="1"/>
  <c r="C71" i="1"/>
  <c r="J70" i="1"/>
  <c r="I70" i="1"/>
  <c r="H70" i="1"/>
  <c r="F70" i="1"/>
  <c r="E70" i="1"/>
  <c r="D70" i="1"/>
  <c r="C70" i="1"/>
  <c r="J69" i="1"/>
  <c r="I69" i="1"/>
  <c r="H69" i="1"/>
  <c r="F69" i="1"/>
  <c r="E69" i="1"/>
  <c r="D69" i="1"/>
  <c r="C69" i="1"/>
  <c r="J68" i="1"/>
  <c r="I68" i="1"/>
  <c r="H68" i="1"/>
  <c r="F68" i="1"/>
  <c r="E68" i="1"/>
  <c r="D68" i="1"/>
  <c r="C68" i="1"/>
  <c r="J67" i="1"/>
  <c r="I67" i="1"/>
  <c r="H67" i="1"/>
  <c r="F67" i="1"/>
  <c r="E67" i="1"/>
  <c r="D67" i="1"/>
  <c r="C67" i="1"/>
  <c r="J66" i="1"/>
  <c r="I66" i="1"/>
  <c r="H66" i="1"/>
  <c r="F66" i="1"/>
  <c r="E66" i="1"/>
  <c r="D66" i="1"/>
  <c r="C66" i="1"/>
  <c r="J65" i="1"/>
  <c r="I65" i="1"/>
  <c r="H65" i="1"/>
  <c r="F65" i="1"/>
  <c r="E65" i="1"/>
  <c r="D65" i="1"/>
  <c r="C65" i="1"/>
  <c r="J64" i="1"/>
  <c r="I64" i="1"/>
  <c r="H64" i="1"/>
  <c r="F64" i="1"/>
  <c r="E64" i="1"/>
  <c r="D64" i="1"/>
  <c r="C64" i="1"/>
  <c r="J63" i="1"/>
  <c r="I63" i="1"/>
  <c r="H63" i="1"/>
  <c r="F63" i="1"/>
  <c r="E63" i="1"/>
  <c r="D63" i="1"/>
  <c r="C63" i="1"/>
  <c r="J62" i="1"/>
  <c r="I62" i="1"/>
  <c r="H62" i="1"/>
  <c r="F62" i="1"/>
  <c r="E62" i="1"/>
  <c r="D62" i="1"/>
  <c r="C62" i="1"/>
  <c r="J61" i="1"/>
  <c r="I61" i="1"/>
  <c r="H61" i="1"/>
  <c r="F61" i="1"/>
  <c r="E61" i="1"/>
  <c r="D61" i="1"/>
  <c r="C61" i="1"/>
  <c r="J60" i="1"/>
  <c r="I60" i="1"/>
  <c r="H60" i="1"/>
  <c r="F60" i="1"/>
  <c r="E60" i="1"/>
  <c r="D60" i="1"/>
  <c r="C60" i="1"/>
  <c r="J59" i="1"/>
  <c r="I59" i="1"/>
  <c r="H59" i="1"/>
  <c r="F59" i="1"/>
  <c r="E59" i="1"/>
  <c r="D59" i="1"/>
  <c r="C59" i="1"/>
  <c r="J58" i="1"/>
  <c r="I58" i="1"/>
  <c r="H58" i="1"/>
  <c r="F58" i="1"/>
  <c r="E58" i="1"/>
  <c r="D58" i="1"/>
  <c r="C58" i="1"/>
  <c r="J57" i="1"/>
  <c r="I57" i="1"/>
  <c r="H57" i="1"/>
  <c r="F57" i="1"/>
  <c r="E57" i="1"/>
  <c r="D57" i="1"/>
  <c r="C57" i="1"/>
  <c r="J56" i="1"/>
  <c r="I56" i="1"/>
  <c r="H56" i="1"/>
  <c r="F56" i="1"/>
  <c r="E56" i="1"/>
  <c r="D56" i="1"/>
  <c r="C56" i="1"/>
  <c r="J55" i="1"/>
  <c r="I55" i="1"/>
  <c r="H55" i="1"/>
  <c r="F55" i="1"/>
  <c r="E55" i="1"/>
  <c r="D55" i="1"/>
  <c r="C55" i="1"/>
  <c r="J54" i="1"/>
  <c r="I54" i="1"/>
  <c r="H54" i="1"/>
  <c r="F54" i="1"/>
  <c r="E54" i="1"/>
  <c r="D54" i="1"/>
  <c r="C54" i="1"/>
  <c r="J53" i="1"/>
  <c r="I53" i="1"/>
  <c r="H53" i="1"/>
  <c r="F53" i="1"/>
  <c r="E53" i="1"/>
  <c r="D53" i="1"/>
  <c r="C53" i="1"/>
  <c r="J52" i="1"/>
  <c r="I52" i="1"/>
  <c r="H52" i="1"/>
  <c r="F52" i="1"/>
  <c r="E52" i="1"/>
  <c r="D52" i="1"/>
  <c r="C52" i="1"/>
  <c r="J51" i="1"/>
  <c r="I51" i="1"/>
  <c r="H51" i="1"/>
  <c r="F51" i="1"/>
  <c r="E51" i="1"/>
  <c r="D51" i="1"/>
  <c r="C51" i="1"/>
  <c r="J50" i="1"/>
  <c r="I50" i="1"/>
  <c r="H50" i="1"/>
  <c r="F50" i="1"/>
  <c r="E50" i="1"/>
  <c r="D50" i="1"/>
  <c r="C50" i="1"/>
  <c r="J49" i="1"/>
  <c r="I49" i="1"/>
  <c r="H49" i="1"/>
  <c r="F49" i="1"/>
  <c r="E49" i="1"/>
  <c r="D49" i="1"/>
  <c r="C49" i="1"/>
  <c r="J48" i="1"/>
  <c r="I48" i="1"/>
  <c r="H48" i="1"/>
  <c r="F48" i="1"/>
  <c r="E48" i="1"/>
  <c r="D48" i="1"/>
  <c r="C48" i="1"/>
  <c r="J47" i="1"/>
  <c r="I47" i="1"/>
  <c r="H47" i="1"/>
  <c r="F47" i="1"/>
  <c r="E47" i="1"/>
  <c r="D47" i="1"/>
  <c r="C47" i="1"/>
  <c r="J46" i="1"/>
  <c r="I46" i="1"/>
  <c r="H46" i="1"/>
  <c r="F46" i="1"/>
  <c r="E46" i="1"/>
  <c r="D46" i="1"/>
  <c r="C46" i="1"/>
  <c r="J45" i="1"/>
  <c r="I45" i="1"/>
  <c r="H45" i="1"/>
  <c r="F45" i="1"/>
  <c r="E45" i="1"/>
  <c r="D45" i="1"/>
  <c r="C45" i="1"/>
  <c r="J44" i="1"/>
  <c r="I44" i="1"/>
  <c r="H44" i="1"/>
  <c r="F44" i="1"/>
  <c r="E44" i="1"/>
  <c r="D44" i="1"/>
  <c r="C44" i="1"/>
  <c r="J43" i="1"/>
  <c r="I43" i="1"/>
  <c r="H43" i="1"/>
  <c r="F43" i="1"/>
  <c r="E43" i="1"/>
  <c r="D43" i="1"/>
  <c r="C43" i="1"/>
  <c r="J42" i="1"/>
  <c r="I42" i="1"/>
  <c r="H42" i="1"/>
  <c r="F42" i="1"/>
  <c r="E42" i="1"/>
  <c r="D42" i="1"/>
  <c r="C42" i="1"/>
  <c r="J41" i="1"/>
  <c r="I41" i="1"/>
  <c r="H41" i="1"/>
  <c r="F41" i="1"/>
  <c r="E41" i="1"/>
  <c r="D41" i="1"/>
  <c r="C41" i="1"/>
  <c r="J40" i="1"/>
  <c r="I40" i="1"/>
  <c r="H40" i="1"/>
  <c r="F40" i="1"/>
  <c r="E40" i="1"/>
  <c r="D40" i="1"/>
  <c r="C40" i="1"/>
  <c r="J39" i="1"/>
  <c r="I39" i="1"/>
  <c r="H39" i="1"/>
  <c r="F39" i="1"/>
  <c r="E39" i="1"/>
  <c r="D39" i="1"/>
  <c r="C39" i="1"/>
  <c r="J38" i="1"/>
  <c r="I38" i="1"/>
  <c r="H38" i="1"/>
  <c r="F38" i="1"/>
  <c r="E38" i="1"/>
  <c r="D38" i="1"/>
  <c r="C38" i="1"/>
  <c r="J37" i="1"/>
  <c r="I37" i="1"/>
  <c r="H37" i="1"/>
  <c r="F37" i="1"/>
  <c r="E37" i="1"/>
  <c r="D37" i="1"/>
  <c r="C37" i="1"/>
  <c r="J36" i="1"/>
  <c r="I36" i="1"/>
  <c r="H36" i="1"/>
  <c r="F36" i="1"/>
  <c r="E36" i="1"/>
  <c r="D36" i="1"/>
  <c r="C36" i="1"/>
  <c r="J35" i="1"/>
  <c r="I35" i="1"/>
  <c r="H35" i="1"/>
  <c r="F35" i="1"/>
  <c r="E35" i="1"/>
  <c r="D35" i="1"/>
  <c r="C35" i="1"/>
  <c r="J34" i="1"/>
  <c r="I34" i="1"/>
  <c r="H34" i="1"/>
  <c r="F34" i="1"/>
  <c r="E34" i="1"/>
  <c r="D34" i="1"/>
  <c r="C34" i="1"/>
  <c r="F33" i="1"/>
  <c r="E33" i="1"/>
  <c r="H33" i="1"/>
  <c r="J33" i="1"/>
  <c r="I33" i="1"/>
  <c r="D33" i="1"/>
  <c r="C33" i="1"/>
  <c r="J32" i="1"/>
  <c r="I32" i="1"/>
  <c r="H32" i="1"/>
  <c r="F32" i="1"/>
  <c r="E32" i="1"/>
  <c r="D32" i="1"/>
  <c r="C32" i="1"/>
  <c r="J31" i="1"/>
  <c r="H31" i="1"/>
  <c r="I31" i="1"/>
  <c r="F31" i="1"/>
  <c r="E31" i="1"/>
  <c r="D31" i="1"/>
  <c r="C31" i="1"/>
  <c r="J30" i="1"/>
  <c r="I30" i="1"/>
  <c r="H30" i="1"/>
  <c r="F30" i="1"/>
  <c r="E30" i="1"/>
  <c r="D30" i="1"/>
  <c r="C30" i="1"/>
  <c r="J29" i="1"/>
  <c r="I29" i="1"/>
  <c r="H29" i="1"/>
  <c r="F29" i="1"/>
  <c r="E29" i="1"/>
  <c r="D29" i="1"/>
  <c r="C29" i="1"/>
  <c r="J28" i="1"/>
  <c r="I28" i="1"/>
  <c r="H28" i="1"/>
  <c r="F28" i="1"/>
  <c r="E28" i="1"/>
  <c r="D28" i="1"/>
  <c r="C28" i="1"/>
  <c r="J27" i="1"/>
  <c r="I27" i="1"/>
  <c r="H27" i="1"/>
  <c r="F27" i="1"/>
  <c r="E27" i="1"/>
  <c r="D27" i="1"/>
  <c r="C27" i="1"/>
  <c r="J26" i="1"/>
  <c r="I26" i="1"/>
  <c r="H26" i="1"/>
  <c r="F26" i="1"/>
  <c r="E26" i="1"/>
  <c r="D26" i="1"/>
  <c r="C26" i="1"/>
  <c r="J25" i="1"/>
  <c r="I25" i="1"/>
  <c r="H25" i="1"/>
  <c r="F25" i="1"/>
  <c r="E25" i="1"/>
  <c r="D25" i="1"/>
  <c r="C25" i="1"/>
  <c r="J24" i="1"/>
  <c r="I24" i="1"/>
  <c r="H24" i="1"/>
  <c r="F24" i="1"/>
  <c r="E24" i="1"/>
  <c r="D24" i="1"/>
  <c r="C24" i="1"/>
  <c r="J23" i="1"/>
  <c r="I23" i="1"/>
  <c r="H23" i="1"/>
  <c r="F23" i="1"/>
  <c r="E23" i="1"/>
  <c r="D23" i="1"/>
  <c r="C23" i="1"/>
  <c r="J22" i="1"/>
  <c r="I22" i="1"/>
  <c r="H22" i="1"/>
  <c r="F22" i="1"/>
  <c r="E22" i="1"/>
  <c r="D22" i="1"/>
  <c r="C22" i="1"/>
  <c r="J21" i="1"/>
  <c r="I21" i="1"/>
  <c r="H21" i="1"/>
  <c r="F21" i="1"/>
  <c r="E21" i="1"/>
  <c r="D21" i="1"/>
  <c r="C21" i="1"/>
  <c r="J20" i="1"/>
  <c r="I20" i="1"/>
  <c r="H20" i="1"/>
  <c r="F20" i="1"/>
  <c r="E20" i="1"/>
  <c r="D20" i="1"/>
  <c r="C20" i="1"/>
  <c r="J19" i="1"/>
  <c r="I19" i="1"/>
  <c r="H19" i="1"/>
  <c r="F19" i="1"/>
  <c r="E19" i="1"/>
  <c r="D19" i="1"/>
  <c r="C19" i="1"/>
  <c r="J18" i="1"/>
  <c r="I18" i="1"/>
  <c r="H18" i="1"/>
  <c r="F18" i="1"/>
  <c r="E18" i="1"/>
  <c r="D18" i="1"/>
  <c r="C18" i="1"/>
  <c r="C17" i="1"/>
  <c r="J17" i="1"/>
  <c r="I17" i="1"/>
  <c r="H17" i="1"/>
  <c r="F17" i="1"/>
  <c r="E17" i="1"/>
  <c r="D17" i="1"/>
  <c r="J16" i="1"/>
  <c r="I16" i="1"/>
  <c r="H16" i="1"/>
  <c r="F16" i="1"/>
  <c r="E16" i="1"/>
  <c r="D16" i="1"/>
  <c r="C16" i="1"/>
  <c r="C15" i="1"/>
  <c r="J15" i="1"/>
  <c r="I15" i="1"/>
  <c r="H15" i="1"/>
  <c r="F15" i="1"/>
  <c r="E15" i="1"/>
  <c r="D15" i="1"/>
  <c r="J14" i="1"/>
  <c r="I14" i="1"/>
  <c r="H14" i="1"/>
  <c r="F14" i="1"/>
  <c r="E14" i="1"/>
  <c r="D14" i="1"/>
  <c r="C14" i="1"/>
  <c r="J13" i="1"/>
  <c r="I13" i="1"/>
  <c r="H13" i="1"/>
  <c r="F13" i="1"/>
  <c r="E13" i="1"/>
  <c r="D13" i="1"/>
  <c r="C13" i="1"/>
  <c r="J12" i="1"/>
  <c r="I12" i="1"/>
  <c r="H12" i="1"/>
  <c r="F12" i="1"/>
  <c r="E12" i="1"/>
  <c r="D12" i="1"/>
  <c r="C12" i="1"/>
  <c r="J11" i="1"/>
  <c r="I11" i="1"/>
  <c r="H11" i="1"/>
  <c r="F11" i="1"/>
  <c r="E11" i="1"/>
  <c r="D11" i="1"/>
  <c r="C11" i="1"/>
  <c r="J10" i="1"/>
  <c r="J9" i="1"/>
  <c r="I10" i="1"/>
  <c r="H10" i="1"/>
  <c r="F10" i="1"/>
  <c r="E10" i="1"/>
  <c r="D10" i="1"/>
  <c r="C10" i="1"/>
  <c r="I8" i="1"/>
  <c r="I9" i="1"/>
  <c r="H9" i="1"/>
  <c r="F9" i="1"/>
  <c r="E9" i="1"/>
  <c r="D9" i="1"/>
  <c r="C9" i="1"/>
  <c r="J8" i="1"/>
  <c r="H8" i="1"/>
  <c r="F8" i="1"/>
  <c r="E8" i="1"/>
  <c r="D8" i="1"/>
  <c r="C8" i="1"/>
  <c r="J7" i="1"/>
  <c r="I7" i="1"/>
  <c r="H7" i="1"/>
  <c r="F7" i="1"/>
  <c r="E7" i="1"/>
  <c r="D7" i="1"/>
  <c r="C7" i="1"/>
  <c r="J6" i="1"/>
  <c r="I6" i="1"/>
  <c r="H6" i="1"/>
  <c r="F6" i="1"/>
  <c r="E6" i="1"/>
  <c r="D6" i="1"/>
  <c r="C6" i="1"/>
  <c r="J5" i="1"/>
  <c r="I5" i="1"/>
  <c r="H5" i="1"/>
  <c r="F5" i="1"/>
  <c r="E5" i="1"/>
  <c r="D5" i="1"/>
  <c r="C5" i="1"/>
  <c r="C4" i="1"/>
  <c r="D4" i="1"/>
  <c r="J4" i="1"/>
  <c r="I4" i="1"/>
  <c r="H4" i="1"/>
  <c r="F4" i="1"/>
  <c r="E4" i="1"/>
</calcChain>
</file>

<file path=xl/sharedStrings.xml><?xml version="1.0" encoding="utf-8"?>
<sst xmlns="http://schemas.openxmlformats.org/spreadsheetml/2006/main" count="124" uniqueCount="113">
  <si>
    <t>Difficulty</t>
  </si>
  <si>
    <t>Difficulty (Rev)</t>
  </si>
  <si>
    <t>Map</t>
  </si>
  <si>
    <t>int</t>
  </si>
  <si>
    <t>adv</t>
  </si>
  <si>
    <t>exp</t>
  </si>
  <si>
    <t>nightmare</t>
  </si>
  <si>
    <t>Akure</t>
  </si>
  <si>
    <t>Area 52</t>
  </si>
  <si>
    <t>Autumnull</t>
  </si>
  <si>
    <t>Barren</t>
  </si>
  <si>
    <t>Bigrock</t>
  </si>
  <si>
    <t>Bloodlust</t>
  </si>
  <si>
    <t>Boogge</t>
  </si>
  <si>
    <t>Bronx</t>
  </si>
  <si>
    <t>Brugge</t>
  </si>
  <si>
    <t>Butcher</t>
  </si>
  <si>
    <t>Calico</t>
  </si>
  <si>
    <t>Casino City</t>
  </si>
  <si>
    <t>Chateau</t>
  </si>
  <si>
    <t>Cliffside</t>
  </si>
  <si>
    <t>Coastrock</t>
  </si>
  <si>
    <t>Condemned</t>
  </si>
  <si>
    <t>Creepside</t>
  </si>
  <si>
    <t>Cyberia</t>
  </si>
  <si>
    <t>Deathpour</t>
  </si>
  <si>
    <t>Decay</t>
  </si>
  <si>
    <t>Decoy</t>
  </si>
  <si>
    <t>Decompose</t>
  </si>
  <si>
    <t>Derelict</t>
  </si>
  <si>
    <t>Dockyard</t>
  </si>
  <si>
    <t>Doppler</t>
  </si>
  <si>
    <t>Downpour</t>
  </si>
  <si>
    <t>Downtown</t>
  </si>
  <si>
    <t>Dusk</t>
  </si>
  <si>
    <t>Encounter</t>
  </si>
  <si>
    <t>Estate</t>
  </si>
  <si>
    <t>Frostwynd</t>
  </si>
  <si>
    <t>Ghost Town</t>
  </si>
  <si>
    <t>Giza</t>
  </si>
  <si>
    <t>Goldpit</t>
  </si>
  <si>
    <t>Hanami</t>
  </si>
  <si>
    <t>Heatrock</t>
  </si>
  <si>
    <t>Hideout</t>
  </si>
  <si>
    <t>Hillside Vr</t>
  </si>
  <si>
    <t>Hoovydam</t>
  </si>
  <si>
    <t>Humbridge</t>
  </si>
  <si>
    <t>Isolation</t>
  </si>
  <si>
    <t>Jungleworks</t>
  </si>
  <si>
    <t>Kelly</t>
  </si>
  <si>
    <t>Legerdemain</t>
  </si>
  <si>
    <t>Lostvalley</t>
  </si>
  <si>
    <t>Lotus</t>
  </si>
  <si>
    <t>Madhattan</t>
  </si>
  <si>
    <t>Mannhattan</t>
  </si>
  <si>
    <t>Mannworks</t>
  </si>
  <si>
    <t>Maplehill</t>
  </si>
  <si>
    <t>Marsbase</t>
  </si>
  <si>
    <t>Meltdown</t>
  </si>
  <si>
    <t>Metro</t>
  </si>
  <si>
    <t>Nightsky</t>
  </si>
  <si>
    <t>Nox</t>
  </si>
  <si>
    <t>Null</t>
  </si>
  <si>
    <t>Oilrig</t>
  </si>
  <si>
    <t>Outlands</t>
  </si>
  <si>
    <t>Oxidize Event</t>
  </si>
  <si>
    <t>Oxidize</t>
  </si>
  <si>
    <t>Powerplant</t>
  </si>
  <si>
    <t>Production</t>
  </si>
  <si>
    <t>Quetzal</t>
  </si>
  <si>
    <t>Radar</t>
  </si>
  <si>
    <t>Redstone Ridge</t>
  </si>
  <si>
    <t>Rottenburg</t>
  </si>
  <si>
    <t>Rustvalley</t>
  </si>
  <si>
    <t>Saxford</t>
  </si>
  <si>
    <t>Seabed</t>
  </si>
  <si>
    <t>Sequoia</t>
  </si>
  <si>
    <t>Shadows</t>
  </si>
  <si>
    <t>Shank</t>
  </si>
  <si>
    <t>Coaltown</t>
  </si>
  <si>
    <t>Sharp</t>
  </si>
  <si>
    <t>Shiverpeak</t>
  </si>
  <si>
    <t>Silentsky</t>
  </si>
  <si>
    <t>Skangus</t>
  </si>
  <si>
    <t>Skeleclipse</t>
  </si>
  <si>
    <t>Skullcove</t>
  </si>
  <si>
    <t>Snowpine</t>
  </si>
  <si>
    <t>Spacepost</t>
  </si>
  <si>
    <t>Spybase</t>
  </si>
  <si>
    <t>Steep</t>
  </si>
  <si>
    <t>Swirl</t>
  </si>
  <si>
    <t>Swirl Event</t>
  </si>
  <si>
    <t>Teien</t>
  </si>
  <si>
    <t>Tensai</t>
  </si>
  <si>
    <t>Trainyard</t>
  </si>
  <si>
    <t>Transmission</t>
  </si>
  <si>
    <t>Traumatic</t>
  </si>
  <si>
    <t>Underground</t>
  </si>
  <si>
    <t>Underworld</t>
  </si>
  <si>
    <t>Villa</t>
  </si>
  <si>
    <t>Waterfront</t>
  </si>
  <si>
    <t>Waterlogged</t>
  </si>
  <si>
    <t>Whitecliff</t>
  </si>
  <si>
    <t>Whitecliff Event</t>
  </si>
  <si>
    <t>Winterbridge</t>
  </si>
  <si>
    <t>Wizardry</t>
  </si>
  <si>
    <t>Yiresa</t>
  </si>
  <si>
    <t>Yucatan Rcr</t>
  </si>
  <si>
    <t>Total</t>
  </si>
  <si>
    <t>Total Mission</t>
  </si>
  <si>
    <t>Counts Cell by Color</t>
  </si>
  <si>
    <t>equal</t>
  </si>
  <si>
    <t>equal or greater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</si>
</sst>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kure.xlsx" TargetMode="External"/><Relationship Id="rId1" Type="http://schemas.openxmlformats.org/officeDocument/2006/relationships/externalLinkPath" Target="aku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utcher.xlsx" TargetMode="External"/></Relationships>
</file>

<file path=xl/externalLinks/_rels/externalLink10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iresa.xlsx" TargetMode="External"/><Relationship Id="rId1" Type="http://schemas.openxmlformats.org/officeDocument/2006/relationships/externalLinkPath" Target="yiresa.xlsx" TargetMode="External"/></Relationships>
</file>

<file path=xl/externalLinks/_rels/externalLink10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ucatan_rcr.xlsx" TargetMode="External"/><Relationship Id="rId1" Type="http://schemas.openxmlformats.org/officeDocument/2006/relationships/externalLinkPath" Target="yucatan_rc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c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asino_city.xlsx" TargetMode="External"/><Relationship Id="rId1" Type="http://schemas.openxmlformats.org/officeDocument/2006/relationships/externalLinkPath" Target="casino_cit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hateau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liffside.xlsx" TargetMode="External"/><Relationship Id="rId1" Type="http://schemas.openxmlformats.org/officeDocument/2006/relationships/externalLinkPath" Target="cliffsid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altown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astrock.xlsx" TargetMode="External"/><Relationship Id="rId1" Type="http://schemas.openxmlformats.org/officeDocument/2006/relationships/externalLinkPath" Target="coastroc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ndemned.xlsx" TargetMode="External"/><Relationship Id="rId1" Type="http://schemas.openxmlformats.org/officeDocument/2006/relationships/externalLinkPath" Target="condemne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reepside.xlsx" TargetMode="External"/><Relationship Id="rId1" Type="http://schemas.openxmlformats.org/officeDocument/2006/relationships/externalLinkPath" Target="creepside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yberia.xlsx" TargetMode="External"/><Relationship Id="rId1" Type="http://schemas.openxmlformats.org/officeDocument/2006/relationships/externalLinkPath" Target="cybe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rea52.xlsx" TargetMode="External"/><Relationship Id="rId1" Type="http://schemas.openxmlformats.org/officeDocument/2006/relationships/externalLinkPath" Target="area5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athpour.xlsx" TargetMode="External"/><Relationship Id="rId1" Type="http://schemas.openxmlformats.org/officeDocument/2006/relationships/externalLinkPath" Target="deathpou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ay.xlsx" TargetMode="External"/><Relationship Id="rId1" Type="http://schemas.openxmlformats.org/officeDocument/2006/relationships/externalLinkPath" Target="decay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y.xlsx" TargetMode="External"/><Relationship Id="rId1" Type="http://schemas.openxmlformats.org/officeDocument/2006/relationships/externalLinkPath" Target="decoy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mpose.xlsx" TargetMode="External"/><Relationship Id="rId1" Type="http://schemas.openxmlformats.org/officeDocument/2006/relationships/externalLinkPath" Target="decompose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relict.xlsx" TargetMode="External"/><Relationship Id="rId1" Type="http://schemas.openxmlformats.org/officeDocument/2006/relationships/externalLinkPath" Target="derelic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ckyard.xlsx" TargetMode="External"/><Relationship Id="rId1" Type="http://schemas.openxmlformats.org/officeDocument/2006/relationships/externalLinkPath" Target="dockyar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ppler.xlsx" TargetMode="External"/><Relationship Id="rId1" Type="http://schemas.openxmlformats.org/officeDocument/2006/relationships/externalLinkPath" Target="doppler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pour.xlsx" TargetMode="External"/><Relationship Id="rId1" Type="http://schemas.openxmlformats.org/officeDocument/2006/relationships/externalLinkPath" Target="downpour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town.xlsx" TargetMode="External"/><Relationship Id="rId1" Type="http://schemas.openxmlformats.org/officeDocument/2006/relationships/externalLinkPath" Target="downtown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usk.xlsx" TargetMode="External"/><Relationship Id="rId1" Type="http://schemas.openxmlformats.org/officeDocument/2006/relationships/externalLinkPath" Target="dus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utumnull.xlsx" TargetMode="External"/><Relationship Id="rId1" Type="http://schemas.openxmlformats.org/officeDocument/2006/relationships/externalLinkPath" Target="autumnul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ncounter.xlsx" TargetMode="External"/><Relationship Id="rId1" Type="http://schemas.openxmlformats.org/officeDocument/2006/relationships/externalLinkPath" Target="encounter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state.xlsx" TargetMode="External"/><Relationship Id="rId1" Type="http://schemas.openxmlformats.org/officeDocument/2006/relationships/externalLinkPath" Target="estate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frostwynd.xlsx" TargetMode="External"/><Relationship Id="rId1" Type="http://schemas.openxmlformats.org/officeDocument/2006/relationships/externalLinkPath" Target="frostwynd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host_town.xlsx" TargetMode="External"/><Relationship Id="rId1" Type="http://schemas.openxmlformats.org/officeDocument/2006/relationships/externalLinkPath" Target="ghost_town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iza.xlsx" TargetMode="External"/><Relationship Id="rId1" Type="http://schemas.openxmlformats.org/officeDocument/2006/relationships/externalLinkPath" Target="giza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oldpit.xlsx" TargetMode="External"/><Relationship Id="rId1" Type="http://schemas.openxmlformats.org/officeDocument/2006/relationships/externalLinkPath" Target="goldpit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anami.xlsx" TargetMode="External"/><Relationship Id="rId1" Type="http://schemas.openxmlformats.org/officeDocument/2006/relationships/externalLinkPath" Target="hanam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eatrock.xlsx" TargetMode="External"/><Relationship Id="rId1" Type="http://schemas.openxmlformats.org/officeDocument/2006/relationships/externalLinkPath" Target="heatrock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deout.xlsx" TargetMode="External"/><Relationship Id="rId1" Type="http://schemas.openxmlformats.org/officeDocument/2006/relationships/externalLinkPath" Target="hideou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llside_vr.xlsx" TargetMode="External"/><Relationship Id="rId1" Type="http://schemas.openxmlformats.org/officeDocument/2006/relationships/externalLinkPath" Target="hillside_v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arren.xlsx" TargetMode="External"/><Relationship Id="rId1" Type="http://schemas.openxmlformats.org/officeDocument/2006/relationships/externalLinkPath" Target="barren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oovydam.xlsx" TargetMode="External"/><Relationship Id="rId1" Type="http://schemas.openxmlformats.org/officeDocument/2006/relationships/externalLinkPath" Target="hoovydam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umbridge.xlsx" TargetMode="External"/><Relationship Id="rId1" Type="http://schemas.openxmlformats.org/officeDocument/2006/relationships/externalLinkPath" Target="humbridge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isolation.xlsx" TargetMode="External"/><Relationship Id="rId1" Type="http://schemas.openxmlformats.org/officeDocument/2006/relationships/externalLinkPath" Target="isolation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jungleworks.xlsx" TargetMode="External"/><Relationship Id="rId1" Type="http://schemas.openxmlformats.org/officeDocument/2006/relationships/externalLinkPath" Target="jungleworks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kelly.xlsx" TargetMode="External"/><Relationship Id="rId1" Type="http://schemas.openxmlformats.org/officeDocument/2006/relationships/externalLinkPath" Target="kelly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egerdemain.xlsx" TargetMode="External"/><Relationship Id="rId1" Type="http://schemas.openxmlformats.org/officeDocument/2006/relationships/externalLinkPath" Target="legerdemai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stvalley.xlsx" TargetMode="External"/><Relationship Id="rId1" Type="http://schemas.openxmlformats.org/officeDocument/2006/relationships/externalLinkPath" Target="lostvalley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tus.xlsx" TargetMode="External"/><Relationship Id="rId1" Type="http://schemas.openxmlformats.org/officeDocument/2006/relationships/externalLinkPath" Target="lotus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dhattan.xlsx" TargetMode="External"/><Relationship Id="rId1" Type="http://schemas.openxmlformats.org/officeDocument/2006/relationships/externalLinkPath" Target="madhattan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hattan.xlsx" TargetMode="External"/><Relationship Id="rId1" Type="http://schemas.openxmlformats.org/officeDocument/2006/relationships/externalLinkPath" Target="mannhatta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igrock.xlsx" TargetMode="External"/><Relationship Id="rId1" Type="http://schemas.openxmlformats.org/officeDocument/2006/relationships/externalLinkPath" Target="bigrock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works.xlsx" TargetMode="External"/><Relationship Id="rId1" Type="http://schemas.openxmlformats.org/officeDocument/2006/relationships/externalLinkPath" Target="mannworks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plehill.xlsx" TargetMode="External"/><Relationship Id="rId1" Type="http://schemas.openxmlformats.org/officeDocument/2006/relationships/externalLinkPath" Target="maplehill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rsbase.xlsx" TargetMode="External"/><Relationship Id="rId1" Type="http://schemas.openxmlformats.org/officeDocument/2006/relationships/externalLinkPath" Target="marsbase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ltdown.xlsx" TargetMode="External"/><Relationship Id="rId1" Type="http://schemas.openxmlformats.org/officeDocument/2006/relationships/externalLinkPath" Target="meltdown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tro.xlsx" TargetMode="External"/><Relationship Id="rId1" Type="http://schemas.openxmlformats.org/officeDocument/2006/relationships/externalLinkPath" Target="metro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ightsky.xlsx" TargetMode="External"/><Relationship Id="rId1" Type="http://schemas.openxmlformats.org/officeDocument/2006/relationships/externalLinkPath" Target="nightsky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ox.xlsx" TargetMode="External"/><Relationship Id="rId1" Type="http://schemas.openxmlformats.org/officeDocument/2006/relationships/externalLinkPath" Target="nox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ull.xlsx" TargetMode="External"/><Relationship Id="rId1" Type="http://schemas.openxmlformats.org/officeDocument/2006/relationships/externalLinkPath" Target="null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ilrig.xlsx" TargetMode="External"/><Relationship Id="rId1" Type="http://schemas.openxmlformats.org/officeDocument/2006/relationships/externalLinkPath" Target="oilrig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utlands.xlsx" TargetMode="External"/><Relationship Id="rId1" Type="http://schemas.openxmlformats.org/officeDocument/2006/relationships/externalLinkPath" Target="outlan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loodlust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_event.xlsx" TargetMode="External"/><Relationship Id="rId1" Type="http://schemas.openxmlformats.org/officeDocument/2006/relationships/externalLinkPath" Target="oxidize_event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.xlsx" TargetMode="External"/><Relationship Id="rId1" Type="http://schemas.openxmlformats.org/officeDocument/2006/relationships/externalLinkPath" Target="oxidize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owerplant.xlsx" TargetMode="External"/><Relationship Id="rId1" Type="http://schemas.openxmlformats.org/officeDocument/2006/relationships/externalLinkPath" Target="powerplant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roduction.xlsx" TargetMode="External"/><Relationship Id="rId1" Type="http://schemas.openxmlformats.org/officeDocument/2006/relationships/externalLinkPath" Target="production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quetzal.xlsx" TargetMode="External"/><Relationship Id="rId1" Type="http://schemas.openxmlformats.org/officeDocument/2006/relationships/externalLinkPath" Target="quetzal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adar.xlsx" TargetMode="External"/><Relationship Id="rId1" Type="http://schemas.openxmlformats.org/officeDocument/2006/relationships/externalLinkPath" Target="radar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edstone_ridge.xlsx" TargetMode="External"/><Relationship Id="rId1" Type="http://schemas.openxmlformats.org/officeDocument/2006/relationships/externalLinkPath" Target="redstone_ridge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ottenburg.xlsx" TargetMode="External"/><Relationship Id="rId1" Type="http://schemas.openxmlformats.org/officeDocument/2006/relationships/externalLinkPath" Target="rottenburg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ustvalley.xlsx" TargetMode="External"/><Relationship Id="rId1" Type="http://schemas.openxmlformats.org/officeDocument/2006/relationships/externalLinkPath" Target="rustvalley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axford.xlsx" TargetMode="External"/><Relationship Id="rId1" Type="http://schemas.openxmlformats.org/officeDocument/2006/relationships/externalLinkPath" Target="saxfor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ogge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abed.xlsx" TargetMode="External"/><Relationship Id="rId1" Type="http://schemas.openxmlformats.org/officeDocument/2006/relationships/externalLinkPath" Target="seabe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quoia.xlsx" TargetMode="External"/><Relationship Id="rId1" Type="http://schemas.openxmlformats.org/officeDocument/2006/relationships/externalLinkPath" Target="sequoia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dows.xlsx" TargetMode="External"/><Relationship Id="rId1" Type="http://schemas.openxmlformats.org/officeDocument/2006/relationships/externalLinkPath" Target="shadow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nk.xlsx" TargetMode="External"/><Relationship Id="rId1" Type="http://schemas.openxmlformats.org/officeDocument/2006/relationships/externalLinkPath" Target="shank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rp.xlsx" TargetMode="External"/><Relationship Id="rId1" Type="http://schemas.openxmlformats.org/officeDocument/2006/relationships/externalLinkPath" Target="sharp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iverpeak.xlsx" TargetMode="External"/><Relationship Id="rId1" Type="http://schemas.openxmlformats.org/officeDocument/2006/relationships/externalLinkPath" Target="shiverpeak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ilentsky.xlsx" TargetMode="External"/><Relationship Id="rId1" Type="http://schemas.openxmlformats.org/officeDocument/2006/relationships/externalLinkPath" Target="silentsky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angus.xlsx" TargetMode="External"/><Relationship Id="rId1" Type="http://schemas.openxmlformats.org/officeDocument/2006/relationships/externalLinkPath" Target="skangus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eleclipse.xlsx" TargetMode="External"/><Relationship Id="rId1" Type="http://schemas.openxmlformats.org/officeDocument/2006/relationships/externalLinkPath" Target="skeleclipse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ullcove.xlsx" TargetMode="External"/><Relationship Id="rId1" Type="http://schemas.openxmlformats.org/officeDocument/2006/relationships/externalLinkPath" Target="skullco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ronx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nowpine.xlsx" TargetMode="External"/><Relationship Id="rId1" Type="http://schemas.openxmlformats.org/officeDocument/2006/relationships/externalLinkPath" Target="snowpine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acepost.xlsx" TargetMode="External"/><Relationship Id="rId1" Type="http://schemas.openxmlformats.org/officeDocument/2006/relationships/externalLinkPath" Target="spacepost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ybase.xlsx" TargetMode="External"/><Relationship Id="rId1" Type="http://schemas.openxmlformats.org/officeDocument/2006/relationships/externalLinkPath" Target="spybas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teep.xlsx" TargetMode="External"/><Relationship Id="rId1" Type="http://schemas.openxmlformats.org/officeDocument/2006/relationships/externalLinkPath" Target="steep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.xlsx" TargetMode="External"/><Relationship Id="rId1" Type="http://schemas.openxmlformats.org/officeDocument/2006/relationships/externalLinkPath" Target="swir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_event.xlsx" TargetMode="External"/><Relationship Id="rId1" Type="http://schemas.openxmlformats.org/officeDocument/2006/relationships/externalLinkPath" Target="swirl_event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ien.xlsx" TargetMode="External"/><Relationship Id="rId1" Type="http://schemas.openxmlformats.org/officeDocument/2006/relationships/externalLinkPath" Target="teien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nsai.xlsx" TargetMode="External"/><Relationship Id="rId1" Type="http://schemas.openxmlformats.org/officeDocument/2006/relationships/externalLinkPath" Target="tensai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inyard.xlsx" TargetMode="External"/><Relationship Id="rId1" Type="http://schemas.openxmlformats.org/officeDocument/2006/relationships/externalLinkPath" Target="trainyard.xlsx" TargetMode="External"/></Relationships>
</file>

<file path=xl/externalLinks/_rels/externalLink8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nsmission.xlsx" TargetMode="External"/><Relationship Id="rId1" Type="http://schemas.openxmlformats.org/officeDocument/2006/relationships/externalLinkPath" Target="transmiss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rugge.xlsx" TargetMode="External"/></Relationships>
</file>

<file path=xl/externalLinks/_rels/externalLink9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umatic.xlsx" TargetMode="External"/><Relationship Id="rId1" Type="http://schemas.openxmlformats.org/officeDocument/2006/relationships/externalLinkPath" Target="traumatic.xlsx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ground.xlsx" TargetMode="External"/><Relationship Id="rId1" Type="http://schemas.openxmlformats.org/officeDocument/2006/relationships/externalLinkPath" Target="underground.xlsx" TargetMode="External"/></Relationships>
</file>

<file path=xl/externalLinks/_rels/externalLink9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world.xlsx" TargetMode="External"/><Relationship Id="rId1" Type="http://schemas.openxmlformats.org/officeDocument/2006/relationships/externalLinkPath" Target="underworld.xlsx" TargetMode="External"/></Relationships>
</file>

<file path=xl/externalLinks/_rels/externalLink9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villa.xlsx" TargetMode="External"/><Relationship Id="rId1" Type="http://schemas.openxmlformats.org/officeDocument/2006/relationships/externalLinkPath" Target="villa.xlsx" TargetMode="External"/></Relationships>
</file>

<file path=xl/externalLinks/_rels/externalLink9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front.xlsx" TargetMode="External"/><Relationship Id="rId1" Type="http://schemas.openxmlformats.org/officeDocument/2006/relationships/externalLinkPath" Target="waterfront.xlsx" TargetMode="External"/></Relationships>
</file>

<file path=xl/externalLinks/_rels/externalLink9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logged.xlsx" TargetMode="External"/><Relationship Id="rId1" Type="http://schemas.openxmlformats.org/officeDocument/2006/relationships/externalLinkPath" Target="waterlogged.xlsx" TargetMode="External"/></Relationships>
</file>

<file path=xl/externalLinks/_rels/externalLink9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.xlsx" TargetMode="External"/><Relationship Id="rId1" Type="http://schemas.openxmlformats.org/officeDocument/2006/relationships/externalLinkPath" Target="whitecliff.xlsx" TargetMode="External"/></Relationships>
</file>

<file path=xl/externalLinks/_rels/externalLink9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_event.xlsx" TargetMode="External"/><Relationship Id="rId1" Type="http://schemas.openxmlformats.org/officeDocument/2006/relationships/externalLinkPath" Target="whitecliff_event.xlsx" TargetMode="External"/></Relationships>
</file>

<file path=xl/externalLinks/_rels/externalLink9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nterbridge.xlsx" TargetMode="External"/><Relationship Id="rId1" Type="http://schemas.openxmlformats.org/officeDocument/2006/relationships/externalLinkPath" Target="winterbridge.xlsx" TargetMode="External"/></Relationships>
</file>

<file path=xl/externalLinks/_rels/externalLink9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zardry.xlsx" TargetMode="External"/><Relationship Id="rId1" Type="http://schemas.openxmlformats.org/officeDocument/2006/relationships/externalLinkPath" Target="Wizard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I4">
            <v>1</v>
          </cell>
        </row>
        <row r="5">
          <cell r="D5">
            <v>1</v>
          </cell>
        </row>
        <row r="6">
          <cell r="J6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F5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  <row r="7">
          <cell r="E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  <row r="9">
          <cell r="E9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F7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J5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  <row r="5">
          <cell r="E5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J9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E6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I4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J7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E10">
            <v>1</v>
          </cell>
        </row>
        <row r="11">
          <cell r="J11">
            <v>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I11">
            <v>1</v>
          </cell>
        </row>
        <row r="12">
          <cell r="E12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E6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BD33-9B99-4B1F-B460-F32774AE22E8}">
  <dimension ref="B2:X104"/>
  <sheetViews>
    <sheetView tabSelected="1" workbookViewId="0">
      <selection activeCell="K99" sqref="K99"/>
    </sheetView>
  </sheetViews>
  <sheetFormatPr defaultRowHeight="13.8" x14ac:dyDescent="0.25"/>
  <cols>
    <col min="2" max="2" width="14" customWidth="1"/>
    <col min="23" max="23" width="17.69921875" customWidth="1"/>
  </cols>
  <sheetData>
    <row r="2" spans="2:24" x14ac:dyDescent="0.25">
      <c r="C2" s="1" t="s">
        <v>0</v>
      </c>
      <c r="D2" s="1"/>
      <c r="E2" s="1"/>
      <c r="H2" s="1" t="s">
        <v>1</v>
      </c>
      <c r="I2" s="1"/>
      <c r="J2" s="1"/>
      <c r="K2" s="2"/>
      <c r="L2" s="2"/>
      <c r="M2" s="2"/>
    </row>
    <row r="3" spans="2:24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3</v>
      </c>
      <c r="I3" t="s">
        <v>4</v>
      </c>
      <c r="J3" t="s">
        <v>5</v>
      </c>
      <c r="M3" s="1" t="s">
        <v>109</v>
      </c>
      <c r="N3" s="1"/>
      <c r="O3" s="1"/>
      <c r="P3" s="1"/>
      <c r="Q3" s="1"/>
      <c r="R3" s="1"/>
      <c r="S3" s="1"/>
      <c r="T3" s="1"/>
      <c r="V3" s="1" t="s">
        <v>110</v>
      </c>
      <c r="W3" s="1"/>
    </row>
    <row r="4" spans="2:24" x14ac:dyDescent="0.25">
      <c r="B4" t="s">
        <v>7</v>
      </c>
      <c r="C4">
        <f>SUM([1]Sheet1!$C$3:$C$105)</f>
        <v>1</v>
      </c>
      <c r="D4">
        <f>SUM([1]Sheet1!$D$3:$D$105)</f>
        <v>3</v>
      </c>
      <c r="E4">
        <f>SUM([1]Sheet1!$E$3:$E$105)</f>
        <v>1</v>
      </c>
      <c r="F4">
        <f>SUM([1]Sheet1!$F$3:$F$105)</f>
        <v>0</v>
      </c>
      <c r="H4">
        <f>SUM([1]Sheet1!$H$3:$H$105)</f>
        <v>0</v>
      </c>
      <c r="I4">
        <f>SUM([1]Sheet1!$I$3:$I$105)</f>
        <v>0</v>
      </c>
      <c r="J4">
        <f>SUM([1]Sheet1!$J$3:$J$105)</f>
        <v>0</v>
      </c>
      <c r="M4" t="s">
        <v>3</v>
      </c>
      <c r="N4" t="s">
        <v>4</v>
      </c>
      <c r="O4" t="s">
        <v>5</v>
      </c>
      <c r="P4" t="s">
        <v>6</v>
      </c>
      <c r="R4" t="s">
        <v>3</v>
      </c>
      <c r="S4" t="s">
        <v>4</v>
      </c>
      <c r="T4" t="s">
        <v>5</v>
      </c>
    </row>
    <row r="5" spans="2:24" x14ac:dyDescent="0.25">
      <c r="B5" t="s">
        <v>8</v>
      </c>
      <c r="C5">
        <f>SUM([2]Sheet1!$C$3:$C$105)</f>
        <v>1</v>
      </c>
      <c r="D5">
        <f>SUM([2]Sheet1!$D$3:$D$105)</f>
        <v>4</v>
      </c>
      <c r="E5">
        <f>SUM([2]Sheet1!$E$3:$E$105)</f>
        <v>0</v>
      </c>
      <c r="F5">
        <f>SUM([2]Sheet1!$F$3:$F$105)</f>
        <v>0</v>
      </c>
      <c r="H5">
        <f>SUM([2]Sheet1!$H$3:$H$105)</f>
        <v>0</v>
      </c>
      <c r="I5">
        <f>SUM([2]Sheet1!$I$3:$I$105)</f>
        <v>0</v>
      </c>
      <c r="J5">
        <f>SUM([2]Sheet1!$J$3:$J$105)</f>
        <v>0</v>
      </c>
      <c r="M5">
        <f>SUM(C4:C204)</f>
        <v>74</v>
      </c>
      <c r="N5">
        <f>SUM(D4:D204)</f>
        <v>202</v>
      </c>
      <c r="O5">
        <f t="shared" ref="O5:T5" si="0">SUM(E4:E204)</f>
        <v>39</v>
      </c>
      <c r="P5">
        <f t="shared" si="0"/>
        <v>6</v>
      </c>
      <c r="R5">
        <f t="shared" si="0"/>
        <v>5</v>
      </c>
      <c r="S5">
        <f t="shared" si="0"/>
        <v>15</v>
      </c>
      <c r="T5">
        <f t="shared" si="0"/>
        <v>5</v>
      </c>
      <c r="V5" s="5"/>
      <c r="W5" t="s">
        <v>111</v>
      </c>
      <c r="X5">
        <v>0</v>
      </c>
    </row>
    <row r="6" spans="2:24" x14ac:dyDescent="0.25">
      <c r="B6" t="s">
        <v>9</v>
      </c>
      <c r="C6">
        <f>SUM([3]Sheet1!$C$3:$C$105)</f>
        <v>0</v>
      </c>
      <c r="D6">
        <f>SUM([3]Sheet1!$D$3:$D$105)</f>
        <v>2</v>
      </c>
      <c r="E6">
        <f>SUM([3]Sheet1!$E$3:$E$105)</f>
        <v>0</v>
      </c>
      <c r="F6">
        <f>SUM([3]Sheet1!$F$3:$F$105)</f>
        <v>0</v>
      </c>
      <c r="H6">
        <f>SUM([3]Sheet1!$H$3:$H$105)</f>
        <v>0</v>
      </c>
      <c r="I6">
        <f>SUM([3]Sheet1!$I$3:$I$105)</f>
        <v>0</v>
      </c>
      <c r="J6">
        <f>SUM([3]Sheet1!$J$3:$J$105)</f>
        <v>1</v>
      </c>
      <c r="V6" s="4"/>
      <c r="W6" t="s">
        <v>111</v>
      </c>
      <c r="X6">
        <v>1</v>
      </c>
    </row>
    <row r="7" spans="2:24" x14ac:dyDescent="0.25">
      <c r="B7" t="s">
        <v>10</v>
      </c>
      <c r="C7">
        <f>SUM([4]Sheet1!$C$3:$C$105)</f>
        <v>0</v>
      </c>
      <c r="D7">
        <f>SUM([4]Sheet1!$D$3:$D$105)</f>
        <v>7</v>
      </c>
      <c r="E7">
        <f>SUM([4]Sheet1!$E$3:$E$105)</f>
        <v>0</v>
      </c>
      <c r="F7">
        <f>SUM([4]Sheet1!$F$3:$F$105)</f>
        <v>0</v>
      </c>
      <c r="H7">
        <f>SUM([4]Sheet1!$H$3:$H$105)</f>
        <v>0</v>
      </c>
      <c r="I7">
        <f>SUM([4]Sheet1!$I$3:$I$105)</f>
        <v>0</v>
      </c>
      <c r="J7">
        <f>SUM([4]Sheet1!$J$3:$J$105)</f>
        <v>0</v>
      </c>
      <c r="M7" t="s">
        <v>108</v>
      </c>
      <c r="N7">
        <f>SUM(M5+N5+O5+P5+R5+S5+T5)</f>
        <v>346</v>
      </c>
      <c r="V7" s="3"/>
      <c r="W7" t="s">
        <v>112</v>
      </c>
      <c r="X7">
        <v>2</v>
      </c>
    </row>
    <row r="8" spans="2:24" x14ac:dyDescent="0.25">
      <c r="B8" t="s">
        <v>11</v>
      </c>
      <c r="C8">
        <f>SUM([5]Sheet1!$C$3:$C$105)</f>
        <v>0</v>
      </c>
      <c r="D8">
        <f>SUM([5]Sheet1!$D$3:$D$105)</f>
        <v>0</v>
      </c>
      <c r="E8">
        <f>SUM([5]Sheet1!$E$3:$E$105)</f>
        <v>0</v>
      </c>
      <c r="F8">
        <f>SUM([5]Sheet1!$F$3:$F$105)</f>
        <v>0</v>
      </c>
      <c r="H8">
        <f>SUM([5]Sheet1!$H$3:$H$105)</f>
        <v>0</v>
      </c>
      <c r="I8">
        <f>SUM([5]Sheet1!$I$3:$I$105)</f>
        <v>2</v>
      </c>
      <c r="J8">
        <f>SUM([5]Sheet1!$J$3:$J$105)</f>
        <v>0</v>
      </c>
    </row>
    <row r="9" spans="2:24" x14ac:dyDescent="0.25">
      <c r="B9" t="s">
        <v>12</v>
      </c>
      <c r="C9">
        <f>SUM([6]Sheet1!$C$3:$C$105)</f>
        <v>2</v>
      </c>
      <c r="D9">
        <f>SUM([6]Sheet1!$D$3:$D$105)</f>
        <v>0</v>
      </c>
      <c r="E9">
        <f>SUM([6]Sheet1!$E$3:$E$105)</f>
        <v>0</v>
      </c>
      <c r="F9">
        <f>SUM([6]Sheet1!$F$3:$F$105)</f>
        <v>0</v>
      </c>
      <c r="H9">
        <f>SUM([6]Sheet1!$H$3:$H$105)</f>
        <v>0</v>
      </c>
      <c r="I9">
        <f>SUM([6]Sheet1!$I$3:$I$105)</f>
        <v>0</v>
      </c>
      <c r="J9">
        <f>SUM([6]Sheet1!$J$3:$J$105)</f>
        <v>0</v>
      </c>
      <c r="V9" s="6"/>
    </row>
    <row r="10" spans="2:24" x14ac:dyDescent="0.25">
      <c r="B10" t="s">
        <v>13</v>
      </c>
      <c r="C10">
        <f>SUM([7]Sheet1!$C$3:$C$105)</f>
        <v>1</v>
      </c>
      <c r="D10">
        <f>SUM([7]Sheet1!$D$3:$D$105)</f>
        <v>2</v>
      </c>
      <c r="E10">
        <f>SUM([7]Sheet1!$E$3:$E$105)</f>
        <v>0</v>
      </c>
      <c r="F10">
        <f>SUM([7]Sheet1!$F$3:$F$105)</f>
        <v>0</v>
      </c>
      <c r="H10">
        <f>SUM([7]Sheet1!$H$3:$H$105)</f>
        <v>0</v>
      </c>
      <c r="I10">
        <f>SUM([7]Sheet1!$I$3:$I$105)</f>
        <v>0</v>
      </c>
      <c r="J10">
        <f>SUM([7]Sheet1!$J$3:$J$105)</f>
        <v>0</v>
      </c>
      <c r="V10" s="6"/>
    </row>
    <row r="11" spans="2:24" x14ac:dyDescent="0.25">
      <c r="B11" t="s">
        <v>14</v>
      </c>
      <c r="C11">
        <f>SUM([8]Sheet1!$C$3:$C$105)</f>
        <v>0</v>
      </c>
      <c r="D11">
        <f>SUM([8]Sheet1!$D$3:$D$105)</f>
        <v>1</v>
      </c>
      <c r="E11">
        <f>SUM([8]Sheet1!$E$3:$E$105)</f>
        <v>0</v>
      </c>
      <c r="F11">
        <f>SUM([8]Sheet1!$F$3:$F$105)</f>
        <v>0</v>
      </c>
      <c r="H11">
        <f>SUM([8]Sheet1!$H$3:$H$105)</f>
        <v>0</v>
      </c>
      <c r="I11">
        <f>SUM([8]Sheet1!$I$3:$I$105)</f>
        <v>0</v>
      </c>
      <c r="J11">
        <f>SUM([8]Sheet1!$J$3:$J$105)</f>
        <v>0</v>
      </c>
      <c r="V11" s="6"/>
    </row>
    <row r="12" spans="2:24" x14ac:dyDescent="0.25">
      <c r="B12" t="s">
        <v>15</v>
      </c>
      <c r="C12">
        <f>SUM([9]Sheet1!$C$3:$C$105)</f>
        <v>2</v>
      </c>
      <c r="D12">
        <f>SUM([9]Sheet1!$D$3:$D$105)</f>
        <v>1</v>
      </c>
      <c r="E12">
        <f>SUM([9]Sheet1!$E$3:$E$105)</f>
        <v>0</v>
      </c>
      <c r="F12">
        <f>SUM([9]Sheet1!$F$3:$F$105)</f>
        <v>0</v>
      </c>
      <c r="H12">
        <f>SUM([9]Sheet1!$H$3:$H$105)</f>
        <v>0</v>
      </c>
      <c r="I12">
        <f>SUM([9]Sheet1!$I$3:$I$105)</f>
        <v>0</v>
      </c>
      <c r="J12">
        <f>SUM([9]Sheet1!$J$3:$J$105)</f>
        <v>0</v>
      </c>
    </row>
    <row r="13" spans="2:24" x14ac:dyDescent="0.25">
      <c r="B13" t="s">
        <v>16</v>
      </c>
      <c r="C13">
        <f>SUM([10]Sheet1!$C$3:$C$105)</f>
        <v>0</v>
      </c>
      <c r="D13">
        <f>SUM([10]Sheet1!$D$3:$D$105)</f>
        <v>0</v>
      </c>
      <c r="E13">
        <f>SUM([10]Sheet1!$E$3:$E$105)</f>
        <v>1</v>
      </c>
      <c r="F13">
        <f>SUM([10]Sheet1!$F$3:$F$105)</f>
        <v>0</v>
      </c>
      <c r="H13">
        <f>SUM([10]Sheet1!$H$3:$H$105)</f>
        <v>0</v>
      </c>
      <c r="I13">
        <f>SUM([10]Sheet1!$I$3:$I$105)</f>
        <v>0</v>
      </c>
      <c r="J13">
        <f>SUM([10]Sheet1!$J$3:$J$105)</f>
        <v>0</v>
      </c>
    </row>
    <row r="14" spans="2:24" x14ac:dyDescent="0.25">
      <c r="B14" t="s">
        <v>17</v>
      </c>
      <c r="C14">
        <f>SUM([11]Sheet1!$C$3:$C$105)</f>
        <v>0</v>
      </c>
      <c r="D14">
        <f>SUM([11]Sheet1!$D$3:$D$105)</f>
        <v>1</v>
      </c>
      <c r="E14">
        <f>SUM([11]Sheet1!$E$3:$E$105)</f>
        <v>1</v>
      </c>
      <c r="F14">
        <f>SUM([11]Sheet1!$F$3:$F$105)</f>
        <v>0</v>
      </c>
      <c r="H14">
        <f>SUM([11]Sheet1!$H$3:$H$105)</f>
        <v>0</v>
      </c>
      <c r="I14">
        <f>SUM([11]Sheet1!$I$3:$I$105)</f>
        <v>0</v>
      </c>
      <c r="J14">
        <f>SUM([11]Sheet1!$J$3:$J$105)</f>
        <v>0</v>
      </c>
    </row>
    <row r="15" spans="2:24" x14ac:dyDescent="0.25">
      <c r="B15" t="s">
        <v>18</v>
      </c>
      <c r="C15">
        <f>SUM([12]Sheet1!$C$3:$C$105)</f>
        <v>2</v>
      </c>
      <c r="D15">
        <f>SUM([12]Sheet1!$D$3:$D$105)</f>
        <v>7</v>
      </c>
      <c r="E15">
        <f>SUM([12]Sheet1!$E$3:$E$105)</f>
        <v>0</v>
      </c>
      <c r="F15">
        <f>SUM([12]Sheet1!$F$3:$F$105)</f>
        <v>0</v>
      </c>
      <c r="H15">
        <f>SUM([12]Sheet1!$H$3:$H$105)</f>
        <v>0</v>
      </c>
      <c r="I15">
        <f>SUM([12]Sheet1!$I$3:$I$105)</f>
        <v>0</v>
      </c>
      <c r="J15">
        <f>SUM([12]Sheet1!$J$3:$J$105)</f>
        <v>0</v>
      </c>
    </row>
    <row r="16" spans="2:24" x14ac:dyDescent="0.25">
      <c r="B16" t="s">
        <v>19</v>
      </c>
      <c r="C16">
        <f>SUM([13]Sheet1!$C$3:$C$105)</f>
        <v>0</v>
      </c>
      <c r="D16">
        <f>SUM([13]Sheet1!$D$3:$D$105)</f>
        <v>1</v>
      </c>
      <c r="E16">
        <f>SUM([13]Sheet1!$E$3:$E$105)</f>
        <v>0</v>
      </c>
      <c r="F16">
        <f>SUM([13]Sheet1!$F$3:$F$105)</f>
        <v>0</v>
      </c>
      <c r="H16">
        <f>SUM([13]Sheet1!$H$3:$H$105)</f>
        <v>0</v>
      </c>
      <c r="I16">
        <f>SUM([13]Sheet1!$I$3:$I$105)</f>
        <v>0</v>
      </c>
      <c r="J16">
        <f>SUM([13]Sheet1!$J$3:$J$105)</f>
        <v>0</v>
      </c>
    </row>
    <row r="17" spans="2:10" x14ac:dyDescent="0.25">
      <c r="B17" t="s">
        <v>20</v>
      </c>
      <c r="C17">
        <f>SUM([14]Sheet1!$C$3:$C$105)</f>
        <v>0</v>
      </c>
      <c r="D17">
        <f>SUM([14]Sheet1!$D$3:$D$105)</f>
        <v>2</v>
      </c>
      <c r="E17">
        <f>SUM([14]Sheet1!$E$3:$E$105)</f>
        <v>0</v>
      </c>
      <c r="F17">
        <f>SUM([14]Sheet1!$F$3:$F$105)</f>
        <v>0</v>
      </c>
      <c r="H17">
        <f>SUM([14]Sheet1!$H$3:$H$105)</f>
        <v>0</v>
      </c>
      <c r="I17">
        <f>SUM([14]Sheet1!$I$3:$I$105)</f>
        <v>1</v>
      </c>
      <c r="J17">
        <f>SUM([14]Sheet1!$J$3:$J$105)</f>
        <v>1</v>
      </c>
    </row>
    <row r="18" spans="2:10" x14ac:dyDescent="0.25">
      <c r="B18" t="s">
        <v>79</v>
      </c>
      <c r="C18">
        <f>SUM([15]Sheet1!$C$3:$C$105)</f>
        <v>0</v>
      </c>
      <c r="D18">
        <f>SUM([15]Sheet1!$D$3:$D$105)</f>
        <v>0</v>
      </c>
      <c r="E18">
        <f>SUM([15]Sheet1!$E$3:$E$105)</f>
        <v>0</v>
      </c>
      <c r="F18">
        <f>SUM([15]Sheet1!$F$3:$F$105)</f>
        <v>0</v>
      </c>
      <c r="H18">
        <f>SUM([15]Sheet1!$H$3:$H$105)</f>
        <v>0</v>
      </c>
      <c r="I18">
        <f>SUM([15]Sheet1!$I$3:$I$105)</f>
        <v>1</v>
      </c>
      <c r="J18">
        <f>SUM([15]Sheet1!$J$3:$J$105)</f>
        <v>0</v>
      </c>
    </row>
    <row r="19" spans="2:10" x14ac:dyDescent="0.25">
      <c r="B19" t="s">
        <v>21</v>
      </c>
      <c r="C19">
        <f>SUM([16]Sheet1!$C$3:$C$105)</f>
        <v>2</v>
      </c>
      <c r="D19">
        <f>SUM([16]Sheet1!$D$3:$D$105)</f>
        <v>4</v>
      </c>
      <c r="E19">
        <f>SUM([16]Sheet1!$E$3:$E$105)</f>
        <v>0</v>
      </c>
      <c r="F19">
        <f>SUM([16]Sheet1!$F$3:$F$105)</f>
        <v>0</v>
      </c>
      <c r="H19">
        <f>SUM([16]Sheet1!$H$3:$H$105)</f>
        <v>0</v>
      </c>
      <c r="I19">
        <f>SUM([16]Sheet1!$I$3:$I$105)</f>
        <v>0</v>
      </c>
      <c r="J19">
        <f>SUM([16]Sheet1!$J$3:$J$105)</f>
        <v>0</v>
      </c>
    </row>
    <row r="20" spans="2:10" x14ac:dyDescent="0.25">
      <c r="B20" t="s">
        <v>22</v>
      </c>
      <c r="C20">
        <f>SUM([17]Sheet1!$C$3:$C$105)</f>
        <v>1</v>
      </c>
      <c r="D20">
        <f>SUM([17]Sheet1!$D$3:$D$105)</f>
        <v>1</v>
      </c>
      <c r="E20">
        <f>SUM([17]Sheet1!$E$3:$E$105)</f>
        <v>0</v>
      </c>
      <c r="F20">
        <f>SUM([17]Sheet1!$F$3:$F$105)</f>
        <v>1</v>
      </c>
      <c r="H20">
        <f>SUM([17]Sheet1!$H$3:$H$105)</f>
        <v>0</v>
      </c>
      <c r="I20">
        <f>SUM([17]Sheet1!$I$3:$I$105)</f>
        <v>0</v>
      </c>
      <c r="J20">
        <f>SUM([17]Sheet1!$J$3:$J$105)</f>
        <v>0</v>
      </c>
    </row>
    <row r="21" spans="2:10" x14ac:dyDescent="0.25">
      <c r="B21" t="s">
        <v>23</v>
      </c>
      <c r="C21">
        <f>SUM([18]Sheet1!$C$3:$C$105)</f>
        <v>0</v>
      </c>
      <c r="D21">
        <f>SUM([18]Sheet1!$D$3:$D$105)</f>
        <v>2</v>
      </c>
      <c r="E21">
        <f>SUM([18]Sheet1!$E$3:$E$105)</f>
        <v>1</v>
      </c>
      <c r="F21">
        <f>SUM([18]Sheet1!$F$3:$F$105)</f>
        <v>0</v>
      </c>
      <c r="H21">
        <f>SUM([18]Sheet1!$H$3:$H$105)</f>
        <v>0</v>
      </c>
      <c r="I21">
        <f>SUM([18]Sheet1!$I$3:$I$105)</f>
        <v>0</v>
      </c>
      <c r="J21">
        <f>SUM([18]Sheet1!$J$3:$J$105)</f>
        <v>0</v>
      </c>
    </row>
    <row r="22" spans="2:10" x14ac:dyDescent="0.25">
      <c r="B22" t="s">
        <v>24</v>
      </c>
      <c r="C22">
        <f>SUM([19]Sheet1!$C$3:$C$105)</f>
        <v>0</v>
      </c>
      <c r="D22">
        <f>SUM([19]Sheet1!$D$3:$D$105)</f>
        <v>2</v>
      </c>
      <c r="E22">
        <f>SUM([19]Sheet1!$E$3:$E$105)</f>
        <v>2</v>
      </c>
      <c r="F22">
        <f>SUM([19]Sheet1!$F$3:$F$105)</f>
        <v>0</v>
      </c>
      <c r="H22">
        <f>SUM([19]Sheet1!$H$3:$H$105)</f>
        <v>0</v>
      </c>
      <c r="I22">
        <f>SUM([19]Sheet1!$I$3:$I$105)</f>
        <v>1</v>
      </c>
      <c r="J22">
        <f>SUM([19]Sheet1!$J$3:$J$105)</f>
        <v>0</v>
      </c>
    </row>
    <row r="23" spans="2:10" x14ac:dyDescent="0.25">
      <c r="B23" t="s">
        <v>25</v>
      </c>
      <c r="C23">
        <f>SUM([20]Sheet1!$C$3:$C$105)</f>
        <v>2</v>
      </c>
      <c r="D23">
        <f>SUM([20]Sheet1!$D$3:$D$105)</f>
        <v>0</v>
      </c>
      <c r="E23">
        <f>SUM([20]Sheet1!$E$3:$E$105)</f>
        <v>1</v>
      </c>
      <c r="F23">
        <f>SUM([20]Sheet1!$F$3:$F$105)</f>
        <v>0</v>
      </c>
      <c r="H23">
        <f>SUM([20]Sheet1!$H$3:$H$105)</f>
        <v>0</v>
      </c>
      <c r="I23">
        <f>SUM([20]Sheet1!$I$3:$I$105)</f>
        <v>0</v>
      </c>
      <c r="J23">
        <f>SUM([20]Sheet1!$J$3:$J$105)</f>
        <v>0</v>
      </c>
    </row>
    <row r="24" spans="2:10" x14ac:dyDescent="0.25">
      <c r="B24" t="s">
        <v>26</v>
      </c>
      <c r="C24">
        <f>SUM([21]Sheet1!$C$3:$C$105)</f>
        <v>2</v>
      </c>
      <c r="D24">
        <f>SUM([21]Sheet1!$D$3:$D$105)</f>
        <v>1</v>
      </c>
      <c r="E24">
        <f>SUM([21]Sheet1!$E$3:$E$105)</f>
        <v>1</v>
      </c>
      <c r="F24">
        <f>SUM([21]Sheet1!$F$3:$F$105)</f>
        <v>0</v>
      </c>
      <c r="H24">
        <f>SUM([21]Sheet1!$H$3:$H$105)</f>
        <v>0</v>
      </c>
      <c r="I24">
        <f>SUM([21]Sheet1!$I$3:$I$105)</f>
        <v>0</v>
      </c>
      <c r="J24">
        <f>SUM([21]Sheet1!$J$3:$J$105)</f>
        <v>0</v>
      </c>
    </row>
    <row r="25" spans="2:10" x14ac:dyDescent="0.25">
      <c r="B25" t="s">
        <v>27</v>
      </c>
      <c r="C25">
        <f>SUM([22]Sheet1!$C$3:$C$105)</f>
        <v>0</v>
      </c>
      <c r="D25">
        <f>SUM([22]Sheet1!$D$3:$D$105)</f>
        <v>0</v>
      </c>
      <c r="E25">
        <f>SUM([22]Sheet1!$E$3:$E$105)</f>
        <v>0</v>
      </c>
      <c r="F25">
        <f>SUM([22]Sheet1!$F$3:$F$105)</f>
        <v>0</v>
      </c>
      <c r="H25">
        <f>SUM([22]Sheet1!$H$3:$H$105)</f>
        <v>0</v>
      </c>
      <c r="I25">
        <f>SUM([22]Sheet1!$I$3:$I$105)</f>
        <v>0</v>
      </c>
      <c r="J25">
        <f>SUM([22]Sheet1!$J$3:$J$105)</f>
        <v>0</v>
      </c>
    </row>
    <row r="26" spans="2:10" x14ac:dyDescent="0.25">
      <c r="B26" t="s">
        <v>28</v>
      </c>
      <c r="C26">
        <f>SUM([23]Sheet1!$C$3:$C$105)</f>
        <v>0</v>
      </c>
      <c r="D26">
        <f>SUM([23]Sheet1!$D$3:$D$105)</f>
        <v>1</v>
      </c>
      <c r="E26">
        <f>SUM([23]Sheet1!$E$3:$E$105)</f>
        <v>0</v>
      </c>
      <c r="F26">
        <f>SUM([23]Sheet1!$F$3:$F$105)</f>
        <v>0</v>
      </c>
      <c r="H26">
        <f>SUM([23]Sheet1!$H$3:$H$105)</f>
        <v>0</v>
      </c>
      <c r="I26">
        <f>SUM([23]Sheet1!$I$3:$I$105)</f>
        <v>0</v>
      </c>
      <c r="J26">
        <f>SUM([23]Sheet1!$J$3:$J$105)</f>
        <v>0</v>
      </c>
    </row>
    <row r="27" spans="2:10" x14ac:dyDescent="0.25">
      <c r="B27" t="s">
        <v>29</v>
      </c>
      <c r="C27">
        <f>SUM([24]Sheet1!$C$3:$C$105)</f>
        <v>3</v>
      </c>
      <c r="D27">
        <f>SUM([24]Sheet1!$D$3:$D$105)</f>
        <v>2</v>
      </c>
      <c r="E27">
        <f>SUM([24]Sheet1!$E$3:$E$105)</f>
        <v>0</v>
      </c>
      <c r="F27">
        <f>SUM([24]Sheet1!$F$3:$F$105)</f>
        <v>0</v>
      </c>
      <c r="H27">
        <f>SUM([24]Sheet1!$H$3:$H$105)</f>
        <v>0</v>
      </c>
      <c r="I27">
        <f>SUM([24]Sheet1!$I$3:$I$105)</f>
        <v>0</v>
      </c>
      <c r="J27">
        <f>SUM([24]Sheet1!$J$3:$J$105)</f>
        <v>0</v>
      </c>
    </row>
    <row r="28" spans="2:10" x14ac:dyDescent="0.25">
      <c r="B28" t="s">
        <v>30</v>
      </c>
      <c r="C28">
        <f>SUM([25]Sheet1!$C$3:$C$105)</f>
        <v>1</v>
      </c>
      <c r="D28">
        <f>SUM([25]Sheet1!$D$3:$D$105)</f>
        <v>2</v>
      </c>
      <c r="E28">
        <f>SUM([25]Sheet1!$E$3:$E$105)</f>
        <v>1</v>
      </c>
      <c r="F28">
        <f>SUM([25]Sheet1!$F$3:$F$105)</f>
        <v>0</v>
      </c>
      <c r="H28">
        <f>SUM([25]Sheet1!$H$3:$H$105)</f>
        <v>0</v>
      </c>
      <c r="I28">
        <f>SUM([25]Sheet1!$I$3:$I$105)</f>
        <v>0</v>
      </c>
      <c r="J28">
        <f>SUM([25]Sheet1!$J$3:$J$105)</f>
        <v>0</v>
      </c>
    </row>
    <row r="29" spans="2:10" x14ac:dyDescent="0.25">
      <c r="B29" t="s">
        <v>31</v>
      </c>
      <c r="C29">
        <f>SUM([26]Sheet1!$C$3:$C$105)</f>
        <v>2</v>
      </c>
      <c r="D29">
        <f>SUM([26]Sheet1!$D$3:$D$105)</f>
        <v>3</v>
      </c>
      <c r="E29">
        <f>SUM([26]Sheet1!$E$3:$E$105)</f>
        <v>2</v>
      </c>
      <c r="F29">
        <f>SUM([26]Sheet1!$F$3:$F$105)</f>
        <v>0</v>
      </c>
      <c r="H29">
        <f>SUM([26]Sheet1!$H$3:$H$105)</f>
        <v>0</v>
      </c>
      <c r="I29">
        <f>SUM([26]Sheet1!$I$3:$I$105)</f>
        <v>0</v>
      </c>
      <c r="J29">
        <f>SUM([26]Sheet1!$J$3:$J$105)</f>
        <v>0</v>
      </c>
    </row>
    <row r="30" spans="2:10" x14ac:dyDescent="0.25">
      <c r="B30" t="s">
        <v>32</v>
      </c>
      <c r="C30">
        <f>SUM([27]Sheet1!$C$3:$C$105)</f>
        <v>1</v>
      </c>
      <c r="D30">
        <f>SUM([27]Sheet1!$D$3:$D$105)</f>
        <v>1</v>
      </c>
      <c r="E30">
        <f>SUM([27]Sheet1!$E$3:$E$105)</f>
        <v>1</v>
      </c>
      <c r="F30">
        <f>SUM([27]Sheet1!$F$3:$F$105)</f>
        <v>0</v>
      </c>
      <c r="H30">
        <f>SUM([27]Sheet1!$H$3:$H$105)</f>
        <v>0</v>
      </c>
      <c r="I30">
        <f>SUM([27]Sheet1!$I$3:$I$105)</f>
        <v>0</v>
      </c>
      <c r="J30">
        <f>SUM([27]Sheet1!$J$3:$J$105)</f>
        <v>0</v>
      </c>
    </row>
    <row r="31" spans="2:10" x14ac:dyDescent="0.25">
      <c r="B31" t="s">
        <v>33</v>
      </c>
      <c r="C31">
        <f>SUM([28]Sheet1!$C$3:$C$105)</f>
        <v>0</v>
      </c>
      <c r="D31">
        <f>SUM([28]Sheet1!$D$3:$D$105)</f>
        <v>3</v>
      </c>
      <c r="E31">
        <f>SUM([28]Sheet1!$E$3:$E$105)</f>
        <v>0</v>
      </c>
      <c r="F31">
        <f>SUM([28]Sheet1!$F$3:$F$105)</f>
        <v>1</v>
      </c>
      <c r="H31">
        <f>SUM([28]Sheet1!$H$3:$H$105)</f>
        <v>0</v>
      </c>
      <c r="I31">
        <f>SUM([28]Sheet1!$I$3:$I$105)</f>
        <v>1</v>
      </c>
      <c r="J31">
        <f>SUM([28]Sheet1!$J$3:$J$105)</f>
        <v>0</v>
      </c>
    </row>
    <row r="32" spans="2:10" x14ac:dyDescent="0.25">
      <c r="B32" t="s">
        <v>34</v>
      </c>
      <c r="C32">
        <f>SUM([29]Sheet1!$C$3:$C$105)</f>
        <v>0</v>
      </c>
      <c r="D32">
        <f>SUM([29]Sheet1!$D$3:$D$105)</f>
        <v>1</v>
      </c>
      <c r="E32">
        <f>SUM([29]Sheet1!$E$3:$E$105)</f>
        <v>0</v>
      </c>
      <c r="F32">
        <f>SUM([29]Sheet1!$F$3:$F$105)</f>
        <v>0</v>
      </c>
      <c r="H32">
        <f>SUM([29]Sheet1!$H$3:$H$105)</f>
        <v>0</v>
      </c>
      <c r="I32">
        <f>SUM([29]Sheet1!$I$3:$I$105)</f>
        <v>0</v>
      </c>
      <c r="J32">
        <f>SUM([29]Sheet1!$J$3:$J$105)</f>
        <v>0</v>
      </c>
    </row>
    <row r="33" spans="2:10" x14ac:dyDescent="0.25">
      <c r="B33" t="s">
        <v>35</v>
      </c>
      <c r="C33">
        <f>SUM([30]Sheet1!$C$3:$C$105)</f>
        <v>0</v>
      </c>
      <c r="D33">
        <f>SUM([30]Sheet1!$D$3:$D$105)</f>
        <v>0</v>
      </c>
      <c r="E33">
        <f>SUM([30]Sheet1!$E$3:$E$105)</f>
        <v>0</v>
      </c>
      <c r="F33">
        <f>SUM([30]Sheet1!$F$3:$F$105)</f>
        <v>0</v>
      </c>
      <c r="H33">
        <f>SUM([30]Sheet1!$H$3:$H$105)</f>
        <v>0</v>
      </c>
      <c r="I33">
        <f>SUM([30]Sheet1!$I$3:$I$105)</f>
        <v>1</v>
      </c>
      <c r="J33">
        <f>SUM([30]Sheet1!$J$3:$J$105)</f>
        <v>0</v>
      </c>
    </row>
    <row r="34" spans="2:10" x14ac:dyDescent="0.25">
      <c r="B34" t="s">
        <v>36</v>
      </c>
      <c r="C34">
        <f>SUM([31]Sheet1!$C$3:$C$105)</f>
        <v>0</v>
      </c>
      <c r="D34">
        <f>SUM([31]Sheet1!$D$3:$D$105)</f>
        <v>2</v>
      </c>
      <c r="E34">
        <f>SUM([31]Sheet1!$E$3:$E$105)</f>
        <v>0</v>
      </c>
      <c r="F34">
        <f>SUM([31]Sheet1!$F$3:$F$105)</f>
        <v>0</v>
      </c>
      <c r="H34">
        <f>SUM([31]Sheet1!$H$3:$H$105)</f>
        <v>0</v>
      </c>
      <c r="I34">
        <f>SUM([31]Sheet1!$I$3:$I$105)</f>
        <v>0</v>
      </c>
      <c r="J34">
        <f>SUM([31]Sheet1!$J$3:$J$105)</f>
        <v>0</v>
      </c>
    </row>
    <row r="35" spans="2:10" x14ac:dyDescent="0.25">
      <c r="B35" t="s">
        <v>37</v>
      </c>
      <c r="C35">
        <f>SUM([32]Sheet1!$C$3:$C$105)</f>
        <v>1</v>
      </c>
      <c r="D35">
        <f>SUM([32]Sheet1!$D$3:$D$105)</f>
        <v>2</v>
      </c>
      <c r="E35">
        <f>SUM([32]Sheet1!$E$3:$E$105)</f>
        <v>0</v>
      </c>
      <c r="F35">
        <f>SUM([32]Sheet1!$F$3:$F$105)</f>
        <v>0</v>
      </c>
      <c r="H35">
        <f>SUM([32]Sheet1!$H$3:$H$105)</f>
        <v>0</v>
      </c>
      <c r="I35">
        <f>SUM([32]Sheet1!$I$3:$I$105)</f>
        <v>0</v>
      </c>
      <c r="J35">
        <f>SUM([32]Sheet1!$J$3:$J$105)</f>
        <v>0</v>
      </c>
    </row>
    <row r="36" spans="2:10" x14ac:dyDescent="0.25">
      <c r="B36" t="s">
        <v>38</v>
      </c>
      <c r="C36">
        <f>SUM([33]Sheet1!$C$3:$C$105)</f>
        <v>2</v>
      </c>
      <c r="D36">
        <f>SUM([33]Sheet1!$D$3:$D$105)</f>
        <v>2</v>
      </c>
      <c r="E36">
        <f>SUM([33]Sheet1!$E$3:$E$105)</f>
        <v>1</v>
      </c>
      <c r="F36">
        <f>SUM([33]Sheet1!$F$3:$F$105)</f>
        <v>0</v>
      </c>
      <c r="H36">
        <f>SUM([33]Sheet1!$H$3:$H$105)</f>
        <v>0</v>
      </c>
      <c r="I36">
        <f>SUM([33]Sheet1!$I$3:$I$105)</f>
        <v>0</v>
      </c>
      <c r="J36">
        <f>SUM([33]Sheet1!$J$3:$J$105)</f>
        <v>0</v>
      </c>
    </row>
    <row r="37" spans="2:10" x14ac:dyDescent="0.25">
      <c r="B37" t="s">
        <v>39</v>
      </c>
      <c r="C37">
        <f>SUM([34]Sheet1!$C$3:$C$105)</f>
        <v>0</v>
      </c>
      <c r="D37">
        <f>SUM([34]Sheet1!$D$3:$D$105)</f>
        <v>2</v>
      </c>
      <c r="E37">
        <f>SUM([34]Sheet1!$E$3:$E$105)</f>
        <v>0</v>
      </c>
      <c r="F37">
        <f>SUM([34]Sheet1!$F$3:$F$105)</f>
        <v>1</v>
      </c>
      <c r="H37">
        <f>SUM([34]Sheet1!$H$3:$H$105)</f>
        <v>0</v>
      </c>
      <c r="I37">
        <f>SUM([34]Sheet1!$I$3:$I$105)</f>
        <v>0</v>
      </c>
      <c r="J37">
        <f>SUM([34]Sheet1!$J$3:$J$105)</f>
        <v>0</v>
      </c>
    </row>
    <row r="38" spans="2:10" x14ac:dyDescent="0.25">
      <c r="B38" t="s">
        <v>40</v>
      </c>
      <c r="C38">
        <f>SUM([35]Sheet1!$C$3:$C$105)</f>
        <v>1</v>
      </c>
      <c r="D38">
        <f>SUM([35]Sheet1!$D$3:$D$105)</f>
        <v>4</v>
      </c>
      <c r="E38">
        <f>SUM([35]Sheet1!$E$3:$E$105)</f>
        <v>0</v>
      </c>
      <c r="F38">
        <f>SUM([35]Sheet1!$F$3:$F$105)</f>
        <v>0</v>
      </c>
      <c r="H38">
        <f>SUM([35]Sheet1!$H$3:$H$105)</f>
        <v>0</v>
      </c>
      <c r="I38">
        <f>SUM([35]Sheet1!$I$3:$I$105)</f>
        <v>0</v>
      </c>
      <c r="J38">
        <f>SUM([35]Sheet1!$J$3:$J$105)</f>
        <v>0</v>
      </c>
    </row>
    <row r="39" spans="2:10" x14ac:dyDescent="0.25">
      <c r="B39" t="s">
        <v>41</v>
      </c>
      <c r="C39">
        <f>SUM([36]Sheet1!$C$3:$C$105)</f>
        <v>1</v>
      </c>
      <c r="D39">
        <f>SUM([36]Sheet1!$D$3:$D$105)</f>
        <v>2</v>
      </c>
      <c r="E39">
        <f>SUM([36]Sheet1!$E$3:$E$105)</f>
        <v>0</v>
      </c>
      <c r="F39">
        <f>SUM([36]Sheet1!$F$3:$F$105)</f>
        <v>0</v>
      </c>
      <c r="H39">
        <f>SUM([36]Sheet1!$H$3:$H$105)</f>
        <v>1</v>
      </c>
      <c r="I39">
        <f>SUM([36]Sheet1!$I$3:$I$105)</f>
        <v>0</v>
      </c>
      <c r="J39">
        <f>SUM([36]Sheet1!$J$3:$J$105)</f>
        <v>0</v>
      </c>
    </row>
    <row r="40" spans="2:10" x14ac:dyDescent="0.25">
      <c r="B40" t="s">
        <v>42</v>
      </c>
      <c r="C40">
        <f>SUM([37]Sheet1!$C$3:$C$105)</f>
        <v>0</v>
      </c>
      <c r="D40">
        <f>SUM([37]Sheet1!$D$3:$D$105)</f>
        <v>1</v>
      </c>
      <c r="E40">
        <f>SUM([37]Sheet1!$E$3:$E$105)</f>
        <v>2</v>
      </c>
      <c r="F40">
        <f>SUM([37]Sheet1!$F$3:$F$105)</f>
        <v>0</v>
      </c>
      <c r="H40">
        <f>SUM([37]Sheet1!$H$3:$H$105)</f>
        <v>0</v>
      </c>
      <c r="I40">
        <f>SUM([37]Sheet1!$I$3:$I$105)</f>
        <v>0</v>
      </c>
      <c r="J40">
        <f>SUM([37]Sheet1!$J$3:$J$105)</f>
        <v>0</v>
      </c>
    </row>
    <row r="41" spans="2:10" x14ac:dyDescent="0.25">
      <c r="B41" t="s">
        <v>43</v>
      </c>
      <c r="C41">
        <f>SUM([38]Sheet1!$C$3:$C$105)</f>
        <v>2</v>
      </c>
      <c r="D41">
        <f>SUM([38]Sheet1!$D$3:$D$105)</f>
        <v>2</v>
      </c>
      <c r="E41">
        <f>SUM([38]Sheet1!$E$3:$E$105)</f>
        <v>1</v>
      </c>
      <c r="F41">
        <f>SUM([38]Sheet1!$F$3:$F$105)</f>
        <v>0</v>
      </c>
      <c r="H41">
        <f>SUM([38]Sheet1!$H$3:$H$105)</f>
        <v>0</v>
      </c>
      <c r="I41">
        <f>SUM([38]Sheet1!$I$3:$I$105)</f>
        <v>1</v>
      </c>
      <c r="J41">
        <f>SUM([38]Sheet1!$J$3:$J$105)</f>
        <v>0</v>
      </c>
    </row>
    <row r="42" spans="2:10" x14ac:dyDescent="0.25">
      <c r="B42" t="s">
        <v>44</v>
      </c>
      <c r="C42">
        <f>SUM([39]Sheet1!$C$3:$C$105)</f>
        <v>0</v>
      </c>
      <c r="D42">
        <f>SUM([39]Sheet1!$D$3:$D$105)</f>
        <v>1</v>
      </c>
      <c r="E42">
        <f>SUM([39]Sheet1!$E$3:$E$105)</f>
        <v>0</v>
      </c>
      <c r="F42">
        <f>SUM([39]Sheet1!$F$3:$F$105)</f>
        <v>0</v>
      </c>
      <c r="H42">
        <f>SUM([39]Sheet1!$H$3:$H$105)</f>
        <v>0</v>
      </c>
      <c r="I42">
        <f>SUM([39]Sheet1!$I$3:$I$105)</f>
        <v>0</v>
      </c>
      <c r="J42">
        <f>SUM([39]Sheet1!$J$3:$J$105)</f>
        <v>0</v>
      </c>
    </row>
    <row r="43" spans="2:10" x14ac:dyDescent="0.25">
      <c r="B43" t="s">
        <v>45</v>
      </c>
      <c r="C43">
        <f>SUM([40]Sheet1!$C$3:$C$105)</f>
        <v>0</v>
      </c>
      <c r="D43">
        <f>SUM([40]Sheet1!$D$3:$D$105)</f>
        <v>3</v>
      </c>
      <c r="E43">
        <f>SUM([40]Sheet1!$E$3:$E$105)</f>
        <v>0</v>
      </c>
      <c r="F43">
        <f>SUM([40]Sheet1!$F$3:$F$105)</f>
        <v>0</v>
      </c>
      <c r="H43">
        <f>SUM([40]Sheet1!$H$3:$H$105)</f>
        <v>0</v>
      </c>
      <c r="I43">
        <f>SUM([40]Sheet1!$I$3:$I$105)</f>
        <v>0</v>
      </c>
      <c r="J43">
        <f>SUM([40]Sheet1!$J$3:$J$105)</f>
        <v>0</v>
      </c>
    </row>
    <row r="44" spans="2:10" x14ac:dyDescent="0.25">
      <c r="B44" t="s">
        <v>46</v>
      </c>
      <c r="C44">
        <f>SUM([41]Sheet1!$C$3:$C$105)</f>
        <v>0</v>
      </c>
      <c r="D44">
        <f>SUM([41]Sheet1!$D$3:$D$105)</f>
        <v>1</v>
      </c>
      <c r="E44">
        <f>SUM([41]Sheet1!$E$3:$E$105)</f>
        <v>1</v>
      </c>
      <c r="F44">
        <f>SUM([41]Sheet1!$F$3:$F$105)</f>
        <v>0</v>
      </c>
      <c r="H44">
        <f>SUM([41]Sheet1!$H$3:$H$105)</f>
        <v>0</v>
      </c>
      <c r="I44">
        <f>SUM([41]Sheet1!$I$3:$I$105)</f>
        <v>0</v>
      </c>
      <c r="J44">
        <f>SUM([41]Sheet1!$J$3:$J$105)</f>
        <v>0</v>
      </c>
    </row>
    <row r="45" spans="2:10" x14ac:dyDescent="0.25">
      <c r="B45" t="s">
        <v>47</v>
      </c>
      <c r="C45">
        <f>SUM([42]Sheet1!$C$3:$C$105)</f>
        <v>2</v>
      </c>
      <c r="D45">
        <f>SUM([42]Sheet1!$D$3:$D$105)</f>
        <v>3</v>
      </c>
      <c r="E45">
        <f>SUM([42]Sheet1!$E$3:$E$105)</f>
        <v>0</v>
      </c>
      <c r="F45">
        <f>SUM([42]Sheet1!$F$3:$F$105)</f>
        <v>0</v>
      </c>
      <c r="H45">
        <f>SUM([42]Sheet1!$H$3:$H$105)</f>
        <v>0</v>
      </c>
      <c r="I45">
        <f>SUM([42]Sheet1!$I$3:$I$105)</f>
        <v>1</v>
      </c>
      <c r="J45">
        <f>SUM([42]Sheet1!$J$3:$J$105)</f>
        <v>1</v>
      </c>
    </row>
    <row r="46" spans="2:10" x14ac:dyDescent="0.25">
      <c r="B46" t="s">
        <v>48</v>
      </c>
      <c r="C46">
        <f>SUM([43]Sheet1!$C$3:$C$105)</f>
        <v>0</v>
      </c>
      <c r="D46">
        <f>SUM([43]Sheet1!$D$3:$D$105)</f>
        <v>1</v>
      </c>
      <c r="E46">
        <f>SUM([43]Sheet1!$E$3:$E$105)</f>
        <v>0</v>
      </c>
      <c r="F46">
        <f>SUM([43]Sheet1!$F$3:$F$105)</f>
        <v>0</v>
      </c>
      <c r="H46">
        <f>SUM([43]Sheet1!$H$3:$H$105)</f>
        <v>0</v>
      </c>
      <c r="I46">
        <f>SUM([43]Sheet1!$I$3:$I$105)</f>
        <v>0</v>
      </c>
      <c r="J46">
        <f>SUM([43]Sheet1!$J$3:$J$105)</f>
        <v>0</v>
      </c>
    </row>
    <row r="47" spans="2:10" x14ac:dyDescent="0.25">
      <c r="B47" t="s">
        <v>49</v>
      </c>
      <c r="C47">
        <f>SUM([44]Sheet1!$C$3:$C$105)</f>
        <v>0</v>
      </c>
      <c r="D47">
        <f>SUM([44]Sheet1!$D$3:$D$105)</f>
        <v>5</v>
      </c>
      <c r="E47">
        <f>SUM([44]Sheet1!$E$3:$E$105)</f>
        <v>0</v>
      </c>
      <c r="F47">
        <f>SUM([44]Sheet1!$F$3:$F$105)</f>
        <v>0</v>
      </c>
      <c r="H47">
        <f>SUM([44]Sheet1!$H$3:$H$105)</f>
        <v>0</v>
      </c>
      <c r="I47">
        <f>SUM([44]Sheet1!$I$3:$I$105)</f>
        <v>0</v>
      </c>
      <c r="J47">
        <f>SUM([44]Sheet1!$J$3:$J$105)</f>
        <v>0</v>
      </c>
    </row>
    <row r="48" spans="2:10" x14ac:dyDescent="0.25">
      <c r="B48" t="s">
        <v>50</v>
      </c>
      <c r="C48">
        <f>SUM([45]Sheet1!$C$3:$C$105)</f>
        <v>0</v>
      </c>
      <c r="D48">
        <f>SUM([45]Sheet1!$D$3:$D$105)</f>
        <v>2</v>
      </c>
      <c r="E48">
        <f>SUM([45]Sheet1!$E$3:$E$105)</f>
        <v>0</v>
      </c>
      <c r="F48">
        <f>SUM([45]Sheet1!$F$3:$F$105)</f>
        <v>0</v>
      </c>
      <c r="H48">
        <f>SUM([45]Sheet1!$H$3:$H$105)</f>
        <v>0</v>
      </c>
      <c r="I48">
        <f>SUM([45]Sheet1!$I$3:$I$105)</f>
        <v>1</v>
      </c>
      <c r="J48">
        <f>SUM([45]Sheet1!$J$3:$J$105)</f>
        <v>0</v>
      </c>
    </row>
    <row r="49" spans="2:10" x14ac:dyDescent="0.25">
      <c r="B49" t="s">
        <v>51</v>
      </c>
      <c r="C49">
        <f>SUM([46]Sheet1!$C$3:$C$105)</f>
        <v>3</v>
      </c>
      <c r="D49">
        <f>SUM([46]Sheet1!$D$3:$D$105)</f>
        <v>0</v>
      </c>
      <c r="E49">
        <f>SUM([46]Sheet1!$E$3:$E$105)</f>
        <v>1</v>
      </c>
      <c r="F49">
        <f>SUM([46]Sheet1!$F$3:$F$105)</f>
        <v>0</v>
      </c>
      <c r="H49">
        <f>SUM([46]Sheet1!$H$3:$H$105)</f>
        <v>0</v>
      </c>
      <c r="I49">
        <f>SUM([46]Sheet1!$I$3:$I$105)</f>
        <v>0</v>
      </c>
      <c r="J49">
        <f>SUM([46]Sheet1!$J$3:$J$105)</f>
        <v>0</v>
      </c>
    </row>
    <row r="50" spans="2:10" x14ac:dyDescent="0.25">
      <c r="B50" t="s">
        <v>52</v>
      </c>
      <c r="C50">
        <f>SUM([47]Sheet1!$C$3:$C$105)</f>
        <v>0</v>
      </c>
      <c r="D50">
        <f>SUM([47]Sheet1!$D$3:$D$105)</f>
        <v>1</v>
      </c>
      <c r="E50">
        <f>SUM([47]Sheet1!$E$3:$E$105)</f>
        <v>0</v>
      </c>
      <c r="F50">
        <f>SUM([47]Sheet1!$F$3:$F$105)</f>
        <v>0</v>
      </c>
      <c r="H50">
        <f>SUM([47]Sheet1!$H$3:$H$105)</f>
        <v>0</v>
      </c>
      <c r="I50">
        <f>SUM([47]Sheet1!$I$3:$I$105)</f>
        <v>0</v>
      </c>
      <c r="J50">
        <f>SUM([47]Sheet1!$J$3:$J$105)</f>
        <v>0</v>
      </c>
    </row>
    <row r="51" spans="2:10" x14ac:dyDescent="0.25">
      <c r="B51" t="s">
        <v>53</v>
      </c>
      <c r="C51">
        <f>SUM([48]Sheet1!$C$3:$C$105)</f>
        <v>1</v>
      </c>
      <c r="D51">
        <f>SUM([48]Sheet1!$D$3:$D$105)</f>
        <v>1</v>
      </c>
      <c r="E51">
        <f>SUM([48]Sheet1!$E$3:$E$105)</f>
        <v>1</v>
      </c>
      <c r="F51">
        <f>SUM([48]Sheet1!$F$3:$F$105)</f>
        <v>0</v>
      </c>
      <c r="H51">
        <f>SUM([48]Sheet1!$H$3:$H$105)</f>
        <v>0</v>
      </c>
      <c r="I51">
        <f>SUM([48]Sheet1!$I$3:$I$105)</f>
        <v>0</v>
      </c>
      <c r="J51">
        <f>SUM([48]Sheet1!$J$3:$J$105)</f>
        <v>0</v>
      </c>
    </row>
    <row r="52" spans="2:10" x14ac:dyDescent="0.25">
      <c r="B52" t="s">
        <v>54</v>
      </c>
      <c r="C52">
        <f>SUM([49]Sheet1!$C$3:$C$105)</f>
        <v>0</v>
      </c>
      <c r="D52">
        <f>SUM([49]Sheet1!$D$3:$D$105)</f>
        <v>0</v>
      </c>
      <c r="E52">
        <f>SUM([49]Sheet1!$E$3:$E$105)</f>
        <v>0</v>
      </c>
      <c r="F52">
        <f>SUM([49]Sheet1!$F$3:$F$105)</f>
        <v>0</v>
      </c>
      <c r="H52">
        <f>SUM([49]Sheet1!$H$3:$H$105)</f>
        <v>0</v>
      </c>
      <c r="I52">
        <f>SUM([49]Sheet1!$I$3:$I$105)</f>
        <v>0</v>
      </c>
      <c r="J52">
        <f>SUM([49]Sheet1!$J$3:$J$105)</f>
        <v>0</v>
      </c>
    </row>
    <row r="53" spans="2:10" x14ac:dyDescent="0.25">
      <c r="B53" t="s">
        <v>55</v>
      </c>
      <c r="C53">
        <f>SUM([50]Sheet1!$C$3:$C$105)</f>
        <v>0</v>
      </c>
      <c r="D53">
        <f>SUM([50]Sheet1!$D$3:$D$105)</f>
        <v>0</v>
      </c>
      <c r="E53">
        <f>SUM([50]Sheet1!$E$3:$E$105)</f>
        <v>0</v>
      </c>
      <c r="F53">
        <f>SUM([50]Sheet1!$F$3:$F$105)</f>
        <v>0</v>
      </c>
      <c r="H53">
        <f>SUM([50]Sheet1!$H$3:$H$105)</f>
        <v>0</v>
      </c>
      <c r="I53">
        <f>SUM([50]Sheet1!$I$3:$I$105)</f>
        <v>0</v>
      </c>
      <c r="J53">
        <f>SUM([50]Sheet1!$J$3:$J$105)</f>
        <v>0</v>
      </c>
    </row>
    <row r="54" spans="2:10" x14ac:dyDescent="0.25">
      <c r="B54" t="s">
        <v>56</v>
      </c>
      <c r="C54">
        <f>SUM([51]Sheet1!$C$3:$C$105)</f>
        <v>1</v>
      </c>
      <c r="D54">
        <f>SUM([51]Sheet1!$D$3:$D$105)</f>
        <v>1</v>
      </c>
      <c r="E54">
        <f>SUM([51]Sheet1!$E$3:$E$105)</f>
        <v>0</v>
      </c>
      <c r="F54">
        <f>SUM([51]Sheet1!$F$3:$F$105)</f>
        <v>0</v>
      </c>
      <c r="H54">
        <f>SUM([51]Sheet1!$H$3:$H$105)</f>
        <v>0</v>
      </c>
      <c r="I54">
        <f>SUM([51]Sheet1!$I$3:$I$105)</f>
        <v>0</v>
      </c>
      <c r="J54">
        <f>SUM([51]Sheet1!$J$3:$J$105)</f>
        <v>0</v>
      </c>
    </row>
    <row r="55" spans="2:10" x14ac:dyDescent="0.25">
      <c r="B55" t="s">
        <v>57</v>
      </c>
      <c r="C55">
        <f>SUM([52]Sheet1!$C$3:$C$105)</f>
        <v>0</v>
      </c>
      <c r="D55">
        <f>SUM([52]Sheet1!$D$3:$D$105)</f>
        <v>1</v>
      </c>
      <c r="E55">
        <f>SUM([52]Sheet1!$E$3:$E$105)</f>
        <v>0</v>
      </c>
      <c r="F55">
        <f>SUM([52]Sheet1!$F$3:$F$105)</f>
        <v>0</v>
      </c>
      <c r="H55">
        <f>SUM([52]Sheet1!$H$3:$H$105)</f>
        <v>0</v>
      </c>
      <c r="I55">
        <f>SUM([52]Sheet1!$I$3:$I$105)</f>
        <v>0</v>
      </c>
      <c r="J55">
        <f>SUM([52]Sheet1!$J$3:$J$105)</f>
        <v>0</v>
      </c>
    </row>
    <row r="56" spans="2:10" x14ac:dyDescent="0.25">
      <c r="B56" t="s">
        <v>58</v>
      </c>
      <c r="C56">
        <f>SUM([53]Sheet1!$C$3:$C$105)</f>
        <v>1</v>
      </c>
      <c r="D56">
        <f>SUM([53]Sheet1!$D$3:$D$105)</f>
        <v>1</v>
      </c>
      <c r="E56">
        <f>SUM([53]Sheet1!$E$3:$E$105)</f>
        <v>0</v>
      </c>
      <c r="F56">
        <f>SUM([53]Sheet1!$F$3:$F$105)</f>
        <v>0</v>
      </c>
      <c r="H56">
        <f>SUM([53]Sheet1!$H$3:$H$105)</f>
        <v>0</v>
      </c>
      <c r="I56">
        <f>SUM([53]Sheet1!$I$3:$I$105)</f>
        <v>0</v>
      </c>
      <c r="J56">
        <f>SUM([53]Sheet1!$J$3:$J$105)</f>
        <v>0</v>
      </c>
    </row>
    <row r="57" spans="2:10" x14ac:dyDescent="0.25">
      <c r="B57" t="s">
        <v>59</v>
      </c>
      <c r="C57">
        <f>SUM([54]Sheet1!$C$3:$C$105)</f>
        <v>1</v>
      </c>
      <c r="D57">
        <f>SUM([54]Sheet1!$D$3:$D$105)</f>
        <v>2</v>
      </c>
      <c r="E57">
        <f>SUM([54]Sheet1!$E$3:$E$105)</f>
        <v>0</v>
      </c>
      <c r="F57">
        <f>SUM([54]Sheet1!$F$3:$F$105)</f>
        <v>0</v>
      </c>
      <c r="H57">
        <f>SUM([54]Sheet1!$H$3:$H$105)</f>
        <v>0</v>
      </c>
      <c r="I57">
        <f>SUM([54]Sheet1!$I$3:$I$105)</f>
        <v>0</v>
      </c>
      <c r="J57">
        <f>SUM([54]Sheet1!$J$3:$J$105)</f>
        <v>0</v>
      </c>
    </row>
    <row r="58" spans="2:10" x14ac:dyDescent="0.25">
      <c r="B58" t="s">
        <v>60</v>
      </c>
      <c r="C58">
        <f>SUM([55]Sheet1!$C$3:$C$105)</f>
        <v>1</v>
      </c>
      <c r="D58">
        <f>SUM([55]Sheet1!$D$3:$D$105)</f>
        <v>1</v>
      </c>
      <c r="E58">
        <f>SUM([55]Sheet1!$E$3:$E$105)</f>
        <v>2</v>
      </c>
      <c r="F58">
        <f>SUM([55]Sheet1!$F$3:$F$105)</f>
        <v>0</v>
      </c>
      <c r="H58">
        <f>SUM([55]Sheet1!$H$3:$H$105)</f>
        <v>0</v>
      </c>
      <c r="I58">
        <f>SUM([55]Sheet1!$I$3:$I$105)</f>
        <v>0</v>
      </c>
      <c r="J58">
        <f>SUM([55]Sheet1!$J$3:$J$105)</f>
        <v>0</v>
      </c>
    </row>
    <row r="59" spans="2:10" x14ac:dyDescent="0.25">
      <c r="B59" t="s">
        <v>61</v>
      </c>
      <c r="C59">
        <f>SUM([56]Sheet1!$C$3:$C$105)</f>
        <v>1</v>
      </c>
      <c r="D59">
        <f>SUM([56]Sheet1!$D$3:$D$105)</f>
        <v>1</v>
      </c>
      <c r="E59">
        <f>SUM([56]Sheet1!$E$3:$E$105)</f>
        <v>1</v>
      </c>
      <c r="F59">
        <f>SUM([56]Sheet1!$F$3:$F$105)</f>
        <v>0</v>
      </c>
      <c r="H59">
        <f>SUM([56]Sheet1!$H$3:$H$105)</f>
        <v>0</v>
      </c>
      <c r="I59">
        <f>SUM([56]Sheet1!$I$3:$I$105)</f>
        <v>0</v>
      </c>
      <c r="J59">
        <f>SUM([56]Sheet1!$J$3:$J$105)</f>
        <v>0</v>
      </c>
    </row>
    <row r="60" spans="2:10" x14ac:dyDescent="0.25">
      <c r="B60" t="s">
        <v>62</v>
      </c>
      <c r="C60">
        <f>SUM([57]Sheet1!$C$3:$C$105)</f>
        <v>0</v>
      </c>
      <c r="D60">
        <f>SUM([57]Sheet1!$D$3:$D$105)</f>
        <v>4</v>
      </c>
      <c r="E60">
        <f>SUM([57]Sheet1!$E$3:$E$105)</f>
        <v>1</v>
      </c>
      <c r="F60">
        <f>SUM([57]Sheet1!$F$3:$F$105)</f>
        <v>0</v>
      </c>
      <c r="H60">
        <f>SUM([57]Sheet1!$H$3:$H$105)</f>
        <v>0</v>
      </c>
      <c r="I60">
        <f>SUM([57]Sheet1!$I$3:$I$105)</f>
        <v>0</v>
      </c>
      <c r="J60">
        <f>SUM([57]Sheet1!$J$3:$J$105)</f>
        <v>0</v>
      </c>
    </row>
    <row r="61" spans="2:10" x14ac:dyDescent="0.25">
      <c r="B61" t="s">
        <v>63</v>
      </c>
      <c r="C61">
        <f>SUM([58]Sheet1!$C$3:$C$105)</f>
        <v>1</v>
      </c>
      <c r="D61">
        <f>SUM([58]Sheet1!$D$3:$D$105)</f>
        <v>2</v>
      </c>
      <c r="E61">
        <f>SUM([58]Sheet1!$E$3:$E$105)</f>
        <v>0</v>
      </c>
      <c r="F61">
        <f>SUM([58]Sheet1!$F$3:$F$105)</f>
        <v>0</v>
      </c>
      <c r="H61">
        <f>SUM([58]Sheet1!$H$3:$H$105)</f>
        <v>0</v>
      </c>
      <c r="I61">
        <f>SUM([58]Sheet1!$I$3:$I$105)</f>
        <v>0</v>
      </c>
      <c r="J61">
        <f>SUM([58]Sheet1!$J$3:$J$105)</f>
        <v>0</v>
      </c>
    </row>
    <row r="62" spans="2:10" x14ac:dyDescent="0.25">
      <c r="B62" t="s">
        <v>64</v>
      </c>
      <c r="C62">
        <f>SUM([59]Sheet1!$C$3:$C$105)</f>
        <v>2</v>
      </c>
      <c r="D62">
        <f>SUM([59]Sheet1!$D$3:$D$105)</f>
        <v>3</v>
      </c>
      <c r="E62">
        <f>SUM([59]Sheet1!$E$3:$E$105)</f>
        <v>1</v>
      </c>
      <c r="F62">
        <f>SUM([59]Sheet1!$F$3:$F$105)</f>
        <v>0</v>
      </c>
      <c r="H62">
        <f>SUM([59]Sheet1!$H$3:$H$105)</f>
        <v>0</v>
      </c>
      <c r="I62">
        <f>SUM([59]Sheet1!$I$3:$I$105)</f>
        <v>0</v>
      </c>
      <c r="J62">
        <f>SUM([59]Sheet1!$J$3:$J$105)</f>
        <v>0</v>
      </c>
    </row>
    <row r="63" spans="2:10" x14ac:dyDescent="0.25">
      <c r="B63" t="s">
        <v>65</v>
      </c>
      <c r="C63">
        <f>SUM([60]Sheet1!$C$3:$C$105)</f>
        <v>1</v>
      </c>
      <c r="D63">
        <f>SUM([60]Sheet1!$D$3:$D$105)</f>
        <v>3</v>
      </c>
      <c r="E63">
        <f>SUM([60]Sheet1!$E$3:$E$105)</f>
        <v>0</v>
      </c>
      <c r="F63">
        <f>SUM([60]Sheet1!$F$3:$F$105)</f>
        <v>1</v>
      </c>
      <c r="H63">
        <f>SUM([60]Sheet1!$H$3:$H$105)</f>
        <v>0</v>
      </c>
      <c r="I63">
        <f>SUM([60]Sheet1!$I$3:$I$105)</f>
        <v>0</v>
      </c>
      <c r="J63">
        <f>SUM([60]Sheet1!$J$3:$J$105)</f>
        <v>0</v>
      </c>
    </row>
    <row r="64" spans="2:10" x14ac:dyDescent="0.25">
      <c r="B64" t="s">
        <v>66</v>
      </c>
      <c r="C64">
        <f>SUM([61]Sheet1!$C$3:$C$105)</f>
        <v>1</v>
      </c>
      <c r="D64">
        <f>SUM([61]Sheet1!$D$3:$D$105)</f>
        <v>2</v>
      </c>
      <c r="E64">
        <f>SUM([61]Sheet1!$E$3:$E$105)</f>
        <v>0</v>
      </c>
      <c r="F64">
        <f>SUM([61]Sheet1!$F$3:$F$105)</f>
        <v>0</v>
      </c>
      <c r="H64">
        <f>SUM([61]Sheet1!$H$3:$H$105)</f>
        <v>0</v>
      </c>
      <c r="I64">
        <f>SUM([61]Sheet1!$I$3:$I$105)</f>
        <v>0</v>
      </c>
      <c r="J64">
        <f>SUM([61]Sheet1!$J$3:$J$105)</f>
        <v>0</v>
      </c>
    </row>
    <row r="65" spans="2:10" x14ac:dyDescent="0.25">
      <c r="B65" t="s">
        <v>67</v>
      </c>
      <c r="C65">
        <f>SUM([62]Sheet1!$C$3:$C$105)</f>
        <v>2</v>
      </c>
      <c r="D65">
        <f>SUM([62]Sheet1!$D$3:$D$105)</f>
        <v>6</v>
      </c>
      <c r="E65">
        <f>SUM([62]Sheet1!$E$3:$E$105)</f>
        <v>1</v>
      </c>
      <c r="F65">
        <f>SUM([62]Sheet1!$F$3:$F$105)</f>
        <v>0</v>
      </c>
      <c r="H65">
        <f>SUM([62]Sheet1!$H$3:$H$105)</f>
        <v>0</v>
      </c>
      <c r="I65">
        <f>SUM([62]Sheet1!$I$3:$I$105)</f>
        <v>0</v>
      </c>
      <c r="J65">
        <f>SUM([62]Sheet1!$J$3:$J$105)</f>
        <v>0</v>
      </c>
    </row>
    <row r="66" spans="2:10" x14ac:dyDescent="0.25">
      <c r="B66" t="s">
        <v>68</v>
      </c>
      <c r="C66">
        <f>SUM([63]Sheet1!$C$3:$C$105)</f>
        <v>0</v>
      </c>
      <c r="D66">
        <f>SUM([63]Sheet1!$D$3:$D$105)</f>
        <v>3</v>
      </c>
      <c r="E66">
        <f>SUM([63]Sheet1!$E$3:$E$105)</f>
        <v>0</v>
      </c>
      <c r="F66">
        <f>SUM([63]Sheet1!$F$3:$F$105)</f>
        <v>0</v>
      </c>
      <c r="H66">
        <f>SUM([63]Sheet1!$H$3:$H$105)</f>
        <v>0</v>
      </c>
      <c r="I66">
        <f>SUM([63]Sheet1!$I$3:$I$105)</f>
        <v>0</v>
      </c>
      <c r="J66">
        <f>SUM([63]Sheet1!$J$3:$J$105)</f>
        <v>0</v>
      </c>
    </row>
    <row r="67" spans="2:10" x14ac:dyDescent="0.25">
      <c r="B67" t="s">
        <v>69</v>
      </c>
      <c r="C67">
        <f>SUM([64]Sheet1!$C$3:$C$105)</f>
        <v>3</v>
      </c>
      <c r="D67">
        <f>SUM([64]Sheet1!$D$3:$D$105)</f>
        <v>2</v>
      </c>
      <c r="E67">
        <f>SUM([64]Sheet1!$E$3:$E$105)</f>
        <v>1</v>
      </c>
      <c r="F67">
        <f>SUM([64]Sheet1!$F$3:$F$105)</f>
        <v>0</v>
      </c>
      <c r="H67">
        <f>SUM([64]Sheet1!$H$3:$H$105)</f>
        <v>0</v>
      </c>
      <c r="I67">
        <f>SUM([64]Sheet1!$I$3:$I$105)</f>
        <v>0</v>
      </c>
      <c r="J67">
        <f>SUM([64]Sheet1!$J$3:$J$105)</f>
        <v>0</v>
      </c>
    </row>
    <row r="68" spans="2:10" x14ac:dyDescent="0.25">
      <c r="B68" t="s">
        <v>70</v>
      </c>
      <c r="C68">
        <f>SUM([65]Sheet1!$C$3:$C$105)</f>
        <v>2</v>
      </c>
      <c r="D68">
        <f>SUM([65]Sheet1!$D$3:$D$105)</f>
        <v>1</v>
      </c>
      <c r="E68">
        <f>SUM([65]Sheet1!$E$3:$E$105)</f>
        <v>0</v>
      </c>
      <c r="F68">
        <f>SUM([65]Sheet1!$F$3:$F$105)</f>
        <v>0</v>
      </c>
      <c r="H68">
        <f>SUM([65]Sheet1!$H$3:$H$105)</f>
        <v>0</v>
      </c>
      <c r="I68">
        <f>SUM([65]Sheet1!$I$3:$I$105)</f>
        <v>0</v>
      </c>
      <c r="J68">
        <f>SUM([65]Sheet1!$J$3:$J$105)</f>
        <v>0</v>
      </c>
    </row>
    <row r="69" spans="2:10" x14ac:dyDescent="0.25">
      <c r="B69" t="s">
        <v>71</v>
      </c>
      <c r="C69">
        <f>SUM([66]Sheet1!$C$3:$C$105)</f>
        <v>0</v>
      </c>
      <c r="D69">
        <f>SUM([66]Sheet1!$D$3:$D$105)</f>
        <v>1</v>
      </c>
      <c r="E69">
        <f>SUM([66]Sheet1!$E$3:$E$105)</f>
        <v>0</v>
      </c>
      <c r="F69">
        <f>SUM([66]Sheet1!$F$3:$F$105)</f>
        <v>0</v>
      </c>
      <c r="H69">
        <f>SUM([66]Sheet1!$H$3:$H$105)</f>
        <v>0</v>
      </c>
      <c r="I69">
        <f>SUM([66]Sheet1!$I$3:$I$105)</f>
        <v>0</v>
      </c>
      <c r="J69">
        <f>SUM([66]Sheet1!$J$3:$J$105)</f>
        <v>0</v>
      </c>
    </row>
    <row r="70" spans="2:10" x14ac:dyDescent="0.25">
      <c r="B70" t="s">
        <v>72</v>
      </c>
      <c r="C70">
        <f>SUM([67]Sheet1!$C$3:$C$105)</f>
        <v>0</v>
      </c>
      <c r="D70">
        <f>SUM([67]Sheet1!$D$3:$D$105)</f>
        <v>2</v>
      </c>
      <c r="E70">
        <f>SUM([67]Sheet1!$E$3:$E$105)</f>
        <v>0</v>
      </c>
      <c r="F70">
        <f>SUM([67]Sheet1!$F$3:$F$105)</f>
        <v>0</v>
      </c>
      <c r="H70">
        <f>SUM([67]Sheet1!$H$3:$H$105)</f>
        <v>2</v>
      </c>
      <c r="I70">
        <f>SUM([67]Sheet1!$I$3:$I$105)</f>
        <v>0</v>
      </c>
      <c r="J70">
        <f>SUM([67]Sheet1!$J$3:$J$105)</f>
        <v>0</v>
      </c>
    </row>
    <row r="71" spans="2:10" x14ac:dyDescent="0.25">
      <c r="B71" t="s">
        <v>73</v>
      </c>
      <c r="C71">
        <f>SUM([68]Sheet1!$C$3:$C$105)</f>
        <v>1</v>
      </c>
      <c r="D71">
        <f>SUM([68]Sheet1!$D$3:$D$105)</f>
        <v>3</v>
      </c>
      <c r="E71">
        <f>SUM([68]Sheet1!$E$3:$E$105)</f>
        <v>0</v>
      </c>
      <c r="F71">
        <f>SUM([68]Sheet1!$F$3:$F$105)</f>
        <v>0</v>
      </c>
      <c r="H71">
        <f>SUM([68]Sheet1!$H$3:$H$105)</f>
        <v>0</v>
      </c>
      <c r="I71">
        <f>SUM([68]Sheet1!$I$3:$I$105)</f>
        <v>0</v>
      </c>
      <c r="J71">
        <f>SUM([68]Sheet1!$J$3:$J$105)</f>
        <v>1</v>
      </c>
    </row>
    <row r="72" spans="2:10" x14ac:dyDescent="0.25">
      <c r="B72" t="s">
        <v>74</v>
      </c>
      <c r="C72">
        <f>SUM([69]Sheet1!$C$3:$C$105)</f>
        <v>0</v>
      </c>
      <c r="D72">
        <f>SUM([69]Sheet1!$D$3:$D$105)</f>
        <v>1</v>
      </c>
      <c r="E72">
        <f>SUM([69]Sheet1!$E$3:$E$105)</f>
        <v>0</v>
      </c>
      <c r="F72">
        <f>SUM([69]Sheet1!$F$3:$F$105)</f>
        <v>0</v>
      </c>
      <c r="H72">
        <f>SUM([69]Sheet1!$H$3:$H$105)</f>
        <v>0</v>
      </c>
      <c r="I72">
        <f>SUM([69]Sheet1!$I$3:$I$105)</f>
        <v>0</v>
      </c>
      <c r="J72">
        <f>SUM([69]Sheet1!$J$3:$J$105)</f>
        <v>0</v>
      </c>
    </row>
    <row r="73" spans="2:10" x14ac:dyDescent="0.25">
      <c r="B73" t="s">
        <v>75</v>
      </c>
      <c r="C73">
        <f>SUM([70]Sheet1!$C$3:$C$105)</f>
        <v>0</v>
      </c>
      <c r="D73">
        <f>SUM([70]Sheet1!$D$3:$D$105)</f>
        <v>1</v>
      </c>
      <c r="E73">
        <f>SUM([70]Sheet1!$E$3:$E$105)</f>
        <v>0</v>
      </c>
      <c r="F73">
        <f>SUM([70]Sheet1!$F$3:$F$105)</f>
        <v>0</v>
      </c>
      <c r="H73">
        <f>SUM([70]Sheet1!$H$3:$H$105)</f>
        <v>0</v>
      </c>
      <c r="I73">
        <f>SUM([70]Sheet1!$I$3:$I$105)</f>
        <v>0</v>
      </c>
      <c r="J73">
        <f>SUM([70]Sheet1!$J$3:$J$105)</f>
        <v>0</v>
      </c>
    </row>
    <row r="74" spans="2:10" x14ac:dyDescent="0.25">
      <c r="B74" t="s">
        <v>76</v>
      </c>
      <c r="C74">
        <f>SUM([71]Sheet1!$C$3:$C$105)</f>
        <v>0</v>
      </c>
      <c r="D74">
        <f>SUM([71]Sheet1!$D$3:$D$105)</f>
        <v>6</v>
      </c>
      <c r="E74">
        <f>SUM([71]Sheet1!$E$3:$E$105)</f>
        <v>1</v>
      </c>
      <c r="F74">
        <f>SUM([71]Sheet1!$F$3:$F$105)</f>
        <v>0</v>
      </c>
      <c r="H74">
        <f>SUM([71]Sheet1!$H$3:$H$105)</f>
        <v>0</v>
      </c>
      <c r="I74">
        <f>SUM([71]Sheet1!$I$3:$I$105)</f>
        <v>1</v>
      </c>
      <c r="J74">
        <f>SUM([71]Sheet1!$J$3:$J$105)</f>
        <v>1</v>
      </c>
    </row>
    <row r="75" spans="2:10" x14ac:dyDescent="0.25">
      <c r="B75" t="s">
        <v>77</v>
      </c>
      <c r="C75">
        <f>SUM([72]Sheet1!$C$3:$C$105)</f>
        <v>0</v>
      </c>
      <c r="D75">
        <f>SUM([72]Sheet1!$D$3:$D$105)</f>
        <v>1</v>
      </c>
      <c r="E75">
        <f>SUM([72]Sheet1!$E$3:$E$105)</f>
        <v>0</v>
      </c>
      <c r="F75">
        <f>SUM([72]Sheet1!$F$3:$F$105)</f>
        <v>0</v>
      </c>
      <c r="H75">
        <f>SUM([72]Sheet1!$H$3:$H$105)</f>
        <v>0</v>
      </c>
      <c r="I75">
        <f>SUM([72]Sheet1!$I$3:$I$105)</f>
        <v>0</v>
      </c>
      <c r="J75">
        <f>SUM([72]Sheet1!$J$3:$J$105)</f>
        <v>0</v>
      </c>
    </row>
    <row r="76" spans="2:10" x14ac:dyDescent="0.25">
      <c r="B76" t="s">
        <v>78</v>
      </c>
      <c r="C76">
        <f>SUM([73]Sheet1!$C$3:$C$105)</f>
        <v>3</v>
      </c>
      <c r="D76">
        <f>SUM([73]Sheet1!$D$3:$D$105)</f>
        <v>5</v>
      </c>
      <c r="E76">
        <f>SUM([73]Sheet1!$E$3:$E$105)</f>
        <v>1</v>
      </c>
      <c r="F76">
        <f>SUM([73]Sheet1!$F$3:$F$105)</f>
        <v>0</v>
      </c>
      <c r="H76">
        <f>SUM([73]Sheet1!$H$3:$H$105)</f>
        <v>0</v>
      </c>
      <c r="I76">
        <f>SUM([73]Sheet1!$I$3:$I$105)</f>
        <v>0</v>
      </c>
      <c r="J76">
        <f>SUM([73]Sheet1!$J$3:$J$105)</f>
        <v>0</v>
      </c>
    </row>
    <row r="77" spans="2:10" x14ac:dyDescent="0.25">
      <c r="B77" t="s">
        <v>80</v>
      </c>
      <c r="C77">
        <f>SUM([74]Sheet1!$C$3:$C$105)</f>
        <v>0</v>
      </c>
      <c r="D77">
        <f>SUM([74]Sheet1!$D$3:$D$105)</f>
        <v>1</v>
      </c>
      <c r="E77">
        <f>SUM([74]Sheet1!$E$3:$E$105)</f>
        <v>1</v>
      </c>
      <c r="F77">
        <f>SUM([74]Sheet1!$F$3:$F$105)</f>
        <v>0</v>
      </c>
      <c r="H77">
        <f>SUM([74]Sheet1!$H$3:$H$105)</f>
        <v>0</v>
      </c>
      <c r="I77">
        <f>SUM([74]Sheet1!$I$3:$I$105)</f>
        <v>0</v>
      </c>
      <c r="J77">
        <f>SUM([74]Sheet1!$J$3:$J$105)</f>
        <v>0</v>
      </c>
    </row>
    <row r="78" spans="2:10" x14ac:dyDescent="0.25">
      <c r="B78" t="s">
        <v>81</v>
      </c>
      <c r="C78">
        <f>SUM([75]Sheet1!$C$3:$C$105)</f>
        <v>2</v>
      </c>
      <c r="D78">
        <f>SUM([75]Sheet1!$D$3:$D$105)</f>
        <v>3</v>
      </c>
      <c r="E78">
        <f>SUM([75]Sheet1!$E$3:$E$105)</f>
        <v>1</v>
      </c>
      <c r="F78">
        <f>SUM([75]Sheet1!$F$3:$F$105)</f>
        <v>0</v>
      </c>
      <c r="H78">
        <f>SUM([75]Sheet1!$H$3:$H$105)</f>
        <v>0</v>
      </c>
      <c r="I78">
        <f>SUM([75]Sheet1!$I$3:$I$105)</f>
        <v>0</v>
      </c>
      <c r="J78">
        <f>SUM([75]Sheet1!$J$3:$J$105)</f>
        <v>0</v>
      </c>
    </row>
    <row r="79" spans="2:10" x14ac:dyDescent="0.25">
      <c r="B79" t="s">
        <v>82</v>
      </c>
      <c r="C79">
        <f>SUM([76]Sheet1!$C$3:$C$105)</f>
        <v>0</v>
      </c>
      <c r="D79">
        <f>SUM([76]Sheet1!$D$3:$D$105)</f>
        <v>2</v>
      </c>
      <c r="E79">
        <f>SUM([76]Sheet1!$E$3:$E$105)</f>
        <v>0</v>
      </c>
      <c r="F79">
        <f>SUM([76]Sheet1!$F$3:$F$105)</f>
        <v>0</v>
      </c>
      <c r="H79">
        <f>SUM([76]Sheet1!$H$3:$H$105)</f>
        <v>0</v>
      </c>
      <c r="I79">
        <f>SUM([76]Sheet1!$I$3:$I$105)</f>
        <v>0</v>
      </c>
      <c r="J79">
        <f>SUM([76]Sheet1!$J$3:$J$105)</f>
        <v>0</v>
      </c>
    </row>
    <row r="80" spans="2:10" x14ac:dyDescent="0.25">
      <c r="B80" t="s">
        <v>83</v>
      </c>
      <c r="C80">
        <f>SUM([77]Sheet1!$C$3:$C$105)</f>
        <v>1</v>
      </c>
      <c r="D80">
        <f>SUM([77]Sheet1!$D$3:$D$105)</f>
        <v>1</v>
      </c>
      <c r="E80">
        <f>SUM([77]Sheet1!$E$3:$E$105)</f>
        <v>0</v>
      </c>
      <c r="F80">
        <f>SUM([77]Sheet1!$F$3:$F$105)</f>
        <v>0</v>
      </c>
      <c r="H80">
        <f>SUM([77]Sheet1!$H$3:$H$105)</f>
        <v>0</v>
      </c>
      <c r="I80">
        <f>SUM([77]Sheet1!$I$3:$I$105)</f>
        <v>0</v>
      </c>
      <c r="J80">
        <f>SUM([77]Sheet1!$J$3:$J$105)</f>
        <v>0</v>
      </c>
    </row>
    <row r="81" spans="2:10" x14ac:dyDescent="0.25">
      <c r="B81" t="s">
        <v>84</v>
      </c>
      <c r="C81">
        <f>SUM([78]Sheet1!$C$3:$C$105)</f>
        <v>2</v>
      </c>
      <c r="D81">
        <f>SUM([78]Sheet1!$D$3:$D$105)</f>
        <v>0</v>
      </c>
      <c r="E81">
        <f>SUM([78]Sheet1!$E$3:$E$105)</f>
        <v>2</v>
      </c>
      <c r="F81">
        <f>SUM([78]Sheet1!$F$3:$F$105)</f>
        <v>0</v>
      </c>
      <c r="H81">
        <f>SUM([78]Sheet1!$H$3:$H$105)</f>
        <v>0</v>
      </c>
      <c r="I81">
        <f>SUM([78]Sheet1!$I$3:$I$105)</f>
        <v>0</v>
      </c>
      <c r="J81">
        <f>SUM([78]Sheet1!$J$3:$J$105)</f>
        <v>0</v>
      </c>
    </row>
    <row r="82" spans="2:10" x14ac:dyDescent="0.25">
      <c r="B82" t="s">
        <v>85</v>
      </c>
      <c r="C82">
        <f>SUM([79]Sheet1!$C$3:$C$105)</f>
        <v>0</v>
      </c>
      <c r="D82">
        <f>SUM([79]Sheet1!$D$3:$D$105)</f>
        <v>2</v>
      </c>
      <c r="E82">
        <f>SUM([79]Sheet1!$E$3:$E$105)</f>
        <v>0</v>
      </c>
      <c r="F82">
        <f>SUM([79]Sheet1!$F$3:$F$105)</f>
        <v>1</v>
      </c>
      <c r="H82">
        <f>SUM([79]Sheet1!$H$3:$H$105)</f>
        <v>0</v>
      </c>
      <c r="I82">
        <f>SUM([79]Sheet1!$I$3:$I$105)</f>
        <v>0</v>
      </c>
      <c r="J82">
        <f>SUM([79]Sheet1!$J$3:$J$105)</f>
        <v>0</v>
      </c>
    </row>
    <row r="83" spans="2:10" x14ac:dyDescent="0.25">
      <c r="B83" t="s">
        <v>86</v>
      </c>
      <c r="C83">
        <f>SUM([80]Sheet1!$C$3:$C$105)</f>
        <v>1</v>
      </c>
      <c r="D83">
        <f>SUM([80]Sheet1!$D$3:$D$105)</f>
        <v>2</v>
      </c>
      <c r="E83">
        <f>SUM([80]Sheet1!$E$3:$E$105)</f>
        <v>1</v>
      </c>
      <c r="F83">
        <f>SUM([80]Sheet1!$F$3:$F$105)</f>
        <v>0</v>
      </c>
      <c r="H83">
        <f>SUM([80]Sheet1!$H$3:$H$105)</f>
        <v>0</v>
      </c>
      <c r="I83">
        <f>SUM([80]Sheet1!$I$3:$I$105)</f>
        <v>0</v>
      </c>
      <c r="J83">
        <f>SUM([80]Sheet1!$J$3:$J$105)</f>
        <v>0</v>
      </c>
    </row>
    <row r="84" spans="2:10" x14ac:dyDescent="0.25">
      <c r="B84" t="s">
        <v>87</v>
      </c>
      <c r="C84">
        <f>SUM([81]Sheet1!$C$3:$C$105)</f>
        <v>1</v>
      </c>
      <c r="D84">
        <f>SUM([81]Sheet1!$D$3:$D$105)</f>
        <v>3</v>
      </c>
      <c r="E84">
        <f>SUM([81]Sheet1!$E$3:$E$105)</f>
        <v>0</v>
      </c>
      <c r="F84">
        <f>SUM([81]Sheet1!$F$3:$F$105)</f>
        <v>1</v>
      </c>
      <c r="H84">
        <f>SUM([81]Sheet1!$H$3:$H$105)</f>
        <v>0</v>
      </c>
      <c r="I84">
        <f>SUM([81]Sheet1!$I$3:$I$105)</f>
        <v>0</v>
      </c>
      <c r="J84">
        <f>SUM([81]Sheet1!$J$3:$J$105)</f>
        <v>0</v>
      </c>
    </row>
    <row r="85" spans="2:10" x14ac:dyDescent="0.25">
      <c r="B85" t="s">
        <v>88</v>
      </c>
      <c r="C85">
        <f>SUM([82]Sheet1!$C$3:$C$105)</f>
        <v>0</v>
      </c>
      <c r="D85">
        <f>SUM([82]Sheet1!$D$3:$D$105)</f>
        <v>0</v>
      </c>
      <c r="E85">
        <f>SUM([82]Sheet1!$E$3:$E$105)</f>
        <v>1</v>
      </c>
      <c r="F85">
        <f>SUM([82]Sheet1!$F$3:$F$105)</f>
        <v>0</v>
      </c>
      <c r="H85">
        <f>SUM([82]Sheet1!$H$3:$H$105)</f>
        <v>0</v>
      </c>
      <c r="I85">
        <f>SUM([82]Sheet1!$I$3:$I$105)</f>
        <v>0</v>
      </c>
      <c r="J85">
        <f>SUM([82]Sheet1!$J$3:$J$105)</f>
        <v>0</v>
      </c>
    </row>
    <row r="86" spans="2:10" x14ac:dyDescent="0.25">
      <c r="B86" t="s">
        <v>89</v>
      </c>
      <c r="C86">
        <f>SUM([83]Sheet1!$C$3:$C$105)</f>
        <v>1</v>
      </c>
      <c r="D86">
        <f>SUM([83]Sheet1!$D$3:$D$105)</f>
        <v>6</v>
      </c>
      <c r="E86">
        <f>SUM([83]Sheet1!$E$3:$E$105)</f>
        <v>1</v>
      </c>
      <c r="F86">
        <f>SUM([83]Sheet1!$F$3:$F$105)</f>
        <v>0</v>
      </c>
      <c r="H86">
        <f>SUM([83]Sheet1!$H$3:$H$105)</f>
        <v>1</v>
      </c>
      <c r="I86">
        <f>SUM([83]Sheet1!$I$3:$I$105)</f>
        <v>1</v>
      </c>
      <c r="J86">
        <f>SUM([83]Sheet1!$J$3:$J$105)</f>
        <v>0</v>
      </c>
    </row>
    <row r="87" spans="2:10" x14ac:dyDescent="0.25">
      <c r="B87" t="s">
        <v>90</v>
      </c>
      <c r="C87">
        <f>SUM([84]Sheet1!$C$3:$C$105)</f>
        <v>0</v>
      </c>
      <c r="D87">
        <f>SUM([84]Sheet1!$D$3:$D$105)</f>
        <v>1</v>
      </c>
      <c r="E87">
        <f>SUM([84]Sheet1!$E$3:$E$105)</f>
        <v>0</v>
      </c>
      <c r="F87">
        <f>SUM([84]Sheet1!$F$3:$F$105)</f>
        <v>0</v>
      </c>
      <c r="H87">
        <f>SUM([84]Sheet1!$H$3:$H$105)</f>
        <v>1</v>
      </c>
      <c r="I87">
        <f>SUM([84]Sheet1!$I$3:$I$105)</f>
        <v>1</v>
      </c>
      <c r="J87">
        <f>SUM([84]Sheet1!$J$3:$J$105)</f>
        <v>0</v>
      </c>
    </row>
    <row r="88" spans="2:10" x14ac:dyDescent="0.25">
      <c r="B88" t="s">
        <v>91</v>
      </c>
      <c r="C88">
        <f>SUM([85]Sheet1!$C$3:$C$105)</f>
        <v>0</v>
      </c>
      <c r="D88">
        <f>SUM([85]Sheet1!$D$3:$D$105)</f>
        <v>3</v>
      </c>
      <c r="E88">
        <f>SUM([85]Sheet1!$E$3:$E$105)</f>
        <v>0</v>
      </c>
      <c r="F88">
        <f>SUM([85]Sheet1!$F$3:$F$105)</f>
        <v>0</v>
      </c>
      <c r="H88">
        <f>SUM([85]Sheet1!$H$3:$H$105)</f>
        <v>0</v>
      </c>
      <c r="I88">
        <f>SUM([85]Sheet1!$I$3:$I$105)</f>
        <v>0</v>
      </c>
      <c r="J88">
        <f>SUM([85]Sheet1!$J$3:$J$105)</f>
        <v>0</v>
      </c>
    </row>
    <row r="89" spans="2:10" x14ac:dyDescent="0.25">
      <c r="B89" t="s">
        <v>92</v>
      </c>
      <c r="C89">
        <f>SUM([86]Sheet1!$C$3:$C$105)</f>
        <v>0</v>
      </c>
      <c r="D89">
        <f>SUM([86]Sheet1!$D$3:$D$105)</f>
        <v>2</v>
      </c>
      <c r="E89">
        <f>SUM([86]Sheet1!$E$3:$E$105)</f>
        <v>1</v>
      </c>
      <c r="F89">
        <f>SUM([86]Sheet1!$F$3:$F$105)</f>
        <v>0</v>
      </c>
      <c r="H89">
        <f>SUM([86]Sheet1!$H$3:$H$105)</f>
        <v>0</v>
      </c>
      <c r="I89">
        <f>SUM([86]Sheet1!$I$3:$I$105)</f>
        <v>1</v>
      </c>
      <c r="J89">
        <f>SUM([86]Sheet1!$J$3:$J$105)</f>
        <v>0</v>
      </c>
    </row>
    <row r="90" spans="2:10" x14ac:dyDescent="0.25">
      <c r="B90" t="s">
        <v>93</v>
      </c>
      <c r="C90">
        <f>SUM([87]Sheet1!$C$3:$C$105)</f>
        <v>0</v>
      </c>
      <c r="D90">
        <f>SUM([87]Sheet1!$D$3:$D$105)</f>
        <v>3</v>
      </c>
      <c r="E90">
        <f>SUM([87]Sheet1!$E$3:$E$105)</f>
        <v>0</v>
      </c>
      <c r="F90">
        <f>SUM([87]Sheet1!$F$3:$F$105)</f>
        <v>0</v>
      </c>
      <c r="H90">
        <f>SUM([87]Sheet1!$H$3:$H$105)</f>
        <v>0</v>
      </c>
      <c r="I90">
        <f>SUM([87]Sheet1!$I$3:$I$105)</f>
        <v>0</v>
      </c>
      <c r="J90">
        <f>SUM([87]Sheet1!$J$3:$J$105)</f>
        <v>0</v>
      </c>
    </row>
    <row r="91" spans="2:10" x14ac:dyDescent="0.25">
      <c r="B91" t="s">
        <v>94</v>
      </c>
      <c r="C91">
        <f>SUM([88]Sheet1!$C$3:$C$105)</f>
        <v>1</v>
      </c>
      <c r="D91">
        <f>SUM([88]Sheet1!$D$3:$D$105)</f>
        <v>2</v>
      </c>
      <c r="E91">
        <f>SUM([88]Sheet1!$E$3:$E$105)</f>
        <v>0</v>
      </c>
      <c r="F91">
        <f>SUM([88]Sheet1!$F$3:$F$105)</f>
        <v>0</v>
      </c>
      <c r="H91">
        <f>SUM([88]Sheet1!$H$3:$H$105)</f>
        <v>0</v>
      </c>
      <c r="I91">
        <f>SUM([88]Sheet1!$I$3:$I$105)</f>
        <v>0</v>
      </c>
      <c r="J91">
        <f>SUM([88]Sheet1!$J$3:$J$105)</f>
        <v>0</v>
      </c>
    </row>
    <row r="92" spans="2:10" x14ac:dyDescent="0.25">
      <c r="B92" t="s">
        <v>95</v>
      </c>
      <c r="C92">
        <f>SUM([89]Sheet1!$C$3:$C$105)</f>
        <v>1</v>
      </c>
      <c r="D92">
        <f>SUM([89]Sheet1!$D$3:$D$105)</f>
        <v>2</v>
      </c>
      <c r="E92">
        <f>SUM([89]Sheet1!$E$3:$E$105)</f>
        <v>0</v>
      </c>
      <c r="F92">
        <f>SUM([89]Sheet1!$F$3:$F$105)</f>
        <v>0</v>
      </c>
      <c r="H92">
        <f>SUM([89]Sheet1!$H$3:$H$105)</f>
        <v>0</v>
      </c>
      <c r="I92">
        <f>SUM([89]Sheet1!$I$3:$I$105)</f>
        <v>0</v>
      </c>
      <c r="J92">
        <f>SUM([89]Sheet1!$J$3:$J$105)</f>
        <v>0</v>
      </c>
    </row>
    <row r="93" spans="2:10" x14ac:dyDescent="0.25">
      <c r="B93" t="s">
        <v>96</v>
      </c>
      <c r="C93">
        <f>SUM([90]Sheet1!$C$3:$C$105)</f>
        <v>2</v>
      </c>
      <c r="D93">
        <f>SUM([90]Sheet1!$D$3:$D$105)</f>
        <v>1</v>
      </c>
      <c r="E93">
        <f>SUM([90]Sheet1!$E$3:$E$105)</f>
        <v>0</v>
      </c>
      <c r="F93">
        <f>SUM([90]Sheet1!$F$3:$F$105)</f>
        <v>0</v>
      </c>
      <c r="H93">
        <f>SUM([90]Sheet1!$H$3:$H$105)</f>
        <v>0</v>
      </c>
      <c r="I93">
        <f>SUM([90]Sheet1!$I$3:$I$105)</f>
        <v>0</v>
      </c>
      <c r="J93">
        <f>SUM([90]Sheet1!$J$3:$J$105)</f>
        <v>0</v>
      </c>
    </row>
    <row r="94" spans="2:10" x14ac:dyDescent="0.25">
      <c r="B94" t="s">
        <v>97</v>
      </c>
      <c r="C94">
        <f>SUM([91]Sheet1!$C$3:$C$105)</f>
        <v>1</v>
      </c>
      <c r="D94">
        <f>SUM([91]Sheet1!$D$3:$D$105)</f>
        <v>6</v>
      </c>
      <c r="E94">
        <f>SUM([91]Sheet1!$E$3:$E$105)</f>
        <v>0</v>
      </c>
      <c r="F94">
        <f>SUM([91]Sheet1!$F$3:$F$105)</f>
        <v>0</v>
      </c>
      <c r="H94">
        <f>SUM([91]Sheet1!$H$3:$H$105)</f>
        <v>0</v>
      </c>
      <c r="I94">
        <f>SUM([91]Sheet1!$I$3:$I$105)</f>
        <v>0</v>
      </c>
      <c r="J94">
        <f>SUM([91]Sheet1!$J$3:$J$105)</f>
        <v>0</v>
      </c>
    </row>
    <row r="95" spans="2:10" x14ac:dyDescent="0.25">
      <c r="B95" t="s">
        <v>98</v>
      </c>
      <c r="C95">
        <f>SUM([92]Sheet1!$C$3:$C$105)</f>
        <v>1</v>
      </c>
      <c r="D95">
        <f>SUM([92]Sheet1!$D$3:$D$105)</f>
        <v>3</v>
      </c>
      <c r="E95">
        <f>SUM([92]Sheet1!$E$3:$E$105)</f>
        <v>0</v>
      </c>
      <c r="F95">
        <f>SUM([92]Sheet1!$F$3:$F$105)</f>
        <v>0</v>
      </c>
      <c r="H95">
        <f>SUM([92]Sheet1!$H$3:$H$105)</f>
        <v>0</v>
      </c>
      <c r="I95">
        <f>SUM([92]Sheet1!$I$3:$I$105)</f>
        <v>1</v>
      </c>
      <c r="J95">
        <f>SUM([92]Sheet1!$J$3:$J$105)</f>
        <v>0</v>
      </c>
    </row>
    <row r="96" spans="2:10" x14ac:dyDescent="0.25">
      <c r="B96" t="s">
        <v>99</v>
      </c>
      <c r="C96">
        <f>SUM([93]Sheet1!$C$3:$C$105)</f>
        <v>0</v>
      </c>
      <c r="D96">
        <f>SUM([93]Sheet1!$D$3:$D$105)</f>
        <v>1</v>
      </c>
      <c r="E96">
        <f>SUM([93]Sheet1!$E$3:$E$105)</f>
        <v>0</v>
      </c>
      <c r="F96">
        <f>SUM([93]Sheet1!$F$3:$F$105)</f>
        <v>0</v>
      </c>
      <c r="H96">
        <f>SUM([93]Sheet1!$H$3:$H$105)</f>
        <v>0</v>
      </c>
      <c r="I96">
        <f>SUM([93]Sheet1!$I$3:$I$105)</f>
        <v>0</v>
      </c>
      <c r="J96">
        <f>SUM([93]Sheet1!$J$3:$J$105)</f>
        <v>0</v>
      </c>
    </row>
    <row r="97" spans="2:10" x14ac:dyDescent="0.25">
      <c r="B97" t="s">
        <v>100</v>
      </c>
      <c r="C97">
        <f>SUM([94]Sheet1!$C$3:$C$105)</f>
        <v>1</v>
      </c>
      <c r="D97">
        <f>SUM([94]Sheet1!$D$3:$D$105)</f>
        <v>2</v>
      </c>
      <c r="E97">
        <f>SUM([94]Sheet1!$E$3:$E$105)</f>
        <v>1</v>
      </c>
      <c r="F97">
        <f>SUM([94]Sheet1!$F$3:$F$105)</f>
        <v>0</v>
      </c>
      <c r="H97">
        <f>SUM([94]Sheet1!$H$3:$H$105)</f>
        <v>0</v>
      </c>
      <c r="I97">
        <f>SUM([94]Sheet1!$I$3:$I$105)</f>
        <v>0</v>
      </c>
      <c r="J97">
        <f>SUM([94]Sheet1!$J$3:$J$105)</f>
        <v>0</v>
      </c>
    </row>
    <row r="98" spans="2:10" x14ac:dyDescent="0.25">
      <c r="B98" t="s">
        <v>101</v>
      </c>
      <c r="C98">
        <f>SUM([95]Sheet1!$C$3:$C$105)</f>
        <v>1</v>
      </c>
      <c r="D98">
        <f>SUM([95]Sheet1!$D$3:$D$105)</f>
        <v>2</v>
      </c>
      <c r="E98">
        <f>SUM([95]Sheet1!$E$3:$E$105)</f>
        <v>1</v>
      </c>
      <c r="F98">
        <f>SUM([95]Sheet1!$F$3:$F$105)</f>
        <v>0</v>
      </c>
      <c r="H98">
        <f>SUM([95]Sheet1!$H$3:$H$105)</f>
        <v>0</v>
      </c>
      <c r="I98">
        <f>SUM([95]Sheet1!$I$3:$I$105)</f>
        <v>0</v>
      </c>
      <c r="J98">
        <f>SUM([95]Sheet1!$J$3:$J$105)</f>
        <v>0</v>
      </c>
    </row>
    <row r="99" spans="2:10" x14ac:dyDescent="0.25">
      <c r="B99" t="s">
        <v>102</v>
      </c>
      <c r="C99">
        <f>SUM([96]Sheet1!$C$3:$C$105)</f>
        <v>0</v>
      </c>
      <c r="D99">
        <f>SUM([96]Sheet1!$D$3:$D$105)</f>
        <v>1</v>
      </c>
      <c r="E99">
        <f>SUM([96]Sheet1!$E$3:$E$105)</f>
        <v>0</v>
      </c>
      <c r="F99">
        <f>SUM([96]Sheet1!$F$3:$F$105)</f>
        <v>0</v>
      </c>
      <c r="H99">
        <f>SUM([96]Sheet1!$H$3:$H$105)</f>
        <v>0</v>
      </c>
      <c r="I99">
        <f>SUM([96]Sheet1!$I$3:$I$105)</f>
        <v>0</v>
      </c>
      <c r="J99">
        <f>SUM([96]Sheet1!$J$3:$J$105)</f>
        <v>0</v>
      </c>
    </row>
    <row r="100" spans="2:10" x14ac:dyDescent="0.25">
      <c r="B100" t="s">
        <v>103</v>
      </c>
      <c r="C100">
        <f>SUM([97]Sheet1!$C$3:$C$105)</f>
        <v>0</v>
      </c>
      <c r="D100">
        <f>SUM([97]Sheet1!$D$3:$D$105)</f>
        <v>3</v>
      </c>
      <c r="E100">
        <f>SUM([97]Sheet1!$E$3:$E$105)</f>
        <v>1</v>
      </c>
      <c r="F100">
        <f>SUM([97]Sheet1!$F$3:$F$105)</f>
        <v>0</v>
      </c>
      <c r="H100">
        <f>SUM([97]Sheet1!$H$3:$H$105)</f>
        <v>0</v>
      </c>
      <c r="I100">
        <f>SUM([97]Sheet1!$I$3:$I$105)</f>
        <v>0</v>
      </c>
      <c r="J100">
        <f>SUM([97]Sheet1!$J$3:$J$105)</f>
        <v>0</v>
      </c>
    </row>
    <row r="101" spans="2:10" x14ac:dyDescent="0.25">
      <c r="B101" t="s">
        <v>104</v>
      </c>
      <c r="C101">
        <f>SUM([98]Sheet1!$C$3:$C$105)</f>
        <v>1</v>
      </c>
      <c r="D101">
        <f>SUM([98]Sheet1!$D$3:$D$105)</f>
        <v>3</v>
      </c>
      <c r="E101">
        <f>SUM([98]Sheet1!$E$3:$E$105)</f>
        <v>0</v>
      </c>
      <c r="F101">
        <f>SUM([98]Sheet1!$F$3:$F$105)</f>
        <v>0</v>
      </c>
      <c r="H101">
        <f>SUM([98]Sheet1!$H$3:$H$105)</f>
        <v>0</v>
      </c>
      <c r="I101">
        <f>SUM([98]Sheet1!$I$3:$I$105)</f>
        <v>0</v>
      </c>
      <c r="J101">
        <f>SUM([98]Sheet1!$J$3:$J$105)</f>
        <v>0</v>
      </c>
    </row>
    <row r="102" spans="2:10" x14ac:dyDescent="0.25">
      <c r="B102" t="s">
        <v>105</v>
      </c>
      <c r="C102">
        <f>SUM([99]Sheet1!$C$3:$C$105)</f>
        <v>0</v>
      </c>
      <c r="D102">
        <f>SUM([99]Sheet1!$D$3:$D$105)</f>
        <v>1</v>
      </c>
      <c r="E102">
        <f>SUM([99]Sheet1!$E$3:$E$105)</f>
        <v>0</v>
      </c>
      <c r="F102">
        <f>SUM([99]Sheet1!$F$3:$F$105)</f>
        <v>0</v>
      </c>
      <c r="H102">
        <f>SUM([99]Sheet1!$H$3:$H$105)</f>
        <v>0</v>
      </c>
      <c r="I102">
        <f>SUM([99]Sheet1!$I$3:$I$105)</f>
        <v>0</v>
      </c>
      <c r="J102">
        <f>SUM([99]Sheet1!$J$3:$J$105)</f>
        <v>0</v>
      </c>
    </row>
    <row r="103" spans="2:10" x14ac:dyDescent="0.25">
      <c r="B103" t="s">
        <v>106</v>
      </c>
      <c r="C103">
        <f>SUM([100]Sheet1!$C$3:$C$105)</f>
        <v>0</v>
      </c>
      <c r="D103">
        <f>SUM([100]Sheet1!$D$3:$D$105)</f>
        <v>2</v>
      </c>
      <c r="E103">
        <f>SUM([100]Sheet1!$E$3:$E$105)</f>
        <v>0</v>
      </c>
      <c r="F103">
        <f>SUM([100]Sheet1!$F$3:$F$105)</f>
        <v>0</v>
      </c>
      <c r="H103">
        <f>SUM([100]Sheet1!$H$3:$H$105)</f>
        <v>0</v>
      </c>
      <c r="I103">
        <f>SUM([100]Sheet1!$I$3:$I$105)</f>
        <v>0</v>
      </c>
      <c r="J103">
        <f>SUM([100]Sheet1!$J$3:$J$105)</f>
        <v>0</v>
      </c>
    </row>
    <row r="104" spans="2:10" x14ac:dyDescent="0.25">
      <c r="B104" t="s">
        <v>107</v>
      </c>
      <c r="C104">
        <f>SUM([101]Sheet1!$C$3:$C$105)</f>
        <v>0</v>
      </c>
      <c r="D104">
        <f>SUM([101]Sheet1!$D$3:$D$105)</f>
        <v>2</v>
      </c>
      <c r="E104">
        <f>SUM([101]Sheet1!$E$3:$E$105)</f>
        <v>0</v>
      </c>
      <c r="F104">
        <f>SUM([101]Sheet1!$F$3:$F$105)</f>
        <v>0</v>
      </c>
      <c r="H104">
        <f>SUM([101]Sheet1!$H$3:$H$105)</f>
        <v>0</v>
      </c>
      <c r="I104">
        <f>SUM([101]Sheet1!$I$3:$I$105)</f>
        <v>0</v>
      </c>
      <c r="J104">
        <f>SUM([101]Sheet1!$J$3:$J$105)</f>
        <v>0</v>
      </c>
    </row>
  </sheetData>
  <mergeCells count="4">
    <mergeCell ref="C2:E2"/>
    <mergeCell ref="H2:J2"/>
    <mergeCell ref="M3:T3"/>
    <mergeCell ref="V3:W3"/>
  </mergeCells>
  <conditionalFormatting sqref="C4:F104">
    <cfRule type="colorScale" priority="2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1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2024-06-01T18:25:57Z</dcterms:created>
  <dcterms:modified xsi:type="dcterms:W3CDTF">2024-06-02T06:34:07Z</dcterms:modified>
</cp:coreProperties>
</file>